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C:\web\brassworld\database\Rosters\"/>
    </mc:Choice>
  </mc:AlternateContent>
  <bookViews>
    <workbookView xWindow="0" yWindow="0" windowWidth="12690" windowHeight="3975" firstSheet="1" activeTab="1"/>
  </bookViews>
  <sheets>
    <sheet name="W-L History" sheetId="11368" state="hidden" r:id="rId1"/>
    <sheet name="Cobb" sheetId="6" r:id="rId2"/>
    <sheet name="Ruth" sheetId="4" r:id="rId3"/>
    <sheet name="Aaron" sheetId="320" r:id="rId4"/>
    <sheet name="Mays" sheetId="11356" r:id="rId5"/>
    <sheet name="Players" sheetId="96" r:id="rId6"/>
    <sheet name="Cuts" sheetId="11372" state="hidden" r:id="rId7"/>
    <sheet name="TRX" sheetId="11357" r:id="rId8"/>
    <sheet name="Future TRX" sheetId="11371" r:id="rId9"/>
    <sheet name="Bank Detail" sheetId="11361" r:id="rId10"/>
    <sheet name="2018 Draft" sheetId="11373" r:id="rId11"/>
    <sheet name="2019 Draft" sheetId="11380" r:id="rId12"/>
    <sheet name="Ballpark" sheetId="14" r:id="rId13"/>
    <sheet name="Misc" sheetId="10188" r:id="rId14"/>
    <sheet name="General" sheetId="84" r:id="rId15"/>
  </sheets>
  <externalReferences>
    <externalReference r:id="rId16"/>
  </externalReferences>
  <definedNames>
    <definedName name="_xlnm._FilterDatabase" localSheetId="9" hidden="1">'Bank Detail'!$A$30:$F$1180</definedName>
    <definedName name="_xlnm._FilterDatabase" localSheetId="5" hidden="1">Players!$A$3:$AC$1198</definedName>
    <definedName name="_xlnm.Print_Area" localSheetId="12">Ballpark!$A$1:$J$75</definedName>
    <definedName name="_xlnm.Print_Titles" localSheetId="12">Ballpark!$1:$3</definedName>
  </definedNames>
  <calcPr calcId="162913"/>
</workbook>
</file>

<file path=xl/calcChain.xml><?xml version="1.0" encoding="utf-8"?>
<calcChain xmlns="http://schemas.openxmlformats.org/spreadsheetml/2006/main">
  <c r="Q556" i="96" l="1"/>
  <c r="Q557" i="96"/>
  <c r="M557" i="96"/>
  <c r="P557" i="96" s="1"/>
  <c r="B557" i="96"/>
  <c r="C557" i="96"/>
  <c r="T77" i="11372"/>
  <c r="S77" i="11372"/>
  <c r="R77" i="11372"/>
  <c r="Q77" i="11372"/>
  <c r="N77" i="11372"/>
  <c r="M77" i="11372"/>
  <c r="P77" i="11372" s="1"/>
  <c r="C77" i="11372"/>
  <c r="E77" i="11372" s="1"/>
  <c r="B77" i="11372"/>
  <c r="Q716" i="96"/>
  <c r="M716" i="96"/>
  <c r="P716" i="96" s="1"/>
  <c r="B716" i="96"/>
  <c r="C716" i="96"/>
  <c r="Q1132" i="96"/>
  <c r="M1132" i="96"/>
  <c r="P1132" i="96" s="1"/>
  <c r="B1132" i="96"/>
  <c r="C1132" i="96"/>
  <c r="Q880" i="96"/>
  <c r="M880" i="96"/>
  <c r="P880" i="96" s="1"/>
  <c r="B880" i="96"/>
  <c r="C880" i="96"/>
  <c r="Q759" i="96"/>
  <c r="M759" i="96"/>
  <c r="P759" i="96" s="1"/>
  <c r="B759" i="96"/>
  <c r="C759" i="96"/>
  <c r="T76" i="11372"/>
  <c r="S76" i="11372"/>
  <c r="R76" i="11372"/>
  <c r="Q76" i="11372"/>
  <c r="N76" i="11372"/>
  <c r="M76" i="11372"/>
  <c r="P76" i="11372" s="1"/>
  <c r="C76" i="11372"/>
  <c r="B76" i="11372"/>
  <c r="T75" i="11372"/>
  <c r="S75" i="11372"/>
  <c r="R75" i="11372"/>
  <c r="Q75" i="11372"/>
  <c r="M75" i="11372"/>
  <c r="P75" i="11372" s="1"/>
  <c r="C75" i="11372"/>
  <c r="B75" i="11372"/>
  <c r="T74" i="11372"/>
  <c r="S74" i="11372"/>
  <c r="R74" i="11372"/>
  <c r="Q74" i="11372"/>
  <c r="N74" i="11372"/>
  <c r="M74" i="11372"/>
  <c r="P74" i="11372" s="1"/>
  <c r="C74" i="11372"/>
  <c r="B74" i="11372"/>
  <c r="T73" i="11372"/>
  <c r="S73" i="11372"/>
  <c r="R73" i="11372"/>
  <c r="Q73" i="11372"/>
  <c r="N73" i="11372"/>
  <c r="M73" i="11372"/>
  <c r="P73" i="11372" s="1"/>
  <c r="C73" i="11372"/>
  <c r="B73" i="11372"/>
  <c r="Q760" i="96"/>
  <c r="M760" i="96"/>
  <c r="P760" i="96" s="1"/>
  <c r="T72" i="11372"/>
  <c r="S72" i="11372"/>
  <c r="R72" i="11372"/>
  <c r="Q72" i="11372"/>
  <c r="N72" i="11372"/>
  <c r="M72" i="11372"/>
  <c r="P72" i="11372" s="1"/>
  <c r="C72" i="11372"/>
  <c r="B72" i="11372"/>
  <c r="T71" i="11372"/>
  <c r="S71" i="11372"/>
  <c r="R71" i="11372"/>
  <c r="Q71" i="11372"/>
  <c r="N71" i="11372"/>
  <c r="M71" i="11372"/>
  <c r="P71" i="11372" s="1"/>
  <c r="C71" i="11372"/>
  <c r="B71" i="11372"/>
  <c r="M274" i="96"/>
  <c r="P274" i="96" s="1"/>
  <c r="Q274" i="96"/>
  <c r="B274" i="96"/>
  <c r="C274" i="96"/>
  <c r="Q925" i="96"/>
  <c r="M925" i="96"/>
  <c r="P925" i="96" s="1"/>
  <c r="Q740" i="96"/>
  <c r="M740" i="96"/>
  <c r="P740" i="96" s="1"/>
  <c r="B740" i="96"/>
  <c r="C740" i="96"/>
  <c r="M29" i="96"/>
  <c r="P29" i="96" s="1"/>
  <c r="Q4" i="96"/>
  <c r="Q5" i="96"/>
  <c r="Q6" i="96"/>
  <c r="Q7" i="96"/>
  <c r="Q8" i="96"/>
  <c r="Q9" i="96"/>
  <c r="Q10" i="96"/>
  <c r="Q11" i="96"/>
  <c r="Q12" i="96"/>
  <c r="Q13" i="96"/>
  <c r="Q14" i="96"/>
  <c r="Q15" i="96"/>
  <c r="Q16" i="96"/>
  <c r="Q17" i="96"/>
  <c r="Q18" i="96"/>
  <c r="Q19" i="96"/>
  <c r="Q20" i="96"/>
  <c r="Q21" i="96"/>
  <c r="Q22" i="96"/>
  <c r="Q23" i="96"/>
  <c r="Q24" i="96"/>
  <c r="Q25" i="96"/>
  <c r="Q26" i="96"/>
  <c r="Q27" i="96"/>
  <c r="Q28" i="96"/>
  <c r="Q29" i="96"/>
  <c r="B29" i="96"/>
  <c r="C29" i="96"/>
  <c r="B70" i="11372"/>
  <c r="C70" i="11372"/>
  <c r="M70" i="11372"/>
  <c r="P70" i="11372" s="1"/>
  <c r="N70" i="11372"/>
  <c r="Q70" i="11372"/>
  <c r="R70" i="11372"/>
  <c r="S70" i="11372"/>
  <c r="T70" i="11372"/>
  <c r="T69" i="11372"/>
  <c r="S69" i="11372"/>
  <c r="R69" i="11372"/>
  <c r="Q69" i="11372"/>
  <c r="N69" i="11372"/>
  <c r="M69" i="11372"/>
  <c r="P69" i="11372" s="1"/>
  <c r="C69" i="11372"/>
  <c r="B69" i="11372"/>
  <c r="T68" i="11372"/>
  <c r="S68" i="11372"/>
  <c r="R68" i="11372"/>
  <c r="Q68" i="11372"/>
  <c r="N68" i="11372"/>
  <c r="M68" i="11372"/>
  <c r="P68" i="11372" s="1"/>
  <c r="C68" i="11372"/>
  <c r="B68" i="11372"/>
  <c r="D73" i="11372" l="1"/>
  <c r="E557" i="96"/>
  <c r="D557" i="96"/>
  <c r="E759" i="96"/>
  <c r="E880" i="96"/>
  <c r="E1132" i="96"/>
  <c r="D77" i="11372"/>
  <c r="D72" i="11372"/>
  <c r="E76" i="11372"/>
  <c r="E716" i="96"/>
  <c r="D716" i="96"/>
  <c r="D1132" i="96"/>
  <c r="D880" i="96"/>
  <c r="D759" i="96"/>
  <c r="D75" i="11372"/>
  <c r="D76" i="11372"/>
  <c r="E74" i="11372"/>
  <c r="E75" i="11372"/>
  <c r="E70" i="11372"/>
  <c r="D74" i="11372"/>
  <c r="E72" i="11372"/>
  <c r="E73" i="11372"/>
  <c r="D71" i="11372"/>
  <c r="E69" i="11372"/>
  <c r="E71" i="11372"/>
  <c r="E740" i="96"/>
  <c r="E29" i="96"/>
  <c r="E274" i="96"/>
  <c r="D274" i="96"/>
  <c r="D740" i="96"/>
  <c r="D29" i="96"/>
  <c r="D70" i="11372"/>
  <c r="E68" i="11372"/>
  <c r="D69" i="11372"/>
  <c r="D68" i="11372"/>
  <c r="M979" i="96"/>
  <c r="P979" i="96" s="1"/>
  <c r="Q979" i="96"/>
  <c r="T67" i="11372"/>
  <c r="S67" i="11372"/>
  <c r="R67" i="11372"/>
  <c r="Q67" i="11372"/>
  <c r="M67" i="11372"/>
  <c r="P67" i="11372" s="1"/>
  <c r="C67" i="11372"/>
  <c r="B67" i="11372"/>
  <c r="T66" i="11372"/>
  <c r="S66" i="11372"/>
  <c r="R66" i="11372"/>
  <c r="Q66" i="11372"/>
  <c r="N66" i="11372"/>
  <c r="M66" i="11372"/>
  <c r="P66" i="11372" s="1"/>
  <c r="C66" i="11372"/>
  <c r="B66" i="11372"/>
  <c r="M71" i="96"/>
  <c r="P71" i="96" s="1"/>
  <c r="Q71" i="96"/>
  <c r="B71" i="96"/>
  <c r="C71" i="96"/>
  <c r="T65" i="11372"/>
  <c r="S65" i="11372"/>
  <c r="R65" i="11372"/>
  <c r="Q65" i="11372"/>
  <c r="N65" i="11372"/>
  <c r="M65" i="11372"/>
  <c r="P65" i="11372" s="1"/>
  <c r="C65" i="11372"/>
  <c r="B65" i="11372"/>
  <c r="Q788" i="96"/>
  <c r="M788" i="96"/>
  <c r="P788" i="96" s="1"/>
  <c r="B788" i="96"/>
  <c r="C788" i="96"/>
  <c r="T64" i="11372"/>
  <c r="S64" i="11372"/>
  <c r="R64" i="11372"/>
  <c r="Q64" i="11372"/>
  <c r="N64" i="11372"/>
  <c r="M64" i="11372"/>
  <c r="P64" i="11372" s="1"/>
  <c r="C64" i="11372"/>
  <c r="B64" i="11372"/>
  <c r="M1014" i="96"/>
  <c r="P1014" i="96" s="1"/>
  <c r="Q1014" i="96"/>
  <c r="U10" i="4"/>
  <c r="B1044" i="96"/>
  <c r="C1044" i="96"/>
  <c r="M1044" i="96"/>
  <c r="P1044" i="96" s="1"/>
  <c r="Q1044" i="96"/>
  <c r="R1044" i="96"/>
  <c r="S1044" i="96"/>
  <c r="T1044" i="96"/>
  <c r="M40" i="96"/>
  <c r="P40" i="96" s="1"/>
  <c r="Q40" i="96"/>
  <c r="B40" i="96"/>
  <c r="C40" i="96"/>
  <c r="T63" i="11372"/>
  <c r="S63" i="11372"/>
  <c r="R63" i="11372"/>
  <c r="Q63" i="11372"/>
  <c r="N63" i="11372"/>
  <c r="M63" i="11372"/>
  <c r="P63" i="11372" s="1"/>
  <c r="C63" i="11372"/>
  <c r="B63" i="11372"/>
  <c r="M171" i="96"/>
  <c r="P171" i="96" s="1"/>
  <c r="Q171" i="96"/>
  <c r="B171" i="96"/>
  <c r="C171" i="96"/>
  <c r="Q222" i="96"/>
  <c r="M222" i="96"/>
  <c r="P222" i="96" s="1"/>
  <c r="B222" i="96"/>
  <c r="C222" i="96"/>
  <c r="T43" i="11372"/>
  <c r="S43" i="11372"/>
  <c r="R43" i="11372"/>
  <c r="Q43" i="11372"/>
  <c r="M43" i="11372"/>
  <c r="P43" i="11372" s="1"/>
  <c r="C43" i="11372"/>
  <c r="B43" i="11372"/>
  <c r="B3" i="11372"/>
  <c r="C3" i="11372"/>
  <c r="M3" i="11372"/>
  <c r="P3" i="11372" s="1"/>
  <c r="N3" i="11372"/>
  <c r="Q3" i="11372"/>
  <c r="R3" i="11372"/>
  <c r="S3" i="11372"/>
  <c r="T3" i="11372"/>
  <c r="O10" i="4"/>
  <c r="T48" i="11372"/>
  <c r="S48" i="11372"/>
  <c r="R48" i="11372"/>
  <c r="Q48" i="11372"/>
  <c r="N48" i="11372"/>
  <c r="M48" i="11372"/>
  <c r="P48" i="11372" s="1"/>
  <c r="C48" i="11372"/>
  <c r="B48" i="11372"/>
  <c r="T45" i="11372"/>
  <c r="S45" i="11372"/>
  <c r="R45" i="11372"/>
  <c r="Q45" i="11372"/>
  <c r="M45" i="11372"/>
  <c r="P45" i="11372" s="1"/>
  <c r="C45" i="11372"/>
  <c r="B45" i="11372"/>
  <c r="T28" i="11372"/>
  <c r="S28" i="11372"/>
  <c r="R28" i="11372"/>
  <c r="Q28" i="11372"/>
  <c r="N28" i="11372"/>
  <c r="M28" i="11372"/>
  <c r="P28" i="11372" s="1"/>
  <c r="C28" i="11372"/>
  <c r="B28" i="11372"/>
  <c r="T50" i="11372"/>
  <c r="S50" i="11372"/>
  <c r="R50" i="11372"/>
  <c r="Q50" i="11372"/>
  <c r="N50" i="11372"/>
  <c r="M50" i="11372"/>
  <c r="P50" i="11372" s="1"/>
  <c r="C50" i="11372"/>
  <c r="B50" i="11372"/>
  <c r="B346" i="96"/>
  <c r="C346" i="96"/>
  <c r="M346" i="96"/>
  <c r="P346" i="96" s="1"/>
  <c r="Q346" i="96"/>
  <c r="R346" i="96"/>
  <c r="S346" i="96"/>
  <c r="T346" i="96"/>
  <c r="M808" i="96"/>
  <c r="P808" i="96" s="1"/>
  <c r="Q808" i="96"/>
  <c r="B808" i="96"/>
  <c r="C808" i="96"/>
  <c r="T42" i="11372"/>
  <c r="S42" i="11372"/>
  <c r="R42" i="11372"/>
  <c r="Q42" i="11372"/>
  <c r="N42" i="11372"/>
  <c r="M42" i="11372"/>
  <c r="P42" i="11372" s="1"/>
  <c r="C42" i="11372"/>
  <c r="B42" i="11372"/>
  <c r="T38" i="11372"/>
  <c r="S38" i="11372"/>
  <c r="R38" i="11372"/>
  <c r="Q38" i="11372"/>
  <c r="M38" i="11372"/>
  <c r="P38" i="11372" s="1"/>
  <c r="C38" i="11372"/>
  <c r="B38" i="11372"/>
  <c r="T40" i="11372"/>
  <c r="S40" i="11372"/>
  <c r="R40" i="11372"/>
  <c r="Q40" i="11372"/>
  <c r="N40" i="11372"/>
  <c r="M40" i="11372"/>
  <c r="P40" i="11372" s="1"/>
  <c r="C40" i="11372"/>
  <c r="B40" i="11372"/>
  <c r="T21" i="11372"/>
  <c r="S21" i="11372"/>
  <c r="R21" i="11372"/>
  <c r="Q21" i="11372"/>
  <c r="M21" i="11372"/>
  <c r="P21" i="11372" s="1"/>
  <c r="C21" i="11372"/>
  <c r="B21" i="11372"/>
  <c r="Q641" i="96"/>
  <c r="Q642" i="96"/>
  <c r="M642" i="96"/>
  <c r="P642" i="96" s="1"/>
  <c r="B642" i="96"/>
  <c r="C642" i="96"/>
  <c r="M396" i="96"/>
  <c r="P396" i="96" s="1"/>
  <c r="Q396" i="96"/>
  <c r="M871" i="96"/>
  <c r="P871" i="96" s="1"/>
  <c r="Q871" i="96"/>
  <c r="B871" i="96"/>
  <c r="C871" i="96"/>
  <c r="M472" i="96"/>
  <c r="P472" i="96" s="1"/>
  <c r="Q472" i="96"/>
  <c r="B472" i="96"/>
  <c r="C472" i="96"/>
  <c r="M1009" i="96"/>
  <c r="P1009" i="96" s="1"/>
  <c r="Q1009" i="96"/>
  <c r="Q1004" i="96"/>
  <c r="M1004" i="96"/>
  <c r="P1004" i="96" s="1"/>
  <c r="B1004" i="96"/>
  <c r="C1004" i="96"/>
  <c r="M225" i="96"/>
  <c r="P225" i="96" s="1"/>
  <c r="R224" i="96"/>
  <c r="R225" i="96"/>
  <c r="Q224" i="96"/>
  <c r="Q225" i="96"/>
  <c r="B225" i="96"/>
  <c r="C225" i="96"/>
  <c r="T26" i="11372"/>
  <c r="S26" i="11372"/>
  <c r="R26" i="11372"/>
  <c r="Q26" i="11372"/>
  <c r="M26" i="11372"/>
  <c r="P26" i="11372" s="1"/>
  <c r="C26" i="11372"/>
  <c r="B26" i="11372"/>
  <c r="T41" i="11372"/>
  <c r="S41" i="11372"/>
  <c r="R41" i="11372"/>
  <c r="Q41" i="11372"/>
  <c r="N41" i="11372"/>
  <c r="M41" i="11372"/>
  <c r="P41" i="11372" s="1"/>
  <c r="C41" i="11372"/>
  <c r="B41" i="11372"/>
  <c r="M215" i="96"/>
  <c r="P215" i="96" s="1"/>
  <c r="R215" i="96"/>
  <c r="Q215" i="96"/>
  <c r="B215" i="96"/>
  <c r="C215" i="96"/>
  <c r="T840" i="96"/>
  <c r="T841" i="96"/>
  <c r="S840" i="96"/>
  <c r="S841" i="96"/>
  <c r="R840" i="96"/>
  <c r="R841" i="96"/>
  <c r="Q840" i="96"/>
  <c r="Q841" i="96"/>
  <c r="M841" i="96"/>
  <c r="P841" i="96" s="1"/>
  <c r="B841" i="96"/>
  <c r="C841" i="96"/>
  <c r="T34" i="11372"/>
  <c r="S34" i="11372"/>
  <c r="R34" i="11372"/>
  <c r="Q34" i="11372"/>
  <c r="M34" i="11372"/>
  <c r="P34" i="11372" s="1"/>
  <c r="C34" i="11372"/>
  <c r="B34" i="11372"/>
  <c r="T22" i="11372"/>
  <c r="S22" i="11372"/>
  <c r="R22" i="11372"/>
  <c r="Q22" i="11372"/>
  <c r="N22" i="11372"/>
  <c r="M22" i="11372"/>
  <c r="P22" i="11372" s="1"/>
  <c r="C22" i="11372"/>
  <c r="B22" i="11372"/>
  <c r="M1017" i="96"/>
  <c r="P1017" i="96" s="1"/>
  <c r="T1017" i="96"/>
  <c r="S1017" i="96"/>
  <c r="R1017" i="96"/>
  <c r="Q1017" i="96"/>
  <c r="B1017" i="96"/>
  <c r="C1017" i="96"/>
  <c r="B810" i="96"/>
  <c r="C810" i="96"/>
  <c r="M810" i="96"/>
  <c r="P810" i="96" s="1"/>
  <c r="Q810" i="96"/>
  <c r="R810" i="96"/>
  <c r="S810" i="96"/>
  <c r="T810" i="96"/>
  <c r="T6" i="11372"/>
  <c r="S6" i="11372"/>
  <c r="R6" i="11372"/>
  <c r="Q6" i="11372"/>
  <c r="M6" i="11372"/>
  <c r="P6" i="11372" s="1"/>
  <c r="G6" i="11372"/>
  <c r="C6" i="11372"/>
  <c r="B6" i="11372"/>
  <c r="T57" i="11372"/>
  <c r="S57" i="11372"/>
  <c r="R57" i="11372"/>
  <c r="Q57" i="11372"/>
  <c r="N57" i="11372"/>
  <c r="M57" i="11372"/>
  <c r="P57" i="11372" s="1"/>
  <c r="C57" i="11372"/>
  <c r="B57" i="11372"/>
  <c r="T53" i="11372"/>
  <c r="S53" i="11372"/>
  <c r="R53" i="11372"/>
  <c r="Q53" i="11372"/>
  <c r="N53" i="11372"/>
  <c r="M53" i="11372"/>
  <c r="P53" i="11372" s="1"/>
  <c r="C53" i="11372"/>
  <c r="B53" i="11372"/>
  <c r="T51" i="11372"/>
  <c r="S51" i="11372"/>
  <c r="R51" i="11372"/>
  <c r="Q51" i="11372"/>
  <c r="N51" i="11372"/>
  <c r="M51" i="11372"/>
  <c r="P51" i="11372" s="1"/>
  <c r="C51" i="11372"/>
  <c r="B51" i="11372"/>
  <c r="T59" i="11372"/>
  <c r="S59" i="11372"/>
  <c r="R59" i="11372"/>
  <c r="Q59" i="11372"/>
  <c r="M59" i="11372"/>
  <c r="P59" i="11372" s="1"/>
  <c r="C59" i="11372"/>
  <c r="B59" i="11372"/>
  <c r="T56" i="11372"/>
  <c r="S56" i="11372"/>
  <c r="R56" i="11372"/>
  <c r="Q56" i="11372"/>
  <c r="N56" i="11372"/>
  <c r="M56" i="11372"/>
  <c r="P56" i="11372" s="1"/>
  <c r="C56" i="11372"/>
  <c r="B56" i="11372"/>
  <c r="T35" i="11372"/>
  <c r="S35" i="11372"/>
  <c r="R35" i="11372"/>
  <c r="Q35" i="11372"/>
  <c r="N35" i="11372"/>
  <c r="M35" i="11372"/>
  <c r="P35" i="11372" s="1"/>
  <c r="C35" i="11372"/>
  <c r="B35" i="11372"/>
  <c r="T32" i="11372"/>
  <c r="S32" i="11372"/>
  <c r="R32" i="11372"/>
  <c r="Q32" i="11372"/>
  <c r="N32" i="11372"/>
  <c r="M32" i="11372"/>
  <c r="P32" i="11372" s="1"/>
  <c r="C32" i="11372"/>
  <c r="B32" i="11372"/>
  <c r="T10" i="11372"/>
  <c r="S10" i="11372"/>
  <c r="R10" i="11372"/>
  <c r="Q10" i="11372"/>
  <c r="M10" i="11372"/>
  <c r="P10" i="11372" s="1"/>
  <c r="C10" i="11372"/>
  <c r="B10" i="11372"/>
  <c r="T37" i="11372"/>
  <c r="S37" i="11372"/>
  <c r="R37" i="11372"/>
  <c r="Q37" i="11372"/>
  <c r="N37" i="11372"/>
  <c r="M37" i="11372"/>
  <c r="P37" i="11372" s="1"/>
  <c r="C37" i="11372"/>
  <c r="B37" i="11372"/>
  <c r="B1125" i="11361"/>
  <c r="B1124" i="11361"/>
  <c r="B1123" i="11361"/>
  <c r="B977" i="11361"/>
  <c r="B31" i="11361"/>
  <c r="B42" i="11361"/>
  <c r="B66" i="11361"/>
  <c r="B532" i="11361"/>
  <c r="N1195" i="96"/>
  <c r="N1128" i="96"/>
  <c r="N1103" i="96"/>
  <c r="N1085" i="96"/>
  <c r="N1066" i="96"/>
  <c r="N1026" i="96"/>
  <c r="N954" i="96"/>
  <c r="N941" i="96"/>
  <c r="N936" i="96"/>
  <c r="N905" i="96"/>
  <c r="N886" i="96"/>
  <c r="N879" i="96"/>
  <c r="N847" i="96"/>
  <c r="N832" i="96"/>
  <c r="N831" i="96"/>
  <c r="N830" i="96"/>
  <c r="N769" i="96"/>
  <c r="N757" i="96"/>
  <c r="N753" i="96"/>
  <c r="N738" i="96"/>
  <c r="N702" i="96"/>
  <c r="N684" i="96"/>
  <c r="N669" i="96"/>
  <c r="N637" i="96"/>
  <c r="N626" i="96"/>
  <c r="N619" i="96"/>
  <c r="N610" i="96"/>
  <c r="N583" i="96"/>
  <c r="N574" i="96"/>
  <c r="N564" i="96"/>
  <c r="N561" i="96"/>
  <c r="N541" i="96"/>
  <c r="N529" i="96"/>
  <c r="N527" i="96"/>
  <c r="N494" i="96"/>
  <c r="N357" i="96"/>
  <c r="N345" i="96"/>
  <c r="N288" i="96"/>
  <c r="N269" i="96"/>
  <c r="N266" i="96"/>
  <c r="N247" i="96"/>
  <c r="N184" i="96"/>
  <c r="N180" i="96"/>
  <c r="N173" i="96"/>
  <c r="N168" i="96"/>
  <c r="N163" i="96"/>
  <c r="N108" i="96"/>
  <c r="N82" i="96"/>
  <c r="N22" i="96"/>
  <c r="N60" i="96"/>
  <c r="M706" i="96"/>
  <c r="P706" i="96" s="1"/>
  <c r="M970" i="96"/>
  <c r="P970" i="96" s="1"/>
  <c r="M1056" i="96"/>
  <c r="P1056" i="96" s="1"/>
  <c r="M1176" i="96"/>
  <c r="P1176" i="96" s="1"/>
  <c r="T706" i="96"/>
  <c r="T970" i="96"/>
  <c r="T1056" i="96"/>
  <c r="T1176" i="96"/>
  <c r="S706" i="96"/>
  <c r="S970" i="96"/>
  <c r="S1056" i="96"/>
  <c r="S1176" i="96"/>
  <c r="R1197" i="96"/>
  <c r="R1198" i="96"/>
  <c r="R706" i="96"/>
  <c r="R970" i="96"/>
  <c r="R1056" i="96"/>
  <c r="R1176" i="96"/>
  <c r="Q970" i="96"/>
  <c r="Q1056" i="96"/>
  <c r="Q1176" i="96"/>
  <c r="Q706" i="96"/>
  <c r="C706" i="96"/>
  <c r="C970" i="96"/>
  <c r="C1056" i="96"/>
  <c r="C1176" i="96"/>
  <c r="B706" i="96"/>
  <c r="B970" i="96"/>
  <c r="B1056" i="96"/>
  <c r="B1176" i="96"/>
  <c r="T15" i="11372"/>
  <c r="S15" i="11372"/>
  <c r="R15" i="11372"/>
  <c r="Q15" i="11372"/>
  <c r="N15" i="11372"/>
  <c r="M15" i="11372"/>
  <c r="P15" i="11372" s="1"/>
  <c r="C15" i="11372"/>
  <c r="B15" i="11372"/>
  <c r="B2" i="11372"/>
  <c r="C2" i="11372"/>
  <c r="M2" i="11372"/>
  <c r="P2" i="11372" s="1"/>
  <c r="N2" i="11372"/>
  <c r="Q2" i="11372"/>
  <c r="R2" i="11372"/>
  <c r="S2" i="11372"/>
  <c r="T2" i="11372"/>
  <c r="T62" i="11372"/>
  <c r="S62" i="11372"/>
  <c r="R62" i="11372"/>
  <c r="Q62" i="11372"/>
  <c r="M62" i="11372"/>
  <c r="P62" i="11372" s="1"/>
  <c r="C62" i="11372"/>
  <c r="B62" i="11372"/>
  <c r="T23" i="11372"/>
  <c r="S23" i="11372"/>
  <c r="R23" i="11372"/>
  <c r="Q23" i="11372"/>
  <c r="N23" i="11372"/>
  <c r="M23" i="11372"/>
  <c r="P23" i="11372" s="1"/>
  <c r="C23" i="11372"/>
  <c r="B23" i="11372"/>
  <c r="T27" i="11372"/>
  <c r="S27" i="11372"/>
  <c r="R27" i="11372"/>
  <c r="Q27" i="11372"/>
  <c r="M27" i="11372"/>
  <c r="P27" i="11372" s="1"/>
  <c r="C27" i="11372"/>
  <c r="B27" i="11372"/>
  <c r="T31" i="11372"/>
  <c r="S31" i="11372"/>
  <c r="R31" i="11372"/>
  <c r="Q31" i="11372"/>
  <c r="N31" i="11372"/>
  <c r="M31" i="11372"/>
  <c r="P31" i="11372" s="1"/>
  <c r="C31" i="11372"/>
  <c r="B31" i="11372"/>
  <c r="T19" i="11372"/>
  <c r="S19" i="11372"/>
  <c r="R19" i="11372"/>
  <c r="Q19" i="11372"/>
  <c r="N19" i="11372"/>
  <c r="M19" i="11372"/>
  <c r="P19" i="11372" s="1"/>
  <c r="C19" i="11372"/>
  <c r="B19" i="11372"/>
  <c r="T47" i="11372"/>
  <c r="S47" i="11372"/>
  <c r="R47" i="11372"/>
  <c r="Q47" i="11372"/>
  <c r="N47" i="11372"/>
  <c r="M47" i="11372"/>
  <c r="P47" i="11372" s="1"/>
  <c r="C47" i="11372"/>
  <c r="B47" i="11372"/>
  <c r="T16" i="11372"/>
  <c r="S16" i="11372"/>
  <c r="R16" i="11372"/>
  <c r="Q16" i="11372"/>
  <c r="N16" i="11372"/>
  <c r="M16" i="11372"/>
  <c r="P16" i="11372" s="1"/>
  <c r="C16" i="11372"/>
  <c r="B16" i="11372"/>
  <c r="T55" i="11372"/>
  <c r="S55" i="11372"/>
  <c r="R55" i="11372"/>
  <c r="Q55" i="11372"/>
  <c r="N55" i="11372"/>
  <c r="M55" i="11372"/>
  <c r="P55" i="11372" s="1"/>
  <c r="C55" i="11372"/>
  <c r="B55" i="11372"/>
  <c r="T54" i="11372"/>
  <c r="S54" i="11372"/>
  <c r="R54" i="11372"/>
  <c r="Q54" i="11372"/>
  <c r="N54" i="11372"/>
  <c r="M54" i="11372"/>
  <c r="P54" i="11372" s="1"/>
  <c r="C54" i="11372"/>
  <c r="B54" i="11372"/>
  <c r="T33" i="11372"/>
  <c r="S33" i="11372"/>
  <c r="R33" i="11372"/>
  <c r="Q33" i="11372"/>
  <c r="N33" i="11372"/>
  <c r="M33" i="11372"/>
  <c r="P33" i="11372" s="1"/>
  <c r="C33" i="11372"/>
  <c r="B33" i="11372"/>
  <c r="T20" i="11372"/>
  <c r="S20" i="11372"/>
  <c r="R20" i="11372"/>
  <c r="Q20" i="11372"/>
  <c r="N20" i="11372"/>
  <c r="M20" i="11372"/>
  <c r="P20" i="11372" s="1"/>
  <c r="C20" i="11372"/>
  <c r="B20" i="11372"/>
  <c r="T13" i="11372"/>
  <c r="S13" i="11372"/>
  <c r="R13" i="11372"/>
  <c r="Q13" i="11372"/>
  <c r="M13" i="11372"/>
  <c r="P13" i="11372" s="1"/>
  <c r="C13" i="11372"/>
  <c r="B13" i="11372"/>
  <c r="T49" i="11372"/>
  <c r="S49" i="11372"/>
  <c r="R49" i="11372"/>
  <c r="Q49" i="11372"/>
  <c r="N49" i="11372"/>
  <c r="M49" i="11372"/>
  <c r="P49" i="11372" s="1"/>
  <c r="C49" i="11372"/>
  <c r="B49" i="11372"/>
  <c r="T5" i="11372"/>
  <c r="S5" i="11372"/>
  <c r="R5" i="11372"/>
  <c r="Q5" i="11372"/>
  <c r="N5" i="11372"/>
  <c r="M5" i="11372"/>
  <c r="P5" i="11372" s="1"/>
  <c r="C5" i="11372"/>
  <c r="B5" i="11372"/>
  <c r="T14" i="11372"/>
  <c r="S14" i="11372"/>
  <c r="R14" i="11372"/>
  <c r="Q14" i="11372"/>
  <c r="M14" i="11372"/>
  <c r="P14" i="11372" s="1"/>
  <c r="C14" i="11372"/>
  <c r="B14" i="11372"/>
  <c r="T9" i="11372"/>
  <c r="S9" i="11372"/>
  <c r="R9" i="11372"/>
  <c r="Q9" i="11372"/>
  <c r="M9" i="11372"/>
  <c r="P9" i="11372" s="1"/>
  <c r="C9" i="11372"/>
  <c r="B9" i="11372"/>
  <c r="T39" i="11372"/>
  <c r="S39" i="11372"/>
  <c r="R39" i="11372"/>
  <c r="Q39" i="11372"/>
  <c r="N39" i="11372"/>
  <c r="M39" i="11372"/>
  <c r="P39" i="11372" s="1"/>
  <c r="C39" i="11372"/>
  <c r="B39" i="11372"/>
  <c r="AG10" i="11356"/>
  <c r="AA10" i="11356"/>
  <c r="U10" i="11356"/>
  <c r="O10" i="11356"/>
  <c r="C10" i="11356"/>
  <c r="AG10" i="320"/>
  <c r="AA10" i="320"/>
  <c r="U10" i="320"/>
  <c r="C10" i="4"/>
  <c r="I10" i="6"/>
  <c r="AG10" i="6"/>
  <c r="AA10" i="6"/>
  <c r="U10" i="6"/>
  <c r="O10" i="6"/>
  <c r="T52" i="11372"/>
  <c r="S52" i="11372"/>
  <c r="R52" i="11372"/>
  <c r="Q52" i="11372"/>
  <c r="N52" i="11372"/>
  <c r="M52" i="11372"/>
  <c r="P52" i="11372" s="1"/>
  <c r="C52" i="11372"/>
  <c r="B52" i="11372"/>
  <c r="T17" i="11372"/>
  <c r="S17" i="11372"/>
  <c r="R17" i="11372"/>
  <c r="Q17" i="11372"/>
  <c r="N17" i="11372"/>
  <c r="M17" i="11372"/>
  <c r="P17" i="11372" s="1"/>
  <c r="C17" i="11372"/>
  <c r="B17" i="11372"/>
  <c r="T61" i="11372"/>
  <c r="S61" i="11372"/>
  <c r="R61" i="11372"/>
  <c r="Q61" i="11372"/>
  <c r="N61" i="11372"/>
  <c r="M61" i="11372"/>
  <c r="P61" i="11372" s="1"/>
  <c r="C61" i="11372"/>
  <c r="B61" i="11372"/>
  <c r="T58" i="11372"/>
  <c r="S58" i="11372"/>
  <c r="R58" i="11372"/>
  <c r="Q58" i="11372"/>
  <c r="N58" i="11372"/>
  <c r="M58" i="11372"/>
  <c r="P58" i="11372" s="1"/>
  <c r="C58" i="11372"/>
  <c r="B58" i="11372"/>
  <c r="T44" i="11372"/>
  <c r="S44" i="11372"/>
  <c r="R44" i="11372"/>
  <c r="Q44" i="11372"/>
  <c r="N44" i="11372"/>
  <c r="M44" i="11372"/>
  <c r="P44" i="11372" s="1"/>
  <c r="C44" i="11372"/>
  <c r="B44" i="11372"/>
  <c r="T29" i="11372"/>
  <c r="S29" i="11372"/>
  <c r="R29" i="11372"/>
  <c r="Q29" i="11372"/>
  <c r="N29" i="11372"/>
  <c r="M29" i="11372"/>
  <c r="P29" i="11372" s="1"/>
  <c r="C29" i="11372"/>
  <c r="B29" i="11372"/>
  <c r="T25" i="11372"/>
  <c r="S25" i="11372"/>
  <c r="R25" i="11372"/>
  <c r="Q25" i="11372"/>
  <c r="N25" i="11372"/>
  <c r="M25" i="11372"/>
  <c r="P25" i="11372" s="1"/>
  <c r="C25" i="11372"/>
  <c r="B25" i="11372"/>
  <c r="T24" i="11372"/>
  <c r="S24" i="11372"/>
  <c r="R24" i="11372"/>
  <c r="Q24" i="11372"/>
  <c r="N24" i="11372"/>
  <c r="M24" i="11372"/>
  <c r="P24" i="11372" s="1"/>
  <c r="C24" i="11372"/>
  <c r="B24" i="11372"/>
  <c r="T8" i="11372"/>
  <c r="S8" i="11372"/>
  <c r="R8" i="11372"/>
  <c r="Q8" i="11372"/>
  <c r="N8" i="11372"/>
  <c r="M8" i="11372"/>
  <c r="P8" i="11372" s="1"/>
  <c r="C8" i="11372"/>
  <c r="B8" i="11372"/>
  <c r="T18" i="11372"/>
  <c r="S18" i="11372"/>
  <c r="R18" i="11372"/>
  <c r="Q18" i="11372"/>
  <c r="N18" i="11372"/>
  <c r="M18" i="11372"/>
  <c r="P18" i="11372" s="1"/>
  <c r="C18" i="11372"/>
  <c r="B18" i="11372"/>
  <c r="T11" i="11372"/>
  <c r="S11" i="11372"/>
  <c r="R11" i="11372"/>
  <c r="Q11" i="11372"/>
  <c r="N11" i="11372"/>
  <c r="M11" i="11372"/>
  <c r="P11" i="11372" s="1"/>
  <c r="C11" i="11372"/>
  <c r="B11" i="11372"/>
  <c r="T1" i="11372"/>
  <c r="S1" i="11372"/>
  <c r="R1" i="11372"/>
  <c r="Q1" i="11372"/>
  <c r="N1" i="11372"/>
  <c r="M1" i="11372"/>
  <c r="P1" i="11372" s="1"/>
  <c r="C1" i="11372"/>
  <c r="B1" i="11372"/>
  <c r="T7" i="11372"/>
  <c r="S7" i="11372"/>
  <c r="R7" i="11372"/>
  <c r="Q7" i="11372"/>
  <c r="N7" i="11372"/>
  <c r="M7" i="11372"/>
  <c r="P7" i="11372" s="1"/>
  <c r="C7" i="11372"/>
  <c r="B7" i="11372"/>
  <c r="T1123" i="96"/>
  <c r="S1123" i="96"/>
  <c r="R1123" i="96"/>
  <c r="Q1123" i="96"/>
  <c r="M1123" i="96"/>
  <c r="P1123" i="96" s="1"/>
  <c r="C1123" i="96"/>
  <c r="B1123" i="96"/>
  <c r="T519" i="96"/>
  <c r="S519" i="96"/>
  <c r="R519" i="96"/>
  <c r="Q519" i="96"/>
  <c r="M519" i="96"/>
  <c r="P519" i="96" s="1"/>
  <c r="C519" i="96"/>
  <c r="B519" i="96"/>
  <c r="T404" i="96"/>
  <c r="S404" i="96"/>
  <c r="R404" i="96"/>
  <c r="Q404" i="96"/>
  <c r="M404" i="96"/>
  <c r="P404" i="96" s="1"/>
  <c r="G404" i="96"/>
  <c r="C404" i="96"/>
  <c r="B404" i="96"/>
  <c r="T1152" i="96"/>
  <c r="S1152" i="96"/>
  <c r="R1152" i="96"/>
  <c r="Q1152" i="96"/>
  <c r="M1152" i="96"/>
  <c r="P1152" i="96" s="1"/>
  <c r="C1152" i="96"/>
  <c r="B1152" i="96"/>
  <c r="T267" i="96"/>
  <c r="S267" i="96"/>
  <c r="R267" i="96"/>
  <c r="Q267" i="96"/>
  <c r="M267" i="96"/>
  <c r="P267" i="96" s="1"/>
  <c r="C267" i="96"/>
  <c r="B267" i="96"/>
  <c r="T312" i="96"/>
  <c r="S312" i="96"/>
  <c r="R312" i="96"/>
  <c r="Q312" i="96"/>
  <c r="M312" i="96"/>
  <c r="P312" i="96" s="1"/>
  <c r="G312" i="96"/>
  <c r="C312" i="96"/>
  <c r="B312" i="96"/>
  <c r="T785" i="96"/>
  <c r="S785" i="96"/>
  <c r="R785" i="96"/>
  <c r="Q785" i="96"/>
  <c r="M785" i="96"/>
  <c r="P785" i="96" s="1"/>
  <c r="C785" i="96"/>
  <c r="B785" i="96"/>
  <c r="T1153" i="96"/>
  <c r="S1153" i="96"/>
  <c r="R1153" i="96"/>
  <c r="Q1153" i="96"/>
  <c r="M1153" i="96"/>
  <c r="P1153" i="96" s="1"/>
  <c r="C1153" i="96"/>
  <c r="B1153" i="96"/>
  <c r="T363" i="96"/>
  <c r="S363" i="96"/>
  <c r="R363" i="96"/>
  <c r="Q363" i="96"/>
  <c r="M363" i="96"/>
  <c r="P363" i="96" s="1"/>
  <c r="C363" i="96"/>
  <c r="B363" i="96"/>
  <c r="T384" i="96"/>
  <c r="S384" i="96"/>
  <c r="R384" i="96"/>
  <c r="Q384" i="96"/>
  <c r="M384" i="96"/>
  <c r="P384" i="96" s="1"/>
  <c r="C384" i="96"/>
  <c r="B384" i="96"/>
  <c r="T35" i="96"/>
  <c r="S35" i="96"/>
  <c r="R35" i="96"/>
  <c r="Q35" i="96"/>
  <c r="M35" i="96"/>
  <c r="P35" i="96" s="1"/>
  <c r="C35" i="96"/>
  <c r="B35" i="96"/>
  <c r="T164" i="96"/>
  <c r="S164" i="96"/>
  <c r="R164" i="96"/>
  <c r="Q164" i="96"/>
  <c r="M164" i="96"/>
  <c r="P164" i="96" s="1"/>
  <c r="C164" i="96"/>
  <c r="B164" i="96"/>
  <c r="T513" i="96"/>
  <c r="S513" i="96"/>
  <c r="R513" i="96"/>
  <c r="Q513" i="96"/>
  <c r="M513" i="96"/>
  <c r="P513" i="96" s="1"/>
  <c r="C513" i="96"/>
  <c r="B513" i="96"/>
  <c r="T203" i="96"/>
  <c r="S203" i="96"/>
  <c r="R203" i="96"/>
  <c r="Q203" i="96"/>
  <c r="M203" i="96"/>
  <c r="P203" i="96" s="1"/>
  <c r="C203" i="96"/>
  <c r="B203" i="96"/>
  <c r="T327" i="96"/>
  <c r="S327" i="96"/>
  <c r="R327" i="96"/>
  <c r="Q327" i="96"/>
  <c r="M327" i="96"/>
  <c r="P327" i="96" s="1"/>
  <c r="C327" i="96"/>
  <c r="B327" i="96"/>
  <c r="T140" i="96"/>
  <c r="S140" i="96"/>
  <c r="R140" i="96"/>
  <c r="Q140" i="96"/>
  <c r="M140" i="96"/>
  <c r="P140" i="96" s="1"/>
  <c r="C140" i="96"/>
  <c r="B140" i="96"/>
  <c r="T370" i="96"/>
  <c r="S370" i="96"/>
  <c r="R370" i="96"/>
  <c r="Q370" i="96"/>
  <c r="M370" i="96"/>
  <c r="P370" i="96" s="1"/>
  <c r="C370" i="96"/>
  <c r="B370" i="96"/>
  <c r="T354" i="96"/>
  <c r="S354" i="96"/>
  <c r="R354" i="96"/>
  <c r="Q354" i="96"/>
  <c r="M354" i="96"/>
  <c r="P354" i="96" s="1"/>
  <c r="C354" i="96"/>
  <c r="B354" i="96"/>
  <c r="T123" i="96"/>
  <c r="S123" i="96"/>
  <c r="R123" i="96"/>
  <c r="Q123" i="96"/>
  <c r="M123" i="96"/>
  <c r="P123" i="96" s="1"/>
  <c r="C123" i="96"/>
  <c r="B123" i="96"/>
  <c r="T893" i="96"/>
  <c r="S893" i="96"/>
  <c r="R893" i="96"/>
  <c r="Q893" i="96"/>
  <c r="M893" i="96"/>
  <c r="P893" i="96" s="1"/>
  <c r="C893" i="96"/>
  <c r="B893" i="96"/>
  <c r="T196" i="96"/>
  <c r="S196" i="96"/>
  <c r="R196" i="96"/>
  <c r="Q196" i="96"/>
  <c r="M196" i="96"/>
  <c r="P196" i="96" s="1"/>
  <c r="C196" i="96"/>
  <c r="B196" i="96"/>
  <c r="T478" i="96"/>
  <c r="S478" i="96"/>
  <c r="R478" i="96"/>
  <c r="Q478" i="96"/>
  <c r="M478" i="96"/>
  <c r="P478" i="96" s="1"/>
  <c r="C478" i="96"/>
  <c r="B478" i="96"/>
  <c r="T194" i="96"/>
  <c r="S194" i="96"/>
  <c r="R194" i="96"/>
  <c r="Q194" i="96"/>
  <c r="M194" i="96"/>
  <c r="P194" i="96" s="1"/>
  <c r="C194" i="96"/>
  <c r="B194" i="96"/>
  <c r="T748" i="96"/>
  <c r="S748" i="96"/>
  <c r="R748" i="96"/>
  <c r="Q748" i="96"/>
  <c r="M748" i="96"/>
  <c r="P748" i="96" s="1"/>
  <c r="C748" i="96"/>
  <c r="B748" i="96"/>
  <c r="T488" i="96"/>
  <c r="S488" i="96"/>
  <c r="R488" i="96"/>
  <c r="Q488" i="96"/>
  <c r="M488" i="96"/>
  <c r="P488" i="96" s="1"/>
  <c r="C488" i="96"/>
  <c r="B488" i="96"/>
  <c r="T446" i="96"/>
  <c r="S446" i="96"/>
  <c r="R446" i="96"/>
  <c r="Q446" i="96"/>
  <c r="M446" i="96"/>
  <c r="P446" i="96" s="1"/>
  <c r="C446" i="96"/>
  <c r="B446" i="96"/>
  <c r="T262" i="96"/>
  <c r="S262" i="96"/>
  <c r="R262" i="96"/>
  <c r="Q262" i="96"/>
  <c r="M262" i="96"/>
  <c r="P262" i="96" s="1"/>
  <c r="C262" i="96"/>
  <c r="B262" i="96"/>
  <c r="T119" i="96"/>
  <c r="S119" i="96"/>
  <c r="R119" i="96"/>
  <c r="Q119" i="96"/>
  <c r="M119" i="96"/>
  <c r="P119" i="96" s="1"/>
  <c r="C119" i="96"/>
  <c r="B119" i="96"/>
  <c r="T135" i="96"/>
  <c r="S135" i="96"/>
  <c r="R135" i="96"/>
  <c r="Q135" i="96"/>
  <c r="M135" i="96"/>
  <c r="P135" i="96" s="1"/>
  <c r="C135" i="96"/>
  <c r="B135" i="96"/>
  <c r="T908" i="96"/>
  <c r="S908" i="96"/>
  <c r="R908" i="96"/>
  <c r="Q908" i="96"/>
  <c r="M908" i="96"/>
  <c r="P908" i="96" s="1"/>
  <c r="C908" i="96"/>
  <c r="B908" i="96"/>
  <c r="T717" i="96"/>
  <c r="S717" i="96"/>
  <c r="R717" i="96"/>
  <c r="Q717" i="96"/>
  <c r="M717" i="96"/>
  <c r="P717" i="96" s="1"/>
  <c r="C717" i="96"/>
  <c r="B717" i="96"/>
  <c r="T347" i="96"/>
  <c r="S347" i="96"/>
  <c r="R347" i="96"/>
  <c r="Q347" i="96"/>
  <c r="M347" i="96"/>
  <c r="P347" i="96" s="1"/>
  <c r="C347" i="96"/>
  <c r="B347" i="96"/>
  <c r="T494" i="96"/>
  <c r="S494" i="96"/>
  <c r="R494" i="96"/>
  <c r="Q494" i="96"/>
  <c r="M494" i="96"/>
  <c r="P494" i="96" s="1"/>
  <c r="C494" i="96"/>
  <c r="B494" i="96"/>
  <c r="T659" i="96"/>
  <c r="S659" i="96"/>
  <c r="R659" i="96"/>
  <c r="Q659" i="96"/>
  <c r="M659" i="96"/>
  <c r="P659" i="96" s="1"/>
  <c r="C659" i="96"/>
  <c r="B659" i="96"/>
  <c r="T1185" i="96"/>
  <c r="S1185" i="96"/>
  <c r="R1185" i="96"/>
  <c r="Q1185" i="96"/>
  <c r="M1185" i="96"/>
  <c r="P1185" i="96" s="1"/>
  <c r="C1185" i="96"/>
  <c r="B1185" i="96"/>
  <c r="T881" i="96"/>
  <c r="S881" i="96"/>
  <c r="R881" i="96"/>
  <c r="Q881" i="96"/>
  <c r="M881" i="96"/>
  <c r="P881" i="96" s="1"/>
  <c r="C881" i="96"/>
  <c r="B881" i="96"/>
  <c r="T1156" i="96"/>
  <c r="S1156" i="96"/>
  <c r="R1156" i="96"/>
  <c r="Q1156" i="96"/>
  <c r="M1156" i="96"/>
  <c r="P1156" i="96" s="1"/>
  <c r="C1156" i="96"/>
  <c r="B1156" i="96"/>
  <c r="T1172" i="96"/>
  <c r="S1172" i="96"/>
  <c r="R1172" i="96"/>
  <c r="Q1172" i="96"/>
  <c r="M1172" i="96"/>
  <c r="P1172" i="96" s="1"/>
  <c r="C1172" i="96"/>
  <c r="B1172" i="96"/>
  <c r="T161" i="96"/>
  <c r="S161" i="96"/>
  <c r="R161" i="96"/>
  <c r="Q161" i="96"/>
  <c r="M161" i="96"/>
  <c r="P161" i="96" s="1"/>
  <c r="C161" i="96"/>
  <c r="B161" i="96"/>
  <c r="T77" i="96"/>
  <c r="S77" i="96"/>
  <c r="R77" i="96"/>
  <c r="Q77" i="96"/>
  <c r="M77" i="96"/>
  <c r="P77" i="96" s="1"/>
  <c r="C77" i="96"/>
  <c r="B77" i="96"/>
  <c r="T1058" i="96"/>
  <c r="S1058" i="96"/>
  <c r="R1058" i="96"/>
  <c r="Q1058" i="96"/>
  <c r="M1058" i="96"/>
  <c r="P1058" i="96" s="1"/>
  <c r="C1058" i="96"/>
  <c r="B1058" i="96"/>
  <c r="T1068" i="96"/>
  <c r="S1068" i="96"/>
  <c r="R1068" i="96"/>
  <c r="Q1068" i="96"/>
  <c r="M1068" i="96"/>
  <c r="P1068" i="96" s="1"/>
  <c r="C1068" i="96"/>
  <c r="B1068" i="96"/>
  <c r="T237" i="96"/>
  <c r="S237" i="96"/>
  <c r="R237" i="96"/>
  <c r="Q237" i="96"/>
  <c r="M237" i="96"/>
  <c r="P237" i="96" s="1"/>
  <c r="C237" i="96"/>
  <c r="B237" i="96"/>
  <c r="T926" i="96"/>
  <c r="S926" i="96"/>
  <c r="R926" i="96"/>
  <c r="Q926" i="96"/>
  <c r="M926" i="96"/>
  <c r="P926" i="96" s="1"/>
  <c r="C926" i="96"/>
  <c r="B926" i="96"/>
  <c r="T664" i="96"/>
  <c r="S664" i="96"/>
  <c r="R664" i="96"/>
  <c r="Q664" i="96"/>
  <c r="M664" i="96"/>
  <c r="P664" i="96" s="1"/>
  <c r="C664" i="96"/>
  <c r="B664" i="96"/>
  <c r="T108" i="96"/>
  <c r="S108" i="96"/>
  <c r="R108" i="96"/>
  <c r="Q108" i="96"/>
  <c r="M108" i="96"/>
  <c r="P108" i="96" s="1"/>
  <c r="C108" i="96"/>
  <c r="B108" i="96"/>
  <c r="T433" i="96"/>
  <c r="S433" i="96"/>
  <c r="R433" i="96"/>
  <c r="Q433" i="96"/>
  <c r="M433" i="96"/>
  <c r="P433" i="96" s="1"/>
  <c r="C433" i="96"/>
  <c r="B433" i="96"/>
  <c r="T751" i="96"/>
  <c r="S751" i="96"/>
  <c r="R751" i="96"/>
  <c r="Q751" i="96"/>
  <c r="M751" i="96"/>
  <c r="P751" i="96" s="1"/>
  <c r="C751" i="96"/>
  <c r="B751" i="96"/>
  <c r="T15" i="96"/>
  <c r="S15" i="96"/>
  <c r="R15" i="96"/>
  <c r="M15" i="96"/>
  <c r="P15" i="96" s="1"/>
  <c r="C15" i="96"/>
  <c r="B15" i="96"/>
  <c r="T1053" i="96"/>
  <c r="S1053" i="96"/>
  <c r="R1053" i="96"/>
  <c r="Q1053" i="96"/>
  <c r="M1053" i="96"/>
  <c r="P1053" i="96" s="1"/>
  <c r="C1053" i="96"/>
  <c r="B1053" i="96"/>
  <c r="T74" i="96"/>
  <c r="S74" i="96"/>
  <c r="R74" i="96"/>
  <c r="Q74" i="96"/>
  <c r="M74" i="96"/>
  <c r="P74" i="96" s="1"/>
  <c r="C74" i="96"/>
  <c r="B74" i="96"/>
  <c r="T906" i="96"/>
  <c r="S906" i="96"/>
  <c r="R906" i="96"/>
  <c r="Q906" i="96"/>
  <c r="M906" i="96"/>
  <c r="P906" i="96" s="1"/>
  <c r="C906" i="96"/>
  <c r="B906" i="96"/>
  <c r="T374" i="96"/>
  <c r="S374" i="96"/>
  <c r="R374" i="96"/>
  <c r="Q374" i="96"/>
  <c r="M374" i="96"/>
  <c r="P374" i="96" s="1"/>
  <c r="C374" i="96"/>
  <c r="B374" i="96"/>
  <c r="T79" i="96"/>
  <c r="S79" i="96"/>
  <c r="R79" i="96"/>
  <c r="Q79" i="96"/>
  <c r="M79" i="96"/>
  <c r="P79" i="96" s="1"/>
  <c r="C79" i="96"/>
  <c r="B79" i="96"/>
  <c r="T1094" i="96"/>
  <c r="S1094" i="96"/>
  <c r="R1094" i="96"/>
  <c r="Q1094" i="96"/>
  <c r="M1094" i="96"/>
  <c r="P1094" i="96" s="1"/>
  <c r="C1094" i="96"/>
  <c r="B1094" i="96"/>
  <c r="T146" i="96"/>
  <c r="S146" i="96"/>
  <c r="R146" i="96"/>
  <c r="Q146" i="96"/>
  <c r="M146" i="96"/>
  <c r="P146" i="96" s="1"/>
  <c r="G146" i="96"/>
  <c r="G1094" i="96" s="1"/>
  <c r="G79" i="96" s="1"/>
  <c r="G374" i="96" s="1"/>
  <c r="G906" i="96" s="1"/>
  <c r="C146" i="96"/>
  <c r="B146" i="96"/>
  <c r="T708" i="96"/>
  <c r="S708" i="96"/>
  <c r="R708" i="96"/>
  <c r="Q708" i="96"/>
  <c r="M708" i="96"/>
  <c r="P708" i="96" s="1"/>
  <c r="C708" i="96"/>
  <c r="B708" i="96"/>
  <c r="T1173" i="96"/>
  <c r="S1173" i="96"/>
  <c r="R1173" i="96"/>
  <c r="Q1173" i="96"/>
  <c r="M1173" i="96"/>
  <c r="P1173" i="96" s="1"/>
  <c r="C1173" i="96"/>
  <c r="B1173" i="96"/>
  <c r="T984" i="96"/>
  <c r="S984" i="96"/>
  <c r="R984" i="96"/>
  <c r="Q984" i="96"/>
  <c r="M984" i="96"/>
  <c r="P984" i="96" s="1"/>
  <c r="C984" i="96"/>
  <c r="B984" i="96"/>
  <c r="T142" i="96"/>
  <c r="S142" i="96"/>
  <c r="R142" i="96"/>
  <c r="Q142" i="96"/>
  <c r="M142" i="96"/>
  <c r="P142" i="96" s="1"/>
  <c r="G142" i="96"/>
  <c r="C142" i="96"/>
  <c r="B142" i="96"/>
  <c r="T198" i="96"/>
  <c r="S198" i="96"/>
  <c r="R198" i="96"/>
  <c r="Q198" i="96"/>
  <c r="M198" i="96"/>
  <c r="P198" i="96" s="1"/>
  <c r="C198" i="96"/>
  <c r="B198" i="96"/>
  <c r="T84" i="96"/>
  <c r="S84" i="96"/>
  <c r="R84" i="96"/>
  <c r="Q84" i="96"/>
  <c r="M84" i="96"/>
  <c r="P84" i="96" s="1"/>
  <c r="C84" i="96"/>
  <c r="B84" i="96"/>
  <c r="T1049" i="96"/>
  <c r="S1049" i="96"/>
  <c r="R1049" i="96"/>
  <c r="Q1049" i="96"/>
  <c r="M1049" i="96"/>
  <c r="P1049" i="96" s="1"/>
  <c r="C1049" i="96"/>
  <c r="B1049" i="96"/>
  <c r="T1100" i="96"/>
  <c r="S1100" i="96"/>
  <c r="R1100" i="96"/>
  <c r="Q1100" i="96"/>
  <c r="M1100" i="96"/>
  <c r="P1100" i="96" s="1"/>
  <c r="C1100" i="96"/>
  <c r="B1100" i="96"/>
  <c r="T609" i="96"/>
  <c r="S609" i="96"/>
  <c r="R609" i="96"/>
  <c r="Q609" i="96"/>
  <c r="M609" i="96"/>
  <c r="P609" i="96" s="1"/>
  <c r="C609" i="96"/>
  <c r="B609" i="96"/>
  <c r="T682" i="96"/>
  <c r="S682" i="96"/>
  <c r="R682" i="96"/>
  <c r="Q682" i="96"/>
  <c r="M682" i="96"/>
  <c r="P682" i="96" s="1"/>
  <c r="C682" i="96"/>
  <c r="B682" i="96"/>
  <c r="T820" i="96"/>
  <c r="S820" i="96"/>
  <c r="R820" i="96"/>
  <c r="Q820" i="96"/>
  <c r="M820" i="96"/>
  <c r="P820" i="96" s="1"/>
  <c r="C820" i="96"/>
  <c r="B820" i="96"/>
  <c r="T480" i="96"/>
  <c r="S480" i="96"/>
  <c r="R480" i="96"/>
  <c r="Q480" i="96"/>
  <c r="M480" i="96"/>
  <c r="P480" i="96" s="1"/>
  <c r="C480" i="96"/>
  <c r="B480" i="96"/>
  <c r="T259" i="96"/>
  <c r="S259" i="96"/>
  <c r="R259" i="96"/>
  <c r="Q259" i="96"/>
  <c r="M259" i="96"/>
  <c r="P259" i="96" s="1"/>
  <c r="C259" i="96"/>
  <c r="B259" i="96"/>
  <c r="T640" i="96"/>
  <c r="S640" i="96"/>
  <c r="R640" i="96"/>
  <c r="Q640" i="96"/>
  <c r="M640" i="96"/>
  <c r="P640" i="96" s="1"/>
  <c r="C640" i="96"/>
  <c r="B640" i="96"/>
  <c r="T127" i="96"/>
  <c r="S127" i="96"/>
  <c r="R127" i="96"/>
  <c r="Q127" i="96"/>
  <c r="M127" i="96"/>
  <c r="P127" i="96" s="1"/>
  <c r="G127" i="96"/>
  <c r="C127" i="96"/>
  <c r="B127" i="96"/>
  <c r="T155" i="96"/>
  <c r="S155" i="96"/>
  <c r="R155" i="96"/>
  <c r="Q155" i="96"/>
  <c r="M155" i="96"/>
  <c r="P155" i="96" s="1"/>
  <c r="C155" i="96"/>
  <c r="B155" i="96"/>
  <c r="T452" i="96"/>
  <c r="S452" i="96"/>
  <c r="R452" i="96"/>
  <c r="Q452" i="96"/>
  <c r="M452" i="96"/>
  <c r="P452" i="96" s="1"/>
  <c r="C452" i="96"/>
  <c r="B452" i="96"/>
  <c r="T310" i="96"/>
  <c r="S310" i="96"/>
  <c r="R310" i="96"/>
  <c r="Q310" i="96"/>
  <c r="M310" i="96"/>
  <c r="P310" i="96" s="1"/>
  <c r="G310" i="96"/>
  <c r="C310" i="96"/>
  <c r="B310" i="96"/>
  <c r="T982" i="96"/>
  <c r="S982" i="96"/>
  <c r="R982" i="96"/>
  <c r="Q982" i="96"/>
  <c r="M982" i="96"/>
  <c r="P982" i="96" s="1"/>
  <c r="C982" i="96"/>
  <c r="B982" i="96"/>
  <c r="T558" i="96"/>
  <c r="S558" i="96"/>
  <c r="R558" i="96"/>
  <c r="Q558" i="96"/>
  <c r="M558" i="96"/>
  <c r="P558" i="96" s="1"/>
  <c r="C558" i="96"/>
  <c r="B558" i="96"/>
  <c r="T600" i="96"/>
  <c r="S600" i="96"/>
  <c r="R600" i="96"/>
  <c r="Q600" i="96"/>
  <c r="M600" i="96"/>
  <c r="P600" i="96" s="1"/>
  <c r="C600" i="96"/>
  <c r="B600" i="96"/>
  <c r="T46" i="96"/>
  <c r="S46" i="96"/>
  <c r="R46" i="96"/>
  <c r="Q46" i="96"/>
  <c r="M46" i="96"/>
  <c r="P46" i="96" s="1"/>
  <c r="C46" i="96"/>
  <c r="B46" i="96"/>
  <c r="T448" i="96"/>
  <c r="S448" i="96"/>
  <c r="R448" i="96"/>
  <c r="Q448" i="96"/>
  <c r="M448" i="96"/>
  <c r="P448" i="96" s="1"/>
  <c r="C448" i="96"/>
  <c r="B448" i="96"/>
  <c r="T275" i="96"/>
  <c r="S275" i="96"/>
  <c r="R275" i="96"/>
  <c r="Q275" i="96"/>
  <c r="M275" i="96"/>
  <c r="P275" i="96" s="1"/>
  <c r="C275" i="96"/>
  <c r="B275" i="96"/>
  <c r="T445" i="96"/>
  <c r="S445" i="96"/>
  <c r="R445" i="96"/>
  <c r="Q445" i="96"/>
  <c r="M445" i="96"/>
  <c r="P445" i="96" s="1"/>
  <c r="C445" i="96"/>
  <c r="B445" i="96"/>
  <c r="T747" i="96"/>
  <c r="S747" i="96"/>
  <c r="R747" i="96"/>
  <c r="Q747" i="96"/>
  <c r="M747" i="96"/>
  <c r="P747" i="96" s="1"/>
  <c r="C747" i="96"/>
  <c r="B747" i="96"/>
  <c r="T277" i="96"/>
  <c r="S277" i="96"/>
  <c r="R277" i="96"/>
  <c r="Q277" i="96"/>
  <c r="M277" i="96"/>
  <c r="P277" i="96" s="1"/>
  <c r="C277" i="96"/>
  <c r="B277" i="96"/>
  <c r="T781" i="96"/>
  <c r="S781" i="96"/>
  <c r="R781" i="96"/>
  <c r="Q781" i="96"/>
  <c r="M781" i="96"/>
  <c r="P781" i="96" s="1"/>
  <c r="C781" i="96"/>
  <c r="B781" i="96"/>
  <c r="T1087" i="96"/>
  <c r="S1087" i="96"/>
  <c r="R1087" i="96"/>
  <c r="Q1087" i="96"/>
  <c r="M1087" i="96"/>
  <c r="P1087" i="96" s="1"/>
  <c r="G1087" i="96"/>
  <c r="G781" i="96" s="1"/>
  <c r="G277" i="96" s="1"/>
  <c r="G747" i="96" s="1"/>
  <c r="G445" i="96" s="1"/>
  <c r="G275" i="96" s="1"/>
  <c r="G448" i="96" s="1"/>
  <c r="G46" i="96" s="1"/>
  <c r="C1087" i="96"/>
  <c r="B1087" i="96"/>
  <c r="T573" i="96"/>
  <c r="S573" i="96"/>
  <c r="R573" i="96"/>
  <c r="Q573" i="96"/>
  <c r="M573" i="96"/>
  <c r="P573" i="96" s="1"/>
  <c r="C573" i="96"/>
  <c r="B573" i="96"/>
  <c r="T381" i="96"/>
  <c r="S381" i="96"/>
  <c r="R381" i="96"/>
  <c r="Q381" i="96"/>
  <c r="M381" i="96"/>
  <c r="P381" i="96" s="1"/>
  <c r="C381" i="96"/>
  <c r="B381" i="96"/>
  <c r="T424" i="96"/>
  <c r="S424" i="96"/>
  <c r="R424" i="96"/>
  <c r="Q424" i="96"/>
  <c r="M424" i="96"/>
  <c r="P424" i="96" s="1"/>
  <c r="C424" i="96"/>
  <c r="B424" i="96"/>
  <c r="T909" i="96"/>
  <c r="S909" i="96"/>
  <c r="R909" i="96"/>
  <c r="Q909" i="96"/>
  <c r="M909" i="96"/>
  <c r="P909" i="96" s="1"/>
  <c r="C909" i="96"/>
  <c r="B909" i="96"/>
  <c r="T1078" i="96"/>
  <c r="S1078" i="96"/>
  <c r="R1078" i="96"/>
  <c r="Q1078" i="96"/>
  <c r="M1078" i="96"/>
  <c r="P1078" i="96" s="1"/>
  <c r="C1078" i="96"/>
  <c r="B1078" i="96"/>
  <c r="T515" i="96"/>
  <c r="S515" i="96"/>
  <c r="R515" i="96"/>
  <c r="Q515" i="96"/>
  <c r="M515" i="96"/>
  <c r="P515" i="96" s="1"/>
  <c r="C515" i="96"/>
  <c r="B515" i="96"/>
  <c r="T571" i="96"/>
  <c r="S571" i="96"/>
  <c r="R571" i="96"/>
  <c r="Q571" i="96"/>
  <c r="M571" i="96"/>
  <c r="P571" i="96" s="1"/>
  <c r="C571" i="96"/>
  <c r="B571" i="96"/>
  <c r="T645" i="96"/>
  <c r="S645" i="96"/>
  <c r="R645" i="96"/>
  <c r="Q645" i="96"/>
  <c r="M645" i="96"/>
  <c r="P645" i="96" s="1"/>
  <c r="C645" i="96"/>
  <c r="B645" i="96"/>
  <c r="T594" i="96"/>
  <c r="S594" i="96"/>
  <c r="R594" i="96"/>
  <c r="Q594" i="96"/>
  <c r="M594" i="96"/>
  <c r="P594" i="96" s="1"/>
  <c r="C594" i="96"/>
  <c r="B594" i="96"/>
  <c r="T736" i="96"/>
  <c r="S736" i="96"/>
  <c r="R736" i="96"/>
  <c r="Q736" i="96"/>
  <c r="M736" i="96"/>
  <c r="P736" i="96" s="1"/>
  <c r="C736" i="96"/>
  <c r="B736" i="96"/>
  <c r="T1021" i="96"/>
  <c r="S1021" i="96"/>
  <c r="R1021" i="96"/>
  <c r="Q1021" i="96"/>
  <c r="M1021" i="96"/>
  <c r="P1021" i="96" s="1"/>
  <c r="C1021" i="96"/>
  <c r="B1021" i="96"/>
  <c r="T1025" i="96"/>
  <c r="S1025" i="96"/>
  <c r="R1025" i="96"/>
  <c r="Q1025" i="96"/>
  <c r="M1025" i="96"/>
  <c r="P1025" i="96" s="1"/>
  <c r="C1025" i="96"/>
  <c r="B1025" i="96"/>
  <c r="T420" i="96"/>
  <c r="S420" i="96"/>
  <c r="R420" i="96"/>
  <c r="Q420" i="96"/>
  <c r="M420" i="96"/>
  <c r="P420" i="96" s="1"/>
  <c r="C420" i="96"/>
  <c r="B420" i="96"/>
  <c r="T1155" i="96"/>
  <c r="S1155" i="96"/>
  <c r="R1155" i="96"/>
  <c r="Q1155" i="96"/>
  <c r="M1155" i="96"/>
  <c r="P1155" i="96" s="1"/>
  <c r="C1155" i="96"/>
  <c r="B1155" i="96"/>
  <c r="T843" i="96"/>
  <c r="S843" i="96"/>
  <c r="R843" i="96"/>
  <c r="Q843" i="96"/>
  <c r="M843" i="96"/>
  <c r="P843" i="96" s="1"/>
  <c r="C843" i="96"/>
  <c r="B843" i="96"/>
  <c r="T949" i="96"/>
  <c r="S949" i="96"/>
  <c r="R949" i="96"/>
  <c r="Q949" i="96"/>
  <c r="M949" i="96"/>
  <c r="P949" i="96" s="1"/>
  <c r="C949" i="96"/>
  <c r="B949" i="96"/>
  <c r="T805" i="96"/>
  <c r="S805" i="96"/>
  <c r="R805" i="96"/>
  <c r="Q805" i="96"/>
  <c r="M805" i="96"/>
  <c r="P805" i="96" s="1"/>
  <c r="C805" i="96"/>
  <c r="B805" i="96"/>
  <c r="T709" i="96"/>
  <c r="S709" i="96"/>
  <c r="R709" i="96"/>
  <c r="Q709" i="96"/>
  <c r="M709" i="96"/>
  <c r="P709" i="96" s="1"/>
  <c r="C709" i="96"/>
  <c r="B709" i="96"/>
  <c r="T64" i="96"/>
  <c r="S64" i="96"/>
  <c r="R64" i="96"/>
  <c r="Q64" i="96"/>
  <c r="M64" i="96"/>
  <c r="P64" i="96" s="1"/>
  <c r="C64" i="96"/>
  <c r="B64" i="96"/>
  <c r="T1061" i="96"/>
  <c r="S1061" i="96"/>
  <c r="R1061" i="96"/>
  <c r="Q1061" i="96"/>
  <c r="M1061" i="96"/>
  <c r="P1061" i="96" s="1"/>
  <c r="C1061" i="96"/>
  <c r="B1061" i="96"/>
  <c r="T369" i="96"/>
  <c r="S369" i="96"/>
  <c r="R369" i="96"/>
  <c r="Q369" i="96"/>
  <c r="M369" i="96"/>
  <c r="P369" i="96" s="1"/>
  <c r="C369" i="96"/>
  <c r="B369" i="96"/>
  <c r="T1184" i="96"/>
  <c r="S1184" i="96"/>
  <c r="R1184" i="96"/>
  <c r="Q1184" i="96"/>
  <c r="M1184" i="96"/>
  <c r="P1184" i="96" s="1"/>
  <c r="C1184" i="96"/>
  <c r="B1184" i="96"/>
  <c r="T493" i="96"/>
  <c r="S493" i="96"/>
  <c r="R493" i="96"/>
  <c r="Q493" i="96"/>
  <c r="M493" i="96"/>
  <c r="P493" i="96" s="1"/>
  <c r="C493" i="96"/>
  <c r="B493" i="96"/>
  <c r="T32" i="96"/>
  <c r="S32" i="96"/>
  <c r="R32" i="96"/>
  <c r="Q32" i="96"/>
  <c r="M32" i="96"/>
  <c r="P32" i="96" s="1"/>
  <c r="C32" i="96"/>
  <c r="B32" i="96"/>
  <c r="T415" i="96"/>
  <c r="S415" i="96"/>
  <c r="R415" i="96"/>
  <c r="Q415" i="96"/>
  <c r="M415" i="96"/>
  <c r="P415" i="96" s="1"/>
  <c r="C415" i="96"/>
  <c r="B415" i="96"/>
  <c r="T62" i="96"/>
  <c r="S62" i="96"/>
  <c r="R62" i="96"/>
  <c r="Q62" i="96"/>
  <c r="M62" i="96"/>
  <c r="P62" i="96" s="1"/>
  <c r="C62" i="96"/>
  <c r="B62" i="96"/>
  <c r="T1189" i="96"/>
  <c r="S1189" i="96"/>
  <c r="R1189" i="96"/>
  <c r="Q1189" i="96"/>
  <c r="M1189" i="96"/>
  <c r="P1189" i="96" s="1"/>
  <c r="C1189" i="96"/>
  <c r="B1189" i="96"/>
  <c r="T990" i="96"/>
  <c r="S990" i="96"/>
  <c r="R990" i="96"/>
  <c r="Q990" i="96"/>
  <c r="M990" i="96"/>
  <c r="P990" i="96" s="1"/>
  <c r="C990" i="96"/>
  <c r="B990" i="96"/>
  <c r="T507" i="96"/>
  <c r="S507" i="96"/>
  <c r="R507" i="96"/>
  <c r="Q507" i="96"/>
  <c r="M507" i="96"/>
  <c r="P507" i="96" s="1"/>
  <c r="C507" i="96"/>
  <c r="B507" i="96"/>
  <c r="T783" i="96"/>
  <c r="S783" i="96"/>
  <c r="R783" i="96"/>
  <c r="Q783" i="96"/>
  <c r="M783" i="96"/>
  <c r="P783" i="96" s="1"/>
  <c r="C783" i="96"/>
  <c r="B783" i="96"/>
  <c r="T1043" i="96"/>
  <c r="S1043" i="96"/>
  <c r="R1043" i="96"/>
  <c r="Q1043" i="96"/>
  <c r="M1043" i="96"/>
  <c r="P1043" i="96" s="1"/>
  <c r="C1043" i="96"/>
  <c r="B1043" i="96"/>
  <c r="T701" i="96"/>
  <c r="S701" i="96"/>
  <c r="R701" i="96"/>
  <c r="Q701" i="96"/>
  <c r="M701" i="96"/>
  <c r="P701" i="96" s="1"/>
  <c r="C701" i="96"/>
  <c r="B701" i="96"/>
  <c r="T1107" i="96"/>
  <c r="S1107" i="96"/>
  <c r="R1107" i="96"/>
  <c r="Q1107" i="96"/>
  <c r="M1107" i="96"/>
  <c r="P1107" i="96" s="1"/>
  <c r="G1107" i="96"/>
  <c r="C1107" i="96"/>
  <c r="B1107" i="96"/>
  <c r="T401" i="96"/>
  <c r="S401" i="96"/>
  <c r="R401" i="96"/>
  <c r="Q401" i="96"/>
  <c r="M401" i="96"/>
  <c r="P401" i="96" s="1"/>
  <c r="C401" i="96"/>
  <c r="B401" i="96"/>
  <c r="T63" i="96"/>
  <c r="S63" i="96"/>
  <c r="R63" i="96"/>
  <c r="Q63" i="96"/>
  <c r="M63" i="96"/>
  <c r="P63" i="96" s="1"/>
  <c r="C63" i="96"/>
  <c r="B63" i="96"/>
  <c r="T294" i="96"/>
  <c r="S294" i="96"/>
  <c r="R294" i="96"/>
  <c r="Q294" i="96"/>
  <c r="M294" i="96"/>
  <c r="P294" i="96" s="1"/>
  <c r="C294" i="96"/>
  <c r="B294" i="96"/>
  <c r="T1085" i="96"/>
  <c r="S1085" i="96"/>
  <c r="R1085" i="96"/>
  <c r="Q1085" i="96"/>
  <c r="M1085" i="96"/>
  <c r="P1085" i="96" s="1"/>
  <c r="C1085" i="96"/>
  <c r="B1085" i="96"/>
  <c r="T112" i="96"/>
  <c r="S112" i="96"/>
  <c r="R112" i="96"/>
  <c r="Q112" i="96"/>
  <c r="M112" i="96"/>
  <c r="P112" i="96" s="1"/>
  <c r="C112" i="96"/>
  <c r="B112" i="96"/>
  <c r="T662" i="96"/>
  <c r="S662" i="96"/>
  <c r="R662" i="96"/>
  <c r="Q662" i="96"/>
  <c r="M662" i="96"/>
  <c r="P662" i="96" s="1"/>
  <c r="C662" i="96"/>
  <c r="B662" i="96"/>
  <c r="T705" i="96"/>
  <c r="S705" i="96"/>
  <c r="R705" i="96"/>
  <c r="Q705" i="96"/>
  <c r="M705" i="96"/>
  <c r="P705" i="96" s="1"/>
  <c r="G705" i="96"/>
  <c r="G662" i="96" s="1"/>
  <c r="G34" i="11372" s="1"/>
  <c r="G881" i="96" s="1"/>
  <c r="C705" i="96"/>
  <c r="B705" i="96"/>
  <c r="T806" i="96"/>
  <c r="S806" i="96"/>
  <c r="R806" i="96"/>
  <c r="Q806" i="96"/>
  <c r="M806" i="96"/>
  <c r="P806" i="96" s="1"/>
  <c r="C806" i="96"/>
  <c r="B806" i="96"/>
  <c r="T6" i="96"/>
  <c r="S6" i="96"/>
  <c r="R6" i="96"/>
  <c r="M6" i="96"/>
  <c r="P6" i="96" s="1"/>
  <c r="C6" i="96"/>
  <c r="B6" i="96"/>
  <c r="T663" i="96"/>
  <c r="S663" i="96"/>
  <c r="R663" i="96"/>
  <c r="Q663" i="96"/>
  <c r="M663" i="96"/>
  <c r="P663" i="96" s="1"/>
  <c r="C663" i="96"/>
  <c r="B663" i="96"/>
  <c r="T231" i="96"/>
  <c r="S231" i="96"/>
  <c r="R231" i="96"/>
  <c r="Q231" i="96"/>
  <c r="M231" i="96"/>
  <c r="P231" i="96" s="1"/>
  <c r="C231" i="96"/>
  <c r="B231" i="96"/>
  <c r="T175" i="96"/>
  <c r="S175" i="96"/>
  <c r="R175" i="96"/>
  <c r="Q175" i="96"/>
  <c r="M175" i="96"/>
  <c r="P175" i="96" s="1"/>
  <c r="C175" i="96"/>
  <c r="B175" i="96"/>
  <c r="T75" i="96"/>
  <c r="S75" i="96"/>
  <c r="R75" i="96"/>
  <c r="Q75" i="96"/>
  <c r="M75" i="96"/>
  <c r="P75" i="96" s="1"/>
  <c r="C75" i="96"/>
  <c r="B75" i="96"/>
  <c r="T351" i="96"/>
  <c r="S351" i="96"/>
  <c r="R351" i="96"/>
  <c r="Q351" i="96"/>
  <c r="M351" i="96"/>
  <c r="P351" i="96" s="1"/>
  <c r="C351" i="96"/>
  <c r="B351" i="96"/>
  <c r="T209" i="96"/>
  <c r="S209" i="96"/>
  <c r="R209" i="96"/>
  <c r="Q209" i="96"/>
  <c r="M209" i="96"/>
  <c r="P209" i="96" s="1"/>
  <c r="C209" i="96"/>
  <c r="B209" i="96"/>
  <c r="T249" i="96"/>
  <c r="S249" i="96"/>
  <c r="R249" i="96"/>
  <c r="Q249" i="96"/>
  <c r="M249" i="96"/>
  <c r="P249" i="96" s="1"/>
  <c r="C249" i="96"/>
  <c r="B249" i="96"/>
  <c r="T1166" i="96"/>
  <c r="S1166" i="96"/>
  <c r="R1166" i="96"/>
  <c r="Q1166" i="96"/>
  <c r="M1166" i="96"/>
  <c r="P1166" i="96" s="1"/>
  <c r="C1166" i="96"/>
  <c r="B1166" i="96"/>
  <c r="T1188" i="96"/>
  <c r="S1188" i="96"/>
  <c r="R1188" i="96"/>
  <c r="Q1188" i="96"/>
  <c r="M1188" i="96"/>
  <c r="P1188" i="96" s="1"/>
  <c r="C1188" i="96"/>
  <c r="B1188" i="96"/>
  <c r="T556" i="96"/>
  <c r="S556" i="96"/>
  <c r="R556" i="96"/>
  <c r="M556" i="96"/>
  <c r="P556" i="96" s="1"/>
  <c r="G556" i="96"/>
  <c r="C556" i="96"/>
  <c r="B556" i="96"/>
  <c r="T373" i="96"/>
  <c r="S373" i="96"/>
  <c r="R373" i="96"/>
  <c r="Q373" i="96"/>
  <c r="M373" i="96"/>
  <c r="P373" i="96" s="1"/>
  <c r="C373" i="96"/>
  <c r="B373" i="96"/>
  <c r="T379" i="96"/>
  <c r="S379" i="96"/>
  <c r="R379" i="96"/>
  <c r="Q379" i="96"/>
  <c r="M379" i="96"/>
  <c r="P379" i="96" s="1"/>
  <c r="C379" i="96"/>
  <c r="B379" i="96"/>
  <c r="T41" i="96"/>
  <c r="S41" i="96"/>
  <c r="R41" i="96"/>
  <c r="Q41" i="96"/>
  <c r="M41" i="96"/>
  <c r="P41" i="96" s="1"/>
  <c r="C41" i="96"/>
  <c r="B41" i="96"/>
  <c r="T1104" i="96"/>
  <c r="S1104" i="96"/>
  <c r="R1104" i="96"/>
  <c r="Q1104" i="96"/>
  <c r="M1104" i="96"/>
  <c r="P1104" i="96" s="1"/>
  <c r="C1104" i="96"/>
  <c r="B1104" i="96"/>
  <c r="T586" i="96"/>
  <c r="S586" i="96"/>
  <c r="R586" i="96"/>
  <c r="Q586" i="96"/>
  <c r="M586" i="96"/>
  <c r="P586" i="96" s="1"/>
  <c r="C586" i="96"/>
  <c r="B586" i="96"/>
  <c r="T940" i="96"/>
  <c r="S940" i="96"/>
  <c r="R940" i="96"/>
  <c r="Q940" i="96"/>
  <c r="M940" i="96"/>
  <c r="P940" i="96" s="1"/>
  <c r="C940" i="96"/>
  <c r="B940" i="96"/>
  <c r="T646" i="96"/>
  <c r="S646" i="96"/>
  <c r="R646" i="96"/>
  <c r="Q646" i="96"/>
  <c r="M646" i="96"/>
  <c r="P646" i="96" s="1"/>
  <c r="C646" i="96"/>
  <c r="B646" i="96"/>
  <c r="T641" i="96"/>
  <c r="S641" i="96"/>
  <c r="R641" i="96"/>
  <c r="M641" i="96"/>
  <c r="P641" i="96" s="1"/>
  <c r="C641" i="96"/>
  <c r="B641" i="96"/>
  <c r="T290" i="96"/>
  <c r="S290" i="96"/>
  <c r="R290" i="96"/>
  <c r="Q290" i="96"/>
  <c r="M290" i="96"/>
  <c r="P290" i="96" s="1"/>
  <c r="C290" i="96"/>
  <c r="B290" i="96"/>
  <c r="T624" i="96"/>
  <c r="S624" i="96"/>
  <c r="R624" i="96"/>
  <c r="Q624" i="96"/>
  <c r="M624" i="96"/>
  <c r="P624" i="96" s="1"/>
  <c r="C624" i="96"/>
  <c r="B624" i="96"/>
  <c r="T1096" i="96"/>
  <c r="S1096" i="96"/>
  <c r="R1096" i="96"/>
  <c r="Q1096" i="96"/>
  <c r="M1096" i="96"/>
  <c r="P1096" i="96" s="1"/>
  <c r="C1096" i="96"/>
  <c r="B1096" i="96"/>
  <c r="T109" i="96"/>
  <c r="S109" i="96"/>
  <c r="R109" i="96"/>
  <c r="Q109" i="96"/>
  <c r="M109" i="96"/>
  <c r="P109" i="96" s="1"/>
  <c r="C109" i="96"/>
  <c r="B109" i="96"/>
  <c r="T263" i="96"/>
  <c r="S263" i="96"/>
  <c r="R263" i="96"/>
  <c r="Q263" i="96"/>
  <c r="M263" i="96"/>
  <c r="P263" i="96" s="1"/>
  <c r="C263" i="96"/>
  <c r="B263" i="96"/>
  <c r="T4" i="96"/>
  <c r="S4" i="96"/>
  <c r="R4" i="96"/>
  <c r="M4" i="96"/>
  <c r="P4" i="96" s="1"/>
  <c r="C4" i="96"/>
  <c r="B4" i="96"/>
  <c r="T427" i="96"/>
  <c r="S427" i="96"/>
  <c r="R427" i="96"/>
  <c r="Q427" i="96"/>
  <c r="M427" i="96"/>
  <c r="P427" i="96" s="1"/>
  <c r="C427" i="96"/>
  <c r="B427" i="96"/>
  <c r="T57" i="96"/>
  <c r="S57" i="96"/>
  <c r="R57" i="96"/>
  <c r="Q57" i="96"/>
  <c r="M57" i="96"/>
  <c r="P57" i="96" s="1"/>
  <c r="C57" i="96"/>
  <c r="B57" i="96"/>
  <c r="T786" i="96"/>
  <c r="S786" i="96"/>
  <c r="R786" i="96"/>
  <c r="Q786" i="96"/>
  <c r="M786" i="96"/>
  <c r="P786" i="96" s="1"/>
  <c r="C786" i="96"/>
  <c r="B786" i="96"/>
  <c r="T28" i="96"/>
  <c r="S28" i="96"/>
  <c r="R28" i="96"/>
  <c r="M28" i="96"/>
  <c r="P28" i="96" s="1"/>
  <c r="C28" i="96"/>
  <c r="B28" i="96"/>
  <c r="T822" i="96"/>
  <c r="S822" i="96"/>
  <c r="R822" i="96"/>
  <c r="Q822" i="96"/>
  <c r="M822" i="96"/>
  <c r="P822" i="96" s="1"/>
  <c r="C822" i="96"/>
  <c r="B822" i="96"/>
  <c r="T526" i="96"/>
  <c r="S526" i="96"/>
  <c r="R526" i="96"/>
  <c r="Q526" i="96"/>
  <c r="M526" i="96"/>
  <c r="P526" i="96" s="1"/>
  <c r="C526" i="96"/>
  <c r="B526" i="96"/>
  <c r="T737" i="96"/>
  <c r="S737" i="96"/>
  <c r="R737" i="96"/>
  <c r="Q737" i="96"/>
  <c r="M737" i="96"/>
  <c r="P737" i="96" s="1"/>
  <c r="C737" i="96"/>
  <c r="B737" i="96"/>
  <c r="T1057" i="96"/>
  <c r="S1057" i="96"/>
  <c r="R1057" i="96"/>
  <c r="Q1057" i="96"/>
  <c r="M1057" i="96"/>
  <c r="P1057" i="96" s="1"/>
  <c r="C1057" i="96"/>
  <c r="B1057" i="96"/>
  <c r="T764" i="96"/>
  <c r="S764" i="96"/>
  <c r="R764" i="96"/>
  <c r="Q764" i="96"/>
  <c r="M764" i="96"/>
  <c r="P764" i="96" s="1"/>
  <c r="C764" i="96"/>
  <c r="B764" i="96"/>
  <c r="T1072" i="96"/>
  <c r="S1072" i="96"/>
  <c r="R1072" i="96"/>
  <c r="Q1072" i="96"/>
  <c r="M1072" i="96"/>
  <c r="P1072" i="96" s="1"/>
  <c r="C1072" i="96"/>
  <c r="B1072" i="96"/>
  <c r="T50" i="96"/>
  <c r="S50" i="96"/>
  <c r="R50" i="96"/>
  <c r="Q50" i="96"/>
  <c r="M50" i="96"/>
  <c r="P50" i="96" s="1"/>
  <c r="C50" i="96"/>
  <c r="B50" i="96"/>
  <c r="T69" i="96"/>
  <c r="S69" i="96"/>
  <c r="R69" i="96"/>
  <c r="Q69" i="96"/>
  <c r="M69" i="96"/>
  <c r="P69" i="96" s="1"/>
  <c r="C69" i="96"/>
  <c r="B69" i="96"/>
  <c r="T454" i="96"/>
  <c r="S454" i="96"/>
  <c r="R454" i="96"/>
  <c r="Q454" i="96"/>
  <c r="M454" i="96"/>
  <c r="P454" i="96" s="1"/>
  <c r="C454" i="96"/>
  <c r="B454" i="96"/>
  <c r="T608" i="96"/>
  <c r="S608" i="96"/>
  <c r="R608" i="96"/>
  <c r="Q608" i="96"/>
  <c r="M608" i="96"/>
  <c r="P608" i="96" s="1"/>
  <c r="C608" i="96"/>
  <c r="B608" i="96"/>
  <c r="T183" i="96"/>
  <c r="S183" i="96"/>
  <c r="R183" i="96"/>
  <c r="Q183" i="96"/>
  <c r="M183" i="96"/>
  <c r="P183" i="96" s="1"/>
  <c r="C183" i="96"/>
  <c r="B183" i="96"/>
  <c r="T901" i="96"/>
  <c r="S901" i="96"/>
  <c r="R901" i="96"/>
  <c r="Q901" i="96"/>
  <c r="M901" i="96"/>
  <c r="P901" i="96" s="1"/>
  <c r="C901" i="96"/>
  <c r="B901" i="96"/>
  <c r="T58" i="96"/>
  <c r="S58" i="96"/>
  <c r="R58" i="96"/>
  <c r="Q58" i="96"/>
  <c r="M58" i="96"/>
  <c r="P58" i="96" s="1"/>
  <c r="C58" i="96"/>
  <c r="B58" i="96"/>
  <c r="T989" i="96"/>
  <c r="S989" i="96"/>
  <c r="R989" i="96"/>
  <c r="Q989" i="96"/>
  <c r="M989" i="96"/>
  <c r="P989" i="96" s="1"/>
  <c r="C989" i="96"/>
  <c r="B989" i="96"/>
  <c r="T620" i="96"/>
  <c r="S620" i="96"/>
  <c r="R620" i="96"/>
  <c r="Q620" i="96"/>
  <c r="M620" i="96"/>
  <c r="P620" i="96" s="1"/>
  <c r="C620" i="96"/>
  <c r="B620" i="96"/>
  <c r="T27" i="96"/>
  <c r="S27" i="96"/>
  <c r="R27" i="96"/>
  <c r="M27" i="96"/>
  <c r="P27" i="96" s="1"/>
  <c r="C27" i="96"/>
  <c r="B27" i="96"/>
  <c r="T639" i="96"/>
  <c r="S639" i="96"/>
  <c r="R639" i="96"/>
  <c r="Q639" i="96"/>
  <c r="M639" i="96"/>
  <c r="P639" i="96" s="1"/>
  <c r="C639" i="96"/>
  <c r="B639" i="96"/>
  <c r="T1033" i="96"/>
  <c r="S1033" i="96"/>
  <c r="R1033" i="96"/>
  <c r="Q1033" i="96"/>
  <c r="M1033" i="96"/>
  <c r="P1033" i="96" s="1"/>
  <c r="C1033" i="96"/>
  <c r="B1033" i="96"/>
  <c r="T85" i="96"/>
  <c r="S85" i="96"/>
  <c r="R85" i="96"/>
  <c r="Q85" i="96"/>
  <c r="M85" i="96"/>
  <c r="P85" i="96" s="1"/>
  <c r="C85" i="96"/>
  <c r="B85" i="96"/>
  <c r="T948" i="96"/>
  <c r="S948" i="96"/>
  <c r="R948" i="96"/>
  <c r="Q948" i="96"/>
  <c r="M948" i="96"/>
  <c r="P948" i="96" s="1"/>
  <c r="C948" i="96"/>
  <c r="B948" i="96"/>
  <c r="T297" i="96"/>
  <c r="S297" i="96"/>
  <c r="R297" i="96"/>
  <c r="Q297" i="96"/>
  <c r="M297" i="96"/>
  <c r="P297" i="96" s="1"/>
  <c r="C297" i="96"/>
  <c r="B297" i="96"/>
  <c r="T581" i="96"/>
  <c r="S581" i="96"/>
  <c r="R581" i="96"/>
  <c r="Q581" i="96"/>
  <c r="M581" i="96"/>
  <c r="P581" i="96" s="1"/>
  <c r="G581" i="96"/>
  <c r="C581" i="96"/>
  <c r="B581" i="96"/>
  <c r="T465" i="96"/>
  <c r="S465" i="96"/>
  <c r="R465" i="96"/>
  <c r="Q465" i="96"/>
  <c r="M465" i="96"/>
  <c r="P465" i="96" s="1"/>
  <c r="C465" i="96"/>
  <c r="B465" i="96"/>
  <c r="T520" i="96"/>
  <c r="S520" i="96"/>
  <c r="R520" i="96"/>
  <c r="Q520" i="96"/>
  <c r="M520" i="96"/>
  <c r="P520" i="96" s="1"/>
  <c r="C520" i="96"/>
  <c r="B520" i="96"/>
  <c r="T521" i="96"/>
  <c r="S521" i="96"/>
  <c r="R521" i="96"/>
  <c r="Q521" i="96"/>
  <c r="M521" i="96"/>
  <c r="P521" i="96" s="1"/>
  <c r="C521" i="96"/>
  <c r="B521" i="96"/>
  <c r="T1178" i="96"/>
  <c r="S1178" i="96"/>
  <c r="R1178" i="96"/>
  <c r="Q1178" i="96"/>
  <c r="M1178" i="96"/>
  <c r="P1178" i="96" s="1"/>
  <c r="C1178" i="96"/>
  <c r="B1178" i="96"/>
  <c r="T378" i="96"/>
  <c r="S378" i="96"/>
  <c r="R378" i="96"/>
  <c r="Q378" i="96"/>
  <c r="M378" i="96"/>
  <c r="P378" i="96" s="1"/>
  <c r="C378" i="96"/>
  <c r="B378" i="96"/>
  <c r="T67" i="96"/>
  <c r="S67" i="96"/>
  <c r="R67" i="96"/>
  <c r="Q67" i="96"/>
  <c r="M67" i="96"/>
  <c r="P67" i="96" s="1"/>
  <c r="C67" i="96"/>
  <c r="B67" i="96"/>
  <c r="T920" i="96"/>
  <c r="S920" i="96"/>
  <c r="R920" i="96"/>
  <c r="Q920" i="96"/>
  <c r="M920" i="96"/>
  <c r="P920" i="96" s="1"/>
  <c r="C920" i="96"/>
  <c r="B920" i="96"/>
  <c r="T1067" i="96"/>
  <c r="S1067" i="96"/>
  <c r="R1067" i="96"/>
  <c r="Q1067" i="96"/>
  <c r="M1067" i="96"/>
  <c r="P1067" i="96" s="1"/>
  <c r="C1067" i="96"/>
  <c r="B1067" i="96"/>
  <c r="T516" i="96"/>
  <c r="S516" i="96"/>
  <c r="R516" i="96"/>
  <c r="Q516" i="96"/>
  <c r="M516" i="96"/>
  <c r="P516" i="96" s="1"/>
  <c r="C516" i="96"/>
  <c r="B516" i="96"/>
  <c r="T590" i="96"/>
  <c r="S590" i="96"/>
  <c r="R590" i="96"/>
  <c r="Q590" i="96"/>
  <c r="M590" i="96"/>
  <c r="P590" i="96" s="1"/>
  <c r="C590" i="96"/>
  <c r="B590" i="96"/>
  <c r="T282" i="96"/>
  <c r="S282" i="96"/>
  <c r="R282" i="96"/>
  <c r="Q282" i="96"/>
  <c r="M282" i="96"/>
  <c r="P282" i="96" s="1"/>
  <c r="C282" i="96"/>
  <c r="B282" i="96"/>
  <c r="T636" i="96"/>
  <c r="S636" i="96"/>
  <c r="R636" i="96"/>
  <c r="Q636" i="96"/>
  <c r="M636" i="96"/>
  <c r="P636" i="96" s="1"/>
  <c r="C636" i="96"/>
  <c r="B636" i="96"/>
  <c r="T411" i="96"/>
  <c r="S411" i="96"/>
  <c r="R411" i="96"/>
  <c r="Q411" i="96"/>
  <c r="M411" i="96"/>
  <c r="P411" i="96" s="1"/>
  <c r="C411" i="96"/>
  <c r="B411" i="96"/>
  <c r="T1079" i="96"/>
  <c r="S1079" i="96"/>
  <c r="R1079" i="96"/>
  <c r="Q1079" i="96"/>
  <c r="M1079" i="96"/>
  <c r="P1079" i="96" s="1"/>
  <c r="C1079" i="96"/>
  <c r="B1079" i="96"/>
  <c r="T12" i="96"/>
  <c r="S12" i="96"/>
  <c r="R12" i="96"/>
  <c r="M12" i="96"/>
  <c r="P12" i="96" s="1"/>
  <c r="C12" i="96"/>
  <c r="B12" i="96"/>
  <c r="T240" i="96"/>
  <c r="S240" i="96"/>
  <c r="R240" i="96"/>
  <c r="Q240" i="96"/>
  <c r="M240" i="96"/>
  <c r="P240" i="96" s="1"/>
  <c r="C240" i="96"/>
  <c r="B240" i="96"/>
  <c r="T1190" i="96"/>
  <c r="S1190" i="96"/>
  <c r="R1190" i="96"/>
  <c r="Q1190" i="96"/>
  <c r="M1190" i="96"/>
  <c r="P1190" i="96" s="1"/>
  <c r="C1190" i="96"/>
  <c r="B1190" i="96"/>
  <c r="T319" i="96"/>
  <c r="S319" i="96"/>
  <c r="R319" i="96"/>
  <c r="Q319" i="96"/>
  <c r="M319" i="96"/>
  <c r="P319" i="96" s="1"/>
  <c r="C319" i="96"/>
  <c r="B319" i="96"/>
  <c r="T1118" i="96"/>
  <c r="S1118" i="96"/>
  <c r="R1118" i="96"/>
  <c r="Q1118" i="96"/>
  <c r="M1118" i="96"/>
  <c r="P1118" i="96" s="1"/>
  <c r="C1118" i="96"/>
  <c r="B1118" i="96"/>
  <c r="T73" i="96"/>
  <c r="S73" i="96"/>
  <c r="R73" i="96"/>
  <c r="Q73" i="96"/>
  <c r="M73" i="96"/>
  <c r="P73" i="96" s="1"/>
  <c r="C73" i="96"/>
  <c r="B73" i="96"/>
  <c r="T405" i="96"/>
  <c r="S405" i="96"/>
  <c r="R405" i="96"/>
  <c r="Q405" i="96"/>
  <c r="M405" i="96"/>
  <c r="P405" i="96" s="1"/>
  <c r="C405" i="96"/>
  <c r="B405" i="96"/>
  <c r="T969" i="96"/>
  <c r="S969" i="96"/>
  <c r="R969" i="96"/>
  <c r="Q969" i="96"/>
  <c r="M969" i="96"/>
  <c r="P969" i="96" s="1"/>
  <c r="C969" i="96"/>
  <c r="B969" i="96"/>
  <c r="T1157" i="96"/>
  <c r="S1157" i="96"/>
  <c r="R1157" i="96"/>
  <c r="Q1157" i="96"/>
  <c r="M1157" i="96"/>
  <c r="P1157" i="96" s="1"/>
  <c r="C1157" i="96"/>
  <c r="B1157" i="96"/>
  <c r="T930" i="96"/>
  <c r="S930" i="96"/>
  <c r="R930" i="96"/>
  <c r="Q930" i="96"/>
  <c r="M930" i="96"/>
  <c r="P930" i="96" s="1"/>
  <c r="C930" i="96"/>
  <c r="B930" i="96"/>
  <c r="T217" i="96"/>
  <c r="S217" i="96"/>
  <c r="R217" i="96"/>
  <c r="Q217" i="96"/>
  <c r="M217" i="96"/>
  <c r="P217" i="96" s="1"/>
  <c r="C217" i="96"/>
  <c r="B217" i="96"/>
  <c r="T562" i="96"/>
  <c r="S562" i="96"/>
  <c r="R562" i="96"/>
  <c r="Q562" i="96"/>
  <c r="M562" i="96"/>
  <c r="P562" i="96" s="1"/>
  <c r="C562" i="96"/>
  <c r="B562" i="96"/>
  <c r="T151" i="96"/>
  <c r="S151" i="96"/>
  <c r="R151" i="96"/>
  <c r="Q151" i="96"/>
  <c r="M151" i="96"/>
  <c r="P151" i="96" s="1"/>
  <c r="G151" i="96"/>
  <c r="C151" i="96"/>
  <c r="B151" i="96"/>
  <c r="T94" i="96"/>
  <c r="S94" i="96"/>
  <c r="R94" i="96"/>
  <c r="Q94" i="96"/>
  <c r="M94" i="96"/>
  <c r="P94" i="96" s="1"/>
  <c r="C94" i="96"/>
  <c r="B94" i="96"/>
  <c r="T824" i="96"/>
  <c r="S824" i="96"/>
  <c r="R824" i="96"/>
  <c r="Q824" i="96"/>
  <c r="M824" i="96"/>
  <c r="P824" i="96" s="1"/>
  <c r="C824" i="96"/>
  <c r="B824" i="96"/>
  <c r="T451" i="96"/>
  <c r="S451" i="96"/>
  <c r="R451" i="96"/>
  <c r="Q451" i="96"/>
  <c r="M451" i="96"/>
  <c r="P451" i="96" s="1"/>
  <c r="C451" i="96"/>
  <c r="B451" i="96"/>
  <c r="T49" i="96"/>
  <c r="S49" i="96"/>
  <c r="R49" i="96"/>
  <c r="Q49" i="96"/>
  <c r="M49" i="96"/>
  <c r="P49" i="96" s="1"/>
  <c r="G49" i="96"/>
  <c r="G451" i="96" s="1"/>
  <c r="C49" i="96"/>
  <c r="B49" i="96"/>
  <c r="T304" i="96"/>
  <c r="S304" i="96"/>
  <c r="R304" i="96"/>
  <c r="Q304" i="96"/>
  <c r="M304" i="96"/>
  <c r="P304" i="96" s="1"/>
  <c r="G304" i="96"/>
  <c r="C304" i="96"/>
  <c r="B304" i="96"/>
  <c r="T1116" i="96"/>
  <c r="S1116" i="96"/>
  <c r="R1116" i="96"/>
  <c r="Q1116" i="96"/>
  <c r="M1116" i="96"/>
  <c r="P1116" i="96" s="1"/>
  <c r="C1116" i="96"/>
  <c r="B1116" i="96"/>
  <c r="T728" i="96"/>
  <c r="S728" i="96"/>
  <c r="R728" i="96"/>
  <c r="Q728" i="96"/>
  <c r="M728" i="96"/>
  <c r="P728" i="96" s="1"/>
  <c r="C728" i="96"/>
  <c r="B728" i="96"/>
  <c r="T169" i="96"/>
  <c r="S169" i="96"/>
  <c r="R169" i="96"/>
  <c r="Q169" i="96"/>
  <c r="M169" i="96"/>
  <c r="P169" i="96" s="1"/>
  <c r="C169" i="96"/>
  <c r="B169" i="96"/>
  <c r="T147" i="96"/>
  <c r="S147" i="96"/>
  <c r="R147" i="96"/>
  <c r="Q147" i="96"/>
  <c r="M147" i="96"/>
  <c r="P147" i="96" s="1"/>
  <c r="C147" i="96"/>
  <c r="B147" i="96"/>
  <c r="T44" i="96"/>
  <c r="S44" i="96"/>
  <c r="R44" i="96"/>
  <c r="Q44" i="96"/>
  <c r="M44" i="96"/>
  <c r="P44" i="96" s="1"/>
  <c r="C44" i="96"/>
  <c r="B44" i="96"/>
  <c r="T528" i="96"/>
  <c r="S528" i="96"/>
  <c r="R528" i="96"/>
  <c r="Q528" i="96"/>
  <c r="M528" i="96"/>
  <c r="P528" i="96" s="1"/>
  <c r="C528" i="96"/>
  <c r="B528" i="96"/>
  <c r="T1031" i="96"/>
  <c r="S1031" i="96"/>
  <c r="R1031" i="96"/>
  <c r="Q1031" i="96"/>
  <c r="M1031" i="96"/>
  <c r="P1031" i="96" s="1"/>
  <c r="C1031" i="96"/>
  <c r="B1031" i="96"/>
  <c r="T9" i="96"/>
  <c r="S9" i="96"/>
  <c r="R9" i="96"/>
  <c r="M9" i="96"/>
  <c r="P9" i="96" s="1"/>
  <c r="C9" i="96"/>
  <c r="B9" i="96"/>
  <c r="T22" i="96"/>
  <c r="S22" i="96"/>
  <c r="R22" i="96"/>
  <c r="M22" i="96"/>
  <c r="P22" i="96" s="1"/>
  <c r="C22" i="96"/>
  <c r="B22" i="96"/>
  <c r="T846" i="96"/>
  <c r="S846" i="96"/>
  <c r="R846" i="96"/>
  <c r="Q846" i="96"/>
  <c r="M846" i="96"/>
  <c r="P846" i="96" s="1"/>
  <c r="C846" i="96"/>
  <c r="B846" i="96"/>
  <c r="T868" i="96"/>
  <c r="S868" i="96"/>
  <c r="R868" i="96"/>
  <c r="Q868" i="96"/>
  <c r="M868" i="96"/>
  <c r="P868" i="96" s="1"/>
  <c r="C868" i="96"/>
  <c r="B868" i="96"/>
  <c r="T1080" i="96"/>
  <c r="S1080" i="96"/>
  <c r="R1080" i="96"/>
  <c r="Q1080" i="96"/>
  <c r="M1080" i="96"/>
  <c r="P1080" i="96" s="1"/>
  <c r="C1080" i="96"/>
  <c r="B1080" i="96"/>
  <c r="T383" i="96"/>
  <c r="S383" i="96"/>
  <c r="R383" i="96"/>
  <c r="Q383" i="96"/>
  <c r="M383" i="96"/>
  <c r="P383" i="96" s="1"/>
  <c r="C383" i="96"/>
  <c r="B383" i="96"/>
  <c r="T865" i="96"/>
  <c r="S865" i="96"/>
  <c r="R865" i="96"/>
  <c r="Q865" i="96"/>
  <c r="M865" i="96"/>
  <c r="P865" i="96" s="1"/>
  <c r="C865" i="96"/>
  <c r="B865" i="96"/>
  <c r="T953" i="96"/>
  <c r="S953" i="96"/>
  <c r="R953" i="96"/>
  <c r="Q953" i="96"/>
  <c r="M953" i="96"/>
  <c r="P953" i="96" s="1"/>
  <c r="C953" i="96"/>
  <c r="B953" i="96"/>
  <c r="T1073" i="96"/>
  <c r="S1073" i="96"/>
  <c r="R1073" i="96"/>
  <c r="Q1073" i="96"/>
  <c r="M1073" i="96"/>
  <c r="P1073" i="96" s="1"/>
  <c r="C1073" i="96"/>
  <c r="B1073" i="96"/>
  <c r="T657" i="96"/>
  <c r="S657" i="96"/>
  <c r="R657" i="96"/>
  <c r="Q657" i="96"/>
  <c r="M657" i="96"/>
  <c r="P657" i="96" s="1"/>
  <c r="C657" i="96"/>
  <c r="B657" i="96"/>
  <c r="T324" i="96"/>
  <c r="S324" i="96"/>
  <c r="R324" i="96"/>
  <c r="Q324" i="96"/>
  <c r="M324" i="96"/>
  <c r="P324" i="96" s="1"/>
  <c r="C324" i="96"/>
  <c r="B324" i="96"/>
  <c r="T696" i="96"/>
  <c r="S696" i="96"/>
  <c r="R696" i="96"/>
  <c r="Q696" i="96"/>
  <c r="M696" i="96"/>
  <c r="P696" i="96" s="1"/>
  <c r="C696" i="96"/>
  <c r="B696" i="96"/>
  <c r="T823" i="96"/>
  <c r="S823" i="96"/>
  <c r="R823" i="96"/>
  <c r="Q823" i="96"/>
  <c r="M823" i="96"/>
  <c r="P823" i="96" s="1"/>
  <c r="C823" i="96"/>
  <c r="B823" i="96"/>
  <c r="T224" i="96"/>
  <c r="S224" i="96"/>
  <c r="M224" i="96"/>
  <c r="P224" i="96" s="1"/>
  <c r="C224" i="96"/>
  <c r="B224" i="96"/>
  <c r="T894" i="96"/>
  <c r="S894" i="96"/>
  <c r="R894" i="96"/>
  <c r="Q894" i="96"/>
  <c r="M894" i="96"/>
  <c r="P894" i="96" s="1"/>
  <c r="C894" i="96"/>
  <c r="B894" i="96"/>
  <c r="T568" i="96"/>
  <c r="S568" i="96"/>
  <c r="R568" i="96"/>
  <c r="Q568" i="96"/>
  <c r="M568" i="96"/>
  <c r="P568" i="96" s="1"/>
  <c r="C568" i="96"/>
  <c r="B568" i="96"/>
  <c r="T885" i="96"/>
  <c r="S885" i="96"/>
  <c r="R885" i="96"/>
  <c r="Q885" i="96"/>
  <c r="M885" i="96"/>
  <c r="P885" i="96" s="1"/>
  <c r="C885" i="96"/>
  <c r="B885" i="96"/>
  <c r="T619" i="96"/>
  <c r="S619" i="96"/>
  <c r="R619" i="96"/>
  <c r="Q619" i="96"/>
  <c r="M619" i="96"/>
  <c r="P619" i="96" s="1"/>
  <c r="C619" i="96"/>
  <c r="B619" i="96"/>
  <c r="T443" i="96"/>
  <c r="S443" i="96"/>
  <c r="R443" i="96"/>
  <c r="Q443" i="96"/>
  <c r="M443" i="96"/>
  <c r="P443" i="96" s="1"/>
  <c r="C443" i="96"/>
  <c r="B443" i="96"/>
  <c r="T993" i="96"/>
  <c r="S993" i="96"/>
  <c r="R993" i="96"/>
  <c r="Q993" i="96"/>
  <c r="M993" i="96"/>
  <c r="P993" i="96" s="1"/>
  <c r="C993" i="96"/>
  <c r="B993" i="96"/>
  <c r="T652" i="96"/>
  <c r="S652" i="96"/>
  <c r="R652" i="96"/>
  <c r="Q652" i="96"/>
  <c r="M652" i="96"/>
  <c r="P652" i="96" s="1"/>
  <c r="G652" i="96"/>
  <c r="C652" i="96"/>
  <c r="B652" i="96"/>
  <c r="M722" i="96"/>
  <c r="P722" i="96" s="1"/>
  <c r="C722" i="96"/>
  <c r="B722" i="96"/>
  <c r="T261" i="96"/>
  <c r="S261" i="96"/>
  <c r="R261" i="96"/>
  <c r="Q261" i="96"/>
  <c r="M261" i="96"/>
  <c r="P261" i="96" s="1"/>
  <c r="C261" i="96"/>
  <c r="B261" i="96"/>
  <c r="A34" i="11380"/>
  <c r="B27" i="11380"/>
  <c r="B26" i="11380"/>
  <c r="B25" i="11380"/>
  <c r="B24" i="11380"/>
  <c r="B23" i="11380"/>
  <c r="B22" i="11380"/>
  <c r="B21" i="11380"/>
  <c r="B20" i="11380"/>
  <c r="B19" i="11380"/>
  <c r="B18" i="11380"/>
  <c r="B17" i="11380"/>
  <c r="B16" i="11380"/>
  <c r="B15" i="11380"/>
  <c r="B14" i="11380"/>
  <c r="B13" i="11380"/>
  <c r="B12" i="11380"/>
  <c r="B11" i="11380"/>
  <c r="B10" i="11380"/>
  <c r="B9" i="11380"/>
  <c r="B8" i="11380"/>
  <c r="B7" i="11380"/>
  <c r="B6" i="11380"/>
  <c r="B5" i="11380"/>
  <c r="B4" i="11380"/>
  <c r="T46" i="11372"/>
  <c r="S46" i="11372"/>
  <c r="R46" i="11372"/>
  <c r="Q46" i="11372"/>
  <c r="N46" i="11372"/>
  <c r="M46" i="11372"/>
  <c r="P46" i="11372" s="1"/>
  <c r="C46" i="11372"/>
  <c r="B46" i="11372"/>
  <c r="T30" i="11372"/>
  <c r="S30" i="11372"/>
  <c r="R30" i="11372"/>
  <c r="Q30" i="11372"/>
  <c r="N30" i="11372"/>
  <c r="M30" i="11372"/>
  <c r="P30" i="11372" s="1"/>
  <c r="C30" i="11372"/>
  <c r="B30" i="11372"/>
  <c r="T4" i="11372"/>
  <c r="S4" i="11372"/>
  <c r="R4" i="11372"/>
  <c r="Q4" i="11372"/>
  <c r="N4" i="11372"/>
  <c r="M4" i="11372"/>
  <c r="P4" i="11372" s="1"/>
  <c r="C4" i="11372"/>
  <c r="B4" i="11372"/>
  <c r="T12" i="11372"/>
  <c r="S12" i="11372"/>
  <c r="R12" i="11372"/>
  <c r="Q12" i="11372"/>
  <c r="N12" i="11372"/>
  <c r="M12" i="11372"/>
  <c r="P12" i="11372" s="1"/>
  <c r="C12" i="11372"/>
  <c r="B12" i="11372"/>
  <c r="T60" i="11372"/>
  <c r="S60" i="11372"/>
  <c r="R60" i="11372"/>
  <c r="Q60" i="11372"/>
  <c r="M60" i="11372"/>
  <c r="P60" i="11372" s="1"/>
  <c r="C60" i="11372"/>
  <c r="B60" i="11372"/>
  <c r="T36" i="11372"/>
  <c r="S36" i="11372"/>
  <c r="R36" i="11372"/>
  <c r="Q36" i="11372"/>
  <c r="M36" i="11372"/>
  <c r="P36" i="11372" s="1"/>
  <c r="C36" i="11372"/>
  <c r="B36" i="11372"/>
  <c r="B1023" i="11361"/>
  <c r="B1022" i="11361"/>
  <c r="B1021" i="11361"/>
  <c r="B1020" i="11361"/>
  <c r="B1019" i="11361"/>
  <c r="B1018" i="11361"/>
  <c r="B1017" i="11361"/>
  <c r="B1016" i="11361"/>
  <c r="B1015" i="11361"/>
  <c r="B1014" i="11361"/>
  <c r="B1013" i="11361"/>
  <c r="B877" i="11361"/>
  <c r="B875" i="11361"/>
  <c r="B874" i="11361"/>
  <c r="B873" i="11361"/>
  <c r="B747" i="11361"/>
  <c r="B746" i="11361"/>
  <c r="B745" i="11361"/>
  <c r="B744" i="11361"/>
  <c r="B743" i="11361"/>
  <c r="B742" i="11361"/>
  <c r="B741" i="11361"/>
  <c r="B740" i="11361"/>
  <c r="B739" i="11361"/>
  <c r="B738" i="11361"/>
  <c r="B737" i="11361"/>
  <c r="B736" i="11361"/>
  <c r="B735" i="11361"/>
  <c r="B734" i="11361"/>
  <c r="B733" i="11361"/>
  <c r="B732" i="11361"/>
  <c r="B731" i="11361"/>
  <c r="B730" i="11361"/>
  <c r="B729" i="11361"/>
  <c r="B728" i="11361"/>
  <c r="B727" i="11361"/>
  <c r="B726" i="11361"/>
  <c r="B725" i="11361"/>
  <c r="B1002" i="11361"/>
  <c r="B1000" i="11361"/>
  <c r="B999" i="11361"/>
  <c r="B998" i="11361"/>
  <c r="B997" i="11361"/>
  <c r="B996" i="11361"/>
  <c r="B995" i="11361"/>
  <c r="B994" i="11361"/>
  <c r="B765" i="11361"/>
  <c r="B763" i="11361"/>
  <c r="B868" i="11361"/>
  <c r="B867" i="11361"/>
  <c r="B866" i="11361"/>
  <c r="B864" i="11361"/>
  <c r="B73" i="11361"/>
  <c r="B696" i="11361"/>
  <c r="B695" i="11361"/>
  <c r="B694" i="11361"/>
  <c r="B692" i="11361"/>
  <c r="B691" i="11361"/>
  <c r="B690" i="11361"/>
  <c r="B689" i="11361"/>
  <c r="B688" i="11361"/>
  <c r="B687" i="11361"/>
  <c r="B686" i="11361"/>
  <c r="B685" i="11361"/>
  <c r="B684" i="11361"/>
  <c r="B683" i="11361"/>
  <c r="B682" i="11361"/>
  <c r="B681" i="11361"/>
  <c r="B679" i="11361"/>
  <c r="B678" i="11361"/>
  <c r="B677" i="11361"/>
  <c r="B676" i="11361"/>
  <c r="B675" i="11361"/>
  <c r="B674" i="11361"/>
  <c r="B673" i="11361"/>
  <c r="B672" i="11361"/>
  <c r="B671" i="11361"/>
  <c r="B993" i="11361"/>
  <c r="B992" i="11361"/>
  <c r="B991" i="11361"/>
  <c r="B762" i="11361"/>
  <c r="B761" i="11361"/>
  <c r="B759" i="11361"/>
  <c r="B863" i="11361"/>
  <c r="B862" i="11361"/>
  <c r="B861" i="11361"/>
  <c r="B667" i="11361"/>
  <c r="B666" i="11361"/>
  <c r="B665" i="11361"/>
  <c r="B664" i="11361"/>
  <c r="B663" i="11361"/>
  <c r="B662" i="11361"/>
  <c r="B661" i="11361"/>
  <c r="B660" i="11361"/>
  <c r="B659" i="11361"/>
  <c r="B658" i="11361"/>
  <c r="B656" i="11361"/>
  <c r="B655" i="11361"/>
  <c r="B654" i="11361"/>
  <c r="B653" i="11361"/>
  <c r="B652" i="11361"/>
  <c r="B651" i="11361"/>
  <c r="B650" i="11361"/>
  <c r="B649" i="11361"/>
  <c r="B648" i="11361"/>
  <c r="B647" i="11361"/>
  <c r="B646" i="11361"/>
  <c r="B645" i="11361"/>
  <c r="B990" i="11361"/>
  <c r="B989" i="11361"/>
  <c r="B988" i="11361"/>
  <c r="B987" i="11361"/>
  <c r="B986" i="11361"/>
  <c r="B985" i="11361"/>
  <c r="B984" i="11361"/>
  <c r="B860" i="11361"/>
  <c r="B859" i="11361"/>
  <c r="B858" i="11361"/>
  <c r="B857" i="11361"/>
  <c r="B856" i="11361"/>
  <c r="B855" i="11361"/>
  <c r="B639" i="11361"/>
  <c r="B638" i="11361"/>
  <c r="B637" i="11361"/>
  <c r="B636" i="11361"/>
  <c r="B635" i="11361"/>
  <c r="B634" i="11361"/>
  <c r="B633" i="11361"/>
  <c r="B632" i="11361"/>
  <c r="B631" i="11361"/>
  <c r="B630" i="11361"/>
  <c r="B629" i="11361"/>
  <c r="B628" i="11361"/>
  <c r="B627" i="11361"/>
  <c r="B626" i="11361"/>
  <c r="B625" i="11361"/>
  <c r="B624" i="11361"/>
  <c r="B623" i="11361"/>
  <c r="B622" i="11361"/>
  <c r="B621" i="11361"/>
  <c r="B620" i="11361"/>
  <c r="B619" i="11361"/>
  <c r="B618" i="11361"/>
  <c r="B617" i="11361"/>
  <c r="B616" i="11361"/>
  <c r="B615" i="11361"/>
  <c r="B614" i="11361"/>
  <c r="B613" i="11361"/>
  <c r="B983" i="11361"/>
  <c r="B982" i="11361"/>
  <c r="B981" i="11361"/>
  <c r="B980" i="11361"/>
  <c r="B979" i="11361"/>
  <c r="B854" i="11361"/>
  <c r="B853" i="11361"/>
  <c r="B852" i="11361"/>
  <c r="B851" i="11361"/>
  <c r="B850" i="11361"/>
  <c r="B848" i="11361"/>
  <c r="B756" i="11361"/>
  <c r="B610" i="11361"/>
  <c r="B609" i="11361"/>
  <c r="B608" i="11361"/>
  <c r="B607" i="11361"/>
  <c r="B606" i="11361"/>
  <c r="B605" i="11361"/>
  <c r="B604" i="11361"/>
  <c r="B603" i="11361"/>
  <c r="B602" i="11361"/>
  <c r="B601" i="11361"/>
  <c r="B600" i="11361"/>
  <c r="B599" i="11361"/>
  <c r="B598" i="11361"/>
  <c r="B597" i="11361"/>
  <c r="B596" i="11361"/>
  <c r="B595" i="11361"/>
  <c r="B594" i="11361"/>
  <c r="B593" i="11361"/>
  <c r="B592" i="11361"/>
  <c r="B591" i="11361"/>
  <c r="B590" i="11361"/>
  <c r="B589" i="11361"/>
  <c r="B588" i="11361"/>
  <c r="B587" i="11361"/>
  <c r="B586" i="11361"/>
  <c r="B585" i="11361"/>
  <c r="B584" i="11361"/>
  <c r="B583" i="11361"/>
  <c r="B582" i="11361"/>
  <c r="B978" i="11361"/>
  <c r="B847" i="11361"/>
  <c r="B845" i="11361"/>
  <c r="B844" i="11361"/>
  <c r="B843" i="11361"/>
  <c r="B842" i="11361"/>
  <c r="B755" i="11361"/>
  <c r="B579" i="11361"/>
  <c r="B578" i="11361"/>
  <c r="B577" i="11361"/>
  <c r="B576" i="11361"/>
  <c r="B575" i="11361"/>
  <c r="B574" i="11361"/>
  <c r="B573" i="11361"/>
  <c r="B572" i="11361"/>
  <c r="B571" i="11361"/>
  <c r="B570" i="11361"/>
  <c r="B569" i="11361"/>
  <c r="B568" i="11361"/>
  <c r="B566" i="11361"/>
  <c r="B565" i="11361"/>
  <c r="B564" i="11361"/>
  <c r="B562" i="11361"/>
  <c r="B561" i="11361"/>
  <c r="B560" i="11361"/>
  <c r="B976" i="11361"/>
  <c r="B975" i="11361"/>
  <c r="B974" i="11361"/>
  <c r="B973" i="11361"/>
  <c r="B972" i="11361"/>
  <c r="B971" i="11361"/>
  <c r="B970" i="11361"/>
  <c r="B841" i="11361"/>
  <c r="B840" i="11361"/>
  <c r="B839" i="11361"/>
  <c r="B838" i="11361"/>
  <c r="B837" i="11361"/>
  <c r="B836" i="11361"/>
  <c r="B556" i="11361"/>
  <c r="B555" i="11361"/>
  <c r="B554" i="11361"/>
  <c r="B553" i="11361"/>
  <c r="B552" i="11361"/>
  <c r="B551" i="11361"/>
  <c r="B550" i="11361"/>
  <c r="B549" i="11361"/>
  <c r="B548" i="11361"/>
  <c r="B547" i="11361"/>
  <c r="B546" i="11361"/>
  <c r="B545" i="11361"/>
  <c r="B544" i="11361"/>
  <c r="B543" i="11361"/>
  <c r="B542" i="11361"/>
  <c r="B541" i="11361"/>
  <c r="B540" i="11361"/>
  <c r="B539" i="11361"/>
  <c r="B538" i="11361"/>
  <c r="B537" i="11361"/>
  <c r="B536" i="11361"/>
  <c r="B535" i="11361"/>
  <c r="B534" i="11361"/>
  <c r="B533" i="11361"/>
  <c r="B969" i="11361"/>
  <c r="B968" i="11361"/>
  <c r="B967" i="11361"/>
  <c r="B966" i="11361"/>
  <c r="B835" i="11361"/>
  <c r="B834" i="11361"/>
  <c r="B833" i="11361"/>
  <c r="B832" i="11361"/>
  <c r="B831" i="11361"/>
  <c r="B830" i="11361"/>
  <c r="B829" i="11361"/>
  <c r="B754" i="11361"/>
  <c r="B531" i="11361"/>
  <c r="B530" i="11361"/>
  <c r="B529" i="11361"/>
  <c r="B528" i="11361"/>
  <c r="B527" i="11361"/>
  <c r="B526" i="11361"/>
  <c r="B525" i="11361"/>
  <c r="B524" i="11361"/>
  <c r="B523" i="11361"/>
  <c r="B522" i="11361"/>
  <c r="B521" i="11361"/>
  <c r="B520" i="11361"/>
  <c r="B519" i="11361"/>
  <c r="B518" i="11361"/>
  <c r="B517" i="11361"/>
  <c r="B516" i="11361"/>
  <c r="B515" i="11361"/>
  <c r="B514" i="11361"/>
  <c r="B513" i="11361"/>
  <c r="B512" i="11361"/>
  <c r="B511" i="11361"/>
  <c r="B510" i="11361"/>
  <c r="B509" i="11361"/>
  <c r="B508" i="11361"/>
  <c r="B507" i="11361"/>
  <c r="B506" i="11361"/>
  <c r="B505" i="11361"/>
  <c r="B950" i="11361"/>
  <c r="B957" i="11361"/>
  <c r="B956" i="11361"/>
  <c r="B955" i="11361"/>
  <c r="B954" i="11361"/>
  <c r="B953" i="11361"/>
  <c r="B952" i="11361"/>
  <c r="B951" i="11361"/>
  <c r="B949" i="11361"/>
  <c r="B826" i="11361"/>
  <c r="B824" i="11361"/>
  <c r="B823" i="11361"/>
  <c r="B753" i="11361"/>
  <c r="B477" i="11361"/>
  <c r="B476" i="11361"/>
  <c r="B475" i="11361"/>
  <c r="B474" i="11361"/>
  <c r="B473" i="11361"/>
  <c r="B472" i="11361"/>
  <c r="B471" i="11361"/>
  <c r="B470" i="11361"/>
  <c r="B469" i="11361"/>
  <c r="B468" i="11361"/>
  <c r="B467" i="11361"/>
  <c r="B466" i="11361"/>
  <c r="B465" i="11361"/>
  <c r="B464" i="11361"/>
  <c r="B463" i="11361"/>
  <c r="B462" i="11361"/>
  <c r="B461" i="11361"/>
  <c r="B460" i="11361"/>
  <c r="B459" i="11361"/>
  <c r="B458" i="11361"/>
  <c r="B457" i="11361"/>
  <c r="B456" i="11361"/>
  <c r="B455" i="11361"/>
  <c r="B454" i="11361"/>
  <c r="B453" i="11361"/>
  <c r="B452" i="11361"/>
  <c r="B451" i="11361"/>
  <c r="B450" i="11361"/>
  <c r="B449" i="11361"/>
  <c r="B948" i="11361"/>
  <c r="B947" i="11361"/>
  <c r="B946" i="11361"/>
  <c r="B945" i="11361"/>
  <c r="B767" i="11361"/>
  <c r="B822" i="11361"/>
  <c r="B821" i="11361"/>
  <c r="B820" i="11361"/>
  <c r="B447" i="11361"/>
  <c r="B446" i="11361"/>
  <c r="B445" i="11361"/>
  <c r="B444" i="11361"/>
  <c r="B443" i="11361"/>
  <c r="B442" i="11361"/>
  <c r="B441" i="11361"/>
  <c r="B440" i="11361"/>
  <c r="B439" i="11361"/>
  <c r="B438" i="11361"/>
  <c r="B437" i="11361"/>
  <c r="B436" i="11361"/>
  <c r="B435" i="11361"/>
  <c r="B434" i="11361"/>
  <c r="B433" i="11361"/>
  <c r="B432" i="11361"/>
  <c r="B431" i="11361"/>
  <c r="B430" i="11361"/>
  <c r="B429" i="11361"/>
  <c r="B428" i="11361"/>
  <c r="B427" i="11361"/>
  <c r="B426" i="11361"/>
  <c r="B425" i="11361"/>
  <c r="B424" i="11361"/>
  <c r="B423" i="11361"/>
  <c r="B422" i="11361"/>
  <c r="B944" i="11361"/>
  <c r="B943" i="11361"/>
  <c r="B819" i="11361"/>
  <c r="B818" i="11361"/>
  <c r="B817" i="11361"/>
  <c r="B815" i="11361"/>
  <c r="B814" i="11361"/>
  <c r="B813" i="11361"/>
  <c r="B417" i="11361"/>
  <c r="B416" i="11361"/>
  <c r="B415" i="11361"/>
  <c r="B414" i="11361"/>
  <c r="B413" i="11361"/>
  <c r="B412" i="11361"/>
  <c r="B411" i="11361"/>
  <c r="B410" i="11361"/>
  <c r="B409" i="11361"/>
  <c r="B408" i="11361"/>
  <c r="B407" i="11361"/>
  <c r="B406" i="11361"/>
  <c r="B405" i="11361"/>
  <c r="B404" i="11361"/>
  <c r="B403" i="11361"/>
  <c r="B402" i="11361"/>
  <c r="B401" i="11361"/>
  <c r="B400" i="11361"/>
  <c r="B399" i="11361"/>
  <c r="B398" i="11361"/>
  <c r="B397" i="11361"/>
  <c r="B396" i="11361"/>
  <c r="B395" i="11361"/>
  <c r="B394" i="11361"/>
  <c r="B393" i="11361"/>
  <c r="B392" i="11361"/>
  <c r="B391" i="11361"/>
  <c r="B390" i="11361"/>
  <c r="B942" i="11361"/>
  <c r="B941" i="11361"/>
  <c r="B940" i="11361"/>
  <c r="B764" i="11361"/>
  <c r="B812" i="11361"/>
  <c r="B811" i="11361"/>
  <c r="B810" i="11361"/>
  <c r="B809" i="11361"/>
  <c r="B808" i="11361"/>
  <c r="B807" i="11361"/>
  <c r="B388" i="11361"/>
  <c r="B387" i="11361"/>
  <c r="B386" i="11361"/>
  <c r="B385" i="11361"/>
  <c r="B384" i="11361"/>
  <c r="B383" i="11361"/>
  <c r="B382" i="11361"/>
  <c r="B381" i="11361"/>
  <c r="B380" i="11361"/>
  <c r="B379" i="11361"/>
  <c r="B378" i="11361"/>
  <c r="B377" i="11361"/>
  <c r="B376" i="11361"/>
  <c r="B375" i="11361"/>
  <c r="B374" i="11361"/>
  <c r="B373" i="11361"/>
  <c r="B372" i="11361"/>
  <c r="B371" i="11361"/>
  <c r="B370" i="11361"/>
  <c r="B368" i="11361"/>
  <c r="B367" i="11361"/>
  <c r="B366" i="11361"/>
  <c r="B939" i="11361"/>
  <c r="B938" i="11361"/>
  <c r="B937" i="11361"/>
  <c r="B936" i="11361"/>
  <c r="B935" i="11361"/>
  <c r="B806" i="11361"/>
  <c r="B804" i="11361"/>
  <c r="B752" i="11361"/>
  <c r="B364" i="11361"/>
  <c r="B363" i="11361"/>
  <c r="B362" i="11361"/>
  <c r="B361" i="11361"/>
  <c r="B360" i="11361"/>
  <c r="B359" i="11361"/>
  <c r="B358" i="11361"/>
  <c r="B356" i="11361"/>
  <c r="B355" i="11361"/>
  <c r="B354" i="11361"/>
  <c r="B353" i="11361"/>
  <c r="B352" i="11361"/>
  <c r="B351" i="11361"/>
  <c r="B350" i="11361"/>
  <c r="B349" i="11361"/>
  <c r="B348" i="11361"/>
  <c r="B347" i="11361"/>
  <c r="B346" i="11361"/>
  <c r="B345" i="11361"/>
  <c r="B344" i="11361"/>
  <c r="B343" i="11361"/>
  <c r="B342" i="11361"/>
  <c r="B341" i="11361"/>
  <c r="B340" i="11361"/>
  <c r="B339" i="11361"/>
  <c r="B338" i="11361"/>
  <c r="B337" i="11361"/>
  <c r="B336" i="11361"/>
  <c r="B335" i="11361"/>
  <c r="B334" i="11361"/>
  <c r="B333" i="11361"/>
  <c r="B803" i="11361"/>
  <c r="B802" i="11361"/>
  <c r="B801" i="11361"/>
  <c r="B751" i="11361"/>
  <c r="B328" i="11361"/>
  <c r="B327" i="11361"/>
  <c r="B326" i="11361"/>
  <c r="B325" i="11361"/>
  <c r="B324" i="11361"/>
  <c r="B323" i="11361"/>
  <c r="B322" i="11361"/>
  <c r="B321" i="11361"/>
  <c r="B320" i="11361"/>
  <c r="B319" i="11361"/>
  <c r="B318" i="11361"/>
  <c r="B317" i="11361"/>
  <c r="B316" i="11361"/>
  <c r="B315" i="11361"/>
  <c r="B314" i="11361"/>
  <c r="B313" i="11361"/>
  <c r="B312" i="11361"/>
  <c r="B311" i="11361"/>
  <c r="B310" i="11361"/>
  <c r="B309" i="11361"/>
  <c r="B308" i="11361"/>
  <c r="B307" i="11361"/>
  <c r="B306" i="11361"/>
  <c r="B305" i="11361"/>
  <c r="B304" i="11361"/>
  <c r="B303" i="11361"/>
  <c r="B302" i="11361"/>
  <c r="B301" i="11361"/>
  <c r="B300" i="11361"/>
  <c r="B934" i="11361"/>
  <c r="B933" i="11361"/>
  <c r="B932" i="11361"/>
  <c r="B931" i="11361"/>
  <c r="B800" i="11361"/>
  <c r="B799" i="11361"/>
  <c r="B798" i="11361"/>
  <c r="B797" i="11361"/>
  <c r="B796" i="11361"/>
  <c r="B795" i="11361"/>
  <c r="B750" i="11361"/>
  <c r="B298" i="11361"/>
  <c r="B297" i="11361"/>
  <c r="B296" i="11361"/>
  <c r="B295" i="11361"/>
  <c r="B293" i="11361"/>
  <c r="B292" i="11361"/>
  <c r="B291" i="11361"/>
  <c r="B290" i="11361"/>
  <c r="B289" i="11361"/>
  <c r="B288" i="11361"/>
  <c r="B287" i="11361"/>
  <c r="B286" i="11361"/>
  <c r="B285" i="11361"/>
  <c r="B284" i="11361"/>
  <c r="B283" i="11361"/>
  <c r="B282" i="11361"/>
  <c r="B281" i="11361"/>
  <c r="B280" i="11361"/>
  <c r="B279" i="11361"/>
  <c r="B278" i="11361"/>
  <c r="B277" i="11361"/>
  <c r="B276" i="11361"/>
  <c r="B275" i="11361"/>
  <c r="B274" i="11361"/>
  <c r="B273" i="11361"/>
  <c r="B272" i="11361"/>
  <c r="B271" i="11361"/>
  <c r="B270" i="11361"/>
  <c r="B269" i="11361"/>
  <c r="B930" i="11361"/>
  <c r="B928" i="11361"/>
  <c r="B927" i="11361"/>
  <c r="B926" i="11361"/>
  <c r="B925" i="11361"/>
  <c r="B924" i="11361"/>
  <c r="B923" i="11361"/>
  <c r="B794" i="11361"/>
  <c r="B793" i="11361"/>
  <c r="B749" i="11361"/>
  <c r="B266" i="11361"/>
  <c r="B264" i="11361"/>
  <c r="B263" i="11361"/>
  <c r="B262" i="11361"/>
  <c r="B261" i="11361"/>
  <c r="B260" i="11361"/>
  <c r="B259" i="11361"/>
  <c r="B258" i="11361"/>
  <c r="B257" i="11361"/>
  <c r="B256" i="11361"/>
  <c r="B255" i="11361"/>
  <c r="B254" i="11361"/>
  <c r="B253" i="11361"/>
  <c r="B252" i="11361"/>
  <c r="B251" i="11361"/>
  <c r="B250" i="11361"/>
  <c r="B249" i="11361"/>
  <c r="B248" i="11361"/>
  <c r="B247" i="11361"/>
  <c r="B246" i="11361"/>
  <c r="B245" i="11361"/>
  <c r="B244" i="11361"/>
  <c r="B243" i="11361"/>
  <c r="B242" i="11361"/>
  <c r="B241" i="11361"/>
  <c r="B240" i="11361"/>
  <c r="B239" i="11361"/>
  <c r="B238" i="11361"/>
  <c r="B237" i="11361"/>
  <c r="B916" i="11361"/>
  <c r="B915" i="11361"/>
  <c r="B914" i="11361"/>
  <c r="B913" i="11361"/>
  <c r="B912" i="11361"/>
  <c r="B911" i="11361"/>
  <c r="B910" i="11361"/>
  <c r="B792" i="11361"/>
  <c r="B791" i="11361"/>
  <c r="B790" i="11361"/>
  <c r="B789" i="11361"/>
  <c r="B788" i="11361"/>
  <c r="B787" i="11361"/>
  <c r="B786" i="11361"/>
  <c r="B208" i="11361"/>
  <c r="B207" i="11361"/>
  <c r="B206" i="11361"/>
  <c r="B205" i="11361"/>
  <c r="B204" i="11361"/>
  <c r="B203" i="11361"/>
  <c r="B202" i="11361"/>
  <c r="B201" i="11361"/>
  <c r="B200" i="11361"/>
  <c r="B199" i="11361"/>
  <c r="B198" i="11361"/>
  <c r="B197" i="11361"/>
  <c r="B196" i="11361"/>
  <c r="B195" i="11361"/>
  <c r="B194" i="11361"/>
  <c r="B193" i="11361"/>
  <c r="B192" i="11361"/>
  <c r="B191" i="11361"/>
  <c r="B190" i="11361"/>
  <c r="B189" i="11361"/>
  <c r="B188" i="11361"/>
  <c r="B187" i="11361"/>
  <c r="B186" i="11361"/>
  <c r="B185" i="11361"/>
  <c r="B184" i="11361"/>
  <c r="T1195" i="96"/>
  <c r="T1196" i="96"/>
  <c r="T1197" i="96"/>
  <c r="T1198" i="96"/>
  <c r="T315" i="96"/>
  <c r="T425" i="96"/>
  <c r="T485" i="96"/>
  <c r="T637" i="96"/>
  <c r="T778" i="96"/>
  <c r="T804" i="96"/>
  <c r="T814" i="96"/>
  <c r="T834" i="96"/>
  <c r="T884" i="96"/>
  <c r="T129" i="96"/>
  <c r="T102" i="96"/>
  <c r="T782" i="96"/>
  <c r="T928" i="96"/>
  <c r="T506" i="96"/>
  <c r="T677" i="96"/>
  <c r="T850" i="96"/>
  <c r="T876" i="96"/>
  <c r="T946" i="96"/>
  <c r="T1020" i="96"/>
  <c r="T749" i="96"/>
  <c r="T490" i="96"/>
  <c r="T932" i="96"/>
  <c r="T3" i="96"/>
  <c r="T628" i="96"/>
  <c r="T835" i="96"/>
  <c r="T599" i="96"/>
  <c r="T1165" i="96"/>
  <c r="T518" i="96"/>
  <c r="T314" i="96"/>
  <c r="T689" i="96"/>
  <c r="T830" i="96"/>
  <c r="T693" i="96"/>
  <c r="T141" i="96"/>
  <c r="T603" i="96"/>
  <c r="T904" i="96"/>
  <c r="T1008" i="96"/>
  <c r="T1047" i="96"/>
  <c r="T120" i="96"/>
  <c r="T250" i="96"/>
  <c r="T977" i="96"/>
  <c r="T388" i="96"/>
  <c r="T125" i="96"/>
  <c r="T957" i="96"/>
  <c r="T269" i="96"/>
  <c r="T686" i="96"/>
  <c r="T588" i="96"/>
  <c r="T629" i="96"/>
  <c r="T889" i="96"/>
  <c r="T1111" i="96"/>
  <c r="T1186" i="96"/>
  <c r="T86" i="96"/>
  <c r="T565" i="96"/>
  <c r="T653" i="96"/>
  <c r="T613" i="96"/>
  <c r="T944" i="96"/>
  <c r="T442" i="96"/>
  <c r="T389" i="96"/>
  <c r="T572" i="96"/>
  <c r="T178" i="96"/>
  <c r="T487" i="96"/>
  <c r="T905" i="96"/>
  <c r="T997" i="96"/>
  <c r="T937" i="96"/>
  <c r="T295" i="96"/>
  <c r="T839" i="96"/>
  <c r="T799" i="96"/>
  <c r="T550" i="96"/>
  <c r="T559" i="96"/>
  <c r="T769" i="96"/>
  <c r="T218" i="96"/>
  <c r="T1134" i="96"/>
  <c r="T292" i="96"/>
  <c r="T935" i="96"/>
  <c r="T1149" i="96"/>
  <c r="T1191" i="96"/>
  <c r="T479" i="96"/>
  <c r="T80" i="96"/>
  <c r="T318" i="96"/>
  <c r="T941" i="96"/>
  <c r="T1012" i="96"/>
  <c r="T444" i="96"/>
  <c r="T726" i="96"/>
  <c r="T498" i="96"/>
  <c r="T321" i="96"/>
  <c r="T1019" i="96"/>
  <c r="T95" i="96"/>
  <c r="T813" i="96"/>
  <c r="T156" i="96"/>
  <c r="T181" i="96"/>
  <c r="T923" i="96"/>
  <c r="T1062" i="96"/>
  <c r="T525" i="96"/>
  <c r="T1114" i="96"/>
  <c r="T359" i="96"/>
  <c r="T474" i="96"/>
  <c r="T951" i="96"/>
  <c r="T842" i="96"/>
  <c r="T945" i="96"/>
  <c r="T1121" i="96"/>
  <c r="T1083" i="96"/>
  <c r="T392" i="96"/>
  <c r="T429" i="96"/>
  <c r="T204" i="96"/>
  <c r="T470" i="96"/>
  <c r="T187" i="96"/>
  <c r="T134" i="96"/>
  <c r="T772" i="96"/>
  <c r="T794" i="96"/>
  <c r="T738" i="96"/>
  <c r="T1122" i="96"/>
  <c r="T130" i="96"/>
  <c r="T552" i="96"/>
  <c r="T618" i="96"/>
  <c r="T255" i="96"/>
  <c r="T89" i="96"/>
  <c r="T712" i="96"/>
  <c r="T251" i="96"/>
  <c r="T499" i="96"/>
  <c r="T323" i="96"/>
  <c r="T375" i="96"/>
  <c r="T349" i="96"/>
  <c r="T462" i="96"/>
  <c r="T100" i="96"/>
  <c r="T350" i="96"/>
  <c r="T577" i="96"/>
  <c r="T1141" i="96"/>
  <c r="T625" i="96"/>
  <c r="T741" i="96"/>
  <c r="T414" i="96"/>
  <c r="T416" i="96"/>
  <c r="T532" i="96"/>
  <c r="T286" i="96"/>
  <c r="T227" i="96"/>
  <c r="T143" i="96"/>
  <c r="T631" i="96"/>
  <c r="T246" i="96"/>
  <c r="T163" i="96"/>
  <c r="T981" i="96"/>
  <c r="T245" i="96"/>
  <c r="T579" i="96"/>
  <c r="S1195" i="96"/>
  <c r="S1196" i="96"/>
  <c r="S1197" i="96"/>
  <c r="S1198" i="96"/>
  <c r="S315" i="96"/>
  <c r="S425" i="96"/>
  <c r="S485" i="96"/>
  <c r="S637" i="96"/>
  <c r="S778" i="96"/>
  <c r="S804" i="96"/>
  <c r="S814" i="96"/>
  <c r="S834" i="96"/>
  <c r="S884" i="96"/>
  <c r="S129" i="96"/>
  <c r="S102" i="96"/>
  <c r="S782" i="96"/>
  <c r="S928" i="96"/>
  <c r="S506" i="96"/>
  <c r="S677" i="96"/>
  <c r="S850" i="96"/>
  <c r="S876" i="96"/>
  <c r="S946" i="96"/>
  <c r="S1020" i="96"/>
  <c r="S749" i="96"/>
  <c r="S490" i="96"/>
  <c r="S932" i="96"/>
  <c r="S3" i="96"/>
  <c r="S628" i="96"/>
  <c r="S835" i="96"/>
  <c r="S599" i="96"/>
  <c r="S1165" i="96"/>
  <c r="S518" i="96"/>
  <c r="S314" i="96"/>
  <c r="S689" i="96"/>
  <c r="S830" i="96"/>
  <c r="S693" i="96"/>
  <c r="S141" i="96"/>
  <c r="S603" i="96"/>
  <c r="S904" i="96"/>
  <c r="S1008" i="96"/>
  <c r="S1047" i="96"/>
  <c r="S120" i="96"/>
  <c r="S250" i="96"/>
  <c r="S977" i="96"/>
  <c r="S388" i="96"/>
  <c r="S125" i="96"/>
  <c r="S957" i="96"/>
  <c r="S269" i="96"/>
  <c r="S686" i="96"/>
  <c r="S588" i="96"/>
  <c r="S629" i="96"/>
  <c r="S889" i="96"/>
  <c r="S1111" i="96"/>
  <c r="S1186" i="96"/>
  <c r="S86" i="96"/>
  <c r="S565" i="96"/>
  <c r="S653" i="96"/>
  <c r="S613" i="96"/>
  <c r="S944" i="96"/>
  <c r="S442" i="96"/>
  <c r="S389" i="96"/>
  <c r="S572" i="96"/>
  <c r="S178" i="96"/>
  <c r="S487" i="96"/>
  <c r="S905" i="96"/>
  <c r="S997" i="96"/>
  <c r="S937" i="96"/>
  <c r="S295" i="96"/>
  <c r="S839" i="96"/>
  <c r="S799" i="96"/>
  <c r="S550" i="96"/>
  <c r="S559" i="96"/>
  <c r="S769" i="96"/>
  <c r="S218" i="96"/>
  <c r="S1134" i="96"/>
  <c r="S292" i="96"/>
  <c r="S935" i="96"/>
  <c r="S1149" i="96"/>
  <c r="S1191" i="96"/>
  <c r="S479" i="96"/>
  <c r="S80" i="96"/>
  <c r="S318" i="96"/>
  <c r="S941" i="96"/>
  <c r="S1012" i="96"/>
  <c r="S444" i="96"/>
  <c r="S726" i="96"/>
  <c r="S498" i="96"/>
  <c r="S321" i="96"/>
  <c r="S1019" i="96"/>
  <c r="S95" i="96"/>
  <c r="S813" i="96"/>
  <c r="S156" i="96"/>
  <c r="S181" i="96"/>
  <c r="S923" i="96"/>
  <c r="S1062" i="96"/>
  <c r="S525" i="96"/>
  <c r="S1114" i="96"/>
  <c r="S359" i="96"/>
  <c r="S474" i="96"/>
  <c r="S951" i="96"/>
  <c r="S842" i="96"/>
  <c r="S945" i="96"/>
  <c r="S1121" i="96"/>
  <c r="S1083" i="96"/>
  <c r="S392" i="96"/>
  <c r="S429" i="96"/>
  <c r="S204" i="96"/>
  <c r="S470" i="96"/>
  <c r="S187" i="96"/>
  <c r="S134" i="96"/>
  <c r="S772" i="96"/>
  <c r="S794" i="96"/>
  <c r="S738" i="96"/>
  <c r="S1122" i="96"/>
  <c r="S130" i="96"/>
  <c r="S552" i="96"/>
  <c r="S618" i="96"/>
  <c r="S255" i="96"/>
  <c r="S89" i="96"/>
  <c r="S712" i="96"/>
  <c r="S251" i="96"/>
  <c r="S499" i="96"/>
  <c r="S323" i="96"/>
  <c r="S375" i="96"/>
  <c r="S349" i="96"/>
  <c r="S462" i="96"/>
  <c r="S100" i="96"/>
  <c r="S350" i="96"/>
  <c r="S577" i="96"/>
  <c r="S1141" i="96"/>
  <c r="S625" i="96"/>
  <c r="S741" i="96"/>
  <c r="S414" i="96"/>
  <c r="S416" i="96"/>
  <c r="S532" i="96"/>
  <c r="S286" i="96"/>
  <c r="S227" i="96"/>
  <c r="S143" i="96"/>
  <c r="S631" i="96"/>
  <c r="S246" i="96"/>
  <c r="S163" i="96"/>
  <c r="S981" i="96"/>
  <c r="S245" i="96"/>
  <c r="S579" i="96"/>
  <c r="R315" i="96"/>
  <c r="R425" i="96"/>
  <c r="R485" i="96"/>
  <c r="R637" i="96"/>
  <c r="R778" i="96"/>
  <c r="R804" i="96"/>
  <c r="R814" i="96"/>
  <c r="R834" i="96"/>
  <c r="R884" i="96"/>
  <c r="R129" i="96"/>
  <c r="R102" i="96"/>
  <c r="R782" i="96"/>
  <c r="R928" i="96"/>
  <c r="R506" i="96"/>
  <c r="R677" i="96"/>
  <c r="R850" i="96"/>
  <c r="R876" i="96"/>
  <c r="R946" i="96"/>
  <c r="R1020" i="96"/>
  <c r="R749" i="96"/>
  <c r="R490" i="96"/>
  <c r="R932" i="96"/>
  <c r="R3" i="96"/>
  <c r="R628" i="96"/>
  <c r="R835" i="96"/>
  <c r="R599" i="96"/>
  <c r="R1165" i="96"/>
  <c r="R518" i="96"/>
  <c r="R314" i="96"/>
  <c r="R689" i="96"/>
  <c r="R830" i="96"/>
  <c r="R693" i="96"/>
  <c r="R141" i="96"/>
  <c r="R603" i="96"/>
  <c r="R904" i="96"/>
  <c r="R1008" i="96"/>
  <c r="R1047" i="96"/>
  <c r="R120" i="96"/>
  <c r="R250" i="96"/>
  <c r="R977" i="96"/>
  <c r="R388" i="96"/>
  <c r="R125" i="96"/>
  <c r="R957" i="96"/>
  <c r="R269" i="96"/>
  <c r="R686" i="96"/>
  <c r="R588" i="96"/>
  <c r="R629" i="96"/>
  <c r="R889" i="96"/>
  <c r="R1111" i="96"/>
  <c r="R1186" i="96"/>
  <c r="R86" i="96"/>
  <c r="R565" i="96"/>
  <c r="R653" i="96"/>
  <c r="R613" i="96"/>
  <c r="R944" i="96"/>
  <c r="R442" i="96"/>
  <c r="R389" i="96"/>
  <c r="R572" i="96"/>
  <c r="R178" i="96"/>
  <c r="R487" i="96"/>
  <c r="R905" i="96"/>
  <c r="R997" i="96"/>
  <c r="R937" i="96"/>
  <c r="R295" i="96"/>
  <c r="R839" i="96"/>
  <c r="R799" i="96"/>
  <c r="R550" i="96"/>
  <c r="R559" i="96"/>
  <c r="R769" i="96"/>
  <c r="R218" i="96"/>
  <c r="R1134" i="96"/>
  <c r="R292" i="96"/>
  <c r="R935" i="96"/>
  <c r="R1149" i="96"/>
  <c r="R1191" i="96"/>
  <c r="R479" i="96"/>
  <c r="R80" i="96"/>
  <c r="R318" i="96"/>
  <c r="R941" i="96"/>
  <c r="R1012" i="96"/>
  <c r="R444" i="96"/>
  <c r="R726" i="96"/>
  <c r="R498" i="96"/>
  <c r="R321" i="96"/>
  <c r="R1019" i="96"/>
  <c r="R95" i="96"/>
  <c r="R813" i="96"/>
  <c r="R156" i="96"/>
  <c r="R181" i="96"/>
  <c r="R923" i="96"/>
  <c r="R1062" i="96"/>
  <c r="R525" i="96"/>
  <c r="R1114" i="96"/>
  <c r="R359" i="96"/>
  <c r="R474" i="96"/>
  <c r="R951" i="96"/>
  <c r="R842" i="96"/>
  <c r="R945" i="96"/>
  <c r="R1121" i="96"/>
  <c r="R1083" i="96"/>
  <c r="R392" i="96"/>
  <c r="R429" i="96"/>
  <c r="R204" i="96"/>
  <c r="R470" i="96"/>
  <c r="R187" i="96"/>
  <c r="R134" i="96"/>
  <c r="R772" i="96"/>
  <c r="R794" i="96"/>
  <c r="R738" i="96"/>
  <c r="R1122" i="96"/>
  <c r="R130" i="96"/>
  <c r="R552" i="96"/>
  <c r="R618" i="96"/>
  <c r="R255" i="96"/>
  <c r="R89" i="96"/>
  <c r="R712" i="96"/>
  <c r="R251" i="96"/>
  <c r="R499" i="96"/>
  <c r="R323" i="96"/>
  <c r="R375" i="96"/>
  <c r="R349" i="96"/>
  <c r="R462" i="96"/>
  <c r="R100" i="96"/>
  <c r="R350" i="96"/>
  <c r="R577" i="96"/>
  <c r="R1141" i="96"/>
  <c r="R625" i="96"/>
  <c r="R741" i="96"/>
  <c r="R414" i="96"/>
  <c r="R416" i="96"/>
  <c r="R532" i="96"/>
  <c r="R286" i="96"/>
  <c r="R227" i="96"/>
  <c r="R143" i="96"/>
  <c r="R631" i="96"/>
  <c r="R246" i="96"/>
  <c r="R163" i="96"/>
  <c r="R981" i="96"/>
  <c r="R245" i="96"/>
  <c r="R579" i="96"/>
  <c r="Q315" i="96"/>
  <c r="Q425" i="96"/>
  <c r="Q485" i="96"/>
  <c r="Q637" i="96"/>
  <c r="Q778" i="96"/>
  <c r="Q804" i="96"/>
  <c r="Q814" i="96"/>
  <c r="Q834" i="96"/>
  <c r="Q884" i="96"/>
  <c r="Q129" i="96"/>
  <c r="Q102" i="96"/>
  <c r="Q782" i="96"/>
  <c r="Q928" i="96"/>
  <c r="Q506" i="96"/>
  <c r="Q677" i="96"/>
  <c r="Q850" i="96"/>
  <c r="Q876" i="96"/>
  <c r="Q946" i="96"/>
  <c r="Q1020" i="96"/>
  <c r="Q749" i="96"/>
  <c r="Q490" i="96"/>
  <c r="Q932" i="96"/>
  <c r="Q3" i="96"/>
  <c r="Q628" i="96"/>
  <c r="Q835" i="96"/>
  <c r="Q599" i="96"/>
  <c r="Q1165" i="96"/>
  <c r="Q518" i="96"/>
  <c r="Q314" i="96"/>
  <c r="Q689" i="96"/>
  <c r="Q830" i="96"/>
  <c r="Q693" i="96"/>
  <c r="Q141" i="96"/>
  <c r="Q603" i="96"/>
  <c r="Q904" i="96"/>
  <c r="Q1008" i="96"/>
  <c r="Q1047" i="96"/>
  <c r="Q120" i="96"/>
  <c r="Q250" i="96"/>
  <c r="Q977" i="96"/>
  <c r="Q388" i="96"/>
  <c r="Q125" i="96"/>
  <c r="Q957" i="96"/>
  <c r="Q269" i="96"/>
  <c r="Q686" i="96"/>
  <c r="Q588" i="96"/>
  <c r="Q629" i="96"/>
  <c r="Q889" i="96"/>
  <c r="Q1111" i="96"/>
  <c r="Q1186" i="96"/>
  <c r="Q86" i="96"/>
  <c r="Q565" i="96"/>
  <c r="Q653" i="96"/>
  <c r="Q613" i="96"/>
  <c r="Q944" i="96"/>
  <c r="Q442" i="96"/>
  <c r="Q389" i="96"/>
  <c r="Q572" i="96"/>
  <c r="Q178" i="96"/>
  <c r="Q487" i="96"/>
  <c r="Q905" i="96"/>
  <c r="Q997" i="96"/>
  <c r="Q937" i="96"/>
  <c r="Q295" i="96"/>
  <c r="Q839" i="96"/>
  <c r="Q799" i="96"/>
  <c r="Q550" i="96"/>
  <c r="Q559" i="96"/>
  <c r="Q769" i="96"/>
  <c r="Q218" i="96"/>
  <c r="Q1134" i="96"/>
  <c r="Q292" i="96"/>
  <c r="Q935" i="96"/>
  <c r="Q1149" i="96"/>
  <c r="Q1191" i="96"/>
  <c r="Q479" i="96"/>
  <c r="Q80" i="96"/>
  <c r="Q318" i="96"/>
  <c r="Q941" i="96"/>
  <c r="Q1012" i="96"/>
  <c r="Q444" i="96"/>
  <c r="Q726" i="96"/>
  <c r="Q498" i="96"/>
  <c r="Q321" i="96"/>
  <c r="Q1019" i="96"/>
  <c r="Q95" i="96"/>
  <c r="Q813" i="96"/>
  <c r="Q156" i="96"/>
  <c r="Q181" i="96"/>
  <c r="Q923" i="96"/>
  <c r="Q1062" i="96"/>
  <c r="Q525" i="96"/>
  <c r="Q1114" i="96"/>
  <c r="Q359" i="96"/>
  <c r="Q474" i="96"/>
  <c r="Q951" i="96"/>
  <c r="Q842" i="96"/>
  <c r="Q945" i="96"/>
  <c r="Q1121" i="96"/>
  <c r="Q1083" i="96"/>
  <c r="Q392" i="96"/>
  <c r="Q429" i="96"/>
  <c r="Q204" i="96"/>
  <c r="Q470" i="96"/>
  <c r="Q187" i="96"/>
  <c r="Q134" i="96"/>
  <c r="Q772" i="96"/>
  <c r="Q794" i="96"/>
  <c r="Q738" i="96"/>
  <c r="Q1122" i="96"/>
  <c r="Q130" i="96"/>
  <c r="Q552" i="96"/>
  <c r="Q618" i="96"/>
  <c r="Q255" i="96"/>
  <c r="Q89" i="96"/>
  <c r="Q712" i="96"/>
  <c r="Q251" i="96"/>
  <c r="Q499" i="96"/>
  <c r="Q323" i="96"/>
  <c r="Q375" i="96"/>
  <c r="Q349" i="96"/>
  <c r="Q462" i="96"/>
  <c r="Q100" i="96"/>
  <c r="Q350" i="96"/>
  <c r="Q577" i="96"/>
  <c r="Q1141" i="96"/>
  <c r="Q625" i="96"/>
  <c r="Q741" i="96"/>
  <c r="Q414" i="96"/>
  <c r="Q416" i="96"/>
  <c r="Q532" i="96"/>
  <c r="Q286" i="96"/>
  <c r="Q227" i="96"/>
  <c r="Q143" i="96"/>
  <c r="Q631" i="96"/>
  <c r="Q246" i="96"/>
  <c r="Q163" i="96"/>
  <c r="Q981" i="96"/>
  <c r="Q245" i="96"/>
  <c r="Q579" i="96"/>
  <c r="M315" i="96"/>
  <c r="P315" i="96" s="1"/>
  <c r="M425" i="96"/>
  <c r="P425" i="96" s="1"/>
  <c r="M485" i="96"/>
  <c r="P485" i="96" s="1"/>
  <c r="M637" i="96"/>
  <c r="P637" i="96" s="1"/>
  <c r="M778" i="96"/>
  <c r="P778" i="96" s="1"/>
  <c r="M804" i="96"/>
  <c r="P804" i="96" s="1"/>
  <c r="M814" i="96"/>
  <c r="P814" i="96" s="1"/>
  <c r="M834" i="96"/>
  <c r="P834" i="96" s="1"/>
  <c r="M884" i="96"/>
  <c r="P884" i="96" s="1"/>
  <c r="M129" i="96"/>
  <c r="P129" i="96" s="1"/>
  <c r="M102" i="96"/>
  <c r="P102" i="96" s="1"/>
  <c r="M782" i="96"/>
  <c r="P782" i="96" s="1"/>
  <c r="M928" i="96"/>
  <c r="P928" i="96" s="1"/>
  <c r="M506" i="96"/>
  <c r="P506" i="96" s="1"/>
  <c r="M677" i="96"/>
  <c r="P677" i="96" s="1"/>
  <c r="M850" i="96"/>
  <c r="P850" i="96" s="1"/>
  <c r="M876" i="96"/>
  <c r="P876" i="96" s="1"/>
  <c r="M946" i="96"/>
  <c r="P946" i="96" s="1"/>
  <c r="M1020" i="96"/>
  <c r="P1020" i="96" s="1"/>
  <c r="M749" i="96"/>
  <c r="P749" i="96" s="1"/>
  <c r="M490" i="96"/>
  <c r="P490" i="96" s="1"/>
  <c r="M932" i="96"/>
  <c r="P932" i="96" s="1"/>
  <c r="M3" i="96"/>
  <c r="P3" i="96" s="1"/>
  <c r="M628" i="96"/>
  <c r="P628" i="96" s="1"/>
  <c r="M835" i="96"/>
  <c r="P835" i="96" s="1"/>
  <c r="M599" i="96"/>
  <c r="P599" i="96" s="1"/>
  <c r="M1165" i="96"/>
  <c r="P1165" i="96" s="1"/>
  <c r="M518" i="96"/>
  <c r="P518" i="96" s="1"/>
  <c r="M314" i="96"/>
  <c r="P314" i="96" s="1"/>
  <c r="M689" i="96"/>
  <c r="P689" i="96" s="1"/>
  <c r="M830" i="96"/>
  <c r="P830" i="96" s="1"/>
  <c r="M693" i="96"/>
  <c r="P693" i="96" s="1"/>
  <c r="M141" i="96"/>
  <c r="P141" i="96" s="1"/>
  <c r="M603" i="96"/>
  <c r="P603" i="96" s="1"/>
  <c r="M904" i="96"/>
  <c r="P904" i="96" s="1"/>
  <c r="M1008" i="96"/>
  <c r="P1008" i="96" s="1"/>
  <c r="M1047" i="96"/>
  <c r="P1047" i="96" s="1"/>
  <c r="M120" i="96"/>
  <c r="P120" i="96" s="1"/>
  <c r="M250" i="96"/>
  <c r="P250" i="96" s="1"/>
  <c r="M977" i="96"/>
  <c r="P977" i="96" s="1"/>
  <c r="M388" i="96"/>
  <c r="P388" i="96" s="1"/>
  <c r="M125" i="96"/>
  <c r="P125" i="96" s="1"/>
  <c r="M957" i="96"/>
  <c r="P957" i="96" s="1"/>
  <c r="M269" i="96"/>
  <c r="P269" i="96" s="1"/>
  <c r="M686" i="96"/>
  <c r="P686" i="96" s="1"/>
  <c r="M588" i="96"/>
  <c r="P588" i="96" s="1"/>
  <c r="M629" i="96"/>
  <c r="P629" i="96" s="1"/>
  <c r="M889" i="96"/>
  <c r="P889" i="96" s="1"/>
  <c r="M1111" i="96"/>
  <c r="P1111" i="96" s="1"/>
  <c r="M1186" i="96"/>
  <c r="P1186" i="96" s="1"/>
  <c r="M86" i="96"/>
  <c r="P86" i="96" s="1"/>
  <c r="M565" i="96"/>
  <c r="P565" i="96" s="1"/>
  <c r="M653" i="96"/>
  <c r="P653" i="96" s="1"/>
  <c r="M613" i="96"/>
  <c r="P613" i="96" s="1"/>
  <c r="M944" i="96"/>
  <c r="P944" i="96" s="1"/>
  <c r="M442" i="96"/>
  <c r="P442" i="96" s="1"/>
  <c r="M389" i="96"/>
  <c r="P389" i="96" s="1"/>
  <c r="M572" i="96"/>
  <c r="P572" i="96" s="1"/>
  <c r="M178" i="96"/>
  <c r="P178" i="96" s="1"/>
  <c r="M487" i="96"/>
  <c r="P487" i="96" s="1"/>
  <c r="M905" i="96"/>
  <c r="P905" i="96" s="1"/>
  <c r="M997" i="96"/>
  <c r="P997" i="96" s="1"/>
  <c r="M937" i="96"/>
  <c r="P937" i="96" s="1"/>
  <c r="M295" i="96"/>
  <c r="P295" i="96" s="1"/>
  <c r="M839" i="96"/>
  <c r="P839" i="96" s="1"/>
  <c r="M799" i="96"/>
  <c r="P799" i="96" s="1"/>
  <c r="M550" i="96"/>
  <c r="P550" i="96" s="1"/>
  <c r="M559" i="96"/>
  <c r="P559" i="96" s="1"/>
  <c r="M769" i="96"/>
  <c r="P769" i="96" s="1"/>
  <c r="M218" i="96"/>
  <c r="P218" i="96" s="1"/>
  <c r="M1134" i="96"/>
  <c r="P1134" i="96" s="1"/>
  <c r="M292" i="96"/>
  <c r="P292" i="96" s="1"/>
  <c r="M935" i="96"/>
  <c r="P935" i="96" s="1"/>
  <c r="M1149" i="96"/>
  <c r="P1149" i="96" s="1"/>
  <c r="M1191" i="96"/>
  <c r="P1191" i="96" s="1"/>
  <c r="M479" i="96"/>
  <c r="P479" i="96" s="1"/>
  <c r="M80" i="96"/>
  <c r="P80" i="96" s="1"/>
  <c r="M318" i="96"/>
  <c r="P318" i="96" s="1"/>
  <c r="M941" i="96"/>
  <c r="P941" i="96" s="1"/>
  <c r="M1012" i="96"/>
  <c r="P1012" i="96" s="1"/>
  <c r="M444" i="96"/>
  <c r="P444" i="96" s="1"/>
  <c r="M726" i="96"/>
  <c r="P726" i="96" s="1"/>
  <c r="M498" i="96"/>
  <c r="P498" i="96" s="1"/>
  <c r="M321" i="96"/>
  <c r="P321" i="96" s="1"/>
  <c r="M1019" i="96"/>
  <c r="P1019" i="96" s="1"/>
  <c r="M95" i="96"/>
  <c r="P95" i="96" s="1"/>
  <c r="M813" i="96"/>
  <c r="P813" i="96" s="1"/>
  <c r="M156" i="96"/>
  <c r="P156" i="96" s="1"/>
  <c r="M181" i="96"/>
  <c r="P181" i="96" s="1"/>
  <c r="M923" i="96"/>
  <c r="P923" i="96" s="1"/>
  <c r="M1062" i="96"/>
  <c r="P1062" i="96" s="1"/>
  <c r="M525" i="96"/>
  <c r="P525" i="96" s="1"/>
  <c r="M1114" i="96"/>
  <c r="P1114" i="96" s="1"/>
  <c r="M359" i="96"/>
  <c r="P359" i="96" s="1"/>
  <c r="M474" i="96"/>
  <c r="P474" i="96" s="1"/>
  <c r="M951" i="96"/>
  <c r="P951" i="96" s="1"/>
  <c r="M842" i="96"/>
  <c r="P842" i="96" s="1"/>
  <c r="M945" i="96"/>
  <c r="P945" i="96" s="1"/>
  <c r="M1121" i="96"/>
  <c r="P1121" i="96" s="1"/>
  <c r="M1083" i="96"/>
  <c r="P1083" i="96" s="1"/>
  <c r="M392" i="96"/>
  <c r="P392" i="96" s="1"/>
  <c r="M429" i="96"/>
  <c r="P429" i="96" s="1"/>
  <c r="M204" i="96"/>
  <c r="P204" i="96" s="1"/>
  <c r="M470" i="96"/>
  <c r="P470" i="96" s="1"/>
  <c r="M187" i="96"/>
  <c r="P187" i="96" s="1"/>
  <c r="M134" i="96"/>
  <c r="P134" i="96" s="1"/>
  <c r="M772" i="96"/>
  <c r="P772" i="96" s="1"/>
  <c r="M794" i="96"/>
  <c r="P794" i="96" s="1"/>
  <c r="M738" i="96"/>
  <c r="P738" i="96" s="1"/>
  <c r="M1122" i="96"/>
  <c r="P1122" i="96" s="1"/>
  <c r="M130" i="96"/>
  <c r="P130" i="96" s="1"/>
  <c r="M552" i="96"/>
  <c r="P552" i="96" s="1"/>
  <c r="M618" i="96"/>
  <c r="P618" i="96" s="1"/>
  <c r="M255" i="96"/>
  <c r="P255" i="96" s="1"/>
  <c r="M89" i="96"/>
  <c r="P89" i="96" s="1"/>
  <c r="M712" i="96"/>
  <c r="P712" i="96" s="1"/>
  <c r="M251" i="96"/>
  <c r="P251" i="96" s="1"/>
  <c r="M499" i="96"/>
  <c r="P499" i="96" s="1"/>
  <c r="M323" i="96"/>
  <c r="P323" i="96" s="1"/>
  <c r="M375" i="96"/>
  <c r="P375" i="96" s="1"/>
  <c r="M349" i="96"/>
  <c r="P349" i="96" s="1"/>
  <c r="M462" i="96"/>
  <c r="P462" i="96" s="1"/>
  <c r="M100" i="96"/>
  <c r="P100" i="96" s="1"/>
  <c r="M350" i="96"/>
  <c r="P350" i="96" s="1"/>
  <c r="M577" i="96"/>
  <c r="P577" i="96" s="1"/>
  <c r="M1141" i="96"/>
  <c r="P1141" i="96" s="1"/>
  <c r="M625" i="96"/>
  <c r="P625" i="96" s="1"/>
  <c r="M741" i="96"/>
  <c r="P741" i="96" s="1"/>
  <c r="M414" i="96"/>
  <c r="P414" i="96" s="1"/>
  <c r="M416" i="96"/>
  <c r="P416" i="96" s="1"/>
  <c r="M532" i="96"/>
  <c r="P532" i="96" s="1"/>
  <c r="M286" i="96"/>
  <c r="P286" i="96" s="1"/>
  <c r="M227" i="96"/>
  <c r="P227" i="96" s="1"/>
  <c r="M143" i="96"/>
  <c r="P143" i="96" s="1"/>
  <c r="M631" i="96"/>
  <c r="P631" i="96" s="1"/>
  <c r="M246" i="96"/>
  <c r="P246" i="96" s="1"/>
  <c r="M163" i="96"/>
  <c r="P163" i="96" s="1"/>
  <c r="M981" i="96"/>
  <c r="P981" i="96" s="1"/>
  <c r="M245" i="96"/>
  <c r="P245" i="96" s="1"/>
  <c r="M579" i="96"/>
  <c r="P579" i="96" s="1"/>
  <c r="C579" i="96"/>
  <c r="B579" i="96"/>
  <c r="C245" i="96"/>
  <c r="B245" i="96"/>
  <c r="C981" i="96"/>
  <c r="B981" i="96"/>
  <c r="C163" i="96"/>
  <c r="B163" i="96"/>
  <c r="C246" i="96"/>
  <c r="B246" i="96"/>
  <c r="C631" i="96"/>
  <c r="B631" i="96"/>
  <c r="C143" i="96"/>
  <c r="B143" i="96"/>
  <c r="C227" i="96"/>
  <c r="B227" i="96"/>
  <c r="C286" i="96"/>
  <c r="B286" i="96"/>
  <c r="C532" i="96"/>
  <c r="B532" i="96"/>
  <c r="C416" i="96"/>
  <c r="B416" i="96"/>
  <c r="C414" i="96"/>
  <c r="B414" i="96"/>
  <c r="C741" i="96"/>
  <c r="B741" i="96"/>
  <c r="C625" i="96"/>
  <c r="B625" i="96"/>
  <c r="C1141" i="96"/>
  <c r="B1141" i="96"/>
  <c r="C577" i="96"/>
  <c r="B577" i="96"/>
  <c r="C350" i="96"/>
  <c r="B350" i="96"/>
  <c r="C100" i="96"/>
  <c r="B100" i="96"/>
  <c r="C462" i="96"/>
  <c r="B462" i="96"/>
  <c r="C349" i="96"/>
  <c r="B349" i="96"/>
  <c r="C375" i="96"/>
  <c r="B375" i="96"/>
  <c r="C323" i="96"/>
  <c r="B323" i="96"/>
  <c r="C499" i="96"/>
  <c r="B499" i="96"/>
  <c r="C251" i="96"/>
  <c r="B251" i="96"/>
  <c r="C712" i="96"/>
  <c r="B712" i="96"/>
  <c r="C89" i="96"/>
  <c r="B89" i="96"/>
  <c r="C255" i="96"/>
  <c r="B255" i="96"/>
  <c r="C618" i="96"/>
  <c r="B618" i="96"/>
  <c r="C552" i="96"/>
  <c r="B552" i="96"/>
  <c r="C130" i="96"/>
  <c r="B130" i="96"/>
  <c r="C1122" i="96"/>
  <c r="B1122" i="96"/>
  <c r="C738" i="96"/>
  <c r="B738" i="96"/>
  <c r="C794" i="96"/>
  <c r="B794" i="96"/>
  <c r="C772" i="96"/>
  <c r="B772" i="96"/>
  <c r="C134" i="96"/>
  <c r="B134" i="96"/>
  <c r="C187" i="96"/>
  <c r="B187" i="96"/>
  <c r="C470" i="96"/>
  <c r="B470" i="96"/>
  <c r="C204" i="96"/>
  <c r="B204" i="96"/>
  <c r="C429" i="96"/>
  <c r="B429" i="96"/>
  <c r="C392" i="96"/>
  <c r="B392" i="96"/>
  <c r="C1083" i="96"/>
  <c r="B1083" i="96"/>
  <c r="C1121" i="96"/>
  <c r="B1121" i="96"/>
  <c r="C945" i="96"/>
  <c r="B945" i="96"/>
  <c r="C842" i="96"/>
  <c r="B842" i="96"/>
  <c r="C951" i="96"/>
  <c r="B951" i="96"/>
  <c r="C474" i="96"/>
  <c r="B474" i="96"/>
  <c r="C359" i="96"/>
  <c r="B359" i="96"/>
  <c r="C1114" i="96"/>
  <c r="B1114" i="96"/>
  <c r="C525" i="96"/>
  <c r="B525" i="96"/>
  <c r="C1062" i="96"/>
  <c r="B1062" i="96"/>
  <c r="C923" i="96"/>
  <c r="B923" i="96"/>
  <c r="C181" i="96"/>
  <c r="B181" i="96"/>
  <c r="C156" i="96"/>
  <c r="B156" i="96"/>
  <c r="C813" i="96"/>
  <c r="B813" i="96"/>
  <c r="C95" i="96"/>
  <c r="B95" i="96"/>
  <c r="C1019" i="96"/>
  <c r="B1019" i="96"/>
  <c r="C321" i="96"/>
  <c r="B321" i="96"/>
  <c r="C498" i="96"/>
  <c r="B498" i="96"/>
  <c r="C726" i="96"/>
  <c r="B726" i="96"/>
  <c r="C444" i="96"/>
  <c r="B444" i="96"/>
  <c r="C1012" i="96"/>
  <c r="B1012" i="96"/>
  <c r="C941" i="96"/>
  <c r="B941" i="96"/>
  <c r="C318" i="96"/>
  <c r="B318" i="96"/>
  <c r="C80" i="96"/>
  <c r="B80" i="96"/>
  <c r="C479" i="96"/>
  <c r="B479" i="96"/>
  <c r="C1191" i="96"/>
  <c r="B1191" i="96"/>
  <c r="C1149" i="96"/>
  <c r="B1149" i="96"/>
  <c r="C935" i="96"/>
  <c r="B935" i="96"/>
  <c r="C292" i="96"/>
  <c r="B292" i="96"/>
  <c r="C1134" i="96"/>
  <c r="B1134" i="96"/>
  <c r="C218" i="96"/>
  <c r="B218" i="96"/>
  <c r="C769" i="96"/>
  <c r="B769" i="96"/>
  <c r="C559" i="96"/>
  <c r="B559" i="96"/>
  <c r="C550" i="96"/>
  <c r="B550" i="96"/>
  <c r="C799" i="96"/>
  <c r="B799" i="96"/>
  <c r="C839" i="96"/>
  <c r="B839" i="96"/>
  <c r="C295" i="96"/>
  <c r="B295" i="96"/>
  <c r="C937" i="96"/>
  <c r="B937" i="96"/>
  <c r="C997" i="96"/>
  <c r="B997" i="96"/>
  <c r="C905" i="96"/>
  <c r="B905" i="96"/>
  <c r="C487" i="96"/>
  <c r="B487" i="96"/>
  <c r="C178" i="96"/>
  <c r="B178" i="96"/>
  <c r="C572" i="96"/>
  <c r="B572" i="96"/>
  <c r="C389" i="96"/>
  <c r="B389" i="96"/>
  <c r="C442" i="96"/>
  <c r="B442" i="96"/>
  <c r="C944" i="96"/>
  <c r="B944" i="96"/>
  <c r="C613" i="96"/>
  <c r="B613" i="96"/>
  <c r="C653" i="96"/>
  <c r="B653" i="96"/>
  <c r="C565" i="96"/>
  <c r="B565" i="96"/>
  <c r="C86" i="96"/>
  <c r="B86" i="96"/>
  <c r="C1186" i="96"/>
  <c r="B1186" i="96"/>
  <c r="C1111" i="96"/>
  <c r="B1111" i="96"/>
  <c r="C889" i="96"/>
  <c r="B889" i="96"/>
  <c r="C629" i="96"/>
  <c r="B629" i="96"/>
  <c r="C588" i="96"/>
  <c r="B588" i="96"/>
  <c r="C686" i="96"/>
  <c r="B686" i="96"/>
  <c r="C269" i="96"/>
  <c r="B269" i="96"/>
  <c r="C957" i="96"/>
  <c r="B957" i="96"/>
  <c r="C125" i="96"/>
  <c r="B125" i="96"/>
  <c r="C388" i="96"/>
  <c r="B388" i="96"/>
  <c r="C977" i="96"/>
  <c r="B977" i="96"/>
  <c r="C250" i="96"/>
  <c r="B250" i="96"/>
  <c r="C120" i="96"/>
  <c r="B120" i="96"/>
  <c r="C1047" i="96"/>
  <c r="B1047" i="96"/>
  <c r="C1008" i="96"/>
  <c r="B1008" i="96"/>
  <c r="C904" i="96"/>
  <c r="B904" i="96"/>
  <c r="C603" i="96"/>
  <c r="B603" i="96"/>
  <c r="C141" i="96"/>
  <c r="B141" i="96"/>
  <c r="C693" i="96"/>
  <c r="B693" i="96"/>
  <c r="C830" i="96"/>
  <c r="B830" i="96"/>
  <c r="C689" i="96"/>
  <c r="B689" i="96"/>
  <c r="C314" i="96"/>
  <c r="B314" i="96"/>
  <c r="C518" i="96"/>
  <c r="B518" i="96"/>
  <c r="C1165" i="96"/>
  <c r="B1165" i="96"/>
  <c r="C599" i="96"/>
  <c r="B599" i="96"/>
  <c r="C835" i="96"/>
  <c r="B835" i="96"/>
  <c r="C628" i="96"/>
  <c r="B628" i="96"/>
  <c r="C3" i="96"/>
  <c r="B3" i="96"/>
  <c r="C932" i="96"/>
  <c r="B932" i="96"/>
  <c r="C490" i="96"/>
  <c r="B490" i="96"/>
  <c r="C749" i="96"/>
  <c r="B749" i="96"/>
  <c r="C1020" i="96"/>
  <c r="B1020" i="96"/>
  <c r="C946" i="96"/>
  <c r="B946" i="96"/>
  <c r="C876" i="96"/>
  <c r="B876" i="96"/>
  <c r="C850" i="96"/>
  <c r="B850" i="96"/>
  <c r="C677" i="96"/>
  <c r="B677" i="96"/>
  <c r="C506" i="96"/>
  <c r="B506" i="96"/>
  <c r="C928" i="96"/>
  <c r="B928" i="96"/>
  <c r="C782" i="96"/>
  <c r="B782" i="96"/>
  <c r="C102" i="96"/>
  <c r="B102" i="96"/>
  <c r="C129" i="96"/>
  <c r="B129" i="96"/>
  <c r="C884" i="96"/>
  <c r="B884" i="96"/>
  <c r="C834" i="96"/>
  <c r="B834" i="96"/>
  <c r="C814" i="96"/>
  <c r="B814" i="96"/>
  <c r="C804" i="96"/>
  <c r="B804" i="96"/>
  <c r="C778" i="96"/>
  <c r="B778" i="96"/>
  <c r="C637" i="96"/>
  <c r="B637" i="96"/>
  <c r="C485" i="96"/>
  <c r="B485" i="96"/>
  <c r="C425" i="96"/>
  <c r="B425" i="96"/>
  <c r="C315" i="96"/>
  <c r="B315" i="96"/>
  <c r="C8" i="11356"/>
  <c r="I8" i="320"/>
  <c r="I10" i="320"/>
  <c r="D67" i="11372" l="1"/>
  <c r="E67" i="11372"/>
  <c r="D66" i="11372"/>
  <c r="D64" i="11372"/>
  <c r="D65" i="11372"/>
  <c r="E66" i="11372"/>
  <c r="E1044" i="96"/>
  <c r="D71" i="96"/>
  <c r="E71" i="96"/>
  <c r="E65" i="11372"/>
  <c r="D788" i="96"/>
  <c r="D40" i="96"/>
  <c r="E788" i="96"/>
  <c r="D1044" i="96"/>
  <c r="E64" i="11372"/>
  <c r="D63" i="11372"/>
  <c r="E63" i="11372"/>
  <c r="E40" i="96"/>
  <c r="D171" i="96"/>
  <c r="E171" i="96"/>
  <c r="D222" i="96"/>
  <c r="D43" i="11372"/>
  <c r="E222" i="96"/>
  <c r="D3" i="11372"/>
  <c r="E43" i="11372"/>
  <c r="E3" i="11372"/>
  <c r="D48" i="11372"/>
  <c r="E48" i="11372"/>
  <c r="E45" i="11372"/>
  <c r="D45" i="11372"/>
  <c r="E50" i="11372"/>
  <c r="E28" i="11372"/>
  <c r="E346" i="96"/>
  <c r="D28" i="11372"/>
  <c r="D42" i="11372"/>
  <c r="D50" i="11372"/>
  <c r="E40" i="11372"/>
  <c r="D38" i="11372"/>
  <c r="E42" i="11372"/>
  <c r="E808" i="96"/>
  <c r="D346" i="96"/>
  <c r="D808" i="96"/>
  <c r="E38" i="11372"/>
  <c r="D21" i="11372"/>
  <c r="D40" i="11372"/>
  <c r="E642" i="96"/>
  <c r="E472" i="96"/>
  <c r="E871" i="96"/>
  <c r="E225" i="96"/>
  <c r="E21" i="11372"/>
  <c r="E1004" i="96"/>
  <c r="D642" i="96"/>
  <c r="D871" i="96"/>
  <c r="D472" i="96"/>
  <c r="E41" i="11372"/>
  <c r="E26" i="11372"/>
  <c r="D1004" i="96"/>
  <c r="E34" i="11372"/>
  <c r="D225" i="96"/>
  <c r="D26" i="11372"/>
  <c r="E841" i="96"/>
  <c r="E215" i="96"/>
  <c r="D41" i="11372"/>
  <c r="D215" i="96"/>
  <c r="D841" i="96"/>
  <c r="D34" i="11372"/>
  <c r="E22" i="11372"/>
  <c r="D810" i="96"/>
  <c r="D22" i="11372"/>
  <c r="E810" i="96"/>
  <c r="E1017" i="96"/>
  <c r="D1017" i="96"/>
  <c r="E57" i="11372"/>
  <c r="E6" i="11372"/>
  <c r="E53" i="11372"/>
  <c r="E51" i="11372"/>
  <c r="D53" i="11372"/>
  <c r="D6" i="11372"/>
  <c r="D57" i="11372"/>
  <c r="D59" i="11372"/>
  <c r="D51" i="11372"/>
  <c r="E32" i="11372"/>
  <c r="E35" i="11372"/>
  <c r="E56" i="11372"/>
  <c r="E59" i="11372"/>
  <c r="D56" i="11372"/>
  <c r="E37" i="11372"/>
  <c r="D10" i="11372"/>
  <c r="D35" i="11372"/>
  <c r="D32" i="11372"/>
  <c r="E10" i="11372"/>
  <c r="D31" i="11372"/>
  <c r="D37" i="11372"/>
  <c r="D62" i="11372"/>
  <c r="E15" i="11372"/>
  <c r="E1176" i="96"/>
  <c r="E706" i="96"/>
  <c r="D970" i="96"/>
  <c r="D1056" i="96"/>
  <c r="D1176" i="96"/>
  <c r="D706" i="96"/>
  <c r="E970" i="96"/>
  <c r="E1056" i="96"/>
  <c r="D23" i="11372"/>
  <c r="E62" i="11372"/>
  <c r="E2" i="11372"/>
  <c r="D15" i="11372"/>
  <c r="D27" i="11372"/>
  <c r="D2" i="11372"/>
  <c r="E20" i="11372"/>
  <c r="E33" i="11372"/>
  <c r="E54" i="11372"/>
  <c r="E55" i="11372"/>
  <c r="E16" i="11372"/>
  <c r="E47" i="11372"/>
  <c r="E19" i="11372"/>
  <c r="E31" i="11372"/>
  <c r="E23" i="11372"/>
  <c r="E27" i="11372"/>
  <c r="D19" i="11372"/>
  <c r="D47" i="11372"/>
  <c r="D16" i="11372"/>
  <c r="E49" i="11372"/>
  <c r="D55" i="11372"/>
  <c r="D54" i="11372"/>
  <c r="D33" i="11372"/>
  <c r="D29" i="11372"/>
  <c r="D49" i="11372"/>
  <c r="D13" i="11372"/>
  <c r="D20" i="11372"/>
  <c r="E13" i="11372"/>
  <c r="E44" i="11372"/>
  <c r="E58" i="11372"/>
  <c r="E12" i="11372"/>
  <c r="E4" i="11372"/>
  <c r="E30" i="11372"/>
  <c r="E5" i="11372"/>
  <c r="D14" i="11372"/>
  <c r="D5" i="11372"/>
  <c r="E14" i="11372"/>
  <c r="E39" i="11372"/>
  <c r="D9" i="11372"/>
  <c r="E61" i="11372"/>
  <c r="E17" i="11372"/>
  <c r="E9" i="11372"/>
  <c r="D17" i="11372"/>
  <c r="E52" i="11372"/>
  <c r="D39" i="11372"/>
  <c r="D52" i="11372"/>
  <c r="D61" i="11372"/>
  <c r="D58" i="11372"/>
  <c r="D24" i="11372"/>
  <c r="E25" i="11372"/>
  <c r="E29" i="11372"/>
  <c r="D44" i="11372"/>
  <c r="D25" i="11372"/>
  <c r="E7" i="11372"/>
  <c r="E1" i="11372"/>
  <c r="E11" i="11372"/>
  <c r="E18" i="11372"/>
  <c r="E24" i="11372"/>
  <c r="E8" i="11372"/>
  <c r="D8" i="11372"/>
  <c r="D18" i="11372"/>
  <c r="D11" i="11372"/>
  <c r="D1" i="11372"/>
  <c r="E46" i="11372"/>
  <c r="D7" i="11372"/>
  <c r="G112" i="96"/>
  <c r="G1085" i="96" s="1"/>
  <c r="D747" i="96"/>
  <c r="D424" i="96"/>
  <c r="D736" i="96"/>
  <c r="D590" i="96"/>
  <c r="D198" i="96"/>
  <c r="E312" i="96"/>
  <c r="E75" i="96"/>
  <c r="D319" i="96"/>
  <c r="D231" i="96"/>
  <c r="D1156" i="96"/>
  <c r="E519" i="96"/>
  <c r="D993" i="96"/>
  <c r="E568" i="96"/>
  <c r="D1043" i="96"/>
  <c r="E123" i="96"/>
  <c r="D85" i="96"/>
  <c r="D901" i="96"/>
  <c r="E1061" i="96"/>
  <c r="D1073" i="96"/>
  <c r="D304" i="96"/>
  <c r="E183" i="96"/>
  <c r="E786" i="96"/>
  <c r="E609" i="96"/>
  <c r="E478" i="96"/>
  <c r="E1123" i="96"/>
  <c r="D696" i="96"/>
  <c r="E728" i="96"/>
  <c r="D709" i="96"/>
  <c r="E1185" i="96"/>
  <c r="E1153" i="96"/>
  <c r="E69" i="96"/>
  <c r="D28" i="96"/>
  <c r="E4" i="96"/>
  <c r="D209" i="96"/>
  <c r="D701" i="96"/>
  <c r="D908" i="96"/>
  <c r="D894" i="96"/>
  <c r="D1189" i="96"/>
  <c r="E885" i="96"/>
  <c r="E823" i="96"/>
  <c r="E696" i="96"/>
  <c r="D868" i="96"/>
  <c r="E930" i="96"/>
  <c r="E636" i="96"/>
  <c r="D27" i="96"/>
  <c r="E454" i="96"/>
  <c r="E822" i="96"/>
  <c r="D112" i="96"/>
  <c r="E401" i="96"/>
  <c r="E465" i="96"/>
  <c r="D662" i="96"/>
  <c r="D32" i="96"/>
  <c r="D1155" i="96"/>
  <c r="E420" i="96"/>
  <c r="D46" i="96"/>
  <c r="D452" i="96"/>
  <c r="D155" i="96"/>
  <c r="D480" i="96"/>
  <c r="D1068" i="96"/>
  <c r="D363" i="96"/>
  <c r="E15" i="96"/>
  <c r="D1058" i="96"/>
  <c r="E262" i="96"/>
  <c r="E624" i="96"/>
  <c r="E940" i="96"/>
  <c r="E1166" i="96"/>
  <c r="E1189" i="96"/>
  <c r="D805" i="96"/>
  <c r="D277" i="96"/>
  <c r="E982" i="96"/>
  <c r="D446" i="96"/>
  <c r="E785" i="96"/>
  <c r="D722" i="96"/>
  <c r="D1173" i="96"/>
  <c r="D140" i="96"/>
  <c r="D327" i="96"/>
  <c r="D383" i="96"/>
  <c r="E1080" i="96"/>
  <c r="E1031" i="96"/>
  <c r="E169" i="96"/>
  <c r="D94" i="96"/>
  <c r="D930" i="96"/>
  <c r="D405" i="96"/>
  <c r="E411" i="96"/>
  <c r="D516" i="96"/>
  <c r="D520" i="96"/>
  <c r="E297" i="96"/>
  <c r="D50" i="96"/>
  <c r="E1096" i="96"/>
  <c r="E646" i="96"/>
  <c r="E41" i="96"/>
  <c r="E351" i="96"/>
  <c r="D594" i="96"/>
  <c r="D84" i="96"/>
  <c r="E198" i="96"/>
  <c r="D374" i="96"/>
  <c r="D659" i="96"/>
  <c r="D717" i="96"/>
  <c r="D262" i="96"/>
  <c r="E327" i="96"/>
  <c r="D164" i="96"/>
  <c r="D404" i="96"/>
  <c r="E217" i="96"/>
  <c r="D636" i="96"/>
  <c r="D378" i="96"/>
  <c r="E948" i="96"/>
  <c r="D1057" i="96"/>
  <c r="E263" i="96"/>
  <c r="E373" i="96"/>
  <c r="E1085" i="96"/>
  <c r="D493" i="96"/>
  <c r="D571" i="96"/>
  <c r="E155" i="96"/>
  <c r="E1100" i="96"/>
  <c r="D708" i="96"/>
  <c r="E1053" i="96"/>
  <c r="E108" i="96"/>
  <c r="E908" i="96"/>
  <c r="D488" i="96"/>
  <c r="E267" i="96"/>
  <c r="E868" i="96"/>
  <c r="D846" i="96"/>
  <c r="D528" i="96"/>
  <c r="D728" i="96"/>
  <c r="E304" i="96"/>
  <c r="D948" i="96"/>
  <c r="D69" i="96"/>
  <c r="D624" i="96"/>
  <c r="D940" i="96"/>
  <c r="D379" i="96"/>
  <c r="D806" i="96"/>
  <c r="D990" i="96"/>
  <c r="D369" i="96"/>
  <c r="E194" i="96"/>
  <c r="E993" i="96"/>
  <c r="E443" i="96"/>
  <c r="D568" i="96"/>
  <c r="E9" i="96"/>
  <c r="E147" i="96"/>
  <c r="E49" i="96"/>
  <c r="E94" i="96"/>
  <c r="E562" i="96"/>
  <c r="E1079" i="96"/>
  <c r="D465" i="96"/>
  <c r="E1057" i="96"/>
  <c r="D737" i="96"/>
  <c r="D786" i="96"/>
  <c r="D4" i="96"/>
  <c r="D290" i="96"/>
  <c r="D586" i="96"/>
  <c r="D1166" i="96"/>
  <c r="E209" i="96"/>
  <c r="E63" i="96"/>
  <c r="D1078" i="96"/>
  <c r="D982" i="96"/>
  <c r="D609" i="96"/>
  <c r="D1100" i="96"/>
  <c r="E708" i="96"/>
  <c r="E79" i="96"/>
  <c r="D664" i="96"/>
  <c r="E893" i="96"/>
  <c r="D123" i="96"/>
  <c r="D1153" i="96"/>
  <c r="D267" i="96"/>
  <c r="D652" i="96"/>
  <c r="D1031" i="96"/>
  <c r="D169" i="96"/>
  <c r="D217" i="96"/>
  <c r="E405" i="96"/>
  <c r="D1190" i="96"/>
  <c r="E240" i="96"/>
  <c r="D411" i="96"/>
  <c r="E639" i="96"/>
  <c r="E764" i="96"/>
  <c r="E28" i="96"/>
  <c r="D401" i="96"/>
  <c r="D1061" i="96"/>
  <c r="D420" i="96"/>
  <c r="D573" i="96"/>
  <c r="E277" i="96"/>
  <c r="E747" i="96"/>
  <c r="E448" i="96"/>
  <c r="E259" i="96"/>
  <c r="D1053" i="96"/>
  <c r="D15" i="96"/>
  <c r="E1068" i="96"/>
  <c r="E1058" i="96"/>
  <c r="E1172" i="96"/>
  <c r="D1185" i="96"/>
  <c r="E404" i="96"/>
  <c r="D443" i="96"/>
  <c r="D823" i="96"/>
  <c r="D324" i="96"/>
  <c r="E1073" i="96"/>
  <c r="D953" i="96"/>
  <c r="E865" i="96"/>
  <c r="D1080" i="96"/>
  <c r="E824" i="96"/>
  <c r="E969" i="96"/>
  <c r="D73" i="96"/>
  <c r="E319" i="96"/>
  <c r="E590" i="96"/>
  <c r="D454" i="96"/>
  <c r="E427" i="96"/>
  <c r="D263" i="96"/>
  <c r="D41" i="96"/>
  <c r="E662" i="96"/>
  <c r="E701" i="96"/>
  <c r="E32" i="96"/>
  <c r="E709" i="96"/>
  <c r="E736" i="96"/>
  <c r="E46" i="96"/>
  <c r="E480" i="96"/>
  <c r="E722" i="96"/>
  <c r="E1190" i="96"/>
  <c r="E516" i="96"/>
  <c r="E378" i="96"/>
  <c r="E27" i="96"/>
  <c r="E901" i="96"/>
  <c r="E806" i="96"/>
  <c r="E112" i="96"/>
  <c r="E1043" i="96"/>
  <c r="E493" i="96"/>
  <c r="E805" i="96"/>
  <c r="E594" i="96"/>
  <c r="G452" i="96"/>
  <c r="E374" i="96"/>
  <c r="E664" i="96"/>
  <c r="E1156" i="96"/>
  <c r="E203" i="96"/>
  <c r="E261" i="96"/>
  <c r="E652" i="96"/>
  <c r="D885" i="96"/>
  <c r="D9" i="96"/>
  <c r="D49" i="96"/>
  <c r="D562" i="96"/>
  <c r="D240" i="96"/>
  <c r="D1067" i="96"/>
  <c r="E67" i="96"/>
  <c r="D1178" i="96"/>
  <c r="E520" i="96"/>
  <c r="D639" i="96"/>
  <c r="D620" i="96"/>
  <c r="E58" i="96"/>
  <c r="D183" i="96"/>
  <c r="D822" i="96"/>
  <c r="D1096" i="96"/>
  <c r="D556" i="96"/>
  <c r="D351" i="96"/>
  <c r="D175" i="96"/>
  <c r="E231" i="96"/>
  <c r="D663" i="96"/>
  <c r="E6" i="96"/>
  <c r="D1085" i="96"/>
  <c r="E990" i="96"/>
  <c r="E369" i="96"/>
  <c r="E1155" i="96"/>
  <c r="E571" i="96"/>
  <c r="E1078" i="96"/>
  <c r="E424" i="96"/>
  <c r="E573" i="96"/>
  <c r="D448" i="96"/>
  <c r="E452" i="96"/>
  <c r="D259" i="96"/>
  <c r="E84" i="96"/>
  <c r="E659" i="96"/>
  <c r="E446" i="96"/>
  <c r="E354" i="96"/>
  <c r="E164" i="96"/>
  <c r="E35" i="96"/>
  <c r="E363" i="96"/>
  <c r="D1123" i="96"/>
  <c r="E1173" i="96"/>
  <c r="D79" i="96"/>
  <c r="D108" i="96"/>
  <c r="D1172" i="96"/>
  <c r="E717" i="96"/>
  <c r="E488" i="96"/>
  <c r="D194" i="96"/>
  <c r="D478" i="96"/>
  <c r="D893" i="96"/>
  <c r="E140" i="96"/>
  <c r="D312" i="96"/>
  <c r="G262" i="96"/>
  <c r="D989" i="96"/>
  <c r="E989" i="96"/>
  <c r="D64" i="96"/>
  <c r="E64" i="96"/>
  <c r="D310" i="96"/>
  <c r="E310" i="96"/>
  <c r="D751" i="96"/>
  <c r="E751" i="96"/>
  <c r="E494" i="96"/>
  <c r="D494" i="96"/>
  <c r="D657" i="96"/>
  <c r="E657" i="96"/>
  <c r="D22" i="96"/>
  <c r="E22" i="96"/>
  <c r="D1118" i="96"/>
  <c r="E1118" i="96"/>
  <c r="D521" i="96"/>
  <c r="E521" i="96"/>
  <c r="D1033" i="96"/>
  <c r="E1033" i="96"/>
  <c r="D526" i="96"/>
  <c r="E526" i="96"/>
  <c r="D1104" i="96"/>
  <c r="E1104" i="96"/>
  <c r="D1188" i="96"/>
  <c r="E1188" i="96"/>
  <c r="E783" i="96"/>
  <c r="D783" i="96"/>
  <c r="D1184" i="96"/>
  <c r="E1184" i="96"/>
  <c r="E949" i="96"/>
  <c r="D949" i="96"/>
  <c r="D645" i="96"/>
  <c r="E645" i="96"/>
  <c r="D275" i="96"/>
  <c r="E275" i="96"/>
  <c r="D682" i="96"/>
  <c r="E682" i="96"/>
  <c r="E142" i="96"/>
  <c r="D142" i="96"/>
  <c r="D74" i="96"/>
  <c r="E74" i="96"/>
  <c r="E926" i="96"/>
  <c r="D926" i="96"/>
  <c r="D135" i="96"/>
  <c r="E135" i="96"/>
  <c r="D748" i="96"/>
  <c r="E748" i="96"/>
  <c r="D196" i="96"/>
  <c r="E196" i="96"/>
  <c r="D513" i="96"/>
  <c r="E513" i="96"/>
  <c r="D384" i="96"/>
  <c r="E384" i="96"/>
  <c r="D1152" i="96"/>
  <c r="E1152" i="96"/>
  <c r="D261" i="96"/>
  <c r="E528" i="96"/>
  <c r="D824" i="96"/>
  <c r="D969" i="96"/>
  <c r="D67" i="96"/>
  <c r="D297" i="96"/>
  <c r="E620" i="96"/>
  <c r="D764" i="96"/>
  <c r="D646" i="96"/>
  <c r="E663" i="96"/>
  <c r="D6" i="96"/>
  <c r="D63" i="96"/>
  <c r="D203" i="96"/>
  <c r="D35" i="96"/>
  <c r="D44" i="96"/>
  <c r="E44" i="96"/>
  <c r="D12" i="96"/>
  <c r="E12" i="96"/>
  <c r="D415" i="96"/>
  <c r="E415" i="96"/>
  <c r="D1094" i="96"/>
  <c r="E1094" i="96"/>
  <c r="D224" i="96"/>
  <c r="E224" i="96"/>
  <c r="D451" i="96"/>
  <c r="E451" i="96"/>
  <c r="D1157" i="96"/>
  <c r="E1157" i="96"/>
  <c r="D920" i="96"/>
  <c r="E920" i="96"/>
  <c r="D581" i="96"/>
  <c r="E581" i="96"/>
  <c r="D1072" i="96"/>
  <c r="E1072" i="96"/>
  <c r="D641" i="96"/>
  <c r="E641" i="96"/>
  <c r="D294" i="96"/>
  <c r="E294" i="96"/>
  <c r="D62" i="96"/>
  <c r="E62" i="96"/>
  <c r="D1025" i="96"/>
  <c r="E1025" i="96"/>
  <c r="D515" i="96"/>
  <c r="E515" i="96"/>
  <c r="D909" i="96"/>
  <c r="E909" i="96"/>
  <c r="D381" i="96"/>
  <c r="E381" i="96"/>
  <c r="D1087" i="96"/>
  <c r="E1087" i="96"/>
  <c r="D558" i="96"/>
  <c r="E558" i="96"/>
  <c r="D127" i="96"/>
  <c r="E127" i="96"/>
  <c r="E146" i="96"/>
  <c r="D146" i="96"/>
  <c r="D433" i="96"/>
  <c r="E433" i="96"/>
  <c r="E77" i="96"/>
  <c r="D77" i="96"/>
  <c r="D881" i="96"/>
  <c r="E881" i="96"/>
  <c r="D347" i="96"/>
  <c r="E347" i="96"/>
  <c r="E324" i="96"/>
  <c r="E383" i="96"/>
  <c r="E846" i="96"/>
  <c r="E73" i="96"/>
  <c r="E1178" i="96"/>
  <c r="E85" i="96"/>
  <c r="E737" i="96"/>
  <c r="E586" i="96"/>
  <c r="E556" i="96"/>
  <c r="E175" i="96"/>
  <c r="D519" i="96"/>
  <c r="D57" i="96"/>
  <c r="E57" i="96"/>
  <c r="D1021" i="96"/>
  <c r="E1021" i="96"/>
  <c r="D781" i="96"/>
  <c r="E781" i="96"/>
  <c r="D600" i="96"/>
  <c r="E600" i="96"/>
  <c r="D640" i="96"/>
  <c r="E640" i="96"/>
  <c r="D161" i="96"/>
  <c r="E161" i="96"/>
  <c r="D619" i="96"/>
  <c r="E619" i="96"/>
  <c r="D1116" i="96"/>
  <c r="E1116" i="96"/>
  <c r="D151" i="96"/>
  <c r="E151" i="96"/>
  <c r="D282" i="96"/>
  <c r="E282" i="96"/>
  <c r="D608" i="96"/>
  <c r="E608" i="96"/>
  <c r="D109" i="96"/>
  <c r="E109" i="96"/>
  <c r="D249" i="96"/>
  <c r="E249" i="96"/>
  <c r="D705" i="96"/>
  <c r="E705" i="96"/>
  <c r="D1107" i="96"/>
  <c r="E1107" i="96"/>
  <c r="D507" i="96"/>
  <c r="E507" i="96"/>
  <c r="D843" i="96"/>
  <c r="E843" i="96"/>
  <c r="E445" i="96"/>
  <c r="D445" i="96"/>
  <c r="D820" i="96"/>
  <c r="E820" i="96"/>
  <c r="D1049" i="96"/>
  <c r="E1049" i="96"/>
  <c r="D984" i="96"/>
  <c r="E984" i="96"/>
  <c r="D906" i="96"/>
  <c r="E906" i="96"/>
  <c r="D237" i="96"/>
  <c r="E237" i="96"/>
  <c r="D119" i="96"/>
  <c r="E119" i="96"/>
  <c r="D370" i="96"/>
  <c r="E370" i="96"/>
  <c r="E894" i="96"/>
  <c r="E953" i="96"/>
  <c r="D865" i="96"/>
  <c r="D147" i="96"/>
  <c r="D1079" i="96"/>
  <c r="E1067" i="96"/>
  <c r="D58" i="96"/>
  <c r="E50" i="96"/>
  <c r="D427" i="96"/>
  <c r="E290" i="96"/>
  <c r="E379" i="96"/>
  <c r="D373" i="96"/>
  <c r="D75" i="96"/>
  <c r="D354" i="96"/>
  <c r="D785" i="96"/>
  <c r="D46" i="11372"/>
  <c r="D30" i="11372"/>
  <c r="D4" i="11372"/>
  <c r="D60" i="11372"/>
  <c r="D36" i="11372"/>
  <c r="E60" i="11372"/>
  <c r="D12" i="11372"/>
  <c r="E36" i="11372"/>
  <c r="D187" i="96"/>
  <c r="D350" i="96"/>
  <c r="E1141" i="96"/>
  <c r="D629" i="96"/>
  <c r="E613" i="96"/>
  <c r="D286" i="96"/>
  <c r="E143" i="96"/>
  <c r="E315" i="96"/>
  <c r="D577" i="96"/>
  <c r="E625" i="96"/>
  <c r="D532" i="96"/>
  <c r="D227" i="96"/>
  <c r="E981" i="96"/>
  <c r="D1047" i="96"/>
  <c r="E388" i="96"/>
  <c r="E389" i="96"/>
  <c r="D178" i="96"/>
  <c r="E905" i="96"/>
  <c r="D550" i="96"/>
  <c r="E769" i="96"/>
  <c r="E935" i="96"/>
  <c r="E181" i="96"/>
  <c r="E738" i="96"/>
  <c r="D834" i="96"/>
  <c r="E129" i="96"/>
  <c r="E977" i="96"/>
  <c r="E572" i="96"/>
  <c r="D218" i="96"/>
  <c r="D1149" i="96"/>
  <c r="E923" i="96"/>
  <c r="E323" i="96"/>
  <c r="E100" i="96"/>
  <c r="D506" i="96"/>
  <c r="D932" i="96"/>
  <c r="D314" i="96"/>
  <c r="E1047" i="96"/>
  <c r="D997" i="96"/>
  <c r="E218" i="96"/>
  <c r="D318" i="96"/>
  <c r="E95" i="96"/>
  <c r="D1062" i="96"/>
  <c r="E1114" i="96"/>
  <c r="D1121" i="96"/>
  <c r="E392" i="96"/>
  <c r="E187" i="96"/>
  <c r="E794" i="96"/>
  <c r="E712" i="96"/>
  <c r="D485" i="96"/>
  <c r="E778" i="96"/>
  <c r="D884" i="96"/>
  <c r="D129" i="96"/>
  <c r="D876" i="96"/>
  <c r="D693" i="96"/>
  <c r="D957" i="96"/>
  <c r="E686" i="96"/>
  <c r="D889" i="96"/>
  <c r="D1186" i="96"/>
  <c r="D389" i="96"/>
  <c r="D935" i="96"/>
  <c r="D444" i="96"/>
  <c r="D525" i="96"/>
  <c r="E359" i="96"/>
  <c r="D945" i="96"/>
  <c r="D1083" i="96"/>
  <c r="D130" i="96"/>
  <c r="E462" i="96"/>
  <c r="D981" i="96"/>
  <c r="D613" i="96"/>
  <c r="D631" i="96"/>
  <c r="D315" i="96"/>
  <c r="D778" i="96"/>
  <c r="D102" i="96"/>
  <c r="E928" i="96"/>
  <c r="D1020" i="96"/>
  <c r="E490" i="96"/>
  <c r="D599" i="96"/>
  <c r="E518" i="96"/>
  <c r="D603" i="96"/>
  <c r="E1008" i="96"/>
  <c r="D977" i="96"/>
  <c r="D388" i="96"/>
  <c r="D686" i="96"/>
  <c r="D839" i="96"/>
  <c r="D1191" i="96"/>
  <c r="E80" i="96"/>
  <c r="D498" i="96"/>
  <c r="E1019" i="96"/>
  <c r="D181" i="96"/>
  <c r="D923" i="96"/>
  <c r="D359" i="96"/>
  <c r="D204" i="96"/>
  <c r="D618" i="96"/>
  <c r="E89" i="96"/>
  <c r="D323" i="96"/>
  <c r="D462" i="96"/>
  <c r="D100" i="96"/>
  <c r="D625" i="96"/>
  <c r="E631" i="96"/>
  <c r="D425" i="96"/>
  <c r="E637" i="96"/>
  <c r="D125" i="96"/>
  <c r="E269" i="96"/>
  <c r="D1111" i="96"/>
  <c r="E86" i="96"/>
  <c r="D487" i="96"/>
  <c r="E997" i="96"/>
  <c r="D799" i="96"/>
  <c r="D559" i="96"/>
  <c r="D95" i="96"/>
  <c r="D712" i="96"/>
  <c r="D782" i="96"/>
  <c r="E506" i="96"/>
  <c r="D946" i="96"/>
  <c r="D749" i="96"/>
  <c r="D835" i="96"/>
  <c r="D1165" i="96"/>
  <c r="E314" i="96"/>
  <c r="D141" i="96"/>
  <c r="D904" i="96"/>
  <c r="D572" i="96"/>
  <c r="E1149" i="96"/>
  <c r="D479" i="96"/>
  <c r="E318" i="96"/>
  <c r="D726" i="96"/>
  <c r="D321" i="96"/>
  <c r="D842" i="96"/>
  <c r="D429" i="96"/>
  <c r="E470" i="96"/>
  <c r="D794" i="96"/>
  <c r="D738" i="96"/>
  <c r="D552" i="96"/>
  <c r="D255" i="96"/>
  <c r="D416" i="96"/>
  <c r="E876" i="96"/>
  <c r="E946" i="96"/>
  <c r="E693" i="96"/>
  <c r="E141" i="96"/>
  <c r="E629" i="96"/>
  <c r="E889" i="96"/>
  <c r="E839" i="96"/>
  <c r="E799" i="96"/>
  <c r="E444" i="96"/>
  <c r="E726" i="96"/>
  <c r="E842" i="96"/>
  <c r="E945" i="96"/>
  <c r="E130" i="96"/>
  <c r="E552" i="96"/>
  <c r="E416" i="96"/>
  <c r="E532" i="96"/>
  <c r="E245" i="96"/>
  <c r="E834" i="96"/>
  <c r="E884" i="96"/>
  <c r="D637" i="96"/>
  <c r="D804" i="96"/>
  <c r="D928" i="96"/>
  <c r="D677" i="96"/>
  <c r="E932" i="96"/>
  <c r="D628" i="96"/>
  <c r="D518" i="96"/>
  <c r="D689" i="96"/>
  <c r="D250" i="96"/>
  <c r="D269" i="96"/>
  <c r="D588" i="96"/>
  <c r="D653" i="96"/>
  <c r="D442" i="96"/>
  <c r="D905" i="96"/>
  <c r="D937" i="96"/>
  <c r="D292" i="96"/>
  <c r="D80" i="96"/>
  <c r="D941" i="96"/>
  <c r="D156" i="96"/>
  <c r="D1114" i="96"/>
  <c r="D474" i="96"/>
  <c r="D772" i="96"/>
  <c r="D499" i="96"/>
  <c r="D349" i="96"/>
  <c r="D1141" i="96"/>
  <c r="D741" i="96"/>
  <c r="D163" i="96"/>
  <c r="D579" i="96"/>
  <c r="E835" i="96"/>
  <c r="D814" i="96"/>
  <c r="D850" i="96"/>
  <c r="D490" i="96"/>
  <c r="D3" i="96"/>
  <c r="D830" i="96"/>
  <c r="D1008" i="96"/>
  <c r="D120" i="96"/>
  <c r="D86" i="96"/>
  <c r="D565" i="96"/>
  <c r="D944" i="96"/>
  <c r="D295" i="96"/>
  <c r="D769" i="96"/>
  <c r="D1134" i="96"/>
  <c r="D1012" i="96"/>
  <c r="D1019" i="96"/>
  <c r="D813" i="96"/>
  <c r="D951" i="96"/>
  <c r="D392" i="96"/>
  <c r="D470" i="96"/>
  <c r="D134" i="96"/>
  <c r="D1122" i="96"/>
  <c r="D89" i="96"/>
  <c r="D251" i="96"/>
  <c r="D375" i="96"/>
  <c r="D414" i="96"/>
  <c r="D143" i="96"/>
  <c r="D246" i="96"/>
  <c r="D245" i="96"/>
  <c r="E485" i="96"/>
  <c r="E814" i="96"/>
  <c r="E782" i="96"/>
  <c r="E850" i="96"/>
  <c r="E749" i="96"/>
  <c r="E628" i="96"/>
  <c r="E1165" i="96"/>
  <c r="E830" i="96"/>
  <c r="E904" i="96"/>
  <c r="E250" i="96"/>
  <c r="E957" i="96"/>
  <c r="E1186" i="96"/>
  <c r="E653" i="96"/>
  <c r="E442" i="96"/>
  <c r="E487" i="96"/>
  <c r="E295" i="96"/>
  <c r="E559" i="96"/>
  <c r="E292" i="96"/>
  <c r="E479" i="96"/>
  <c r="E1012" i="96"/>
  <c r="E321" i="96"/>
  <c r="E156" i="96"/>
  <c r="E525" i="96"/>
  <c r="E951" i="96"/>
  <c r="E1083" i="96"/>
  <c r="E204" i="96"/>
  <c r="E772" i="96"/>
  <c r="E1122" i="96"/>
  <c r="E255" i="96"/>
  <c r="E499" i="96"/>
  <c r="E349" i="96"/>
  <c r="E577" i="96"/>
  <c r="E414" i="96"/>
  <c r="E227" i="96"/>
  <c r="E163" i="96"/>
  <c r="E425" i="96"/>
  <c r="E804" i="96"/>
  <c r="E102" i="96"/>
  <c r="E677" i="96"/>
  <c r="E1020" i="96"/>
  <c r="E3" i="96"/>
  <c r="E599" i="96"/>
  <c r="E689" i="96"/>
  <c r="E603" i="96"/>
  <c r="E120" i="96"/>
  <c r="E125" i="96"/>
  <c r="E588" i="96"/>
  <c r="E1111" i="96"/>
  <c r="E565" i="96"/>
  <c r="E944" i="96"/>
  <c r="E178" i="96"/>
  <c r="E937" i="96"/>
  <c r="E550" i="96"/>
  <c r="E1134" i="96"/>
  <c r="E1191" i="96"/>
  <c r="E941" i="96"/>
  <c r="E498" i="96"/>
  <c r="E813" i="96"/>
  <c r="E1062" i="96"/>
  <c r="E474" i="96"/>
  <c r="E1121" i="96"/>
  <c r="E429" i="96"/>
  <c r="E134" i="96"/>
  <c r="E618" i="96"/>
  <c r="E251" i="96"/>
  <c r="E375" i="96"/>
  <c r="E350" i="96"/>
  <c r="E741" i="96"/>
  <c r="E286" i="96"/>
  <c r="E246" i="96"/>
  <c r="E579" i="96"/>
  <c r="B1151" i="96"/>
  <c r="C1151" i="96"/>
  <c r="M1151" i="96"/>
  <c r="P1151" i="96" s="1"/>
  <c r="Q1151" i="96"/>
  <c r="R1151" i="96"/>
  <c r="S1151" i="96"/>
  <c r="T1151" i="96"/>
  <c r="G155" i="96" l="1"/>
  <c r="G26" i="11372"/>
  <c r="G415" i="96"/>
  <c r="G32" i="96" s="1"/>
  <c r="G493" i="96" s="1"/>
  <c r="G1184" i="96" s="1"/>
  <c r="G369" i="96" s="1"/>
  <c r="G1061" i="96" s="1"/>
  <c r="G35" i="96"/>
  <c r="G217" i="96"/>
  <c r="G930" i="96" s="1"/>
  <c r="G1157" i="96" s="1"/>
  <c r="G969" i="96" s="1"/>
  <c r="G405" i="96" s="1"/>
  <c r="G73" i="96" s="1"/>
  <c r="E1151" i="96"/>
  <c r="D1151" i="96"/>
  <c r="G370" i="96" l="1"/>
  <c r="G140" i="96" s="1"/>
  <c r="G327" i="96" s="1"/>
  <c r="G1185" i="96"/>
  <c r="G659" i="96" s="1"/>
  <c r="G494" i="96" s="1"/>
  <c r="G347" i="96" s="1"/>
  <c r="G378" i="96"/>
  <c r="G74" i="96"/>
  <c r="G1053" i="96" s="1"/>
  <c r="G15" i="96" s="1"/>
  <c r="G751" i="96" s="1"/>
  <c r="G433" i="96"/>
  <c r="G363" i="96"/>
  <c r="G1153" i="96" s="1"/>
  <c r="G885" i="96"/>
  <c r="G568" i="96" s="1"/>
  <c r="G717" i="96"/>
  <c r="G908" i="96" s="1"/>
  <c r="G135" i="96" s="1"/>
  <c r="G384" i="96"/>
  <c r="G203" i="96"/>
  <c r="M133" i="96"/>
  <c r="P133" i="96" s="1"/>
  <c r="Q133" i="96"/>
  <c r="G513" i="96" l="1"/>
  <c r="G119" i="96"/>
  <c r="G446" i="96" s="1"/>
  <c r="G488" i="96" s="1"/>
  <c r="G920" i="96"/>
  <c r="M468" i="96"/>
  <c r="P468" i="96" s="1"/>
  <c r="T468" i="96"/>
  <c r="S468" i="96"/>
  <c r="R468" i="96"/>
  <c r="Q468" i="96"/>
  <c r="N468" i="96"/>
  <c r="C468" i="96"/>
  <c r="B468" i="96"/>
  <c r="G748" i="96" l="1"/>
  <c r="G600" i="96"/>
  <c r="E468" i="96"/>
  <c r="D468" i="96"/>
  <c r="M7" i="96"/>
  <c r="P7" i="96" s="1"/>
  <c r="M8" i="96"/>
  <c r="P8" i="96" s="1"/>
  <c r="M10" i="96"/>
  <c r="P10" i="96" s="1"/>
  <c r="M11" i="96"/>
  <c r="P11" i="96" s="1"/>
  <c r="M13" i="96"/>
  <c r="P13" i="96" s="1"/>
  <c r="M14" i="96"/>
  <c r="P14" i="96" s="1"/>
  <c r="M16" i="96"/>
  <c r="P16" i="96" s="1"/>
  <c r="M17" i="96"/>
  <c r="P17" i="96" s="1"/>
  <c r="M18" i="96"/>
  <c r="P18" i="96" s="1"/>
  <c r="M19" i="96"/>
  <c r="P19" i="96" s="1"/>
  <c r="M20" i="96"/>
  <c r="P20" i="96" s="1"/>
  <c r="M21" i="96"/>
  <c r="P21" i="96" s="1"/>
  <c r="M23" i="96"/>
  <c r="P23" i="96" s="1"/>
  <c r="M24" i="96"/>
  <c r="P24" i="96" s="1"/>
  <c r="M25" i="96"/>
  <c r="P25" i="96" s="1"/>
  <c r="M26" i="96"/>
  <c r="P26" i="96" s="1"/>
  <c r="M30" i="96"/>
  <c r="P30" i="96" s="1"/>
  <c r="M31" i="96"/>
  <c r="P31" i="96" s="1"/>
  <c r="M33" i="96"/>
  <c r="P33" i="96" s="1"/>
  <c r="M34" i="96"/>
  <c r="P34" i="96" s="1"/>
  <c r="M36" i="96"/>
  <c r="P36" i="96" s="1"/>
  <c r="M37" i="96"/>
  <c r="P37" i="96" s="1"/>
  <c r="M38" i="96"/>
  <c r="P38" i="96" s="1"/>
  <c r="M39" i="96"/>
  <c r="P39" i="96" s="1"/>
  <c r="M42" i="96"/>
  <c r="P42" i="96" s="1"/>
  <c r="M43" i="96"/>
  <c r="P43" i="96" s="1"/>
  <c r="M45" i="96"/>
  <c r="P45" i="96" s="1"/>
  <c r="M47" i="96"/>
  <c r="P47" i="96" s="1"/>
  <c r="M48" i="96"/>
  <c r="P48" i="96" s="1"/>
  <c r="M51" i="96"/>
  <c r="P51" i="96" s="1"/>
  <c r="M52" i="96"/>
  <c r="P52" i="96" s="1"/>
  <c r="M53" i="96"/>
  <c r="P53" i="96" s="1"/>
  <c r="M54" i="96"/>
  <c r="P54" i="96" s="1"/>
  <c r="M55" i="96"/>
  <c r="P55" i="96" s="1"/>
  <c r="M56" i="96"/>
  <c r="P56" i="96" s="1"/>
  <c r="M59" i="96"/>
  <c r="P59" i="96" s="1"/>
  <c r="M60" i="96"/>
  <c r="P60" i="96" s="1"/>
  <c r="M61" i="96"/>
  <c r="P61" i="96" s="1"/>
  <c r="M65" i="96"/>
  <c r="P65" i="96" s="1"/>
  <c r="M66" i="96"/>
  <c r="P66" i="96" s="1"/>
  <c r="M68" i="96"/>
  <c r="P68" i="96" s="1"/>
  <c r="M70" i="96"/>
  <c r="P70" i="96" s="1"/>
  <c r="M72" i="96"/>
  <c r="P72" i="96" s="1"/>
  <c r="M76" i="96"/>
  <c r="P76" i="96" s="1"/>
  <c r="M78" i="96"/>
  <c r="P78" i="96" s="1"/>
  <c r="M81" i="96"/>
  <c r="P81" i="96" s="1"/>
  <c r="M82" i="96"/>
  <c r="P82" i="96" s="1"/>
  <c r="M83" i="96"/>
  <c r="P83" i="96" s="1"/>
  <c r="M87" i="96"/>
  <c r="P87" i="96" s="1"/>
  <c r="M88" i="96"/>
  <c r="P88" i="96" s="1"/>
  <c r="M90" i="96"/>
  <c r="P90" i="96" s="1"/>
  <c r="M91" i="96"/>
  <c r="P91" i="96" s="1"/>
  <c r="M92" i="96"/>
  <c r="P92" i="96" s="1"/>
  <c r="M93" i="96"/>
  <c r="P93" i="96" s="1"/>
  <c r="M96" i="96"/>
  <c r="P96" i="96" s="1"/>
  <c r="M97" i="96"/>
  <c r="P97" i="96" s="1"/>
  <c r="M98" i="96"/>
  <c r="P98" i="96" s="1"/>
  <c r="M99" i="96"/>
  <c r="P99" i="96" s="1"/>
  <c r="M101" i="96"/>
  <c r="P101" i="96" s="1"/>
  <c r="M103" i="96"/>
  <c r="P103" i="96" s="1"/>
  <c r="M104" i="96"/>
  <c r="P104" i="96" s="1"/>
  <c r="M105" i="96"/>
  <c r="P105" i="96" s="1"/>
  <c r="M106" i="96"/>
  <c r="P106" i="96" s="1"/>
  <c r="M107" i="96"/>
  <c r="P107" i="96" s="1"/>
  <c r="M110" i="96"/>
  <c r="P110" i="96" s="1"/>
  <c r="M111" i="96"/>
  <c r="P111" i="96" s="1"/>
  <c r="M113" i="96"/>
  <c r="P113" i="96" s="1"/>
  <c r="M114" i="96"/>
  <c r="P114" i="96" s="1"/>
  <c r="M115" i="96"/>
  <c r="P115" i="96" s="1"/>
  <c r="M116" i="96"/>
  <c r="P116" i="96" s="1"/>
  <c r="M117" i="96"/>
  <c r="P117" i="96" s="1"/>
  <c r="M118" i="96"/>
  <c r="P118" i="96" s="1"/>
  <c r="M121" i="96"/>
  <c r="P121" i="96" s="1"/>
  <c r="M122" i="96"/>
  <c r="P122" i="96" s="1"/>
  <c r="M124" i="96"/>
  <c r="P124" i="96" s="1"/>
  <c r="M126" i="96"/>
  <c r="P126" i="96" s="1"/>
  <c r="M128" i="96"/>
  <c r="P128" i="96" s="1"/>
  <c r="M131" i="96"/>
  <c r="P131" i="96" s="1"/>
  <c r="M132" i="96"/>
  <c r="P132" i="96" s="1"/>
  <c r="M136" i="96"/>
  <c r="P136" i="96" s="1"/>
  <c r="M137" i="96"/>
  <c r="P137" i="96" s="1"/>
  <c r="M138" i="96"/>
  <c r="P138" i="96" s="1"/>
  <c r="M139" i="96"/>
  <c r="P139" i="96" s="1"/>
  <c r="M144" i="96"/>
  <c r="P144" i="96" s="1"/>
  <c r="M145" i="96"/>
  <c r="P145" i="96" s="1"/>
  <c r="M148" i="96"/>
  <c r="P148" i="96" s="1"/>
  <c r="M149" i="96"/>
  <c r="P149" i="96" s="1"/>
  <c r="M150" i="96"/>
  <c r="P150" i="96" s="1"/>
  <c r="M152" i="96"/>
  <c r="P152" i="96" s="1"/>
  <c r="M153" i="96"/>
  <c r="P153" i="96" s="1"/>
  <c r="M154" i="96"/>
  <c r="P154" i="96" s="1"/>
  <c r="M157" i="96"/>
  <c r="P157" i="96" s="1"/>
  <c r="M158" i="96"/>
  <c r="P158" i="96" s="1"/>
  <c r="M159" i="96"/>
  <c r="P159" i="96" s="1"/>
  <c r="M160" i="96"/>
  <c r="P160" i="96" s="1"/>
  <c r="M162" i="96"/>
  <c r="P162" i="96" s="1"/>
  <c r="M165" i="96"/>
  <c r="P165" i="96" s="1"/>
  <c r="M166" i="96"/>
  <c r="P166" i="96" s="1"/>
  <c r="M167" i="96"/>
  <c r="P167" i="96" s="1"/>
  <c r="M168" i="96"/>
  <c r="P168" i="96" s="1"/>
  <c r="M170" i="96"/>
  <c r="P170" i="96" s="1"/>
  <c r="M172" i="96"/>
  <c r="P172" i="96" s="1"/>
  <c r="M173" i="96"/>
  <c r="P173" i="96" s="1"/>
  <c r="M174" i="96"/>
  <c r="P174" i="96" s="1"/>
  <c r="M176" i="96"/>
  <c r="P176" i="96" s="1"/>
  <c r="M177" i="96"/>
  <c r="P177" i="96" s="1"/>
  <c r="M179" i="96"/>
  <c r="P179" i="96" s="1"/>
  <c r="M180" i="96"/>
  <c r="P180" i="96" s="1"/>
  <c r="M182" i="96"/>
  <c r="P182" i="96" s="1"/>
  <c r="M184" i="96"/>
  <c r="P184" i="96" s="1"/>
  <c r="M185" i="96"/>
  <c r="P185" i="96" s="1"/>
  <c r="M186" i="96"/>
  <c r="P186" i="96" s="1"/>
  <c r="M188" i="96"/>
  <c r="P188" i="96" s="1"/>
  <c r="M189" i="96"/>
  <c r="P189" i="96" s="1"/>
  <c r="M190" i="96"/>
  <c r="P190" i="96" s="1"/>
  <c r="M191" i="96"/>
  <c r="P191" i="96" s="1"/>
  <c r="M192" i="96"/>
  <c r="P192" i="96" s="1"/>
  <c r="M193" i="96"/>
  <c r="P193" i="96" s="1"/>
  <c r="M195" i="96"/>
  <c r="P195" i="96" s="1"/>
  <c r="M197" i="96"/>
  <c r="P197" i="96" s="1"/>
  <c r="M199" i="96"/>
  <c r="P199" i="96" s="1"/>
  <c r="M200" i="96"/>
  <c r="P200" i="96" s="1"/>
  <c r="M201" i="96"/>
  <c r="P201" i="96" s="1"/>
  <c r="M202" i="96"/>
  <c r="P202" i="96" s="1"/>
  <c r="M205" i="96"/>
  <c r="P205" i="96" s="1"/>
  <c r="M206" i="96"/>
  <c r="P206" i="96" s="1"/>
  <c r="M207" i="96"/>
  <c r="P207" i="96" s="1"/>
  <c r="M208" i="96"/>
  <c r="P208" i="96" s="1"/>
  <c r="M210" i="96"/>
  <c r="P210" i="96" s="1"/>
  <c r="M211" i="96"/>
  <c r="P211" i="96" s="1"/>
  <c r="M212" i="96"/>
  <c r="P212" i="96" s="1"/>
  <c r="M213" i="96"/>
  <c r="P213" i="96" s="1"/>
  <c r="M214" i="96"/>
  <c r="P214" i="96" s="1"/>
  <c r="M216" i="96"/>
  <c r="P216" i="96" s="1"/>
  <c r="M219" i="96"/>
  <c r="P219" i="96" s="1"/>
  <c r="M220" i="96"/>
  <c r="P220" i="96" s="1"/>
  <c r="M221" i="96"/>
  <c r="P221" i="96" s="1"/>
  <c r="M223" i="96"/>
  <c r="P223" i="96" s="1"/>
  <c r="M226" i="96"/>
  <c r="P226" i="96" s="1"/>
  <c r="M228" i="96"/>
  <c r="P228" i="96" s="1"/>
  <c r="M229" i="96"/>
  <c r="P229" i="96" s="1"/>
  <c r="M230" i="96"/>
  <c r="P230" i="96" s="1"/>
  <c r="M232" i="96"/>
  <c r="P232" i="96" s="1"/>
  <c r="M233" i="96"/>
  <c r="P233" i="96" s="1"/>
  <c r="M234" i="96"/>
  <c r="P234" i="96" s="1"/>
  <c r="M235" i="96"/>
  <c r="P235" i="96" s="1"/>
  <c r="M236" i="96"/>
  <c r="P236" i="96" s="1"/>
  <c r="M238" i="96"/>
  <c r="P238" i="96" s="1"/>
  <c r="M239" i="96"/>
  <c r="P239" i="96" s="1"/>
  <c r="M241" i="96"/>
  <c r="P241" i="96" s="1"/>
  <c r="M242" i="96"/>
  <c r="P242" i="96" s="1"/>
  <c r="M243" i="96"/>
  <c r="P243" i="96" s="1"/>
  <c r="M244" i="96"/>
  <c r="P244" i="96" s="1"/>
  <c r="M247" i="96"/>
  <c r="P247" i="96" s="1"/>
  <c r="M248" i="96"/>
  <c r="P248" i="96" s="1"/>
  <c r="M252" i="96"/>
  <c r="P252" i="96" s="1"/>
  <c r="M253" i="96"/>
  <c r="P253" i="96" s="1"/>
  <c r="M254" i="96"/>
  <c r="P254" i="96" s="1"/>
  <c r="M256" i="96"/>
  <c r="P256" i="96" s="1"/>
  <c r="M257" i="96"/>
  <c r="P257" i="96" s="1"/>
  <c r="M258" i="96"/>
  <c r="P258" i="96" s="1"/>
  <c r="M260" i="96"/>
  <c r="P260" i="96" s="1"/>
  <c r="M264" i="96"/>
  <c r="P264" i="96" s="1"/>
  <c r="M265" i="96"/>
  <c r="P265" i="96" s="1"/>
  <c r="M266" i="96"/>
  <c r="P266" i="96" s="1"/>
  <c r="M268" i="96"/>
  <c r="P268" i="96" s="1"/>
  <c r="M270" i="96"/>
  <c r="P270" i="96" s="1"/>
  <c r="M271" i="96"/>
  <c r="P271" i="96" s="1"/>
  <c r="M272" i="96"/>
  <c r="P272" i="96" s="1"/>
  <c r="M273" i="96"/>
  <c r="P273" i="96" s="1"/>
  <c r="M276" i="96"/>
  <c r="P276" i="96" s="1"/>
  <c r="M278" i="96"/>
  <c r="P278" i="96" s="1"/>
  <c r="M279" i="96"/>
  <c r="P279" i="96" s="1"/>
  <c r="M280" i="96"/>
  <c r="P280" i="96" s="1"/>
  <c r="M281" i="96"/>
  <c r="P281" i="96" s="1"/>
  <c r="M283" i="96"/>
  <c r="P283" i="96" s="1"/>
  <c r="M284" i="96"/>
  <c r="P284" i="96" s="1"/>
  <c r="M285" i="96"/>
  <c r="P285" i="96" s="1"/>
  <c r="M287" i="96"/>
  <c r="P287" i="96" s="1"/>
  <c r="M288" i="96"/>
  <c r="P288" i="96" s="1"/>
  <c r="M289" i="96"/>
  <c r="P289" i="96" s="1"/>
  <c r="M291" i="96"/>
  <c r="P291" i="96" s="1"/>
  <c r="M293" i="96"/>
  <c r="P293" i="96" s="1"/>
  <c r="M296" i="96"/>
  <c r="P296" i="96" s="1"/>
  <c r="M298" i="96"/>
  <c r="P298" i="96" s="1"/>
  <c r="M299" i="96"/>
  <c r="P299" i="96" s="1"/>
  <c r="M300" i="96"/>
  <c r="P300" i="96" s="1"/>
  <c r="M301" i="96"/>
  <c r="P301" i="96" s="1"/>
  <c r="M302" i="96"/>
  <c r="P302" i="96" s="1"/>
  <c r="M303" i="96"/>
  <c r="P303" i="96" s="1"/>
  <c r="M305" i="96"/>
  <c r="P305" i="96" s="1"/>
  <c r="M306" i="96"/>
  <c r="P306" i="96" s="1"/>
  <c r="M307" i="96"/>
  <c r="P307" i="96" s="1"/>
  <c r="M308" i="96"/>
  <c r="P308" i="96" s="1"/>
  <c r="M309" i="96"/>
  <c r="P309" i="96" s="1"/>
  <c r="M311" i="96"/>
  <c r="P311" i="96" s="1"/>
  <c r="M313" i="96"/>
  <c r="P313" i="96" s="1"/>
  <c r="M316" i="96"/>
  <c r="P316" i="96" s="1"/>
  <c r="M317" i="96"/>
  <c r="P317" i="96" s="1"/>
  <c r="M320" i="96"/>
  <c r="P320" i="96" s="1"/>
  <c r="M322" i="96"/>
  <c r="P322" i="96" s="1"/>
  <c r="M325" i="96"/>
  <c r="P325" i="96" s="1"/>
  <c r="M326" i="96"/>
  <c r="P326" i="96" s="1"/>
  <c r="M328" i="96"/>
  <c r="P328" i="96" s="1"/>
  <c r="M329" i="96"/>
  <c r="P329" i="96" s="1"/>
  <c r="M330" i="96"/>
  <c r="P330" i="96" s="1"/>
  <c r="M331" i="96"/>
  <c r="P331" i="96" s="1"/>
  <c r="M332" i="96"/>
  <c r="P332" i="96" s="1"/>
  <c r="M333" i="96"/>
  <c r="P333" i="96" s="1"/>
  <c r="M334" i="96"/>
  <c r="P334" i="96" s="1"/>
  <c r="M335" i="96"/>
  <c r="P335" i="96" s="1"/>
  <c r="M336" i="96"/>
  <c r="P336" i="96" s="1"/>
  <c r="M337" i="96"/>
  <c r="P337" i="96" s="1"/>
  <c r="M338" i="96"/>
  <c r="P338" i="96" s="1"/>
  <c r="M339" i="96"/>
  <c r="P339" i="96" s="1"/>
  <c r="M340" i="96"/>
  <c r="P340" i="96" s="1"/>
  <c r="M341" i="96"/>
  <c r="P341" i="96" s="1"/>
  <c r="M342" i="96"/>
  <c r="P342" i="96" s="1"/>
  <c r="M343" i="96"/>
  <c r="P343" i="96" s="1"/>
  <c r="M344" i="96"/>
  <c r="P344" i="96" s="1"/>
  <c r="M345" i="96"/>
  <c r="P345" i="96" s="1"/>
  <c r="M348" i="96"/>
  <c r="P348" i="96" s="1"/>
  <c r="M352" i="96"/>
  <c r="P352" i="96" s="1"/>
  <c r="M353" i="96"/>
  <c r="P353" i="96" s="1"/>
  <c r="M355" i="96"/>
  <c r="P355" i="96" s="1"/>
  <c r="M356" i="96"/>
  <c r="P356" i="96" s="1"/>
  <c r="M357" i="96"/>
  <c r="P357" i="96" s="1"/>
  <c r="M358" i="96"/>
  <c r="P358" i="96" s="1"/>
  <c r="M360" i="96"/>
  <c r="P360" i="96" s="1"/>
  <c r="M361" i="96"/>
  <c r="P361" i="96" s="1"/>
  <c r="M362" i="96"/>
  <c r="P362" i="96" s="1"/>
  <c r="M364" i="96"/>
  <c r="P364" i="96" s="1"/>
  <c r="M365" i="96"/>
  <c r="P365" i="96" s="1"/>
  <c r="M366" i="96"/>
  <c r="P366" i="96" s="1"/>
  <c r="M367" i="96"/>
  <c r="P367" i="96" s="1"/>
  <c r="M368" i="96"/>
  <c r="P368" i="96" s="1"/>
  <c r="M371" i="96"/>
  <c r="P371" i="96" s="1"/>
  <c r="M372" i="96"/>
  <c r="P372" i="96" s="1"/>
  <c r="M376" i="96"/>
  <c r="P376" i="96" s="1"/>
  <c r="M377" i="96"/>
  <c r="P377" i="96" s="1"/>
  <c r="M380" i="96"/>
  <c r="P380" i="96" s="1"/>
  <c r="M382" i="96"/>
  <c r="P382" i="96" s="1"/>
  <c r="M385" i="96"/>
  <c r="P385" i="96" s="1"/>
  <c r="M386" i="96"/>
  <c r="P386" i="96" s="1"/>
  <c r="M387" i="96"/>
  <c r="P387" i="96" s="1"/>
  <c r="M390" i="96"/>
  <c r="P390" i="96" s="1"/>
  <c r="M391" i="96"/>
  <c r="P391" i="96" s="1"/>
  <c r="M393" i="96"/>
  <c r="P393" i="96" s="1"/>
  <c r="M394" i="96"/>
  <c r="P394" i="96" s="1"/>
  <c r="M395" i="96"/>
  <c r="P395" i="96" s="1"/>
  <c r="M397" i="96"/>
  <c r="P397" i="96" s="1"/>
  <c r="M398" i="96"/>
  <c r="P398" i="96" s="1"/>
  <c r="M399" i="96"/>
  <c r="P399" i="96" s="1"/>
  <c r="M400" i="96"/>
  <c r="P400" i="96" s="1"/>
  <c r="M402" i="96"/>
  <c r="P402" i="96" s="1"/>
  <c r="M403" i="96"/>
  <c r="P403" i="96" s="1"/>
  <c r="M406" i="96"/>
  <c r="P406" i="96" s="1"/>
  <c r="M407" i="96"/>
  <c r="P407" i="96" s="1"/>
  <c r="M408" i="96"/>
  <c r="P408" i="96" s="1"/>
  <c r="M409" i="96"/>
  <c r="P409" i="96" s="1"/>
  <c r="M410" i="96"/>
  <c r="P410" i="96" s="1"/>
  <c r="M412" i="96"/>
  <c r="P412" i="96" s="1"/>
  <c r="M413" i="96"/>
  <c r="P413" i="96" s="1"/>
  <c r="M417" i="96"/>
  <c r="P417" i="96" s="1"/>
  <c r="M418" i="96"/>
  <c r="P418" i="96" s="1"/>
  <c r="M419" i="96"/>
  <c r="P419" i="96" s="1"/>
  <c r="M421" i="96"/>
  <c r="P421" i="96" s="1"/>
  <c r="M422" i="96"/>
  <c r="P422" i="96" s="1"/>
  <c r="M423" i="96"/>
  <c r="P423" i="96" s="1"/>
  <c r="M426" i="96"/>
  <c r="P426" i="96" s="1"/>
  <c r="M428" i="96"/>
  <c r="P428" i="96" s="1"/>
  <c r="M430" i="96"/>
  <c r="P430" i="96" s="1"/>
  <c r="M431" i="96"/>
  <c r="P431" i="96" s="1"/>
  <c r="M432" i="96"/>
  <c r="P432" i="96" s="1"/>
  <c r="M434" i="96"/>
  <c r="P434" i="96" s="1"/>
  <c r="M435" i="96"/>
  <c r="P435" i="96" s="1"/>
  <c r="M436" i="96"/>
  <c r="P436" i="96" s="1"/>
  <c r="M437" i="96"/>
  <c r="P437" i="96" s="1"/>
  <c r="M438" i="96"/>
  <c r="P438" i="96" s="1"/>
  <c r="M439" i="96"/>
  <c r="P439" i="96" s="1"/>
  <c r="M440" i="96"/>
  <c r="P440" i="96" s="1"/>
  <c r="M441" i="96"/>
  <c r="P441" i="96" s="1"/>
  <c r="M447" i="96"/>
  <c r="P447" i="96" s="1"/>
  <c r="M449" i="96"/>
  <c r="P449" i="96" s="1"/>
  <c r="M450" i="96"/>
  <c r="P450" i="96" s="1"/>
  <c r="M453" i="96"/>
  <c r="P453" i="96" s="1"/>
  <c r="M455" i="96"/>
  <c r="P455" i="96" s="1"/>
  <c r="M456" i="96"/>
  <c r="P456" i="96" s="1"/>
  <c r="M457" i="96"/>
  <c r="P457" i="96" s="1"/>
  <c r="M458" i="96"/>
  <c r="P458" i="96" s="1"/>
  <c r="M459" i="96"/>
  <c r="P459" i="96" s="1"/>
  <c r="M460" i="96"/>
  <c r="P460" i="96" s="1"/>
  <c r="M461" i="96"/>
  <c r="P461" i="96" s="1"/>
  <c r="M463" i="96"/>
  <c r="P463" i="96" s="1"/>
  <c r="M464" i="96"/>
  <c r="P464" i="96" s="1"/>
  <c r="M466" i="96"/>
  <c r="P466" i="96" s="1"/>
  <c r="M467" i="96"/>
  <c r="P467" i="96" s="1"/>
  <c r="M469" i="96"/>
  <c r="P469" i="96" s="1"/>
  <c r="M471" i="96"/>
  <c r="P471" i="96" s="1"/>
  <c r="M473" i="96"/>
  <c r="P473" i="96" s="1"/>
  <c r="M475" i="96"/>
  <c r="P475" i="96" s="1"/>
  <c r="M476" i="96"/>
  <c r="P476" i="96" s="1"/>
  <c r="M477" i="96"/>
  <c r="P477" i="96" s="1"/>
  <c r="M481" i="96"/>
  <c r="P481" i="96" s="1"/>
  <c r="M482" i="96"/>
  <c r="P482" i="96" s="1"/>
  <c r="M483" i="96"/>
  <c r="P483" i="96" s="1"/>
  <c r="M484" i="96"/>
  <c r="P484" i="96" s="1"/>
  <c r="M486" i="96"/>
  <c r="P486" i="96" s="1"/>
  <c r="M489" i="96"/>
  <c r="P489" i="96" s="1"/>
  <c r="M491" i="96"/>
  <c r="P491" i="96" s="1"/>
  <c r="M492" i="96"/>
  <c r="P492" i="96" s="1"/>
  <c r="M495" i="96"/>
  <c r="P495" i="96" s="1"/>
  <c r="M496" i="96"/>
  <c r="P496" i="96" s="1"/>
  <c r="M497" i="96"/>
  <c r="P497" i="96" s="1"/>
  <c r="M500" i="96"/>
  <c r="P500" i="96" s="1"/>
  <c r="M501" i="96"/>
  <c r="P501" i="96" s="1"/>
  <c r="M502" i="96"/>
  <c r="P502" i="96" s="1"/>
  <c r="M503" i="96"/>
  <c r="P503" i="96" s="1"/>
  <c r="M504" i="96"/>
  <c r="P504" i="96" s="1"/>
  <c r="M505" i="96"/>
  <c r="P505" i="96" s="1"/>
  <c r="M508" i="96"/>
  <c r="P508" i="96" s="1"/>
  <c r="M509" i="96"/>
  <c r="P509" i="96" s="1"/>
  <c r="M510" i="96"/>
  <c r="P510" i="96" s="1"/>
  <c r="M511" i="96"/>
  <c r="P511" i="96" s="1"/>
  <c r="M512" i="96"/>
  <c r="P512" i="96" s="1"/>
  <c r="M514" i="96"/>
  <c r="P514" i="96" s="1"/>
  <c r="M517" i="96"/>
  <c r="P517" i="96" s="1"/>
  <c r="M522" i="96"/>
  <c r="P522" i="96" s="1"/>
  <c r="M523" i="96"/>
  <c r="P523" i="96" s="1"/>
  <c r="M524" i="96"/>
  <c r="P524" i="96" s="1"/>
  <c r="M527" i="96"/>
  <c r="P527" i="96" s="1"/>
  <c r="M529" i="96"/>
  <c r="P529" i="96" s="1"/>
  <c r="M530" i="96"/>
  <c r="P530" i="96" s="1"/>
  <c r="M531" i="96"/>
  <c r="P531" i="96" s="1"/>
  <c r="M533" i="96"/>
  <c r="P533" i="96" s="1"/>
  <c r="M534" i="96"/>
  <c r="P534" i="96" s="1"/>
  <c r="M535" i="96"/>
  <c r="P535" i="96" s="1"/>
  <c r="M536" i="96"/>
  <c r="P536" i="96" s="1"/>
  <c r="M537" i="96"/>
  <c r="P537" i="96" s="1"/>
  <c r="M538" i="96"/>
  <c r="P538" i="96" s="1"/>
  <c r="M539" i="96"/>
  <c r="P539" i="96" s="1"/>
  <c r="M540" i="96"/>
  <c r="P540" i="96" s="1"/>
  <c r="M541" i="96"/>
  <c r="P541" i="96" s="1"/>
  <c r="M542" i="96"/>
  <c r="P542" i="96" s="1"/>
  <c r="M543" i="96"/>
  <c r="P543" i="96" s="1"/>
  <c r="M544" i="96"/>
  <c r="P544" i="96" s="1"/>
  <c r="M545" i="96"/>
  <c r="P545" i="96" s="1"/>
  <c r="M546" i="96"/>
  <c r="P546" i="96" s="1"/>
  <c r="M547" i="96"/>
  <c r="P547" i="96" s="1"/>
  <c r="M548" i="96"/>
  <c r="P548" i="96" s="1"/>
  <c r="M549" i="96"/>
  <c r="P549" i="96" s="1"/>
  <c r="M551" i="96"/>
  <c r="P551" i="96" s="1"/>
  <c r="M553" i="96"/>
  <c r="P553" i="96" s="1"/>
  <c r="M554" i="96"/>
  <c r="P554" i="96" s="1"/>
  <c r="M555" i="96"/>
  <c r="P555" i="96" s="1"/>
  <c r="M560" i="96"/>
  <c r="P560" i="96" s="1"/>
  <c r="M561" i="96"/>
  <c r="P561" i="96" s="1"/>
  <c r="M563" i="96"/>
  <c r="P563" i="96" s="1"/>
  <c r="M564" i="96"/>
  <c r="P564" i="96" s="1"/>
  <c r="M566" i="96"/>
  <c r="P566" i="96" s="1"/>
  <c r="M567" i="96"/>
  <c r="P567" i="96" s="1"/>
  <c r="M569" i="96"/>
  <c r="P569" i="96" s="1"/>
  <c r="M570" i="96"/>
  <c r="P570" i="96" s="1"/>
  <c r="M574" i="96"/>
  <c r="P574" i="96" s="1"/>
  <c r="M575" i="96"/>
  <c r="P575" i="96" s="1"/>
  <c r="M576" i="96"/>
  <c r="P576" i="96" s="1"/>
  <c r="M578" i="96"/>
  <c r="P578" i="96" s="1"/>
  <c r="M580" i="96"/>
  <c r="P580" i="96" s="1"/>
  <c r="M582" i="96"/>
  <c r="P582" i="96" s="1"/>
  <c r="M583" i="96"/>
  <c r="P583" i="96" s="1"/>
  <c r="M584" i="96"/>
  <c r="P584" i="96" s="1"/>
  <c r="M585" i="96"/>
  <c r="P585" i="96" s="1"/>
  <c r="M587" i="96"/>
  <c r="P587" i="96" s="1"/>
  <c r="M589" i="96"/>
  <c r="P589" i="96" s="1"/>
  <c r="M591" i="96"/>
  <c r="P591" i="96" s="1"/>
  <c r="M592" i="96"/>
  <c r="P592" i="96" s="1"/>
  <c r="M593" i="96"/>
  <c r="P593" i="96" s="1"/>
  <c r="M595" i="96"/>
  <c r="P595" i="96" s="1"/>
  <c r="M596" i="96"/>
  <c r="P596" i="96" s="1"/>
  <c r="M597" i="96"/>
  <c r="P597" i="96" s="1"/>
  <c r="M598" i="96"/>
  <c r="P598" i="96" s="1"/>
  <c r="M601" i="96"/>
  <c r="P601" i="96" s="1"/>
  <c r="M602" i="96"/>
  <c r="P602" i="96" s="1"/>
  <c r="M604" i="96"/>
  <c r="P604" i="96" s="1"/>
  <c r="M605" i="96"/>
  <c r="P605" i="96" s="1"/>
  <c r="M606" i="96"/>
  <c r="P606" i="96" s="1"/>
  <c r="M607" i="96"/>
  <c r="P607" i="96" s="1"/>
  <c r="M610" i="96"/>
  <c r="P610" i="96" s="1"/>
  <c r="M611" i="96"/>
  <c r="P611" i="96" s="1"/>
  <c r="M612" i="96"/>
  <c r="P612" i="96" s="1"/>
  <c r="M614" i="96"/>
  <c r="P614" i="96" s="1"/>
  <c r="M615" i="96"/>
  <c r="P615" i="96" s="1"/>
  <c r="M616" i="96"/>
  <c r="P616" i="96" s="1"/>
  <c r="M617" i="96"/>
  <c r="P617" i="96" s="1"/>
  <c r="M621" i="96"/>
  <c r="P621" i="96" s="1"/>
  <c r="M622" i="96"/>
  <c r="P622" i="96" s="1"/>
  <c r="M623" i="96"/>
  <c r="P623" i="96" s="1"/>
  <c r="M626" i="96"/>
  <c r="P626" i="96" s="1"/>
  <c r="M627" i="96"/>
  <c r="P627" i="96" s="1"/>
  <c r="M630" i="96"/>
  <c r="P630" i="96" s="1"/>
  <c r="M632" i="96"/>
  <c r="P632" i="96" s="1"/>
  <c r="M633" i="96"/>
  <c r="P633" i="96" s="1"/>
  <c r="M634" i="96"/>
  <c r="P634" i="96" s="1"/>
  <c r="M635" i="96"/>
  <c r="P635" i="96" s="1"/>
  <c r="M638" i="96"/>
  <c r="P638" i="96" s="1"/>
  <c r="M643" i="96"/>
  <c r="P643" i="96" s="1"/>
  <c r="M644" i="96"/>
  <c r="P644" i="96" s="1"/>
  <c r="M647" i="96"/>
  <c r="P647" i="96" s="1"/>
  <c r="M648" i="96"/>
  <c r="P648" i="96" s="1"/>
  <c r="M649" i="96"/>
  <c r="P649" i="96" s="1"/>
  <c r="M650" i="96"/>
  <c r="P650" i="96" s="1"/>
  <c r="M651" i="96"/>
  <c r="P651" i="96" s="1"/>
  <c r="M654" i="96"/>
  <c r="P654" i="96" s="1"/>
  <c r="M655" i="96"/>
  <c r="P655" i="96" s="1"/>
  <c r="M656" i="96"/>
  <c r="P656" i="96" s="1"/>
  <c r="M658" i="96"/>
  <c r="P658" i="96" s="1"/>
  <c r="M660" i="96"/>
  <c r="P660" i="96" s="1"/>
  <c r="M661" i="96"/>
  <c r="P661" i="96" s="1"/>
  <c r="M665" i="96"/>
  <c r="P665" i="96" s="1"/>
  <c r="M666" i="96"/>
  <c r="P666" i="96" s="1"/>
  <c r="M667" i="96"/>
  <c r="P667" i="96" s="1"/>
  <c r="M668" i="96"/>
  <c r="P668" i="96" s="1"/>
  <c r="M669" i="96"/>
  <c r="P669" i="96" s="1"/>
  <c r="M670" i="96"/>
  <c r="P670" i="96" s="1"/>
  <c r="M671" i="96"/>
  <c r="P671" i="96" s="1"/>
  <c r="M672" i="96"/>
  <c r="P672" i="96" s="1"/>
  <c r="M673" i="96"/>
  <c r="P673" i="96" s="1"/>
  <c r="M674" i="96"/>
  <c r="P674" i="96" s="1"/>
  <c r="M675" i="96"/>
  <c r="P675" i="96" s="1"/>
  <c r="M676" i="96"/>
  <c r="P676" i="96" s="1"/>
  <c r="M678" i="96"/>
  <c r="P678" i="96" s="1"/>
  <c r="M679" i="96"/>
  <c r="P679" i="96" s="1"/>
  <c r="M680" i="96"/>
  <c r="P680" i="96" s="1"/>
  <c r="M681" i="96"/>
  <c r="P681" i="96" s="1"/>
  <c r="M683" i="96"/>
  <c r="P683" i="96" s="1"/>
  <c r="M684" i="96"/>
  <c r="P684" i="96" s="1"/>
  <c r="M685" i="96"/>
  <c r="P685" i="96" s="1"/>
  <c r="M687" i="96"/>
  <c r="P687" i="96" s="1"/>
  <c r="M688" i="96"/>
  <c r="P688" i="96" s="1"/>
  <c r="M690" i="96"/>
  <c r="P690" i="96" s="1"/>
  <c r="M691" i="96"/>
  <c r="P691" i="96" s="1"/>
  <c r="M692" i="96"/>
  <c r="P692" i="96" s="1"/>
  <c r="M694" i="96"/>
  <c r="P694" i="96" s="1"/>
  <c r="M695" i="96"/>
  <c r="P695" i="96" s="1"/>
  <c r="M697" i="96"/>
  <c r="P697" i="96" s="1"/>
  <c r="M698" i="96"/>
  <c r="P698" i="96" s="1"/>
  <c r="M699" i="96"/>
  <c r="P699" i="96" s="1"/>
  <c r="M700" i="96"/>
  <c r="P700" i="96" s="1"/>
  <c r="M702" i="96"/>
  <c r="P702" i="96" s="1"/>
  <c r="M703" i="96"/>
  <c r="P703" i="96" s="1"/>
  <c r="M704" i="96"/>
  <c r="P704" i="96" s="1"/>
  <c r="M707" i="96"/>
  <c r="P707" i="96" s="1"/>
  <c r="M710" i="96"/>
  <c r="P710" i="96" s="1"/>
  <c r="M711" i="96"/>
  <c r="P711" i="96" s="1"/>
  <c r="M713" i="96"/>
  <c r="P713" i="96" s="1"/>
  <c r="M714" i="96"/>
  <c r="P714" i="96" s="1"/>
  <c r="M715" i="96"/>
  <c r="P715" i="96" s="1"/>
  <c r="M718" i="96"/>
  <c r="P718" i="96" s="1"/>
  <c r="M719" i="96"/>
  <c r="P719" i="96" s="1"/>
  <c r="M720" i="96"/>
  <c r="P720" i="96" s="1"/>
  <c r="M721" i="96"/>
  <c r="P721" i="96" s="1"/>
  <c r="M723" i="96"/>
  <c r="P723" i="96" s="1"/>
  <c r="M724" i="96"/>
  <c r="P724" i="96" s="1"/>
  <c r="M725" i="96"/>
  <c r="P725" i="96" s="1"/>
  <c r="M727" i="96"/>
  <c r="P727" i="96" s="1"/>
  <c r="M729" i="96"/>
  <c r="P729" i="96" s="1"/>
  <c r="M730" i="96"/>
  <c r="P730" i="96" s="1"/>
  <c r="M731" i="96"/>
  <c r="P731" i="96" s="1"/>
  <c r="M732" i="96"/>
  <c r="P732" i="96" s="1"/>
  <c r="M733" i="96"/>
  <c r="P733" i="96" s="1"/>
  <c r="M734" i="96"/>
  <c r="P734" i="96" s="1"/>
  <c r="M735" i="96"/>
  <c r="P735" i="96" s="1"/>
  <c r="M739" i="96"/>
  <c r="P739" i="96" s="1"/>
  <c r="M742" i="96"/>
  <c r="P742" i="96" s="1"/>
  <c r="M743" i="96"/>
  <c r="P743" i="96" s="1"/>
  <c r="M744" i="96"/>
  <c r="P744" i="96" s="1"/>
  <c r="M745" i="96"/>
  <c r="P745" i="96" s="1"/>
  <c r="M746" i="96"/>
  <c r="P746" i="96" s="1"/>
  <c r="M750" i="96"/>
  <c r="P750" i="96" s="1"/>
  <c r="M752" i="96"/>
  <c r="P752" i="96" s="1"/>
  <c r="M753" i="96"/>
  <c r="P753" i="96" s="1"/>
  <c r="M754" i="96"/>
  <c r="P754" i="96" s="1"/>
  <c r="M755" i="96"/>
  <c r="P755" i="96" s="1"/>
  <c r="M756" i="96"/>
  <c r="P756" i="96" s="1"/>
  <c r="M757" i="96"/>
  <c r="P757" i="96" s="1"/>
  <c r="M758" i="96"/>
  <c r="P758" i="96" s="1"/>
  <c r="M761" i="96"/>
  <c r="P761" i="96" s="1"/>
  <c r="M762" i="96"/>
  <c r="P762" i="96" s="1"/>
  <c r="M763" i="96"/>
  <c r="P763" i="96" s="1"/>
  <c r="M765" i="96"/>
  <c r="P765" i="96" s="1"/>
  <c r="M766" i="96"/>
  <c r="P766" i="96" s="1"/>
  <c r="M767" i="96"/>
  <c r="P767" i="96" s="1"/>
  <c r="M768" i="96"/>
  <c r="P768" i="96" s="1"/>
  <c r="M770" i="96"/>
  <c r="P770" i="96" s="1"/>
  <c r="M771" i="96"/>
  <c r="P771" i="96" s="1"/>
  <c r="M773" i="96"/>
  <c r="P773" i="96" s="1"/>
  <c r="M774" i="96"/>
  <c r="P774" i="96" s="1"/>
  <c r="M775" i="96"/>
  <c r="P775" i="96" s="1"/>
  <c r="M776" i="96"/>
  <c r="P776" i="96" s="1"/>
  <c r="M777" i="96"/>
  <c r="P777" i="96" s="1"/>
  <c r="M779" i="96"/>
  <c r="P779" i="96" s="1"/>
  <c r="M780" i="96"/>
  <c r="P780" i="96" s="1"/>
  <c r="M784" i="96"/>
  <c r="P784" i="96" s="1"/>
  <c r="M787" i="96"/>
  <c r="P787" i="96" s="1"/>
  <c r="M789" i="96"/>
  <c r="P789" i="96" s="1"/>
  <c r="M790" i="96"/>
  <c r="P790" i="96" s="1"/>
  <c r="M791" i="96"/>
  <c r="P791" i="96" s="1"/>
  <c r="M792" i="96"/>
  <c r="P792" i="96" s="1"/>
  <c r="M793" i="96"/>
  <c r="P793" i="96" s="1"/>
  <c r="M795" i="96"/>
  <c r="P795" i="96" s="1"/>
  <c r="M796" i="96"/>
  <c r="P796" i="96" s="1"/>
  <c r="M797" i="96"/>
  <c r="P797" i="96" s="1"/>
  <c r="M798" i="96"/>
  <c r="P798" i="96" s="1"/>
  <c r="M800" i="96"/>
  <c r="P800" i="96" s="1"/>
  <c r="M801" i="96"/>
  <c r="P801" i="96" s="1"/>
  <c r="M802" i="96"/>
  <c r="P802" i="96" s="1"/>
  <c r="M803" i="96"/>
  <c r="P803" i="96" s="1"/>
  <c r="M807" i="96"/>
  <c r="P807" i="96" s="1"/>
  <c r="M809" i="96"/>
  <c r="P809" i="96" s="1"/>
  <c r="M811" i="96"/>
  <c r="P811" i="96" s="1"/>
  <c r="M812" i="96"/>
  <c r="P812" i="96" s="1"/>
  <c r="M815" i="96"/>
  <c r="P815" i="96" s="1"/>
  <c r="M816" i="96"/>
  <c r="P816" i="96" s="1"/>
  <c r="M817" i="96"/>
  <c r="P817" i="96" s="1"/>
  <c r="M818" i="96"/>
  <c r="P818" i="96" s="1"/>
  <c r="M819" i="96"/>
  <c r="P819" i="96" s="1"/>
  <c r="M821" i="96"/>
  <c r="P821" i="96" s="1"/>
  <c r="M825" i="96"/>
  <c r="P825" i="96" s="1"/>
  <c r="M826" i="96"/>
  <c r="P826" i="96" s="1"/>
  <c r="M827" i="96"/>
  <c r="P827" i="96" s="1"/>
  <c r="M828" i="96"/>
  <c r="P828" i="96" s="1"/>
  <c r="M829" i="96"/>
  <c r="P829" i="96" s="1"/>
  <c r="M831" i="96"/>
  <c r="P831" i="96" s="1"/>
  <c r="M832" i="96"/>
  <c r="P832" i="96" s="1"/>
  <c r="M833" i="96"/>
  <c r="P833" i="96" s="1"/>
  <c r="M836" i="96"/>
  <c r="P836" i="96" s="1"/>
  <c r="M837" i="96"/>
  <c r="P837" i="96" s="1"/>
  <c r="M838" i="96"/>
  <c r="P838" i="96" s="1"/>
  <c r="M840" i="96"/>
  <c r="P840" i="96" s="1"/>
  <c r="M844" i="96"/>
  <c r="P844" i="96" s="1"/>
  <c r="M845" i="96"/>
  <c r="P845" i="96" s="1"/>
  <c r="M847" i="96"/>
  <c r="P847" i="96" s="1"/>
  <c r="M848" i="96"/>
  <c r="P848" i="96" s="1"/>
  <c r="M849" i="96"/>
  <c r="P849" i="96" s="1"/>
  <c r="M851" i="96"/>
  <c r="P851" i="96" s="1"/>
  <c r="M852" i="96"/>
  <c r="P852" i="96" s="1"/>
  <c r="M853" i="96"/>
  <c r="P853" i="96" s="1"/>
  <c r="M854" i="96"/>
  <c r="P854" i="96" s="1"/>
  <c r="M855" i="96"/>
  <c r="P855" i="96" s="1"/>
  <c r="M856" i="96"/>
  <c r="P856" i="96" s="1"/>
  <c r="M857" i="96"/>
  <c r="P857" i="96" s="1"/>
  <c r="M858" i="96"/>
  <c r="P858" i="96" s="1"/>
  <c r="M859" i="96"/>
  <c r="P859" i="96" s="1"/>
  <c r="M860" i="96"/>
  <c r="P860" i="96" s="1"/>
  <c r="M861" i="96"/>
  <c r="P861" i="96" s="1"/>
  <c r="M862" i="96"/>
  <c r="P862" i="96" s="1"/>
  <c r="M863" i="96"/>
  <c r="P863" i="96" s="1"/>
  <c r="M864" i="96"/>
  <c r="P864" i="96" s="1"/>
  <c r="M866" i="96"/>
  <c r="P866" i="96" s="1"/>
  <c r="M867" i="96"/>
  <c r="P867" i="96" s="1"/>
  <c r="M869" i="96"/>
  <c r="P869" i="96" s="1"/>
  <c r="M870" i="96"/>
  <c r="P870" i="96" s="1"/>
  <c r="M872" i="96"/>
  <c r="P872" i="96" s="1"/>
  <c r="M873" i="96"/>
  <c r="P873" i="96" s="1"/>
  <c r="M874" i="96"/>
  <c r="P874" i="96" s="1"/>
  <c r="M875" i="96"/>
  <c r="P875" i="96" s="1"/>
  <c r="M877" i="96"/>
  <c r="P877" i="96" s="1"/>
  <c r="M878" i="96"/>
  <c r="P878" i="96" s="1"/>
  <c r="M879" i="96"/>
  <c r="P879" i="96" s="1"/>
  <c r="M882" i="96"/>
  <c r="P882" i="96" s="1"/>
  <c r="M883" i="96"/>
  <c r="P883" i="96" s="1"/>
  <c r="M886" i="96"/>
  <c r="P886" i="96" s="1"/>
  <c r="M887" i="96"/>
  <c r="P887" i="96" s="1"/>
  <c r="M888" i="96"/>
  <c r="P888" i="96" s="1"/>
  <c r="M890" i="96"/>
  <c r="P890" i="96" s="1"/>
  <c r="M891" i="96"/>
  <c r="P891" i="96" s="1"/>
  <c r="M892" i="96"/>
  <c r="P892" i="96" s="1"/>
  <c r="M895" i="96"/>
  <c r="P895" i="96" s="1"/>
  <c r="M896" i="96"/>
  <c r="P896" i="96" s="1"/>
  <c r="M897" i="96"/>
  <c r="P897" i="96" s="1"/>
  <c r="M898" i="96"/>
  <c r="P898" i="96" s="1"/>
  <c r="M899" i="96"/>
  <c r="P899" i="96" s="1"/>
  <c r="M900" i="96"/>
  <c r="P900" i="96" s="1"/>
  <c r="M902" i="96"/>
  <c r="P902" i="96" s="1"/>
  <c r="M903" i="96"/>
  <c r="P903" i="96" s="1"/>
  <c r="M907" i="96"/>
  <c r="P907" i="96" s="1"/>
  <c r="M910" i="96"/>
  <c r="P910" i="96" s="1"/>
  <c r="M911" i="96"/>
  <c r="P911" i="96" s="1"/>
  <c r="M912" i="96"/>
  <c r="P912" i="96" s="1"/>
  <c r="M913" i="96"/>
  <c r="P913" i="96" s="1"/>
  <c r="M914" i="96"/>
  <c r="P914" i="96" s="1"/>
  <c r="M915" i="96"/>
  <c r="P915" i="96" s="1"/>
  <c r="M916" i="96"/>
  <c r="P916" i="96" s="1"/>
  <c r="M917" i="96"/>
  <c r="P917" i="96" s="1"/>
  <c r="M918" i="96"/>
  <c r="P918" i="96" s="1"/>
  <c r="M919" i="96"/>
  <c r="P919" i="96" s="1"/>
  <c r="M921" i="96"/>
  <c r="P921" i="96" s="1"/>
  <c r="M922" i="96"/>
  <c r="P922" i="96" s="1"/>
  <c r="M924" i="96"/>
  <c r="P924" i="96" s="1"/>
  <c r="M927" i="96"/>
  <c r="P927" i="96" s="1"/>
  <c r="M929" i="96"/>
  <c r="P929" i="96" s="1"/>
  <c r="M931" i="96"/>
  <c r="P931" i="96" s="1"/>
  <c r="M933" i="96"/>
  <c r="P933" i="96" s="1"/>
  <c r="M934" i="96"/>
  <c r="P934" i="96" s="1"/>
  <c r="M936" i="96"/>
  <c r="P936" i="96" s="1"/>
  <c r="M938" i="96"/>
  <c r="P938" i="96" s="1"/>
  <c r="M939" i="96"/>
  <c r="P939" i="96" s="1"/>
  <c r="M942" i="96"/>
  <c r="P942" i="96" s="1"/>
  <c r="M943" i="96"/>
  <c r="P943" i="96" s="1"/>
  <c r="M947" i="96"/>
  <c r="P947" i="96" s="1"/>
  <c r="M950" i="96"/>
  <c r="P950" i="96" s="1"/>
  <c r="M952" i="96"/>
  <c r="P952" i="96" s="1"/>
  <c r="M954" i="96"/>
  <c r="P954" i="96" s="1"/>
  <c r="M955" i="96"/>
  <c r="P955" i="96" s="1"/>
  <c r="M956" i="96"/>
  <c r="P956" i="96" s="1"/>
  <c r="M958" i="96"/>
  <c r="P958" i="96" s="1"/>
  <c r="M959" i="96"/>
  <c r="P959" i="96" s="1"/>
  <c r="M960" i="96"/>
  <c r="P960" i="96" s="1"/>
  <c r="M961" i="96"/>
  <c r="P961" i="96" s="1"/>
  <c r="M962" i="96"/>
  <c r="P962" i="96" s="1"/>
  <c r="M963" i="96"/>
  <c r="P963" i="96" s="1"/>
  <c r="M964" i="96"/>
  <c r="P964" i="96" s="1"/>
  <c r="M965" i="96"/>
  <c r="P965" i="96" s="1"/>
  <c r="M966" i="96"/>
  <c r="P966" i="96" s="1"/>
  <c r="M967" i="96"/>
  <c r="P967" i="96" s="1"/>
  <c r="M968" i="96"/>
  <c r="P968" i="96" s="1"/>
  <c r="M971" i="96"/>
  <c r="P971" i="96" s="1"/>
  <c r="M972" i="96"/>
  <c r="P972" i="96" s="1"/>
  <c r="M973" i="96"/>
  <c r="P973" i="96" s="1"/>
  <c r="M974" i="96"/>
  <c r="P974" i="96" s="1"/>
  <c r="M975" i="96"/>
  <c r="P975" i="96" s="1"/>
  <c r="M976" i="96"/>
  <c r="P976" i="96" s="1"/>
  <c r="M978" i="96"/>
  <c r="P978" i="96" s="1"/>
  <c r="M980" i="96"/>
  <c r="P980" i="96" s="1"/>
  <c r="M983" i="96"/>
  <c r="P983" i="96" s="1"/>
  <c r="M985" i="96"/>
  <c r="P985" i="96" s="1"/>
  <c r="M986" i="96"/>
  <c r="P986" i="96" s="1"/>
  <c r="M987" i="96"/>
  <c r="P987" i="96" s="1"/>
  <c r="M988" i="96"/>
  <c r="P988" i="96" s="1"/>
  <c r="M991" i="96"/>
  <c r="P991" i="96" s="1"/>
  <c r="M992" i="96"/>
  <c r="P992" i="96" s="1"/>
  <c r="M994" i="96"/>
  <c r="P994" i="96" s="1"/>
  <c r="M995" i="96"/>
  <c r="P995" i="96" s="1"/>
  <c r="M996" i="96"/>
  <c r="P996" i="96" s="1"/>
  <c r="M998" i="96"/>
  <c r="P998" i="96" s="1"/>
  <c r="M999" i="96"/>
  <c r="P999" i="96" s="1"/>
  <c r="M1000" i="96"/>
  <c r="P1000" i="96" s="1"/>
  <c r="M1001" i="96"/>
  <c r="P1001" i="96" s="1"/>
  <c r="M1002" i="96"/>
  <c r="P1002" i="96" s="1"/>
  <c r="M1003" i="96"/>
  <c r="P1003" i="96" s="1"/>
  <c r="M1005" i="96"/>
  <c r="P1005" i="96" s="1"/>
  <c r="M1006" i="96"/>
  <c r="P1006" i="96" s="1"/>
  <c r="M1007" i="96"/>
  <c r="P1007" i="96" s="1"/>
  <c r="M1010" i="96"/>
  <c r="P1010" i="96" s="1"/>
  <c r="M1011" i="96"/>
  <c r="P1011" i="96" s="1"/>
  <c r="M1013" i="96"/>
  <c r="P1013" i="96" s="1"/>
  <c r="M1015" i="96"/>
  <c r="P1015" i="96" s="1"/>
  <c r="M1016" i="96"/>
  <c r="P1016" i="96" s="1"/>
  <c r="M1018" i="96"/>
  <c r="P1018" i="96" s="1"/>
  <c r="M1022" i="96"/>
  <c r="P1022" i="96" s="1"/>
  <c r="M1023" i="96"/>
  <c r="P1023" i="96" s="1"/>
  <c r="M1024" i="96"/>
  <c r="P1024" i="96" s="1"/>
  <c r="M1026" i="96"/>
  <c r="P1026" i="96" s="1"/>
  <c r="M1027" i="96"/>
  <c r="P1027" i="96" s="1"/>
  <c r="M1028" i="96"/>
  <c r="P1028" i="96" s="1"/>
  <c r="M1029" i="96"/>
  <c r="P1029" i="96" s="1"/>
  <c r="M1030" i="96"/>
  <c r="P1030" i="96" s="1"/>
  <c r="M1032" i="96"/>
  <c r="P1032" i="96" s="1"/>
  <c r="M1034" i="96"/>
  <c r="P1034" i="96" s="1"/>
  <c r="M1035" i="96"/>
  <c r="P1035" i="96" s="1"/>
  <c r="M1036" i="96"/>
  <c r="P1036" i="96" s="1"/>
  <c r="M1037" i="96"/>
  <c r="P1037" i="96" s="1"/>
  <c r="M1038" i="96"/>
  <c r="P1038" i="96" s="1"/>
  <c r="M1039" i="96"/>
  <c r="P1039" i="96" s="1"/>
  <c r="M1040" i="96"/>
  <c r="P1040" i="96" s="1"/>
  <c r="M1041" i="96"/>
  <c r="P1041" i="96" s="1"/>
  <c r="M1042" i="96"/>
  <c r="P1042" i="96" s="1"/>
  <c r="M1045" i="96"/>
  <c r="P1045" i="96" s="1"/>
  <c r="M1046" i="96"/>
  <c r="P1046" i="96" s="1"/>
  <c r="M1048" i="96"/>
  <c r="P1048" i="96" s="1"/>
  <c r="M1050" i="96"/>
  <c r="P1050" i="96" s="1"/>
  <c r="M1051" i="96"/>
  <c r="P1051" i="96" s="1"/>
  <c r="M1052" i="96"/>
  <c r="P1052" i="96" s="1"/>
  <c r="M1054" i="96"/>
  <c r="P1054" i="96" s="1"/>
  <c r="M1055" i="96"/>
  <c r="P1055" i="96" s="1"/>
  <c r="M1059" i="96"/>
  <c r="P1059" i="96" s="1"/>
  <c r="M1060" i="96"/>
  <c r="P1060" i="96" s="1"/>
  <c r="M1063" i="96"/>
  <c r="P1063" i="96" s="1"/>
  <c r="M1064" i="96"/>
  <c r="P1064" i="96" s="1"/>
  <c r="M1065" i="96"/>
  <c r="P1065" i="96" s="1"/>
  <c r="M1066" i="96"/>
  <c r="P1066" i="96" s="1"/>
  <c r="M1069" i="96"/>
  <c r="P1069" i="96" s="1"/>
  <c r="M1070" i="96"/>
  <c r="P1070" i="96" s="1"/>
  <c r="M1071" i="96"/>
  <c r="P1071" i="96" s="1"/>
  <c r="M1074" i="96"/>
  <c r="P1074" i="96" s="1"/>
  <c r="M1075" i="96"/>
  <c r="P1075" i="96" s="1"/>
  <c r="M1076" i="96"/>
  <c r="P1076" i="96" s="1"/>
  <c r="M1077" i="96"/>
  <c r="P1077" i="96" s="1"/>
  <c r="M1081" i="96"/>
  <c r="P1081" i="96" s="1"/>
  <c r="M1082" i="96"/>
  <c r="P1082" i="96" s="1"/>
  <c r="M1084" i="96"/>
  <c r="P1084" i="96" s="1"/>
  <c r="M1086" i="96"/>
  <c r="P1086" i="96" s="1"/>
  <c r="M1088" i="96"/>
  <c r="P1088" i="96" s="1"/>
  <c r="M1089" i="96"/>
  <c r="P1089" i="96" s="1"/>
  <c r="M1090" i="96"/>
  <c r="P1090" i="96" s="1"/>
  <c r="M1091" i="96"/>
  <c r="P1091" i="96" s="1"/>
  <c r="M1092" i="96"/>
  <c r="P1092" i="96" s="1"/>
  <c r="M1093" i="96"/>
  <c r="P1093" i="96" s="1"/>
  <c r="M1095" i="96"/>
  <c r="P1095" i="96" s="1"/>
  <c r="M1097" i="96"/>
  <c r="P1097" i="96" s="1"/>
  <c r="M1098" i="96"/>
  <c r="P1098" i="96" s="1"/>
  <c r="M1099" i="96"/>
  <c r="P1099" i="96" s="1"/>
  <c r="M1101" i="96"/>
  <c r="P1101" i="96" s="1"/>
  <c r="M1102" i="96"/>
  <c r="P1102" i="96" s="1"/>
  <c r="M1103" i="96"/>
  <c r="P1103" i="96" s="1"/>
  <c r="M1105" i="96"/>
  <c r="P1105" i="96" s="1"/>
  <c r="M1106" i="96"/>
  <c r="P1106" i="96" s="1"/>
  <c r="M1108" i="96"/>
  <c r="P1108" i="96" s="1"/>
  <c r="M1109" i="96"/>
  <c r="P1109" i="96" s="1"/>
  <c r="M1110" i="96"/>
  <c r="P1110" i="96" s="1"/>
  <c r="M1112" i="96"/>
  <c r="P1112" i="96" s="1"/>
  <c r="M1113" i="96"/>
  <c r="P1113" i="96" s="1"/>
  <c r="M1115" i="96"/>
  <c r="P1115" i="96" s="1"/>
  <c r="M1117" i="96"/>
  <c r="P1117" i="96" s="1"/>
  <c r="M1119" i="96"/>
  <c r="P1119" i="96" s="1"/>
  <c r="M1120" i="96"/>
  <c r="P1120" i="96" s="1"/>
  <c r="M1124" i="96"/>
  <c r="P1124" i="96" s="1"/>
  <c r="M1125" i="96"/>
  <c r="P1125" i="96" s="1"/>
  <c r="M1126" i="96"/>
  <c r="P1126" i="96" s="1"/>
  <c r="M1127" i="96"/>
  <c r="P1127" i="96" s="1"/>
  <c r="M1128" i="96"/>
  <c r="P1128" i="96" s="1"/>
  <c r="M1129" i="96"/>
  <c r="P1129" i="96" s="1"/>
  <c r="M1130" i="96"/>
  <c r="P1130" i="96" s="1"/>
  <c r="M1131" i="96"/>
  <c r="P1131" i="96" s="1"/>
  <c r="M1133" i="96"/>
  <c r="P1133" i="96" s="1"/>
  <c r="M1135" i="96"/>
  <c r="P1135" i="96" s="1"/>
  <c r="M1136" i="96"/>
  <c r="P1136" i="96" s="1"/>
  <c r="M1137" i="96"/>
  <c r="P1137" i="96" s="1"/>
  <c r="M1138" i="96"/>
  <c r="P1138" i="96" s="1"/>
  <c r="M1139" i="96"/>
  <c r="P1139" i="96" s="1"/>
  <c r="M1140" i="96"/>
  <c r="P1140" i="96" s="1"/>
  <c r="M1142" i="96"/>
  <c r="P1142" i="96" s="1"/>
  <c r="M1143" i="96"/>
  <c r="P1143" i="96" s="1"/>
  <c r="M1144" i="96"/>
  <c r="P1144" i="96" s="1"/>
  <c r="M1145" i="96"/>
  <c r="P1145" i="96" s="1"/>
  <c r="M1146" i="96"/>
  <c r="P1146" i="96" s="1"/>
  <c r="M1147" i="96"/>
  <c r="P1147" i="96" s="1"/>
  <c r="M1148" i="96"/>
  <c r="P1148" i="96" s="1"/>
  <c r="M1150" i="96"/>
  <c r="P1150" i="96" s="1"/>
  <c r="M1154" i="96"/>
  <c r="P1154" i="96" s="1"/>
  <c r="M1158" i="96"/>
  <c r="P1158" i="96" s="1"/>
  <c r="M1159" i="96"/>
  <c r="P1159" i="96" s="1"/>
  <c r="M1160" i="96"/>
  <c r="P1160" i="96" s="1"/>
  <c r="M1161" i="96"/>
  <c r="P1161" i="96" s="1"/>
  <c r="M1162" i="96"/>
  <c r="P1162" i="96" s="1"/>
  <c r="M1163" i="96"/>
  <c r="P1163" i="96" s="1"/>
  <c r="M1164" i="96"/>
  <c r="P1164" i="96" s="1"/>
  <c r="M1167" i="96"/>
  <c r="P1167" i="96" s="1"/>
  <c r="M1168" i="96"/>
  <c r="P1168" i="96" s="1"/>
  <c r="M1169" i="96"/>
  <c r="P1169" i="96" s="1"/>
  <c r="M1170" i="96"/>
  <c r="P1170" i="96" s="1"/>
  <c r="M1171" i="96"/>
  <c r="P1171" i="96" s="1"/>
  <c r="M1174" i="96"/>
  <c r="P1174" i="96" s="1"/>
  <c r="M1175" i="96"/>
  <c r="P1175" i="96" s="1"/>
  <c r="M1177" i="96"/>
  <c r="P1177" i="96" s="1"/>
  <c r="M1179" i="96"/>
  <c r="P1179" i="96" s="1"/>
  <c r="M1180" i="96"/>
  <c r="P1180" i="96" s="1"/>
  <c r="M1181" i="96"/>
  <c r="P1181" i="96" s="1"/>
  <c r="M1182" i="96"/>
  <c r="P1182" i="96" s="1"/>
  <c r="M1183" i="96"/>
  <c r="P1183" i="96" s="1"/>
  <c r="M1187" i="96"/>
  <c r="P1187" i="96" s="1"/>
  <c r="M1192" i="96"/>
  <c r="P1192" i="96" s="1"/>
  <c r="M1193" i="96"/>
  <c r="P1193" i="96" s="1"/>
  <c r="M1194" i="96"/>
  <c r="P1194" i="96" s="1"/>
  <c r="M1195" i="96"/>
  <c r="P1195" i="96" s="1"/>
  <c r="M1196" i="96"/>
  <c r="P1196" i="96" s="1"/>
  <c r="M1197" i="96"/>
  <c r="P1197" i="96" s="1"/>
  <c r="M1198" i="96"/>
  <c r="P1198" i="96" s="1"/>
  <c r="M5" i="96"/>
  <c r="P5" i="96" s="1"/>
  <c r="T7" i="96"/>
  <c r="T8" i="96"/>
  <c r="T10" i="96"/>
  <c r="T11" i="96"/>
  <c r="T13" i="96"/>
  <c r="T14" i="96"/>
  <c r="T16" i="96"/>
  <c r="T17" i="96"/>
  <c r="T18" i="96"/>
  <c r="T19" i="96"/>
  <c r="T20" i="96"/>
  <c r="T21" i="96"/>
  <c r="T23" i="96"/>
  <c r="T24" i="96"/>
  <c r="T25" i="96"/>
  <c r="T26" i="96"/>
  <c r="T30" i="96"/>
  <c r="T31" i="96"/>
  <c r="T33" i="96"/>
  <c r="T34" i="96"/>
  <c r="T36" i="96"/>
  <c r="T37" i="96"/>
  <c r="T38" i="96"/>
  <c r="T39" i="96"/>
  <c r="T42" i="96"/>
  <c r="T43" i="96"/>
  <c r="T45" i="96"/>
  <c r="T47" i="96"/>
  <c r="T48" i="96"/>
  <c r="T51" i="96"/>
  <c r="T52" i="96"/>
  <c r="T53" i="96"/>
  <c r="T54" i="96"/>
  <c r="T55" i="96"/>
  <c r="T56" i="96"/>
  <c r="T59" i="96"/>
  <c r="T60" i="96"/>
  <c r="T61" i="96"/>
  <c r="T65" i="96"/>
  <c r="T66" i="96"/>
  <c r="T68" i="96"/>
  <c r="T70" i="96"/>
  <c r="T72" i="96"/>
  <c r="T76" i="96"/>
  <c r="T78" i="96"/>
  <c r="T81" i="96"/>
  <c r="T82" i="96"/>
  <c r="T83" i="96"/>
  <c r="T87" i="96"/>
  <c r="T88" i="96"/>
  <c r="T90" i="96"/>
  <c r="T91" i="96"/>
  <c r="T92" i="96"/>
  <c r="T93" i="96"/>
  <c r="T96" i="96"/>
  <c r="T97" i="96"/>
  <c r="T98" i="96"/>
  <c r="T99" i="96"/>
  <c r="T101" i="96"/>
  <c r="T103" i="96"/>
  <c r="T104" i="96"/>
  <c r="T105" i="96"/>
  <c r="T106" i="96"/>
  <c r="T107" i="96"/>
  <c r="T110" i="96"/>
  <c r="T111" i="96"/>
  <c r="T113" i="96"/>
  <c r="T114" i="96"/>
  <c r="T115" i="96"/>
  <c r="T116" i="96"/>
  <c r="T117" i="96"/>
  <c r="T118" i="96"/>
  <c r="T121" i="96"/>
  <c r="T122" i="96"/>
  <c r="T124" i="96"/>
  <c r="T126" i="96"/>
  <c r="T128" i="96"/>
  <c r="T131" i="96"/>
  <c r="T132" i="96"/>
  <c r="T133" i="96"/>
  <c r="T136" i="96"/>
  <c r="T137" i="96"/>
  <c r="T138" i="96"/>
  <c r="T139" i="96"/>
  <c r="T144" i="96"/>
  <c r="T145" i="96"/>
  <c r="T148" i="96"/>
  <c r="T149" i="96"/>
  <c r="T150" i="96"/>
  <c r="T152" i="96"/>
  <c r="T153" i="96"/>
  <c r="T154" i="96"/>
  <c r="T157" i="96"/>
  <c r="T158" i="96"/>
  <c r="T159" i="96"/>
  <c r="T160" i="96"/>
  <c r="T162" i="96"/>
  <c r="T165" i="96"/>
  <c r="T166" i="96"/>
  <c r="T167" i="96"/>
  <c r="T168" i="96"/>
  <c r="T170" i="96"/>
  <c r="T172" i="96"/>
  <c r="T173" i="96"/>
  <c r="T174" i="96"/>
  <c r="T176" i="96"/>
  <c r="T177" i="96"/>
  <c r="T179" i="96"/>
  <c r="T180" i="96"/>
  <c r="T182" i="96"/>
  <c r="T184" i="96"/>
  <c r="T185" i="96"/>
  <c r="T186" i="96"/>
  <c r="T188" i="96"/>
  <c r="T189" i="96"/>
  <c r="T190" i="96"/>
  <c r="T191" i="96"/>
  <c r="T192" i="96"/>
  <c r="T193" i="96"/>
  <c r="T195" i="96"/>
  <c r="T197" i="96"/>
  <c r="T199" i="96"/>
  <c r="T200" i="96"/>
  <c r="T201" i="96"/>
  <c r="T202" i="96"/>
  <c r="T205" i="96"/>
  <c r="T206" i="96"/>
  <c r="T207" i="96"/>
  <c r="T208" i="96"/>
  <c r="T210" i="96"/>
  <c r="T211" i="96"/>
  <c r="T212" i="96"/>
  <c r="T213" i="96"/>
  <c r="T214" i="96"/>
  <c r="T216" i="96"/>
  <c r="T219" i="96"/>
  <c r="T220" i="96"/>
  <c r="T221" i="96"/>
  <c r="T223" i="96"/>
  <c r="T226" i="96"/>
  <c r="T228" i="96"/>
  <c r="T229" i="96"/>
  <c r="T230" i="96"/>
  <c r="T232" i="96"/>
  <c r="T233" i="96"/>
  <c r="T234" i="96"/>
  <c r="T235" i="96"/>
  <c r="T236" i="96"/>
  <c r="T238" i="96"/>
  <c r="T239" i="96"/>
  <c r="T241" i="96"/>
  <c r="T242" i="96"/>
  <c r="T243" i="96"/>
  <c r="T244" i="96"/>
  <c r="T247" i="96"/>
  <c r="T248" i="96"/>
  <c r="T252" i="96"/>
  <c r="T253" i="96"/>
  <c r="T254" i="96"/>
  <c r="T256" i="96"/>
  <c r="T257" i="96"/>
  <c r="T258" i="96"/>
  <c r="T260" i="96"/>
  <c r="T264" i="96"/>
  <c r="T265" i="96"/>
  <c r="T266" i="96"/>
  <c r="T268" i="96"/>
  <c r="T270" i="96"/>
  <c r="T271" i="96"/>
  <c r="T272" i="96"/>
  <c r="T273" i="96"/>
  <c r="T276" i="96"/>
  <c r="T278" i="96"/>
  <c r="T279" i="96"/>
  <c r="T280" i="96"/>
  <c r="T281" i="96"/>
  <c r="T283" i="96"/>
  <c r="T284" i="96"/>
  <c r="T285" i="96"/>
  <c r="T287" i="96"/>
  <c r="T288" i="96"/>
  <c r="T289" i="96"/>
  <c r="T291" i="96"/>
  <c r="T293" i="96"/>
  <c r="T296" i="96"/>
  <c r="T298" i="96"/>
  <c r="T299" i="96"/>
  <c r="T300" i="96"/>
  <c r="T301" i="96"/>
  <c r="T302" i="96"/>
  <c r="T303" i="96"/>
  <c r="T305" i="96"/>
  <c r="T306" i="96"/>
  <c r="T307" i="96"/>
  <c r="T308" i="96"/>
  <c r="T309" i="96"/>
  <c r="T311" i="96"/>
  <c r="T313" i="96"/>
  <c r="T316" i="96"/>
  <c r="T317" i="96"/>
  <c r="T320" i="96"/>
  <c r="T322" i="96"/>
  <c r="T325" i="96"/>
  <c r="T326" i="96"/>
  <c r="T328" i="96"/>
  <c r="T329" i="96"/>
  <c r="T330" i="96"/>
  <c r="T331" i="96"/>
  <c r="T332" i="96"/>
  <c r="T333" i="96"/>
  <c r="T334" i="96"/>
  <c r="T335" i="96"/>
  <c r="T336" i="96"/>
  <c r="T337" i="96"/>
  <c r="T338" i="96"/>
  <c r="T339" i="96"/>
  <c r="T340" i="96"/>
  <c r="T341" i="96"/>
  <c r="T342" i="96"/>
  <c r="T343" i="96"/>
  <c r="T344" i="96"/>
  <c r="T345" i="96"/>
  <c r="T348" i="96"/>
  <c r="T352" i="96"/>
  <c r="T353" i="96"/>
  <c r="T355" i="96"/>
  <c r="T356" i="96"/>
  <c r="T357" i="96"/>
  <c r="T358" i="96"/>
  <c r="T360" i="96"/>
  <c r="T361" i="96"/>
  <c r="T362" i="96"/>
  <c r="T364" i="96"/>
  <c r="T365" i="96"/>
  <c r="T366" i="96"/>
  <c r="T367" i="96"/>
  <c r="T368" i="96"/>
  <c r="T371" i="96"/>
  <c r="T372" i="96"/>
  <c r="T376" i="96"/>
  <c r="T377" i="96"/>
  <c r="T380" i="96"/>
  <c r="T382" i="96"/>
  <c r="T385" i="96"/>
  <c r="T386" i="96"/>
  <c r="T387" i="96"/>
  <c r="T390" i="96"/>
  <c r="T391" i="96"/>
  <c r="T393" i="96"/>
  <c r="T394" i="96"/>
  <c r="T395" i="96"/>
  <c r="T397" i="96"/>
  <c r="T398" i="96"/>
  <c r="T399" i="96"/>
  <c r="T400" i="96"/>
  <c r="T402" i="96"/>
  <c r="T403" i="96"/>
  <c r="T406" i="96"/>
  <c r="T407" i="96"/>
  <c r="T408" i="96"/>
  <c r="T409" i="96"/>
  <c r="T410" i="96"/>
  <c r="T412" i="96"/>
  <c r="T413" i="96"/>
  <c r="T417" i="96"/>
  <c r="T418" i="96"/>
  <c r="T419" i="96"/>
  <c r="T421" i="96"/>
  <c r="T422" i="96"/>
  <c r="T423" i="96"/>
  <c r="T426" i="96"/>
  <c r="T428" i="96"/>
  <c r="T430" i="96"/>
  <c r="T431" i="96"/>
  <c r="T432" i="96"/>
  <c r="T434" i="96"/>
  <c r="T435" i="96"/>
  <c r="T436" i="96"/>
  <c r="T437" i="96"/>
  <c r="T438" i="96"/>
  <c r="T439" i="96"/>
  <c r="T440" i="96"/>
  <c r="T441" i="96"/>
  <c r="T447" i="96"/>
  <c r="T449" i="96"/>
  <c r="T450" i="96"/>
  <c r="T453" i="96"/>
  <c r="T455" i="96"/>
  <c r="T456" i="96"/>
  <c r="T457" i="96"/>
  <c r="T458" i="96"/>
  <c r="T459" i="96"/>
  <c r="T460" i="96"/>
  <c r="T461" i="96"/>
  <c r="T463" i="96"/>
  <c r="T464" i="96"/>
  <c r="T466" i="96"/>
  <c r="T467" i="96"/>
  <c r="T469" i="96"/>
  <c r="T471" i="96"/>
  <c r="T473" i="96"/>
  <c r="T475" i="96"/>
  <c r="T476" i="96"/>
  <c r="T477" i="96"/>
  <c r="T481" i="96"/>
  <c r="T482" i="96"/>
  <c r="T483" i="96"/>
  <c r="T484" i="96"/>
  <c r="T486" i="96"/>
  <c r="T489" i="96"/>
  <c r="T491" i="96"/>
  <c r="T492" i="96"/>
  <c r="T495" i="96"/>
  <c r="T496" i="96"/>
  <c r="T497" i="96"/>
  <c r="T500" i="96"/>
  <c r="T501" i="96"/>
  <c r="T502" i="96"/>
  <c r="T503" i="96"/>
  <c r="T504" i="96"/>
  <c r="T505" i="96"/>
  <c r="T508" i="96"/>
  <c r="T509" i="96"/>
  <c r="T510" i="96"/>
  <c r="T511" i="96"/>
  <c r="T512" i="96"/>
  <c r="T514" i="96"/>
  <c r="T517" i="96"/>
  <c r="T522" i="96"/>
  <c r="T523" i="96"/>
  <c r="T524" i="96"/>
  <c r="T527" i="96"/>
  <c r="T529" i="96"/>
  <c r="T530" i="96"/>
  <c r="T531" i="96"/>
  <c r="T533" i="96"/>
  <c r="T534" i="96"/>
  <c r="T535" i="96"/>
  <c r="T536" i="96"/>
  <c r="T537" i="96"/>
  <c r="T538" i="96"/>
  <c r="T539" i="96"/>
  <c r="T540" i="96"/>
  <c r="T541" i="96"/>
  <c r="T542" i="96"/>
  <c r="T543" i="96"/>
  <c r="T544" i="96"/>
  <c r="T545" i="96"/>
  <c r="T546" i="96"/>
  <c r="T547" i="96"/>
  <c r="T548" i="96"/>
  <c r="T549" i="96"/>
  <c r="T551" i="96"/>
  <c r="T553" i="96"/>
  <c r="T554" i="96"/>
  <c r="T555" i="96"/>
  <c r="T560" i="96"/>
  <c r="T561" i="96"/>
  <c r="T563" i="96"/>
  <c r="T564" i="96"/>
  <c r="T566" i="96"/>
  <c r="T567" i="96"/>
  <c r="T569" i="96"/>
  <c r="T570" i="96"/>
  <c r="T574" i="96"/>
  <c r="T575" i="96"/>
  <c r="T576" i="96"/>
  <c r="T578" i="96"/>
  <c r="T580" i="96"/>
  <c r="T582" i="96"/>
  <c r="T583" i="96"/>
  <c r="T584" i="96"/>
  <c r="T585" i="96"/>
  <c r="T587" i="96"/>
  <c r="T589" i="96"/>
  <c r="T591" i="96"/>
  <c r="T592" i="96"/>
  <c r="T593" i="96"/>
  <c r="T595" i="96"/>
  <c r="T596" i="96"/>
  <c r="T597" i="96"/>
  <c r="T598" i="96"/>
  <c r="T601" i="96"/>
  <c r="T602" i="96"/>
  <c r="T604" i="96"/>
  <c r="T605" i="96"/>
  <c r="T606" i="96"/>
  <c r="T607" i="96"/>
  <c r="T610" i="96"/>
  <c r="T611" i="96"/>
  <c r="T612" i="96"/>
  <c r="T614" i="96"/>
  <c r="T615" i="96"/>
  <c r="T616" i="96"/>
  <c r="T617" i="96"/>
  <c r="T621" i="96"/>
  <c r="T622" i="96"/>
  <c r="T623" i="96"/>
  <c r="T626" i="96"/>
  <c r="T627" i="96"/>
  <c r="T630" i="96"/>
  <c r="T632" i="96"/>
  <c r="T633" i="96"/>
  <c r="T634" i="96"/>
  <c r="T635" i="96"/>
  <c r="T638" i="96"/>
  <c r="T643" i="96"/>
  <c r="T644" i="96"/>
  <c r="T647" i="96"/>
  <c r="T648" i="96"/>
  <c r="T649" i="96"/>
  <c r="T650" i="96"/>
  <c r="T651" i="96"/>
  <c r="T654" i="96"/>
  <c r="T655" i="96"/>
  <c r="T656" i="96"/>
  <c r="T658" i="96"/>
  <c r="T660" i="96"/>
  <c r="T661" i="96"/>
  <c r="T665" i="96"/>
  <c r="T666" i="96"/>
  <c r="T667" i="96"/>
  <c r="T668" i="96"/>
  <c r="T669" i="96"/>
  <c r="T670" i="96"/>
  <c r="T671" i="96"/>
  <c r="T672" i="96"/>
  <c r="T673" i="96"/>
  <c r="T674" i="96"/>
  <c r="T675" i="96"/>
  <c r="T676" i="96"/>
  <c r="T678" i="96"/>
  <c r="T679" i="96"/>
  <c r="T680" i="96"/>
  <c r="T681" i="96"/>
  <c r="T683" i="96"/>
  <c r="T684" i="96"/>
  <c r="T685" i="96"/>
  <c r="T687" i="96"/>
  <c r="T688" i="96"/>
  <c r="T690" i="96"/>
  <c r="T691" i="96"/>
  <c r="T692" i="96"/>
  <c r="T694" i="96"/>
  <c r="T695" i="96"/>
  <c r="T697" i="96"/>
  <c r="T698" i="96"/>
  <c r="T699" i="96"/>
  <c r="T700" i="96"/>
  <c r="T702" i="96"/>
  <c r="T703" i="96"/>
  <c r="T704" i="96"/>
  <c r="T707" i="96"/>
  <c r="T710" i="96"/>
  <c r="T711" i="96"/>
  <c r="T713" i="96"/>
  <c r="T714" i="96"/>
  <c r="T715" i="96"/>
  <c r="T718" i="96"/>
  <c r="T719" i="96"/>
  <c r="T720" i="96"/>
  <c r="T721" i="96"/>
  <c r="T723" i="96"/>
  <c r="T724" i="96"/>
  <c r="T725" i="96"/>
  <c r="T727" i="96"/>
  <c r="T729" i="96"/>
  <c r="T730" i="96"/>
  <c r="T731" i="96"/>
  <c r="T732" i="96"/>
  <c r="T733" i="96"/>
  <c r="T734" i="96"/>
  <c r="T735" i="96"/>
  <c r="T739" i="96"/>
  <c r="T742" i="96"/>
  <c r="T743" i="96"/>
  <c r="T744" i="96"/>
  <c r="T745" i="96"/>
  <c r="T746" i="96"/>
  <c r="T750" i="96"/>
  <c r="T752" i="96"/>
  <c r="T753" i="96"/>
  <c r="T754" i="96"/>
  <c r="T755" i="96"/>
  <c r="T756" i="96"/>
  <c r="T757" i="96"/>
  <c r="T758" i="96"/>
  <c r="T761" i="96"/>
  <c r="T762" i="96"/>
  <c r="T763" i="96"/>
  <c r="T765" i="96"/>
  <c r="T766" i="96"/>
  <c r="T767" i="96"/>
  <c r="T768" i="96"/>
  <c r="T770" i="96"/>
  <c r="T771" i="96"/>
  <c r="T773" i="96"/>
  <c r="T774" i="96"/>
  <c r="T775" i="96"/>
  <c r="T776" i="96"/>
  <c r="T777" i="96"/>
  <c r="T779" i="96"/>
  <c r="T780" i="96"/>
  <c r="T784" i="96"/>
  <c r="T787" i="96"/>
  <c r="T789" i="96"/>
  <c r="T790" i="96"/>
  <c r="T791" i="96"/>
  <c r="T792" i="96"/>
  <c r="T793" i="96"/>
  <c r="T795" i="96"/>
  <c r="T796" i="96"/>
  <c r="T797" i="96"/>
  <c r="T798" i="96"/>
  <c r="T800" i="96"/>
  <c r="T801" i="96"/>
  <c r="T802" i="96"/>
  <c r="T803" i="96"/>
  <c r="T807" i="96"/>
  <c r="T809" i="96"/>
  <c r="T811" i="96"/>
  <c r="T812" i="96"/>
  <c r="T815" i="96"/>
  <c r="T816" i="96"/>
  <c r="T817" i="96"/>
  <c r="T818" i="96"/>
  <c r="T819" i="96"/>
  <c r="T821" i="96"/>
  <c r="T825" i="96"/>
  <c r="T826" i="96"/>
  <c r="T827" i="96"/>
  <c r="T828" i="96"/>
  <c r="T829" i="96"/>
  <c r="T831" i="96"/>
  <c r="T832" i="96"/>
  <c r="T833" i="96"/>
  <c r="T836" i="96"/>
  <c r="T837" i="96"/>
  <c r="T838" i="96"/>
  <c r="T844" i="96"/>
  <c r="T845" i="96"/>
  <c r="T847" i="96"/>
  <c r="T848" i="96"/>
  <c r="T849" i="96"/>
  <c r="T851" i="96"/>
  <c r="T852" i="96"/>
  <c r="T853" i="96"/>
  <c r="T854" i="96"/>
  <c r="T855" i="96"/>
  <c r="T856" i="96"/>
  <c r="T857" i="96"/>
  <c r="T858" i="96"/>
  <c r="T859" i="96"/>
  <c r="T860" i="96"/>
  <c r="T861" i="96"/>
  <c r="T862" i="96"/>
  <c r="T863" i="96"/>
  <c r="T864" i="96"/>
  <c r="T866" i="96"/>
  <c r="T867" i="96"/>
  <c r="T869" i="96"/>
  <c r="T870" i="96"/>
  <c r="T872" i="96"/>
  <c r="T873" i="96"/>
  <c r="T874" i="96"/>
  <c r="T875" i="96"/>
  <c r="T877" i="96"/>
  <c r="T878" i="96"/>
  <c r="T879" i="96"/>
  <c r="T882" i="96"/>
  <c r="T883" i="96"/>
  <c r="T886" i="96"/>
  <c r="T887" i="96"/>
  <c r="T888" i="96"/>
  <c r="T890" i="96"/>
  <c r="T891" i="96"/>
  <c r="T892" i="96"/>
  <c r="T895" i="96"/>
  <c r="T896" i="96"/>
  <c r="T897" i="96"/>
  <c r="T898" i="96"/>
  <c r="T899" i="96"/>
  <c r="T900" i="96"/>
  <c r="T902" i="96"/>
  <c r="T903" i="96"/>
  <c r="T907" i="96"/>
  <c r="T910" i="96"/>
  <c r="T911" i="96"/>
  <c r="T912" i="96"/>
  <c r="T913" i="96"/>
  <c r="T914" i="96"/>
  <c r="T915" i="96"/>
  <c r="T916" i="96"/>
  <c r="T917" i="96"/>
  <c r="T918" i="96"/>
  <c r="T919" i="96"/>
  <c r="T921" i="96"/>
  <c r="T922" i="96"/>
  <c r="T924" i="96"/>
  <c r="T927" i="96"/>
  <c r="T929" i="96"/>
  <c r="T931" i="96"/>
  <c r="T933" i="96"/>
  <c r="T934" i="96"/>
  <c r="T936" i="96"/>
  <c r="T938" i="96"/>
  <c r="T939" i="96"/>
  <c r="T942" i="96"/>
  <c r="T943" i="96"/>
  <c r="T947" i="96"/>
  <c r="T950" i="96"/>
  <c r="T952" i="96"/>
  <c r="T954" i="96"/>
  <c r="T955" i="96"/>
  <c r="T956" i="96"/>
  <c r="T958" i="96"/>
  <c r="T959" i="96"/>
  <c r="T960" i="96"/>
  <c r="T961" i="96"/>
  <c r="T962" i="96"/>
  <c r="T963" i="96"/>
  <c r="T964" i="96"/>
  <c r="T965" i="96"/>
  <c r="T966" i="96"/>
  <c r="T967" i="96"/>
  <c r="T968" i="96"/>
  <c r="T971" i="96"/>
  <c r="T972" i="96"/>
  <c r="T973" i="96"/>
  <c r="T974" i="96"/>
  <c r="T975" i="96"/>
  <c r="T976" i="96"/>
  <c r="T978" i="96"/>
  <c r="T980" i="96"/>
  <c r="T983" i="96"/>
  <c r="T985" i="96"/>
  <c r="T986" i="96"/>
  <c r="T987" i="96"/>
  <c r="T988" i="96"/>
  <c r="T991" i="96"/>
  <c r="T992" i="96"/>
  <c r="T994" i="96"/>
  <c r="T995" i="96"/>
  <c r="T996" i="96"/>
  <c r="T998" i="96"/>
  <c r="T999" i="96"/>
  <c r="T1000" i="96"/>
  <c r="T1001" i="96"/>
  <c r="T1002" i="96"/>
  <c r="T1003" i="96"/>
  <c r="T1005" i="96"/>
  <c r="T1006" i="96"/>
  <c r="T1007" i="96"/>
  <c r="T1010" i="96"/>
  <c r="T1011" i="96"/>
  <c r="T1013" i="96"/>
  <c r="T1015" i="96"/>
  <c r="T1016" i="96"/>
  <c r="T1018" i="96"/>
  <c r="T1022" i="96"/>
  <c r="T1023" i="96"/>
  <c r="T1024" i="96"/>
  <c r="T1026" i="96"/>
  <c r="T1027" i="96"/>
  <c r="T1028" i="96"/>
  <c r="T1029" i="96"/>
  <c r="T1030" i="96"/>
  <c r="T1032" i="96"/>
  <c r="T1034" i="96"/>
  <c r="T1035" i="96"/>
  <c r="T1036" i="96"/>
  <c r="T1037" i="96"/>
  <c r="T1038" i="96"/>
  <c r="T1039" i="96"/>
  <c r="T1040" i="96"/>
  <c r="T1041" i="96"/>
  <c r="T1042" i="96"/>
  <c r="T1045" i="96"/>
  <c r="T1046" i="96"/>
  <c r="T1048" i="96"/>
  <c r="T1050" i="96"/>
  <c r="T1051" i="96"/>
  <c r="T1052" i="96"/>
  <c r="T1054" i="96"/>
  <c r="T1055" i="96"/>
  <c r="T1059" i="96"/>
  <c r="T1060" i="96"/>
  <c r="T1063" i="96"/>
  <c r="T1064" i="96"/>
  <c r="T1065" i="96"/>
  <c r="T1066" i="96"/>
  <c r="T1069" i="96"/>
  <c r="T1070" i="96"/>
  <c r="T1071" i="96"/>
  <c r="T1074" i="96"/>
  <c r="T1075" i="96"/>
  <c r="T1076" i="96"/>
  <c r="T1077" i="96"/>
  <c r="T1081" i="96"/>
  <c r="T1082" i="96"/>
  <c r="T1084" i="96"/>
  <c r="T1086" i="96"/>
  <c r="T1088" i="96"/>
  <c r="T1089" i="96"/>
  <c r="T1090" i="96"/>
  <c r="T1091" i="96"/>
  <c r="T1092" i="96"/>
  <c r="T1093" i="96"/>
  <c r="T1095" i="96"/>
  <c r="T1097" i="96"/>
  <c r="T1098" i="96"/>
  <c r="T1099" i="96"/>
  <c r="T1101" i="96"/>
  <c r="T1102" i="96"/>
  <c r="T1103" i="96"/>
  <c r="T1105" i="96"/>
  <c r="T1106" i="96"/>
  <c r="T1108" i="96"/>
  <c r="T1109" i="96"/>
  <c r="T1110" i="96"/>
  <c r="T1112" i="96"/>
  <c r="T1113" i="96"/>
  <c r="T1115" i="96"/>
  <c r="T1117" i="96"/>
  <c r="T1119" i="96"/>
  <c r="T1120" i="96"/>
  <c r="T1124" i="96"/>
  <c r="T1125" i="96"/>
  <c r="T1126" i="96"/>
  <c r="T1127" i="96"/>
  <c r="T1128" i="96"/>
  <c r="T1129" i="96"/>
  <c r="T1130" i="96"/>
  <c r="T1131" i="96"/>
  <c r="T1133" i="96"/>
  <c r="T1135" i="96"/>
  <c r="T1136" i="96"/>
  <c r="T1137" i="96"/>
  <c r="T1138" i="96"/>
  <c r="T1139" i="96"/>
  <c r="T1140" i="96"/>
  <c r="T1142" i="96"/>
  <c r="T1143" i="96"/>
  <c r="T1144" i="96"/>
  <c r="T1145" i="96"/>
  <c r="T1146" i="96"/>
  <c r="T1147" i="96"/>
  <c r="T1148" i="96"/>
  <c r="T1150" i="96"/>
  <c r="T1154" i="96"/>
  <c r="T1158" i="96"/>
  <c r="T1159" i="96"/>
  <c r="T1160" i="96"/>
  <c r="T1161" i="96"/>
  <c r="T1162" i="96"/>
  <c r="T1163" i="96"/>
  <c r="T1164" i="96"/>
  <c r="T1167" i="96"/>
  <c r="T1168" i="96"/>
  <c r="T1169" i="96"/>
  <c r="T1170" i="96"/>
  <c r="T1171" i="96"/>
  <c r="T1174" i="96"/>
  <c r="T1175" i="96"/>
  <c r="T1177" i="96"/>
  <c r="T1179" i="96"/>
  <c r="T1180" i="96"/>
  <c r="T1181" i="96"/>
  <c r="T1182" i="96"/>
  <c r="T1183" i="96"/>
  <c r="T1187" i="96"/>
  <c r="T1192" i="96"/>
  <c r="T1193" i="96"/>
  <c r="T1194" i="96"/>
  <c r="T5" i="96"/>
  <c r="I10" i="4"/>
  <c r="C10" i="6"/>
  <c r="O10" i="320"/>
  <c r="R676" i="96"/>
  <c r="Q676" i="96"/>
  <c r="S902" i="96"/>
  <c r="S903" i="96"/>
  <c r="S907" i="96"/>
  <c r="R902" i="96"/>
  <c r="R903" i="96"/>
  <c r="R907" i="96"/>
  <c r="Q902" i="96"/>
  <c r="Q903" i="96"/>
  <c r="AE61" i="11368"/>
  <c r="AD61" i="11368"/>
  <c r="AB61" i="11368"/>
  <c r="AA61" i="11368"/>
  <c r="AJ59" i="11368"/>
  <c r="AI59" i="11368"/>
  <c r="AH59" i="11368"/>
  <c r="AG59" i="11368"/>
  <c r="AE59" i="11368"/>
  <c r="AD59" i="11368"/>
  <c r="AB59" i="11368"/>
  <c r="AA59" i="11368"/>
  <c r="AJ58" i="11368"/>
  <c r="AI58" i="11368"/>
  <c r="AH58" i="11368"/>
  <c r="AG58" i="11368"/>
  <c r="AE58" i="11368"/>
  <c r="AD58" i="11368"/>
  <c r="AB58" i="11368"/>
  <c r="AA58" i="11368"/>
  <c r="AJ57" i="11368"/>
  <c r="AI57" i="11368"/>
  <c r="AH57" i="11368"/>
  <c r="AG57" i="11368"/>
  <c r="AE57" i="11368"/>
  <c r="AD57" i="11368"/>
  <c r="AF57" i="11368" s="1"/>
  <c r="AB57" i="11368"/>
  <c r="AA57" i="11368"/>
  <c r="AJ56" i="11368"/>
  <c r="AI56" i="11368"/>
  <c r="AH56" i="11368"/>
  <c r="AG56" i="11368"/>
  <c r="AE56" i="11368"/>
  <c r="AD56" i="11368"/>
  <c r="AB56" i="11368"/>
  <c r="AA56" i="11368"/>
  <c r="AJ55" i="11368"/>
  <c r="AI55" i="11368"/>
  <c r="AH55" i="11368"/>
  <c r="AG55" i="11368"/>
  <c r="AE55" i="11368"/>
  <c r="AD55" i="11368"/>
  <c r="AB55" i="11368"/>
  <c r="AA55" i="11368"/>
  <c r="N333" i="96"/>
  <c r="N605" i="96"/>
  <c r="N671" i="96"/>
  <c r="N679" i="96"/>
  <c r="N766" i="96"/>
  <c r="N887" i="96"/>
  <c r="N1198" i="96"/>
  <c r="N228" i="96"/>
  <c r="N422" i="96"/>
  <c r="N489" i="96"/>
  <c r="N491" i="96"/>
  <c r="N500" i="96"/>
  <c r="N601" i="96"/>
  <c r="N950" i="96"/>
  <c r="N1125" i="96"/>
  <c r="N1197" i="96"/>
  <c r="N343" i="96"/>
  <c r="N467" i="96"/>
  <c r="N511" i="96"/>
  <c r="N654" i="96"/>
  <c r="N694" i="96"/>
  <c r="N938" i="96"/>
  <c r="N1064" i="96"/>
  <c r="N1117" i="96"/>
  <c r="N597" i="96"/>
  <c r="N761" i="96"/>
  <c r="N99" i="96"/>
  <c r="N128" i="96"/>
  <c r="N219" i="96"/>
  <c r="N313" i="96"/>
  <c r="N418" i="96"/>
  <c r="N430" i="96"/>
  <c r="N774" i="96"/>
  <c r="N792" i="96"/>
  <c r="N1101" i="96"/>
  <c r="N20" i="96"/>
  <c r="N229" i="96"/>
  <c r="N372" i="96"/>
  <c r="N660" i="96"/>
  <c r="N680" i="96"/>
  <c r="N743" i="96"/>
  <c r="N853" i="96"/>
  <c r="N996" i="96"/>
  <c r="N1133" i="96"/>
  <c r="N1196" i="96"/>
  <c r="N138" i="96"/>
  <c r="N232" i="96"/>
  <c r="N242" i="96"/>
  <c r="N560" i="96"/>
  <c r="N676" i="96"/>
  <c r="N698" i="96"/>
  <c r="N756" i="96"/>
  <c r="N1071" i="96"/>
  <c r="N1098" i="96"/>
  <c r="N816" i="96"/>
  <c r="N47" i="96"/>
  <c r="N254" i="96"/>
  <c r="N387" i="96"/>
  <c r="N632" i="96"/>
  <c r="N725" i="96"/>
  <c r="N921" i="96"/>
  <c r="N133" i="96"/>
  <c r="N279" i="96"/>
  <c r="N301" i="96"/>
  <c r="N407" i="96"/>
  <c r="N578" i="96"/>
  <c r="N688" i="96"/>
  <c r="N811" i="96"/>
  <c r="N848" i="96"/>
  <c r="N858" i="96"/>
  <c r="N980" i="96"/>
  <c r="N988" i="96"/>
  <c r="N1007" i="96"/>
  <c r="N55" i="96"/>
  <c r="N382" i="96"/>
  <c r="N447" i="96"/>
  <c r="N466" i="96"/>
  <c r="N475" i="96"/>
  <c r="N585" i="96"/>
  <c r="N791" i="96"/>
  <c r="N840" i="96"/>
  <c r="N903" i="96"/>
  <c r="N522" i="96"/>
  <c r="N469" i="96"/>
  <c r="N486" i="96"/>
  <c r="N1016" i="96"/>
  <c r="N1124" i="96"/>
  <c r="N1181" i="96"/>
  <c r="N182" i="96"/>
  <c r="N223" i="96"/>
  <c r="N272" i="96"/>
  <c r="N615" i="96"/>
  <c r="N849" i="96"/>
  <c r="N872" i="96"/>
  <c r="N973" i="96"/>
  <c r="N606" i="96"/>
  <c r="N773" i="96"/>
  <c r="N205" i="96"/>
  <c r="N1154" i="96"/>
  <c r="N299" i="96"/>
  <c r="N648" i="96"/>
  <c r="N732" i="96"/>
  <c r="N780" i="96"/>
  <c r="N965" i="96"/>
  <c r="N1005" i="96"/>
  <c r="N1142" i="96"/>
  <c r="N13" i="96"/>
  <c r="N91" i="96"/>
  <c r="N113" i="96"/>
  <c r="N238" i="96"/>
  <c r="N243" i="96"/>
  <c r="N549" i="96"/>
  <c r="N673" i="96"/>
  <c r="N745" i="96"/>
  <c r="N829" i="96"/>
  <c r="N974" i="96"/>
  <c r="N983" i="96"/>
  <c r="N1082" i="96"/>
  <c r="N1108" i="96"/>
  <c r="N1119" i="96"/>
  <c r="N17" i="96"/>
  <c r="N45" i="96"/>
  <c r="N248" i="96"/>
  <c r="N341" i="96"/>
  <c r="N450" i="96"/>
  <c r="N505" i="96"/>
  <c r="N744" i="96"/>
  <c r="N897" i="96"/>
  <c r="N410" i="96"/>
  <c r="N8" i="96"/>
  <c r="N353" i="96"/>
  <c r="N461" i="96"/>
  <c r="N145" i="96"/>
  <c r="N200" i="96"/>
  <c r="N602" i="96"/>
  <c r="N611" i="96"/>
  <c r="N621" i="96"/>
  <c r="N943" i="96"/>
  <c r="N208" i="96"/>
  <c r="N284" i="96"/>
  <c r="N307" i="96"/>
  <c r="N367" i="96"/>
  <c r="N368" i="96"/>
  <c r="N390" i="96"/>
  <c r="N517" i="96"/>
  <c r="N582" i="96"/>
  <c r="N651" i="96"/>
  <c r="N687" i="96"/>
  <c r="N803" i="96"/>
  <c r="N836" i="96"/>
  <c r="N862" i="96"/>
  <c r="N1161" i="96"/>
  <c r="N280" i="96"/>
  <c r="N337" i="96"/>
  <c r="N542" i="96"/>
  <c r="N545" i="96"/>
  <c r="N678" i="96"/>
  <c r="N700" i="96"/>
  <c r="N844" i="96"/>
  <c r="N922" i="96"/>
  <c r="N1076" i="96"/>
  <c r="N746" i="96"/>
  <c r="N139" i="96"/>
  <c r="N211" i="96"/>
  <c r="N235" i="96"/>
  <c r="N435" i="96"/>
  <c r="N733" i="96"/>
  <c r="N826" i="96"/>
  <c r="N912" i="96"/>
  <c r="N960" i="96"/>
  <c r="N1091" i="96"/>
  <c r="N1137" i="96"/>
  <c r="N48" i="96"/>
  <c r="N207" i="96"/>
  <c r="N293" i="96"/>
  <c r="N668" i="96"/>
  <c r="N789" i="96"/>
  <c r="N798" i="96"/>
  <c r="N828" i="96"/>
  <c r="N959" i="96"/>
  <c r="N972" i="96"/>
  <c r="N1036" i="96"/>
  <c r="N21" i="96"/>
  <c r="N697" i="96"/>
  <c r="N869" i="96"/>
  <c r="N87" i="96"/>
  <c r="N104" i="96"/>
  <c r="N152" i="96"/>
  <c r="N177" i="96"/>
  <c r="N258" i="96"/>
  <c r="N303" i="96"/>
  <c r="N431" i="96"/>
  <c r="N496" i="96"/>
  <c r="N584" i="96"/>
  <c r="N855" i="96"/>
  <c r="N877" i="96"/>
  <c r="N891" i="96"/>
  <c r="N964" i="96"/>
  <c r="N1013" i="96"/>
  <c r="N1145" i="96"/>
  <c r="N197" i="96"/>
  <c r="N234" i="96"/>
  <c r="N322" i="96"/>
  <c r="N428" i="96"/>
  <c r="N471" i="96"/>
  <c r="N589" i="96"/>
  <c r="N710" i="96"/>
  <c r="N837" i="96"/>
  <c r="N863" i="96"/>
  <c r="N1028" i="96"/>
  <c r="N1088" i="96"/>
  <c r="N39" i="96"/>
  <c r="N132" i="96"/>
  <c r="N283" i="96"/>
  <c r="N320" i="96"/>
  <c r="N449" i="96"/>
  <c r="N634" i="96"/>
  <c r="N763" i="96"/>
  <c r="N1136" i="96"/>
  <c r="N436" i="96"/>
  <c r="N790" i="96"/>
  <c r="N567" i="96"/>
  <c r="N591" i="96"/>
  <c r="N681" i="96"/>
  <c r="N690" i="96"/>
  <c r="N1089" i="96"/>
  <c r="N1175" i="96"/>
  <c r="N10" i="96"/>
  <c r="N18" i="96"/>
  <c r="N33" i="96"/>
  <c r="N158" i="96"/>
  <c r="N289" i="96"/>
  <c r="N317" i="96"/>
  <c r="N495" i="96"/>
  <c r="N497" i="96"/>
  <c r="N604" i="96"/>
  <c r="N1034" i="96"/>
  <c r="N19" i="96"/>
  <c r="N236" i="96"/>
  <c r="N330" i="96"/>
  <c r="N1006" i="96"/>
  <c r="N1093" i="96"/>
  <c r="N1129" i="96"/>
  <c r="N1147" i="96"/>
  <c r="N463" i="96"/>
  <c r="N157" i="96"/>
  <c r="N167" i="96"/>
  <c r="N543" i="96"/>
  <c r="N683" i="96"/>
  <c r="N768" i="96"/>
  <c r="N801" i="96"/>
  <c r="N845" i="96"/>
  <c r="N1130" i="96"/>
  <c r="N144" i="96"/>
  <c r="N176" i="96"/>
  <c r="N356" i="96"/>
  <c r="N483" i="96"/>
  <c r="N665" i="96"/>
  <c r="N856" i="96"/>
  <c r="N963" i="96"/>
  <c r="N987" i="96"/>
  <c r="N1106" i="96"/>
  <c r="N24" i="96"/>
  <c r="N25" i="96"/>
  <c r="N96" i="96"/>
  <c r="N150" i="96"/>
  <c r="N535" i="96"/>
  <c r="N720" i="96"/>
  <c r="N875" i="96"/>
  <c r="N1011" i="96"/>
  <c r="N1081" i="96"/>
  <c r="N335" i="96"/>
  <c r="N755" i="96"/>
  <c r="N1084" i="96"/>
  <c r="N538" i="96"/>
  <c r="N1074" i="96"/>
  <c r="N1113" i="96"/>
  <c r="N54" i="96"/>
  <c r="N220" i="96"/>
  <c r="N221" i="96"/>
  <c r="N614" i="96"/>
  <c r="N752" i="96"/>
  <c r="N765" i="96"/>
  <c r="N807" i="96"/>
  <c r="N1051" i="96"/>
  <c r="N437" i="96"/>
  <c r="N453" i="96"/>
  <c r="N739" i="96"/>
  <c r="N742" i="96"/>
  <c r="N779" i="96"/>
  <c r="N852" i="96"/>
  <c r="N911" i="96"/>
  <c r="N1039" i="96"/>
  <c r="N202" i="96"/>
  <c r="N361" i="96"/>
  <c r="N502" i="96"/>
  <c r="N592" i="96"/>
  <c r="N596" i="96"/>
  <c r="N721" i="96"/>
  <c r="N802" i="96"/>
  <c r="N1018" i="96"/>
  <c r="N1042" i="96"/>
  <c r="N1045" i="96"/>
  <c r="N692" i="96"/>
  <c r="N195" i="96"/>
  <c r="N417" i="96"/>
  <c r="N421" i="96"/>
  <c r="N90" i="96"/>
  <c r="N362" i="96"/>
  <c r="N509" i="96"/>
  <c r="N644" i="96"/>
  <c r="N674" i="96"/>
  <c r="N711" i="96"/>
  <c r="N771" i="96"/>
  <c r="N929" i="96"/>
  <c r="N1054" i="96"/>
  <c r="N1170" i="96"/>
  <c r="N16" i="96"/>
  <c r="N65" i="96"/>
  <c r="N426" i="96"/>
  <c r="N460" i="96"/>
  <c r="N512" i="96"/>
  <c r="N536" i="96"/>
  <c r="N898" i="96"/>
  <c r="N939" i="96"/>
  <c r="N52" i="96"/>
  <c r="N170" i="96"/>
  <c r="N796" i="96"/>
  <c r="N851" i="96"/>
  <c r="N1040" i="96"/>
  <c r="N1105" i="96"/>
  <c r="N1158" i="96"/>
  <c r="N476" i="96"/>
  <c r="N492" i="96"/>
  <c r="N595" i="96"/>
  <c r="N718" i="96"/>
  <c r="N767" i="96"/>
  <c r="N910" i="96"/>
  <c r="N916" i="96"/>
  <c r="N961" i="96"/>
  <c r="N1003" i="96"/>
  <c r="N241" i="96"/>
  <c r="N257" i="96"/>
  <c r="N630" i="96"/>
  <c r="N691" i="96"/>
  <c r="N817" i="96"/>
  <c r="N833" i="96"/>
  <c r="N859" i="96"/>
  <c r="N874" i="96"/>
  <c r="N122" i="96"/>
  <c r="N1024" i="96"/>
  <c r="N1069" i="96"/>
  <c r="N735" i="96"/>
  <c r="N1030" i="96"/>
  <c r="N1160" i="96"/>
  <c r="N159" i="96"/>
  <c r="N268" i="96"/>
  <c r="N1115" i="96"/>
  <c r="N1150" i="96"/>
  <c r="N105" i="96"/>
  <c r="N115" i="96"/>
  <c r="N153" i="96"/>
  <c r="N160" i="96"/>
  <c r="N244" i="96"/>
  <c r="N947" i="96"/>
  <c r="N999" i="96"/>
  <c r="N1090" i="96"/>
  <c r="N1109" i="96"/>
  <c r="N1120" i="96"/>
  <c r="N11" i="96"/>
  <c r="N97" i="96"/>
  <c r="N216" i="96"/>
  <c r="N265" i="96"/>
  <c r="N332" i="96"/>
  <c r="N434" i="96"/>
  <c r="N655" i="96"/>
  <c r="N787" i="96"/>
  <c r="N899" i="96"/>
  <c r="N193" i="96"/>
  <c r="N713" i="96"/>
  <c r="N1092" i="96"/>
  <c r="N719" i="96"/>
  <c r="N729" i="96"/>
  <c r="N118" i="96"/>
  <c r="N412" i="96"/>
  <c r="N508" i="96"/>
  <c r="N537" i="96"/>
  <c r="N576" i="96"/>
  <c r="N593" i="96"/>
  <c r="N607" i="96"/>
  <c r="N857" i="96"/>
  <c r="N956" i="96"/>
  <c r="N994" i="96"/>
  <c r="N1077" i="96"/>
  <c r="N1168" i="96"/>
  <c r="N1171" i="96"/>
  <c r="N38" i="96"/>
  <c r="N68" i="96"/>
  <c r="N111" i="96"/>
  <c r="N174" i="96"/>
  <c r="N352" i="96"/>
  <c r="N413" i="96"/>
  <c r="N534" i="96"/>
  <c r="N825" i="96"/>
  <c r="N1065" i="96"/>
  <c r="N1102" i="96"/>
  <c r="N1138" i="96"/>
  <c r="N1159" i="96"/>
  <c r="N1180" i="96"/>
  <c r="N110" i="96"/>
  <c r="N213" i="96"/>
  <c r="N376" i="96"/>
  <c r="N397" i="96"/>
  <c r="N633" i="96"/>
  <c r="N704" i="96"/>
  <c r="N43" i="96"/>
  <c r="N53" i="96"/>
  <c r="N667" i="96"/>
  <c r="N540" i="96"/>
  <c r="N103" i="96"/>
  <c r="N101" i="96"/>
  <c r="N83" i="96"/>
  <c r="N992" i="96"/>
  <c r="N985" i="96"/>
  <c r="N971" i="96"/>
  <c r="N952" i="96"/>
  <c r="N888" i="96"/>
  <c r="N854" i="96"/>
  <c r="N587" i="96"/>
  <c r="N408" i="96"/>
  <c r="N5" i="96"/>
  <c r="N1099" i="96"/>
  <c r="N914" i="96"/>
  <c r="N870" i="96"/>
  <c r="N724" i="96"/>
  <c r="N643" i="96"/>
  <c r="N580" i="96"/>
  <c r="N399" i="96"/>
  <c r="N393" i="96"/>
  <c r="N340" i="96"/>
  <c r="N308" i="96"/>
  <c r="N230" i="96"/>
  <c r="N72" i="96"/>
  <c r="N334" i="96"/>
  <c r="N617" i="96"/>
  <c r="N867" i="96"/>
  <c r="N975" i="96"/>
  <c r="N1052" i="96"/>
  <c r="N1127" i="96"/>
  <c r="N1182" i="96"/>
  <c r="N76" i="96"/>
  <c r="N107" i="96"/>
  <c r="N296" i="96"/>
  <c r="N298" i="96"/>
  <c r="N309" i="96"/>
  <c r="N456" i="96"/>
  <c r="N638" i="96"/>
  <c r="N707" i="96"/>
  <c r="N714" i="96"/>
  <c r="N1110" i="96"/>
  <c r="N1163" i="96"/>
  <c r="N14" i="96"/>
  <c r="N365" i="96"/>
  <c r="N400" i="96"/>
  <c r="N423" i="96"/>
  <c r="N770" i="96"/>
  <c r="N1112" i="96"/>
  <c r="N1169" i="96"/>
  <c r="N206" i="96"/>
  <c r="N136" i="96"/>
  <c r="N1059" i="96"/>
  <c r="C1196" i="96"/>
  <c r="C1197" i="96"/>
  <c r="C1198" i="96"/>
  <c r="C106" i="96"/>
  <c r="C115" i="96"/>
  <c r="C118" i="96"/>
  <c r="C453" i="96"/>
  <c r="C503" i="96"/>
  <c r="C504" i="96"/>
  <c r="C555" i="96"/>
  <c r="C648" i="96"/>
  <c r="B1196" i="96"/>
  <c r="B1197" i="96"/>
  <c r="B1198" i="96"/>
  <c r="B106" i="96"/>
  <c r="B115" i="96"/>
  <c r="B118" i="96"/>
  <c r="B453" i="96"/>
  <c r="B503" i="96"/>
  <c r="B504" i="96"/>
  <c r="B555" i="96"/>
  <c r="B648" i="96"/>
  <c r="S106" i="96"/>
  <c r="S115" i="96"/>
  <c r="S118" i="96"/>
  <c r="S453" i="96"/>
  <c r="S503" i="96"/>
  <c r="R106" i="96"/>
  <c r="R115" i="96"/>
  <c r="R118" i="96"/>
  <c r="R453" i="96"/>
  <c r="R503" i="96"/>
  <c r="Q106" i="96"/>
  <c r="Q115" i="96"/>
  <c r="Q118" i="96"/>
  <c r="Q453" i="96"/>
  <c r="Q503" i="96"/>
  <c r="S504" i="96"/>
  <c r="S555" i="96"/>
  <c r="R504" i="96"/>
  <c r="R555" i="96"/>
  <c r="Q1197" i="96"/>
  <c r="Q1198" i="96"/>
  <c r="Q504" i="96"/>
  <c r="S648" i="96"/>
  <c r="Q555" i="96"/>
  <c r="R648" i="96"/>
  <c r="Q648" i="96"/>
  <c r="S154" i="96"/>
  <c r="R154" i="96"/>
  <c r="Q154" i="96"/>
  <c r="C154" i="96"/>
  <c r="B154" i="96"/>
  <c r="S7" i="96"/>
  <c r="S14" i="96"/>
  <c r="S17" i="96"/>
  <c r="S24" i="96"/>
  <c r="S25" i="96"/>
  <c r="S39" i="96"/>
  <c r="S88" i="96"/>
  <c r="S97" i="96"/>
  <c r="S101" i="96"/>
  <c r="S110" i="96"/>
  <c r="S132" i="96"/>
  <c r="S137" i="96"/>
  <c r="S138" i="96"/>
  <c r="S170" i="96"/>
  <c r="S172" i="96"/>
  <c r="S189" i="96"/>
  <c r="S213" i="96"/>
  <c r="S216" i="96"/>
  <c r="S232" i="96"/>
  <c r="S236" i="96"/>
  <c r="S280" i="96"/>
  <c r="S283" i="96"/>
  <c r="S330" i="96"/>
  <c r="S337" i="96"/>
  <c r="S341" i="96"/>
  <c r="S364" i="96"/>
  <c r="S365" i="96"/>
  <c r="S376" i="96"/>
  <c r="S382" i="96"/>
  <c r="S391" i="96"/>
  <c r="S398" i="96"/>
  <c r="S434" i="96"/>
  <c r="S447" i="96"/>
  <c r="S449" i="96"/>
  <c r="S467" i="96"/>
  <c r="S477" i="96"/>
  <c r="S514" i="96"/>
  <c r="S535" i="96"/>
  <c r="S540" i="96"/>
  <c r="S545" i="96"/>
  <c r="S546" i="96"/>
  <c r="S553" i="96"/>
  <c r="S554" i="96"/>
  <c r="S564" i="96"/>
  <c r="S570" i="96"/>
  <c r="S583" i="96"/>
  <c r="S585" i="96"/>
  <c r="S592" i="96"/>
  <c r="S598" i="96"/>
  <c r="S649" i="96"/>
  <c r="S655" i="96"/>
  <c r="S667" i="96"/>
  <c r="S669" i="96"/>
  <c r="S672" i="96"/>
  <c r="S678" i="96"/>
  <c r="S700" i="96"/>
  <c r="S720" i="96"/>
  <c r="S744" i="96"/>
  <c r="S750" i="96"/>
  <c r="S757" i="96"/>
  <c r="S770" i="96"/>
  <c r="S787" i="96"/>
  <c r="S802" i="96"/>
  <c r="S851" i="96"/>
  <c r="S875" i="96"/>
  <c r="S883" i="96"/>
  <c r="S892" i="96"/>
  <c r="S917" i="96"/>
  <c r="S918" i="96"/>
  <c r="S998" i="96"/>
  <c r="S1000" i="96"/>
  <c r="S1018" i="96"/>
  <c r="S1041" i="96"/>
  <c r="S1045" i="96"/>
  <c r="S1064" i="96"/>
  <c r="S1105" i="96"/>
  <c r="S1112" i="96"/>
  <c r="S1140" i="96"/>
  <c r="S1147" i="96"/>
  <c r="S1158" i="96"/>
  <c r="S186" i="96"/>
  <c r="S10" i="96"/>
  <c r="S59" i="96"/>
  <c r="S76" i="96"/>
  <c r="S190" i="96"/>
  <c r="S238" i="96"/>
  <c r="S279" i="96"/>
  <c r="S284" i="96"/>
  <c r="S303" i="96"/>
  <c r="S578" i="96"/>
  <c r="S632" i="96"/>
  <c r="S651" i="96"/>
  <c r="S732" i="96"/>
  <c r="S803" i="96"/>
  <c r="S980" i="96"/>
  <c r="S995" i="96"/>
  <c r="S996" i="96"/>
  <c r="S1161" i="96"/>
  <c r="S1163" i="96"/>
  <c r="S18" i="96"/>
  <c r="S33" i="96"/>
  <c r="S43" i="96"/>
  <c r="S47" i="96"/>
  <c r="S53" i="96"/>
  <c r="S82" i="96"/>
  <c r="S124" i="96"/>
  <c r="S128" i="96"/>
  <c r="S152" i="96"/>
  <c r="S153" i="96"/>
  <c r="S173" i="96"/>
  <c r="S230" i="96"/>
  <c r="S260" i="96"/>
  <c r="S272" i="96"/>
  <c r="S299" i="96"/>
  <c r="S313" i="96"/>
  <c r="S371" i="96"/>
  <c r="S399" i="96"/>
  <c r="S402" i="96"/>
  <c r="S403" i="96"/>
  <c r="S419" i="96"/>
  <c r="S497" i="96"/>
  <c r="S567" i="96"/>
  <c r="S605" i="96"/>
  <c r="S611" i="96"/>
  <c r="S621" i="96"/>
  <c r="S718" i="96"/>
  <c r="S730" i="96"/>
  <c r="S754" i="96"/>
  <c r="S775" i="96"/>
  <c r="S789" i="96"/>
  <c r="S792" i="96"/>
  <c r="S821" i="96"/>
  <c r="S833" i="96"/>
  <c r="S836" i="96"/>
  <c r="S886" i="96"/>
  <c r="S887" i="96"/>
  <c r="S910" i="96"/>
  <c r="S915" i="96"/>
  <c r="S916" i="96"/>
  <c r="S955" i="96"/>
  <c r="S959" i="96"/>
  <c r="S999" i="96"/>
  <c r="S1026" i="96"/>
  <c r="S1029" i="96"/>
  <c r="S1082" i="96"/>
  <c r="S1090" i="96"/>
  <c r="S1091" i="96"/>
  <c r="S1106" i="96"/>
  <c r="S1131" i="96"/>
  <c r="S1135" i="96"/>
  <c r="S1168" i="96"/>
  <c r="S1181" i="96"/>
  <c r="R7" i="96"/>
  <c r="R14" i="96"/>
  <c r="R17" i="96"/>
  <c r="R24" i="96"/>
  <c r="R25" i="96"/>
  <c r="R39" i="96"/>
  <c r="R88" i="96"/>
  <c r="R97" i="96"/>
  <c r="R101" i="96"/>
  <c r="R110" i="96"/>
  <c r="R132" i="96"/>
  <c r="R137" i="96"/>
  <c r="R138" i="96"/>
  <c r="R170" i="96"/>
  <c r="R172" i="96"/>
  <c r="R189" i="96"/>
  <c r="R213" i="96"/>
  <c r="R216" i="96"/>
  <c r="R232" i="96"/>
  <c r="R236" i="96"/>
  <c r="R280" i="96"/>
  <c r="R283" i="96"/>
  <c r="R330" i="96"/>
  <c r="R337" i="96"/>
  <c r="R341" i="96"/>
  <c r="R364" i="96"/>
  <c r="R365" i="96"/>
  <c r="R376" i="96"/>
  <c r="R382" i="96"/>
  <c r="R391" i="96"/>
  <c r="R398" i="96"/>
  <c r="R434" i="96"/>
  <c r="R447" i="96"/>
  <c r="R449" i="96"/>
  <c r="R467" i="96"/>
  <c r="R477" i="96"/>
  <c r="R514" i="96"/>
  <c r="R535" i="96"/>
  <c r="R540" i="96"/>
  <c r="R545" i="96"/>
  <c r="R546" i="96"/>
  <c r="R553" i="96"/>
  <c r="R554" i="96"/>
  <c r="R564" i="96"/>
  <c r="R570" i="96"/>
  <c r="R583" i="96"/>
  <c r="R585" i="96"/>
  <c r="R592" i="96"/>
  <c r="R598" i="96"/>
  <c r="R649" i="96"/>
  <c r="R655" i="96"/>
  <c r="R667" i="96"/>
  <c r="R669" i="96"/>
  <c r="R672" i="96"/>
  <c r="R678" i="96"/>
  <c r="R700" i="96"/>
  <c r="R720" i="96"/>
  <c r="R744" i="96"/>
  <c r="R750" i="96"/>
  <c r="R757" i="96"/>
  <c r="R770" i="96"/>
  <c r="R787" i="96"/>
  <c r="R802" i="96"/>
  <c r="R851" i="96"/>
  <c r="R875" i="96"/>
  <c r="R883" i="96"/>
  <c r="R892" i="96"/>
  <c r="R917" i="96"/>
  <c r="R918" i="96"/>
  <c r="R998" i="96"/>
  <c r="R1000" i="96"/>
  <c r="R1018" i="96"/>
  <c r="R1041" i="96"/>
  <c r="R1045" i="96"/>
  <c r="R1064" i="96"/>
  <c r="R1105" i="96"/>
  <c r="R1112" i="96"/>
  <c r="R1140" i="96"/>
  <c r="R1147" i="96"/>
  <c r="R1158" i="96"/>
  <c r="R186" i="96"/>
  <c r="R10" i="96"/>
  <c r="R59" i="96"/>
  <c r="R76" i="96"/>
  <c r="R190" i="96"/>
  <c r="R238" i="96"/>
  <c r="R279" i="96"/>
  <c r="R284" i="96"/>
  <c r="R303" i="96"/>
  <c r="R578" i="96"/>
  <c r="R632" i="96"/>
  <c r="R651" i="96"/>
  <c r="R732" i="96"/>
  <c r="R803" i="96"/>
  <c r="R980" i="96"/>
  <c r="R995" i="96"/>
  <c r="R996" i="96"/>
  <c r="R1161" i="96"/>
  <c r="R1163" i="96"/>
  <c r="R18" i="96"/>
  <c r="R33" i="96"/>
  <c r="R43" i="96"/>
  <c r="R47" i="96"/>
  <c r="R53" i="96"/>
  <c r="R82" i="96"/>
  <c r="R124" i="96"/>
  <c r="R128" i="96"/>
  <c r="R152" i="96"/>
  <c r="R153" i="96"/>
  <c r="R173" i="96"/>
  <c r="R230" i="96"/>
  <c r="R260" i="96"/>
  <c r="R272" i="96"/>
  <c r="R299" i="96"/>
  <c r="R313" i="96"/>
  <c r="R371" i="96"/>
  <c r="R399" i="96"/>
  <c r="R402" i="96"/>
  <c r="R403" i="96"/>
  <c r="R419" i="96"/>
  <c r="R497" i="96"/>
  <c r="R567" i="96"/>
  <c r="R605" i="96"/>
  <c r="R611" i="96"/>
  <c r="R621" i="96"/>
  <c r="R718" i="96"/>
  <c r="R730" i="96"/>
  <c r="R754" i="96"/>
  <c r="R775" i="96"/>
  <c r="R789" i="96"/>
  <c r="R792" i="96"/>
  <c r="R821" i="96"/>
  <c r="R833" i="96"/>
  <c r="R836" i="96"/>
  <c r="R886" i="96"/>
  <c r="R887" i="96"/>
  <c r="R910" i="96"/>
  <c r="R915" i="96"/>
  <c r="R916" i="96"/>
  <c r="R955" i="96"/>
  <c r="R959" i="96"/>
  <c r="R999" i="96"/>
  <c r="R1026" i="96"/>
  <c r="R1029" i="96"/>
  <c r="R1082" i="96"/>
  <c r="R1090" i="96"/>
  <c r="R1091" i="96"/>
  <c r="R1106" i="96"/>
  <c r="R1131" i="96"/>
  <c r="R1135" i="96"/>
  <c r="R1168" i="96"/>
  <c r="R1181" i="96"/>
  <c r="Q39" i="96"/>
  <c r="Q88" i="96"/>
  <c r="Q97" i="96"/>
  <c r="Q101" i="96"/>
  <c r="Q110" i="96"/>
  <c r="Q132" i="96"/>
  <c r="Q137" i="96"/>
  <c r="Q138" i="96"/>
  <c r="Q170" i="96"/>
  <c r="Q172" i="96"/>
  <c r="Q189" i="96"/>
  <c r="Q213" i="96"/>
  <c r="Q216" i="96"/>
  <c r="Q232" i="96"/>
  <c r="Q236" i="96"/>
  <c r="Q280" i="96"/>
  <c r="Q283" i="96"/>
  <c r="Q330" i="96"/>
  <c r="Q337" i="96"/>
  <c r="Q341" i="96"/>
  <c r="Q364" i="96"/>
  <c r="Q365" i="96"/>
  <c r="Q376" i="96"/>
  <c r="Q382" i="96"/>
  <c r="Q391" i="96"/>
  <c r="Q398" i="96"/>
  <c r="Q434" i="96"/>
  <c r="Q447" i="96"/>
  <c r="Q449" i="96"/>
  <c r="Q467" i="96"/>
  <c r="Q477" i="96"/>
  <c r="Q514" i="96"/>
  <c r="Q535" i="96"/>
  <c r="Q540" i="96"/>
  <c r="Q545" i="96"/>
  <c r="Q546" i="96"/>
  <c r="Q553" i="96"/>
  <c r="Q554" i="96"/>
  <c r="Q564" i="96"/>
  <c r="Q570" i="96"/>
  <c r="Q583" i="96"/>
  <c r="Q585" i="96"/>
  <c r="Q592" i="96"/>
  <c r="Q598" i="96"/>
  <c r="Q649" i="96"/>
  <c r="Q655" i="96"/>
  <c r="Q667" i="96"/>
  <c r="Q669" i="96"/>
  <c r="Q672" i="96"/>
  <c r="Q678" i="96"/>
  <c r="Q700" i="96"/>
  <c r="Q720" i="96"/>
  <c r="Q744" i="96"/>
  <c r="Q750" i="96"/>
  <c r="Q757" i="96"/>
  <c r="Q770" i="96"/>
  <c r="Q787" i="96"/>
  <c r="Q802" i="96"/>
  <c r="Q851" i="96"/>
  <c r="Q875" i="96"/>
  <c r="Q883" i="96"/>
  <c r="Q892" i="96"/>
  <c r="Q907" i="96"/>
  <c r="Q917" i="96"/>
  <c r="Q918" i="96"/>
  <c r="Q998" i="96"/>
  <c r="Q1000" i="96"/>
  <c r="Q1018" i="96"/>
  <c r="Q1041" i="96"/>
  <c r="Q1045" i="96"/>
  <c r="Q1064" i="96"/>
  <c r="Q1105" i="96"/>
  <c r="Q1112" i="96"/>
  <c r="Q1140" i="96"/>
  <c r="Q1147" i="96"/>
  <c r="Q1158" i="96"/>
  <c r="Q186" i="96"/>
  <c r="Q59" i="96"/>
  <c r="Q76" i="96"/>
  <c r="Q190" i="96"/>
  <c r="Q238" i="96"/>
  <c r="Q279" i="96"/>
  <c r="Q284" i="96"/>
  <c r="Q303" i="96"/>
  <c r="Q578" i="96"/>
  <c r="Q632" i="96"/>
  <c r="Q651" i="96"/>
  <c r="Q732" i="96"/>
  <c r="Q803" i="96"/>
  <c r="Q980" i="96"/>
  <c r="Q995" i="96"/>
  <c r="Q996" i="96"/>
  <c r="Q1161" i="96"/>
  <c r="Q1163" i="96"/>
  <c r="Q33" i="96"/>
  <c r="Q43" i="96"/>
  <c r="Q47" i="96"/>
  <c r="Q53" i="96"/>
  <c r="Q82" i="96"/>
  <c r="Q124" i="96"/>
  <c r="Q128" i="96"/>
  <c r="Q152" i="96"/>
  <c r="Q153" i="96"/>
  <c r="Q173" i="96"/>
  <c r="Q230" i="96"/>
  <c r="Q260" i="96"/>
  <c r="Q272" i="96"/>
  <c r="Q299" i="96"/>
  <c r="Q313" i="96"/>
  <c r="Q371" i="96"/>
  <c r="Q399" i="96"/>
  <c r="Q402" i="96"/>
  <c r="Q403" i="96"/>
  <c r="Q419" i="96"/>
  <c r="Q497" i="96"/>
  <c r="Q567" i="96"/>
  <c r="Q605" i="96"/>
  <c r="Q611" i="96"/>
  <c r="Q621" i="96"/>
  <c r="Q718" i="96"/>
  <c r="Q730" i="96"/>
  <c r="Q754" i="96"/>
  <c r="Q775" i="96"/>
  <c r="Q789" i="96"/>
  <c r="Q792" i="96"/>
  <c r="Q821" i="96"/>
  <c r="Q833" i="96"/>
  <c r="Q836" i="96"/>
  <c r="Q886" i="96"/>
  <c r="Q887" i="96"/>
  <c r="Q910" i="96"/>
  <c r="Q915" i="96"/>
  <c r="Q916" i="96"/>
  <c r="Q955" i="96"/>
  <c r="Q959" i="96"/>
  <c r="Q999" i="96"/>
  <c r="Q1026" i="96"/>
  <c r="Q1029" i="96"/>
  <c r="Q1082" i="96"/>
  <c r="Q1090" i="96"/>
  <c r="Q1091" i="96"/>
  <c r="Q1106" i="96"/>
  <c r="Q1131" i="96"/>
  <c r="Q1135" i="96"/>
  <c r="Q1168" i="96"/>
  <c r="Q1181" i="96"/>
  <c r="C7" i="96"/>
  <c r="C14" i="96"/>
  <c r="C17" i="96"/>
  <c r="C24" i="96"/>
  <c r="C25" i="96"/>
  <c r="C39" i="96"/>
  <c r="C88" i="96"/>
  <c r="C97" i="96"/>
  <c r="C101" i="96"/>
  <c r="C110" i="96"/>
  <c r="C132" i="96"/>
  <c r="C137" i="96"/>
  <c r="C138" i="96"/>
  <c r="C170" i="96"/>
  <c r="C172" i="96"/>
  <c r="C189" i="96"/>
  <c r="C213" i="96"/>
  <c r="C216" i="96"/>
  <c r="C232" i="96"/>
  <c r="C236" i="96"/>
  <c r="C280" i="96"/>
  <c r="C283" i="96"/>
  <c r="C330" i="96"/>
  <c r="C337" i="96"/>
  <c r="C341" i="96"/>
  <c r="C364" i="96"/>
  <c r="C365" i="96"/>
  <c r="C376" i="96"/>
  <c r="C382" i="96"/>
  <c r="C391" i="96"/>
  <c r="C398" i="96"/>
  <c r="C434" i="96"/>
  <c r="C447" i="96"/>
  <c r="C449" i="96"/>
  <c r="C467" i="96"/>
  <c r="C477" i="96"/>
  <c r="C514" i="96"/>
  <c r="C535" i="96"/>
  <c r="C540" i="96"/>
  <c r="C545" i="96"/>
  <c r="C546" i="96"/>
  <c r="C553" i="96"/>
  <c r="C554" i="96"/>
  <c r="C564" i="96"/>
  <c r="C570" i="96"/>
  <c r="C583" i="96"/>
  <c r="C585" i="96"/>
  <c r="C592" i="96"/>
  <c r="C598" i="96"/>
  <c r="C649" i="96"/>
  <c r="C655" i="96"/>
  <c r="C667" i="96"/>
  <c r="C669" i="96"/>
  <c r="C672" i="96"/>
  <c r="C678" i="96"/>
  <c r="C700" i="96"/>
  <c r="C720" i="96"/>
  <c r="C744" i="96"/>
  <c r="C750" i="96"/>
  <c r="C757" i="96"/>
  <c r="C770" i="96"/>
  <c r="C787" i="96"/>
  <c r="C802" i="96"/>
  <c r="C851" i="96"/>
  <c r="C875" i="96"/>
  <c r="C883" i="96"/>
  <c r="C892" i="96"/>
  <c r="C903" i="96"/>
  <c r="C907" i="96"/>
  <c r="C917" i="96"/>
  <c r="C918" i="96"/>
  <c r="C998" i="96"/>
  <c r="C1000" i="96"/>
  <c r="C1018" i="96"/>
  <c r="C1041" i="96"/>
  <c r="C1045" i="96"/>
  <c r="C1064" i="96"/>
  <c r="C1105" i="96"/>
  <c r="C1112" i="96"/>
  <c r="C1140" i="96"/>
  <c r="C1147" i="96"/>
  <c r="C1158" i="96"/>
  <c r="C186" i="96"/>
  <c r="C10" i="96"/>
  <c r="C59" i="96"/>
  <c r="C76" i="96"/>
  <c r="C190" i="96"/>
  <c r="C238" i="96"/>
  <c r="C279" i="96"/>
  <c r="C284" i="96"/>
  <c r="C303" i="96"/>
  <c r="C578" i="96"/>
  <c r="C632" i="96"/>
  <c r="C651" i="96"/>
  <c r="C732" i="96"/>
  <c r="C803" i="96"/>
  <c r="C980" i="96"/>
  <c r="C995" i="96"/>
  <c r="C996" i="96"/>
  <c r="C1161" i="96"/>
  <c r="C1163" i="96"/>
  <c r="C18" i="96"/>
  <c r="C33" i="96"/>
  <c r="C43" i="96"/>
  <c r="C47" i="96"/>
  <c r="C53" i="96"/>
  <c r="C82" i="96"/>
  <c r="C124" i="96"/>
  <c r="C128" i="96"/>
  <c r="C152" i="96"/>
  <c r="C153" i="96"/>
  <c r="C173" i="96"/>
  <c r="C230" i="96"/>
  <c r="C260" i="96"/>
  <c r="C272" i="96"/>
  <c r="C299" i="96"/>
  <c r="C313" i="96"/>
  <c r="C371" i="96"/>
  <c r="C399" i="96"/>
  <c r="C402" i="96"/>
  <c r="C403" i="96"/>
  <c r="C419" i="96"/>
  <c r="C497" i="96"/>
  <c r="C567" i="96"/>
  <c r="C605" i="96"/>
  <c r="C611" i="96"/>
  <c r="C621" i="96"/>
  <c r="C718" i="96"/>
  <c r="C730" i="96"/>
  <c r="C754" i="96"/>
  <c r="C775" i="96"/>
  <c r="C789" i="96"/>
  <c r="C792" i="96"/>
  <c r="C821" i="96"/>
  <c r="C833" i="96"/>
  <c r="C836" i="96"/>
  <c r="C886" i="96"/>
  <c r="C887" i="96"/>
  <c r="C910" i="96"/>
  <c r="C915" i="96"/>
  <c r="C916" i="96"/>
  <c r="C955" i="96"/>
  <c r="C959" i="96"/>
  <c r="C999" i="96"/>
  <c r="C1026" i="96"/>
  <c r="C1029" i="96"/>
  <c r="C1082" i="96"/>
  <c r="C1090" i="96"/>
  <c r="C1091" i="96"/>
  <c r="C1106" i="96"/>
  <c r="C1131" i="96"/>
  <c r="C1135" i="96"/>
  <c r="C1168" i="96"/>
  <c r="C1181" i="96"/>
  <c r="B7" i="96"/>
  <c r="B14" i="96"/>
  <c r="B17" i="96"/>
  <c r="B24" i="96"/>
  <c r="B25" i="96"/>
  <c r="B39" i="96"/>
  <c r="B88" i="96"/>
  <c r="B97" i="96"/>
  <c r="B101" i="96"/>
  <c r="B110" i="96"/>
  <c r="B132" i="96"/>
  <c r="B137" i="96"/>
  <c r="B138" i="96"/>
  <c r="B170" i="96"/>
  <c r="B172" i="96"/>
  <c r="B189" i="96"/>
  <c r="B213" i="96"/>
  <c r="B216" i="96"/>
  <c r="B232" i="96"/>
  <c r="B236" i="96"/>
  <c r="B280" i="96"/>
  <c r="B283" i="96"/>
  <c r="B330" i="96"/>
  <c r="B337" i="96"/>
  <c r="B341" i="96"/>
  <c r="B364" i="96"/>
  <c r="B365" i="96"/>
  <c r="B376" i="96"/>
  <c r="B382" i="96"/>
  <c r="B391" i="96"/>
  <c r="B398" i="96"/>
  <c r="B434" i="96"/>
  <c r="B447" i="96"/>
  <c r="B449" i="96"/>
  <c r="B467" i="96"/>
  <c r="B477" i="96"/>
  <c r="B514" i="96"/>
  <c r="B535" i="96"/>
  <c r="B540" i="96"/>
  <c r="B545" i="96"/>
  <c r="B546" i="96"/>
  <c r="B553" i="96"/>
  <c r="B554" i="96"/>
  <c r="B564" i="96"/>
  <c r="B570" i="96"/>
  <c r="B583" i="96"/>
  <c r="B585" i="96"/>
  <c r="B592" i="96"/>
  <c r="B598" i="96"/>
  <c r="B649" i="96"/>
  <c r="B655" i="96"/>
  <c r="B667" i="96"/>
  <c r="B669" i="96"/>
  <c r="B672" i="96"/>
  <c r="B678" i="96"/>
  <c r="B700" i="96"/>
  <c r="B720" i="96"/>
  <c r="B744" i="96"/>
  <c r="B750" i="96"/>
  <c r="B757" i="96"/>
  <c r="B770" i="96"/>
  <c r="B787" i="96"/>
  <c r="B802" i="96"/>
  <c r="B851" i="96"/>
  <c r="B875" i="96"/>
  <c r="B883" i="96"/>
  <c r="B892" i="96"/>
  <c r="B903" i="96"/>
  <c r="B907" i="96"/>
  <c r="B917" i="96"/>
  <c r="B918" i="96"/>
  <c r="B998" i="96"/>
  <c r="B1000" i="96"/>
  <c r="B1018" i="96"/>
  <c r="B1041" i="96"/>
  <c r="B1045" i="96"/>
  <c r="B1064" i="96"/>
  <c r="B1105" i="96"/>
  <c r="B1112" i="96"/>
  <c r="B1140" i="96"/>
  <c r="B1147" i="96"/>
  <c r="B1158" i="96"/>
  <c r="B186" i="96"/>
  <c r="B10" i="96"/>
  <c r="B59" i="96"/>
  <c r="B76" i="96"/>
  <c r="B190" i="96"/>
  <c r="B238" i="96"/>
  <c r="B279" i="96"/>
  <c r="B284" i="96"/>
  <c r="B303" i="96"/>
  <c r="B578" i="96"/>
  <c r="B632" i="96"/>
  <c r="B651" i="96"/>
  <c r="B732" i="96"/>
  <c r="B803" i="96"/>
  <c r="B980" i="96"/>
  <c r="B995" i="96"/>
  <c r="B996" i="96"/>
  <c r="B1161" i="96"/>
  <c r="B1163" i="96"/>
  <c r="B18" i="96"/>
  <c r="B33" i="96"/>
  <c r="B43" i="96"/>
  <c r="B47" i="96"/>
  <c r="B53" i="96"/>
  <c r="B82" i="96"/>
  <c r="B124" i="96"/>
  <c r="B128" i="96"/>
  <c r="B152" i="96"/>
  <c r="B153" i="96"/>
  <c r="B173" i="96"/>
  <c r="B230" i="96"/>
  <c r="B260" i="96"/>
  <c r="B272" i="96"/>
  <c r="B299" i="96"/>
  <c r="B313" i="96"/>
  <c r="B371" i="96"/>
  <c r="B399" i="96"/>
  <c r="B402" i="96"/>
  <c r="B403" i="96"/>
  <c r="B419" i="96"/>
  <c r="B497" i="96"/>
  <c r="B567" i="96"/>
  <c r="B605" i="96"/>
  <c r="B611" i="96"/>
  <c r="B621" i="96"/>
  <c r="B718" i="96"/>
  <c r="B730" i="96"/>
  <c r="B754" i="96"/>
  <c r="B775" i="96"/>
  <c r="B789" i="96"/>
  <c r="B792" i="96"/>
  <c r="B821" i="96"/>
  <c r="B833" i="96"/>
  <c r="B836" i="96"/>
  <c r="B886" i="96"/>
  <c r="B887" i="96"/>
  <c r="B910" i="96"/>
  <c r="B915" i="96"/>
  <c r="B916" i="96"/>
  <c r="B955" i="96"/>
  <c r="B959" i="96"/>
  <c r="B999" i="96"/>
  <c r="B1026" i="96"/>
  <c r="B1029" i="96"/>
  <c r="B1082" i="96"/>
  <c r="B1090" i="96"/>
  <c r="B1091" i="96"/>
  <c r="B1106" i="96"/>
  <c r="B1131" i="96"/>
  <c r="B1135" i="96"/>
  <c r="B1168" i="96"/>
  <c r="B1181" i="96"/>
  <c r="N650" i="96"/>
  <c r="N551" i="96"/>
  <c r="N548" i="96"/>
  <c r="N533" i="96"/>
  <c r="N481" i="96"/>
  <c r="N406" i="96"/>
  <c r="N385" i="96"/>
  <c r="N339" i="96"/>
  <c r="N253" i="96"/>
  <c r="N116" i="96"/>
  <c r="N92" i="96"/>
  <c r="N66" i="96"/>
  <c r="N1194" i="96"/>
  <c r="N1193" i="96"/>
  <c r="N968" i="96"/>
  <c r="N866" i="96"/>
  <c r="N699" i="96"/>
  <c r="N1167" i="96"/>
  <c r="N1097" i="96"/>
  <c r="N1027" i="96"/>
  <c r="N861" i="96"/>
  <c r="N627" i="96"/>
  <c r="N575" i="96"/>
  <c r="N547" i="96"/>
  <c r="N438" i="96"/>
  <c r="N395" i="96"/>
  <c r="N355" i="96"/>
  <c r="N306" i="96"/>
  <c r="N185" i="96"/>
  <c r="N42" i="96"/>
  <c r="B724" i="11361"/>
  <c r="B723" i="11361"/>
  <c r="B670" i="11361"/>
  <c r="B644" i="11361"/>
  <c r="B612" i="11361"/>
  <c r="B581" i="11361"/>
  <c r="B504" i="11361"/>
  <c r="B478" i="11361"/>
  <c r="B448" i="11361"/>
  <c r="B421" i="11361"/>
  <c r="B389" i="11361"/>
  <c r="B365" i="11361"/>
  <c r="B559" i="11361"/>
  <c r="B332" i="11361"/>
  <c r="B299" i="11361"/>
  <c r="B268" i="11361"/>
  <c r="B236" i="11361"/>
  <c r="B183" i="11361"/>
  <c r="B75" i="11361"/>
  <c r="B74" i="11361"/>
  <c r="U8" i="11356"/>
  <c r="AG8" i="6"/>
  <c r="AA8" i="4"/>
  <c r="AA10" i="4"/>
  <c r="C61" i="96"/>
  <c r="C65" i="96"/>
  <c r="C66" i="96"/>
  <c r="C68" i="96"/>
  <c r="C70" i="96"/>
  <c r="C72" i="96"/>
  <c r="C78" i="96"/>
  <c r="C81" i="96"/>
  <c r="C83" i="96"/>
  <c r="C87" i="96"/>
  <c r="C90" i="96"/>
  <c r="C91" i="96"/>
  <c r="C92" i="96"/>
  <c r="C93" i="96"/>
  <c r="C96" i="96"/>
  <c r="C98" i="96"/>
  <c r="C103" i="96"/>
  <c r="C104" i="96"/>
  <c r="C105" i="96"/>
  <c r="C107" i="96"/>
  <c r="C111" i="96"/>
  <c r="C113" i="96"/>
  <c r="C114" i="96"/>
  <c r="C117" i="96"/>
  <c r="C121" i="96"/>
  <c r="C122" i="96"/>
  <c r="C131" i="96"/>
  <c r="C133" i="96"/>
  <c r="C139" i="96"/>
  <c r="C144" i="96"/>
  <c r="C145" i="96"/>
  <c r="C148" i="96"/>
  <c r="C149" i="96"/>
  <c r="C150" i="96"/>
  <c r="C157" i="96"/>
  <c r="C158" i="96"/>
  <c r="C160" i="96"/>
  <c r="C162" i="96"/>
  <c r="C165" i="96"/>
  <c r="C166" i="96"/>
  <c r="C167" i="96"/>
  <c r="C168" i="96"/>
  <c r="C174" i="96"/>
  <c r="C176" i="96"/>
  <c r="C177" i="96"/>
  <c r="C179" i="96"/>
  <c r="C180" i="96"/>
  <c r="C182" i="96"/>
  <c r="C184" i="96"/>
  <c r="C185" i="96"/>
  <c r="C188" i="96"/>
  <c r="C191" i="96"/>
  <c r="C192" i="96"/>
  <c r="C197" i="96"/>
  <c r="C199" i="96"/>
  <c r="C200" i="96"/>
  <c r="C201" i="96"/>
  <c r="C202" i="96"/>
  <c r="C207" i="96"/>
  <c r="C208" i="96"/>
  <c r="C210" i="96"/>
  <c r="C212" i="96"/>
  <c r="C214" i="96"/>
  <c r="C219" i="96"/>
  <c r="C220" i="96"/>
  <c r="C221" i="96"/>
  <c r="C223" i="96"/>
  <c r="C226" i="96"/>
  <c r="C228" i="96"/>
  <c r="C229" i="96"/>
  <c r="C233" i="96"/>
  <c r="C234" i="96"/>
  <c r="C235" i="96"/>
  <c r="C239" i="96"/>
  <c r="C241" i="96"/>
  <c r="C242" i="96"/>
  <c r="C243" i="96"/>
  <c r="C244" i="96"/>
  <c r="C247" i="96"/>
  <c r="C248" i="96"/>
  <c r="C252" i="96"/>
  <c r="C253" i="96"/>
  <c r="C254" i="96"/>
  <c r="C256" i="96"/>
  <c r="C257" i="96"/>
  <c r="C258" i="96"/>
  <c r="C264" i="96"/>
  <c r="C265" i="96"/>
  <c r="C266" i="96"/>
  <c r="C268" i="96"/>
  <c r="C271" i="96"/>
  <c r="C273" i="96"/>
  <c r="C276" i="96"/>
  <c r="C278" i="96"/>
  <c r="C281" i="96"/>
  <c r="C285" i="96"/>
  <c r="C287" i="96"/>
  <c r="C288" i="96"/>
  <c r="C289" i="96"/>
  <c r="C291" i="96"/>
  <c r="C293" i="96"/>
  <c r="C296" i="96"/>
  <c r="C298" i="96"/>
  <c r="C300" i="96"/>
  <c r="C301" i="96"/>
  <c r="C302" i="96"/>
  <c r="C305" i="96"/>
  <c r="C306" i="96"/>
  <c r="C307" i="96"/>
  <c r="B307" i="96"/>
  <c r="C308" i="96"/>
  <c r="C309" i="96"/>
  <c r="C311" i="96"/>
  <c r="C317" i="96"/>
  <c r="C320" i="96"/>
  <c r="C322" i="96"/>
  <c r="C325" i="96"/>
  <c r="C326" i="96"/>
  <c r="C328" i="96"/>
  <c r="C329" i="96"/>
  <c r="C331" i="96"/>
  <c r="C332" i="96"/>
  <c r="C333" i="96"/>
  <c r="C334" i="96"/>
  <c r="C336" i="96"/>
  <c r="C339" i="96"/>
  <c r="C340" i="96"/>
  <c r="C343" i="96"/>
  <c r="C344" i="96"/>
  <c r="C345" i="96"/>
  <c r="C348" i="96"/>
  <c r="C352" i="96"/>
  <c r="C355" i="96"/>
  <c r="C356" i="96"/>
  <c r="C357" i="96"/>
  <c r="C358" i="96"/>
  <c r="C360" i="96"/>
  <c r="C361" i="96"/>
  <c r="C362" i="96"/>
  <c r="C367" i="96"/>
  <c r="C368" i="96"/>
  <c r="C372" i="96"/>
  <c r="C385" i="96"/>
  <c r="C386" i="96"/>
  <c r="C387" i="96"/>
  <c r="C390" i="96"/>
  <c r="C393" i="96"/>
  <c r="C394" i="96"/>
  <c r="C395" i="96"/>
  <c r="C397" i="96"/>
  <c r="C400" i="96"/>
  <c r="C407" i="96"/>
  <c r="C408" i="96"/>
  <c r="C409" i="96"/>
  <c r="C412" i="96"/>
  <c r="C413" i="96"/>
  <c r="C418" i="96"/>
  <c r="C422" i="96"/>
  <c r="C423" i="96"/>
  <c r="C426" i="96"/>
  <c r="C428" i="96"/>
  <c r="C430" i="96"/>
  <c r="C431" i="96"/>
  <c r="C432" i="96"/>
  <c r="C435" i="96"/>
  <c r="C437" i="96"/>
  <c r="C438" i="96"/>
  <c r="C439" i="96"/>
  <c r="C440" i="96"/>
  <c r="C450" i="96"/>
  <c r="C455" i="96"/>
  <c r="C456" i="96"/>
  <c r="C457" i="96"/>
  <c r="C458" i="96"/>
  <c r="C459" i="96"/>
  <c r="B459" i="96"/>
  <c r="C460" i="96"/>
  <c r="C464" i="96"/>
  <c r="C466" i="96"/>
  <c r="C469" i="96"/>
  <c r="C471" i="96"/>
  <c r="C473" i="96"/>
  <c r="C475" i="96"/>
  <c r="C476" i="96"/>
  <c r="C481" i="96"/>
  <c r="C482" i="96"/>
  <c r="C483" i="96"/>
  <c r="C484" i="96"/>
  <c r="C486" i="96"/>
  <c r="C489" i="96"/>
  <c r="C491" i="96"/>
  <c r="C492" i="96"/>
  <c r="C495" i="96"/>
  <c r="C496" i="96"/>
  <c r="C500" i="96"/>
  <c r="C501" i="96"/>
  <c r="C502" i="96"/>
  <c r="C505" i="96"/>
  <c r="C508" i="96"/>
  <c r="C509" i="96"/>
  <c r="C511" i="96"/>
  <c r="C512" i="96"/>
  <c r="C517" i="96"/>
  <c r="C523" i="96"/>
  <c r="C527" i="96"/>
  <c r="C529" i="96"/>
  <c r="C530" i="96"/>
  <c r="C531" i="96"/>
  <c r="C533" i="96"/>
  <c r="C534" i="96"/>
  <c r="C536" i="96"/>
  <c r="C537" i="96"/>
  <c r="C541" i="96"/>
  <c r="C542" i="96"/>
  <c r="C543" i="96"/>
  <c r="C544" i="96"/>
  <c r="C548" i="96"/>
  <c r="C549" i="96"/>
  <c r="C560" i="96"/>
  <c r="C561" i="96"/>
  <c r="C563" i="96"/>
  <c r="C566" i="96"/>
  <c r="C574" i="96"/>
  <c r="C575" i="96"/>
  <c r="C576" i="96"/>
  <c r="C580" i="96"/>
  <c r="C582" i="96"/>
  <c r="C584" i="96"/>
  <c r="C587" i="96"/>
  <c r="C589" i="96"/>
  <c r="C591" i="96"/>
  <c r="C593" i="96"/>
  <c r="C595" i="96"/>
  <c r="C596" i="96"/>
  <c r="C601" i="96"/>
  <c r="C602" i="96"/>
  <c r="C604" i="96"/>
  <c r="C606" i="96"/>
  <c r="C607" i="96"/>
  <c r="C612" i="96"/>
  <c r="C614" i="96"/>
  <c r="C615" i="96"/>
  <c r="C616" i="96"/>
  <c r="C617" i="96"/>
  <c r="C622" i="96"/>
  <c r="C623" i="96"/>
  <c r="C626" i="96"/>
  <c r="C630" i="96"/>
  <c r="C633" i="96"/>
  <c r="C634" i="96"/>
  <c r="C635" i="96"/>
  <c r="C638" i="96"/>
  <c r="C643" i="96"/>
  <c r="C644" i="96"/>
  <c r="C647" i="96"/>
  <c r="C650" i="96"/>
  <c r="C654" i="96"/>
  <c r="C658" i="96"/>
  <c r="C660" i="96"/>
  <c r="C661" i="96"/>
  <c r="C665" i="96"/>
  <c r="C666" i="96"/>
  <c r="C668" i="96"/>
  <c r="C671" i="96"/>
  <c r="C673" i="96"/>
  <c r="C674" i="96"/>
  <c r="C676" i="96"/>
  <c r="C679" i="96"/>
  <c r="C680" i="96"/>
  <c r="C681" i="96"/>
  <c r="C683" i="96"/>
  <c r="C684" i="96"/>
  <c r="C685" i="96"/>
  <c r="C687" i="96"/>
  <c r="C688" i="96"/>
  <c r="C690" i="96"/>
  <c r="C691" i="96"/>
  <c r="C694" i="96"/>
  <c r="C695" i="96"/>
  <c r="C697" i="96"/>
  <c r="C698" i="96"/>
  <c r="C699" i="96"/>
  <c r="C702" i="96"/>
  <c r="C703" i="96"/>
  <c r="C704" i="96"/>
  <c r="C707" i="96"/>
  <c r="C710" i="96"/>
  <c r="C711" i="96"/>
  <c r="C714" i="96"/>
  <c r="C715" i="96"/>
  <c r="C721" i="96"/>
  <c r="C723" i="96"/>
  <c r="C724" i="96"/>
  <c r="C725" i="96"/>
  <c r="C727" i="96"/>
  <c r="C731" i="96"/>
  <c r="C733" i="96"/>
  <c r="C734" i="96"/>
  <c r="C739" i="96"/>
  <c r="C742" i="96"/>
  <c r="C743" i="96"/>
  <c r="C745" i="96"/>
  <c r="C752" i="96"/>
  <c r="C753" i="96"/>
  <c r="C756" i="96"/>
  <c r="C762" i="96"/>
  <c r="C763" i="96"/>
  <c r="C765" i="96"/>
  <c r="C766" i="96"/>
  <c r="C767" i="96"/>
  <c r="C768" i="96"/>
  <c r="C771" i="96"/>
  <c r="C773" i="96"/>
  <c r="C774" i="96"/>
  <c r="C776" i="96"/>
  <c r="C777" i="96"/>
  <c r="C779" i="96"/>
  <c r="C780" i="96"/>
  <c r="C784" i="96"/>
  <c r="C791" i="96"/>
  <c r="C793" i="96"/>
  <c r="C795" i="96"/>
  <c r="C796" i="96"/>
  <c r="C797" i="96"/>
  <c r="C798" i="96"/>
  <c r="C800" i="96"/>
  <c r="C801" i="96"/>
  <c r="C807" i="96"/>
  <c r="C809" i="96"/>
  <c r="C811" i="96"/>
  <c r="C815" i="96"/>
  <c r="C817" i="96"/>
  <c r="C818" i="96"/>
  <c r="C819" i="96"/>
  <c r="C825" i="96"/>
  <c r="C826" i="96"/>
  <c r="C828" i="96"/>
  <c r="C829" i="96"/>
  <c r="C831" i="96"/>
  <c r="C832" i="96"/>
  <c r="C837" i="96"/>
  <c r="C838" i="96"/>
  <c r="C840" i="96"/>
  <c r="C844" i="96"/>
  <c r="C845" i="96"/>
  <c r="C847" i="96"/>
  <c r="C848" i="96"/>
  <c r="C849" i="96"/>
  <c r="C852" i="96"/>
  <c r="C853" i="96"/>
  <c r="C854" i="96"/>
  <c r="C855" i="96"/>
  <c r="C856" i="96"/>
  <c r="C857" i="96"/>
  <c r="C858" i="96"/>
  <c r="C859" i="96"/>
  <c r="C860" i="96"/>
  <c r="C861" i="96"/>
  <c r="C862" i="96"/>
  <c r="C863" i="96"/>
  <c r="C864" i="96"/>
  <c r="C866" i="96"/>
  <c r="C867" i="96"/>
  <c r="C869" i="96"/>
  <c r="C870" i="96"/>
  <c r="C872" i="96"/>
  <c r="C873" i="96"/>
  <c r="C874" i="96"/>
  <c r="C877" i="96"/>
  <c r="C878" i="96"/>
  <c r="C879" i="96"/>
  <c r="C882" i="96"/>
  <c r="C888" i="96"/>
  <c r="C890" i="96"/>
  <c r="C891" i="96"/>
  <c r="C896" i="96"/>
  <c r="C897" i="96"/>
  <c r="C898" i="96"/>
  <c r="C899" i="96"/>
  <c r="C900" i="96"/>
  <c r="C911" i="96"/>
  <c r="C912" i="96"/>
  <c r="C913" i="96"/>
  <c r="C914" i="96"/>
  <c r="C919" i="96"/>
  <c r="C921" i="96"/>
  <c r="C924" i="96"/>
  <c r="C927" i="96"/>
  <c r="C929" i="96"/>
  <c r="C931" i="96"/>
  <c r="C933" i="96"/>
  <c r="C934" i="96"/>
  <c r="C936" i="96"/>
  <c r="C938" i="96"/>
  <c r="C939" i="96"/>
  <c r="C943" i="96"/>
  <c r="C947" i="96"/>
  <c r="C950" i="96"/>
  <c r="C952" i="96"/>
  <c r="C956" i="96"/>
  <c r="C958" i="96"/>
  <c r="C960" i="96"/>
  <c r="C961" i="96"/>
  <c r="C962" i="96"/>
  <c r="C963" i="96"/>
  <c r="C964" i="96"/>
  <c r="C965" i="96"/>
  <c r="C966" i="96"/>
  <c r="C967" i="96"/>
  <c r="C968" i="96"/>
  <c r="C971" i="96"/>
  <c r="C972" i="96"/>
  <c r="C973" i="96"/>
  <c r="C974" i="96"/>
  <c r="C975" i="96"/>
  <c r="C976" i="96"/>
  <c r="C978" i="96"/>
  <c r="C983" i="96"/>
  <c r="C985" i="96"/>
  <c r="C986" i="96"/>
  <c r="C987" i="96"/>
  <c r="C988" i="96"/>
  <c r="C991" i="96"/>
  <c r="C992" i="96"/>
  <c r="C994" i="96"/>
  <c r="C1001" i="96"/>
  <c r="C1002" i="96"/>
  <c r="C1003" i="96"/>
  <c r="C1005" i="96"/>
  <c r="C1006" i="96"/>
  <c r="C1007" i="96"/>
  <c r="C1010" i="96"/>
  <c r="C1011" i="96"/>
  <c r="C1013" i="96"/>
  <c r="C1015" i="96"/>
  <c r="C1016" i="96"/>
  <c r="C1022" i="96"/>
  <c r="C1023" i="96"/>
  <c r="C1024" i="96"/>
  <c r="C1027" i="96"/>
  <c r="C1028" i="96"/>
  <c r="C1032" i="96"/>
  <c r="C1034" i="96"/>
  <c r="C1036" i="96"/>
  <c r="C1037" i="96"/>
  <c r="C1038" i="96"/>
  <c r="C1039" i="96"/>
  <c r="C1040" i="96"/>
  <c r="C1042" i="96"/>
  <c r="C1046" i="96"/>
  <c r="C1048" i="96"/>
  <c r="C1050" i="96"/>
  <c r="C1051" i="96"/>
  <c r="C1052" i="96"/>
  <c r="C1054" i="96"/>
  <c r="C1060" i="96"/>
  <c r="C1063" i="96"/>
  <c r="C1065" i="96"/>
  <c r="C1066" i="96"/>
  <c r="C1069" i="96"/>
  <c r="C1070" i="96"/>
  <c r="C1071" i="96"/>
  <c r="C1075" i="96"/>
  <c r="C1077" i="96"/>
  <c r="C1081" i="96"/>
  <c r="C1086" i="96"/>
  <c r="C1088" i="96"/>
  <c r="C1089" i="96"/>
  <c r="C1093" i="96"/>
  <c r="C1095" i="96"/>
  <c r="C1097" i="96"/>
  <c r="C1098" i="96"/>
  <c r="C1099" i="96"/>
  <c r="C1101" i="96"/>
  <c r="C1102" i="96"/>
  <c r="C1103" i="96"/>
  <c r="C1108" i="96"/>
  <c r="C1109" i="96"/>
  <c r="C1110" i="96"/>
  <c r="C1115" i="96"/>
  <c r="C1117" i="96"/>
  <c r="C1119" i="96"/>
  <c r="C1120" i="96"/>
  <c r="C1124" i="96"/>
  <c r="C1125" i="96"/>
  <c r="C1126" i="96"/>
  <c r="C1127" i="96"/>
  <c r="C1128" i="96"/>
  <c r="C1129" i="96"/>
  <c r="C1130" i="96"/>
  <c r="C1133" i="96"/>
  <c r="C1136" i="96"/>
  <c r="C1137" i="96"/>
  <c r="C1138" i="96"/>
  <c r="C1139" i="96"/>
  <c r="C1142" i="96"/>
  <c r="C1143" i="96"/>
  <c r="C1144" i="96"/>
  <c r="C1145" i="96"/>
  <c r="C1146" i="96"/>
  <c r="C1148" i="96"/>
  <c r="C1150" i="96"/>
  <c r="C1159" i="96"/>
  <c r="C1162" i="96"/>
  <c r="C1164" i="96"/>
  <c r="C1167" i="96"/>
  <c r="C1169" i="96"/>
  <c r="C1170" i="96"/>
  <c r="C1171" i="96"/>
  <c r="C1174" i="96"/>
  <c r="C1175" i="96"/>
  <c r="C1177" i="96"/>
  <c r="C1179" i="96"/>
  <c r="C1180" i="96"/>
  <c r="C1182" i="96"/>
  <c r="C1183" i="96"/>
  <c r="C1187" i="96"/>
  <c r="C1192" i="96"/>
  <c r="C1193" i="96"/>
  <c r="C1194" i="96"/>
  <c r="C1195" i="96"/>
  <c r="C538" i="96"/>
  <c r="C441" i="96"/>
  <c r="C755" i="96"/>
  <c r="C338" i="96"/>
  <c r="C675" i="96"/>
  <c r="C746" i="96"/>
  <c r="C942" i="96"/>
  <c r="C436" i="96"/>
  <c r="C335" i="96"/>
  <c r="C539" i="96"/>
  <c r="C656" i="96"/>
  <c r="C902" i="96"/>
  <c r="C1092" i="96"/>
  <c r="C895" i="96"/>
  <c r="C99" i="96"/>
  <c r="C116" i="96"/>
  <c r="C569" i="96"/>
  <c r="C270" i="96"/>
  <c r="C126" i="96"/>
  <c r="C790" i="96"/>
  <c r="C735" i="96"/>
  <c r="C193" i="96"/>
  <c r="C353" i="96"/>
  <c r="C1074" i="96"/>
  <c r="C461" i="96"/>
  <c r="C827" i="96"/>
  <c r="C211" i="96"/>
  <c r="C627" i="96"/>
  <c r="C816" i="96"/>
  <c r="C380" i="96"/>
  <c r="C1055" i="96"/>
  <c r="C1084" i="96"/>
  <c r="C954" i="96"/>
  <c r="C377" i="96"/>
  <c r="C922" i="96"/>
  <c r="C1076" i="96"/>
  <c r="C1154" i="96"/>
  <c r="C758" i="96"/>
  <c r="C522" i="96"/>
  <c r="C406" i="96"/>
  <c r="C1160" i="96"/>
  <c r="C410" i="96"/>
  <c r="C463" i="96"/>
  <c r="C1059" i="96"/>
  <c r="C510" i="96"/>
  <c r="C597" i="96"/>
  <c r="C692" i="96"/>
  <c r="C729" i="96"/>
  <c r="C761" i="96"/>
  <c r="C342" i="96"/>
  <c r="C205" i="96"/>
  <c r="C551" i="96"/>
  <c r="C1035" i="96"/>
  <c r="C206" i="96"/>
  <c r="C524" i="96"/>
  <c r="C713" i="96"/>
  <c r="C366" i="96"/>
  <c r="C417" i="96"/>
  <c r="C159" i="96"/>
  <c r="C812" i="96"/>
  <c r="C719" i="96"/>
  <c r="C547" i="96"/>
  <c r="C1030" i="96"/>
  <c r="C316" i="96"/>
  <c r="C610" i="96"/>
  <c r="C670" i="96"/>
  <c r="C136" i="96"/>
  <c r="C195" i="96"/>
  <c r="C421" i="96"/>
  <c r="C1113" i="96"/>
  <c r="C8" i="96"/>
  <c r="B11" i="96"/>
  <c r="B13" i="96"/>
  <c r="B16" i="96"/>
  <c r="B19" i="96"/>
  <c r="B20" i="96"/>
  <c r="B21" i="96"/>
  <c r="B23" i="96"/>
  <c r="B26" i="96"/>
  <c r="B30" i="96"/>
  <c r="B31" i="96"/>
  <c r="B34" i="96"/>
  <c r="B36" i="96"/>
  <c r="B37" i="96"/>
  <c r="B38" i="96"/>
  <c r="B42" i="96"/>
  <c r="B45" i="96"/>
  <c r="B48" i="96"/>
  <c r="B51" i="96"/>
  <c r="B52" i="96"/>
  <c r="B54" i="96"/>
  <c r="B55" i="96"/>
  <c r="B56" i="96"/>
  <c r="B60" i="96"/>
  <c r="B61" i="96"/>
  <c r="B65" i="96"/>
  <c r="B66" i="96"/>
  <c r="B68" i="96"/>
  <c r="B70" i="96"/>
  <c r="B72" i="96"/>
  <c r="B78" i="96"/>
  <c r="B81" i="96"/>
  <c r="B83" i="96"/>
  <c r="B87" i="96"/>
  <c r="B90" i="96"/>
  <c r="B91" i="96"/>
  <c r="B92" i="96"/>
  <c r="B93" i="96"/>
  <c r="B96" i="96"/>
  <c r="B98" i="96"/>
  <c r="B103" i="96"/>
  <c r="B104" i="96"/>
  <c r="B105" i="96"/>
  <c r="B107" i="96"/>
  <c r="B111" i="96"/>
  <c r="B113" i="96"/>
  <c r="B114" i="96"/>
  <c r="B117" i="96"/>
  <c r="B121" i="96"/>
  <c r="B122" i="96"/>
  <c r="B131" i="96"/>
  <c r="B133" i="96"/>
  <c r="B139" i="96"/>
  <c r="B144" i="96"/>
  <c r="B145" i="96"/>
  <c r="B148" i="96"/>
  <c r="B149" i="96"/>
  <c r="B150" i="96"/>
  <c r="B157" i="96"/>
  <c r="B158" i="96"/>
  <c r="B160" i="96"/>
  <c r="B162" i="96"/>
  <c r="B165" i="96"/>
  <c r="B166" i="96"/>
  <c r="B167" i="96"/>
  <c r="B168" i="96"/>
  <c r="B174" i="96"/>
  <c r="B176" i="96"/>
  <c r="B177" i="96"/>
  <c r="B179" i="96"/>
  <c r="B180" i="96"/>
  <c r="B182" i="96"/>
  <c r="B184" i="96"/>
  <c r="B185" i="96"/>
  <c r="B188" i="96"/>
  <c r="B191" i="96"/>
  <c r="B192" i="96"/>
  <c r="B197" i="96"/>
  <c r="B199" i="96"/>
  <c r="B200" i="96"/>
  <c r="B201" i="96"/>
  <c r="B202" i="96"/>
  <c r="B207" i="96"/>
  <c r="B208" i="96"/>
  <c r="B210" i="96"/>
  <c r="B212" i="96"/>
  <c r="B214" i="96"/>
  <c r="B219" i="96"/>
  <c r="B220" i="96"/>
  <c r="B221" i="96"/>
  <c r="B223" i="96"/>
  <c r="B226" i="96"/>
  <c r="B228" i="96"/>
  <c r="B229" i="96"/>
  <c r="B233" i="96"/>
  <c r="B234" i="96"/>
  <c r="B235" i="96"/>
  <c r="B239" i="96"/>
  <c r="B241" i="96"/>
  <c r="B242" i="96"/>
  <c r="B243" i="96"/>
  <c r="B244" i="96"/>
  <c r="B247" i="96"/>
  <c r="B248" i="96"/>
  <c r="B252" i="96"/>
  <c r="B253" i="96"/>
  <c r="B254" i="96"/>
  <c r="B256" i="96"/>
  <c r="B257" i="96"/>
  <c r="B258" i="96"/>
  <c r="B264" i="96"/>
  <c r="B265" i="96"/>
  <c r="B266" i="96"/>
  <c r="B268" i="96"/>
  <c r="B271" i="96"/>
  <c r="B273" i="96"/>
  <c r="B276" i="96"/>
  <c r="B278" i="96"/>
  <c r="B281" i="96"/>
  <c r="B285" i="96"/>
  <c r="B287" i="96"/>
  <c r="B288" i="96"/>
  <c r="B289" i="96"/>
  <c r="B291" i="96"/>
  <c r="B293" i="96"/>
  <c r="B296" i="96"/>
  <c r="B298" i="96"/>
  <c r="B300" i="96"/>
  <c r="B301" i="96"/>
  <c r="B302" i="96"/>
  <c r="B305" i="96"/>
  <c r="B306" i="96"/>
  <c r="B308" i="96"/>
  <c r="B309" i="96"/>
  <c r="B311" i="96"/>
  <c r="B317" i="96"/>
  <c r="B320" i="96"/>
  <c r="B322" i="96"/>
  <c r="B325" i="96"/>
  <c r="B326" i="96"/>
  <c r="B328" i="96"/>
  <c r="B329" i="96"/>
  <c r="B331" i="96"/>
  <c r="B332" i="96"/>
  <c r="B333" i="96"/>
  <c r="B334" i="96"/>
  <c r="B336" i="96"/>
  <c r="B339" i="96"/>
  <c r="B340" i="96"/>
  <c r="B343" i="96"/>
  <c r="B344" i="96"/>
  <c r="B345" i="96"/>
  <c r="B348" i="96"/>
  <c r="B352" i="96"/>
  <c r="B355" i="96"/>
  <c r="B356" i="96"/>
  <c r="B357" i="96"/>
  <c r="B358" i="96"/>
  <c r="B360" i="96"/>
  <c r="B361" i="96"/>
  <c r="B362" i="96"/>
  <c r="B367" i="96"/>
  <c r="B368" i="96"/>
  <c r="B372" i="96"/>
  <c r="B385" i="96"/>
  <c r="B386" i="96"/>
  <c r="B387" i="96"/>
  <c r="B390" i="96"/>
  <c r="B393" i="96"/>
  <c r="B394" i="96"/>
  <c r="B395" i="96"/>
  <c r="B397" i="96"/>
  <c r="B400" i="96"/>
  <c r="B407" i="96"/>
  <c r="B408" i="96"/>
  <c r="B409" i="96"/>
  <c r="B412" i="96"/>
  <c r="B413" i="96"/>
  <c r="B418" i="96"/>
  <c r="B422" i="96"/>
  <c r="B423" i="96"/>
  <c r="B426" i="96"/>
  <c r="B428" i="96"/>
  <c r="B430" i="96"/>
  <c r="B431" i="96"/>
  <c r="B432" i="96"/>
  <c r="B435" i="96"/>
  <c r="B437" i="96"/>
  <c r="B438" i="96"/>
  <c r="B439" i="96"/>
  <c r="B440" i="96"/>
  <c r="B450" i="96"/>
  <c r="B455" i="96"/>
  <c r="B456" i="96"/>
  <c r="B457" i="96"/>
  <c r="B458" i="96"/>
  <c r="B460" i="96"/>
  <c r="B464" i="96"/>
  <c r="B466" i="96"/>
  <c r="B469" i="96"/>
  <c r="B471" i="96"/>
  <c r="B473" i="96"/>
  <c r="B475" i="96"/>
  <c r="B476" i="96"/>
  <c r="B481" i="96"/>
  <c r="B482" i="96"/>
  <c r="B483" i="96"/>
  <c r="B484" i="96"/>
  <c r="B486" i="96"/>
  <c r="B489" i="96"/>
  <c r="B491" i="96"/>
  <c r="B492" i="96"/>
  <c r="B495" i="96"/>
  <c r="B496" i="96"/>
  <c r="B500" i="96"/>
  <c r="B501" i="96"/>
  <c r="B502" i="96"/>
  <c r="B505" i="96"/>
  <c r="B508" i="96"/>
  <c r="B509" i="96"/>
  <c r="B511" i="96"/>
  <c r="B512" i="96"/>
  <c r="B517" i="96"/>
  <c r="B523" i="96"/>
  <c r="B527" i="96"/>
  <c r="B529" i="96"/>
  <c r="B530" i="96"/>
  <c r="B531" i="96"/>
  <c r="B533" i="96"/>
  <c r="B534" i="96"/>
  <c r="B536" i="96"/>
  <c r="B537" i="96"/>
  <c r="B541" i="96"/>
  <c r="B542" i="96"/>
  <c r="B543" i="96"/>
  <c r="B544" i="96"/>
  <c r="B548" i="96"/>
  <c r="B549" i="96"/>
  <c r="B560" i="96"/>
  <c r="B561" i="96"/>
  <c r="B563" i="96"/>
  <c r="B566" i="96"/>
  <c r="B574" i="96"/>
  <c r="B575" i="96"/>
  <c r="B576" i="96"/>
  <c r="B580" i="96"/>
  <c r="B582" i="96"/>
  <c r="B584" i="96"/>
  <c r="B587" i="96"/>
  <c r="B589" i="96"/>
  <c r="B591" i="96"/>
  <c r="B593" i="96"/>
  <c r="B595" i="96"/>
  <c r="B596" i="96"/>
  <c r="B601" i="96"/>
  <c r="B602" i="96"/>
  <c r="B604" i="96"/>
  <c r="B606" i="96"/>
  <c r="B607" i="96"/>
  <c r="B612" i="96"/>
  <c r="B614" i="96"/>
  <c r="B615" i="96"/>
  <c r="B616" i="96"/>
  <c r="B617" i="96"/>
  <c r="B622" i="96"/>
  <c r="B623" i="96"/>
  <c r="B626" i="96"/>
  <c r="B630" i="96"/>
  <c r="B633" i="96"/>
  <c r="B634" i="96"/>
  <c r="B635" i="96"/>
  <c r="B638" i="96"/>
  <c r="B643" i="96"/>
  <c r="B644" i="96"/>
  <c r="B647" i="96"/>
  <c r="B650" i="96"/>
  <c r="B654" i="96"/>
  <c r="B658" i="96"/>
  <c r="B660" i="96"/>
  <c r="B661" i="96"/>
  <c r="B665" i="96"/>
  <c r="B666" i="96"/>
  <c r="B668" i="96"/>
  <c r="B671" i="96"/>
  <c r="B673" i="96"/>
  <c r="B674" i="96"/>
  <c r="B676" i="96"/>
  <c r="B679" i="96"/>
  <c r="B680" i="96"/>
  <c r="B681" i="96"/>
  <c r="B683" i="96"/>
  <c r="B684" i="96"/>
  <c r="B685" i="96"/>
  <c r="B687" i="96"/>
  <c r="B688" i="96"/>
  <c r="B690" i="96"/>
  <c r="B691" i="96"/>
  <c r="B694" i="96"/>
  <c r="B695" i="96"/>
  <c r="B697" i="96"/>
  <c r="B698" i="96"/>
  <c r="B699" i="96"/>
  <c r="B702" i="96"/>
  <c r="B703" i="96"/>
  <c r="B704" i="96"/>
  <c r="B707" i="96"/>
  <c r="B710" i="96"/>
  <c r="B711" i="96"/>
  <c r="B714" i="96"/>
  <c r="B715" i="96"/>
  <c r="B721" i="96"/>
  <c r="B723" i="96"/>
  <c r="B724" i="96"/>
  <c r="B725" i="96"/>
  <c r="B727" i="96"/>
  <c r="B731" i="96"/>
  <c r="B733" i="96"/>
  <c r="B734" i="96"/>
  <c r="B739" i="96"/>
  <c r="B742" i="96"/>
  <c r="B743" i="96"/>
  <c r="B745" i="96"/>
  <c r="B752" i="96"/>
  <c r="B753" i="96"/>
  <c r="B756" i="96"/>
  <c r="B762" i="96"/>
  <c r="B763" i="96"/>
  <c r="B765" i="96"/>
  <c r="B766" i="96"/>
  <c r="B767" i="96"/>
  <c r="B768" i="96"/>
  <c r="B771" i="96"/>
  <c r="B773" i="96"/>
  <c r="B774" i="96"/>
  <c r="B776" i="96"/>
  <c r="B777" i="96"/>
  <c r="B779" i="96"/>
  <c r="B780" i="96"/>
  <c r="B784" i="96"/>
  <c r="B791" i="96"/>
  <c r="B793" i="96"/>
  <c r="B795" i="96"/>
  <c r="B796" i="96"/>
  <c r="B797" i="96"/>
  <c r="B798" i="96"/>
  <c r="B800" i="96"/>
  <c r="B801" i="96"/>
  <c r="B807" i="96"/>
  <c r="B809" i="96"/>
  <c r="B811" i="96"/>
  <c r="B815" i="96"/>
  <c r="B817" i="96"/>
  <c r="B818" i="96"/>
  <c r="B819" i="96"/>
  <c r="B825" i="96"/>
  <c r="B826" i="96"/>
  <c r="B828" i="96"/>
  <c r="B829" i="96"/>
  <c r="B831" i="96"/>
  <c r="B832" i="96"/>
  <c r="B837" i="96"/>
  <c r="B838" i="96"/>
  <c r="B840" i="96"/>
  <c r="B844" i="96"/>
  <c r="B845" i="96"/>
  <c r="B847" i="96"/>
  <c r="B848" i="96"/>
  <c r="B849" i="96"/>
  <c r="B852" i="96"/>
  <c r="B853" i="96"/>
  <c r="B854" i="96"/>
  <c r="B855" i="96"/>
  <c r="B856" i="96"/>
  <c r="B857" i="96"/>
  <c r="B858" i="96"/>
  <c r="B859" i="96"/>
  <c r="B860" i="96"/>
  <c r="B861" i="96"/>
  <c r="B862" i="96"/>
  <c r="B863" i="96"/>
  <c r="B864" i="96"/>
  <c r="B866" i="96"/>
  <c r="B867" i="96"/>
  <c r="B869" i="96"/>
  <c r="B870" i="96"/>
  <c r="B872" i="96"/>
  <c r="B873" i="96"/>
  <c r="B874" i="96"/>
  <c r="B877" i="96"/>
  <c r="B878" i="96"/>
  <c r="B879" i="96"/>
  <c r="B882" i="96"/>
  <c r="B888" i="96"/>
  <c r="B890" i="96"/>
  <c r="B891" i="96"/>
  <c r="B896" i="96"/>
  <c r="B897" i="96"/>
  <c r="B898" i="96"/>
  <c r="B899" i="96"/>
  <c r="B900" i="96"/>
  <c r="B911" i="96"/>
  <c r="B912" i="96"/>
  <c r="B913" i="96"/>
  <c r="B914" i="96"/>
  <c r="B919" i="96"/>
  <c r="B921" i="96"/>
  <c r="B924" i="96"/>
  <c r="B927" i="96"/>
  <c r="B929" i="96"/>
  <c r="B931" i="96"/>
  <c r="B933" i="96"/>
  <c r="B934" i="96"/>
  <c r="B936" i="96"/>
  <c r="B938" i="96"/>
  <c r="B939" i="96"/>
  <c r="B943" i="96"/>
  <c r="B947" i="96"/>
  <c r="B950" i="96"/>
  <c r="B952" i="96"/>
  <c r="B956" i="96"/>
  <c r="B958" i="96"/>
  <c r="B960" i="96"/>
  <c r="B961" i="96"/>
  <c r="B962" i="96"/>
  <c r="B963" i="96"/>
  <c r="B964" i="96"/>
  <c r="B965" i="96"/>
  <c r="B966" i="96"/>
  <c r="B967" i="96"/>
  <c r="B968" i="96"/>
  <c r="B971" i="96"/>
  <c r="B972" i="96"/>
  <c r="B973" i="96"/>
  <c r="B974" i="96"/>
  <c r="B975" i="96"/>
  <c r="B976" i="96"/>
  <c r="B978" i="96"/>
  <c r="B983" i="96"/>
  <c r="B985" i="96"/>
  <c r="B986" i="96"/>
  <c r="B987" i="96"/>
  <c r="B988" i="96"/>
  <c r="B991" i="96"/>
  <c r="B992" i="96"/>
  <c r="B994" i="96"/>
  <c r="B1001" i="96"/>
  <c r="B1002" i="96"/>
  <c r="B1003" i="96"/>
  <c r="B1005" i="96"/>
  <c r="B1006" i="96"/>
  <c r="B1007" i="96"/>
  <c r="B1010" i="96"/>
  <c r="B1011" i="96"/>
  <c r="B1013" i="96"/>
  <c r="B1015" i="96"/>
  <c r="B1016" i="96"/>
  <c r="B1022" i="96"/>
  <c r="B1023" i="96"/>
  <c r="B1024" i="96"/>
  <c r="B1027" i="96"/>
  <c r="B1028" i="96"/>
  <c r="B1032" i="96"/>
  <c r="B1034" i="96"/>
  <c r="B1036" i="96"/>
  <c r="B1037" i="96"/>
  <c r="B1038" i="96"/>
  <c r="B1039" i="96"/>
  <c r="B1040" i="96"/>
  <c r="B1042" i="96"/>
  <c r="B1046" i="96"/>
  <c r="B1048" i="96"/>
  <c r="B1050" i="96"/>
  <c r="B1051" i="96"/>
  <c r="B1052" i="96"/>
  <c r="B1054" i="96"/>
  <c r="B1060" i="96"/>
  <c r="B1063" i="96"/>
  <c r="B1065" i="96"/>
  <c r="B1066" i="96"/>
  <c r="B1069" i="96"/>
  <c r="B1070" i="96"/>
  <c r="B1071" i="96"/>
  <c r="B1075" i="96"/>
  <c r="B1077" i="96"/>
  <c r="B1081" i="96"/>
  <c r="B1086" i="96"/>
  <c r="B1088" i="96"/>
  <c r="B1089" i="96"/>
  <c r="B1093" i="96"/>
  <c r="B1095" i="96"/>
  <c r="B1097" i="96"/>
  <c r="B1098" i="96"/>
  <c r="B1099" i="96"/>
  <c r="B1101" i="96"/>
  <c r="B1102" i="96"/>
  <c r="B1103" i="96"/>
  <c r="B1108" i="96"/>
  <c r="B1109" i="96"/>
  <c r="B1110" i="96"/>
  <c r="B1115" i="96"/>
  <c r="B1117" i="96"/>
  <c r="B1119" i="96"/>
  <c r="B1120" i="96"/>
  <c r="B1124" i="96"/>
  <c r="B1125" i="96"/>
  <c r="B1126" i="96"/>
  <c r="B1127" i="96"/>
  <c r="B1128" i="96"/>
  <c r="B1129" i="96"/>
  <c r="B1130" i="96"/>
  <c r="B1133" i="96"/>
  <c r="B1136" i="96"/>
  <c r="B1137" i="96"/>
  <c r="B1138" i="96"/>
  <c r="B1139" i="96"/>
  <c r="B1142" i="96"/>
  <c r="B1143" i="96"/>
  <c r="B1144" i="96"/>
  <c r="B1145" i="96"/>
  <c r="B1146" i="96"/>
  <c r="B1148" i="96"/>
  <c r="B1150" i="96"/>
  <c r="B1159" i="96"/>
  <c r="B1162" i="96"/>
  <c r="B1164" i="96"/>
  <c r="B1167" i="96"/>
  <c r="B1169" i="96"/>
  <c r="B1170" i="96"/>
  <c r="B1171" i="96"/>
  <c r="B1174" i="96"/>
  <c r="B1175" i="96"/>
  <c r="B1177" i="96"/>
  <c r="B1179" i="96"/>
  <c r="B1180" i="96"/>
  <c r="B1182" i="96"/>
  <c r="B1183" i="96"/>
  <c r="B1187" i="96"/>
  <c r="B1192" i="96"/>
  <c r="B1193" i="96"/>
  <c r="B1194" i="96"/>
  <c r="B1195" i="96"/>
  <c r="B538" i="96"/>
  <c r="B441" i="96"/>
  <c r="B755" i="96"/>
  <c r="B338" i="96"/>
  <c r="B675" i="96"/>
  <c r="B746" i="96"/>
  <c r="B942" i="96"/>
  <c r="B436" i="96"/>
  <c r="B335" i="96"/>
  <c r="B539" i="96"/>
  <c r="B656" i="96"/>
  <c r="B902" i="96"/>
  <c r="B1092" i="96"/>
  <c r="B895" i="96"/>
  <c r="B99" i="96"/>
  <c r="B116" i="96"/>
  <c r="B569" i="96"/>
  <c r="B270" i="96"/>
  <c r="B126" i="96"/>
  <c r="B790" i="96"/>
  <c r="B735" i="96"/>
  <c r="B193" i="96"/>
  <c r="B353" i="96"/>
  <c r="B1074" i="96"/>
  <c r="B461" i="96"/>
  <c r="B827" i="96"/>
  <c r="B211" i="96"/>
  <c r="B627" i="96"/>
  <c r="B816" i="96"/>
  <c r="B380" i="96"/>
  <c r="B1055" i="96"/>
  <c r="B1084" i="96"/>
  <c r="B954" i="96"/>
  <c r="B377" i="96"/>
  <c r="B922" i="96"/>
  <c r="B1076" i="96"/>
  <c r="B1154" i="96"/>
  <c r="B758" i="96"/>
  <c r="B522" i="96"/>
  <c r="B406" i="96"/>
  <c r="B1160" i="96"/>
  <c r="B410" i="96"/>
  <c r="B463" i="96"/>
  <c r="B1059" i="96"/>
  <c r="B510" i="96"/>
  <c r="B597" i="96"/>
  <c r="B692" i="96"/>
  <c r="B729" i="96"/>
  <c r="B761" i="96"/>
  <c r="B342" i="96"/>
  <c r="B205" i="96"/>
  <c r="B551" i="96"/>
  <c r="B1035" i="96"/>
  <c r="B206" i="96"/>
  <c r="B524" i="96"/>
  <c r="B713" i="96"/>
  <c r="B366" i="96"/>
  <c r="B417" i="96"/>
  <c r="B159" i="96"/>
  <c r="B812" i="96"/>
  <c r="B719" i="96"/>
  <c r="B547" i="96"/>
  <c r="B1030" i="96"/>
  <c r="B316" i="96"/>
  <c r="B610" i="96"/>
  <c r="B670" i="96"/>
  <c r="B136" i="96"/>
  <c r="B195" i="96"/>
  <c r="B421" i="96"/>
  <c r="B1113" i="96"/>
  <c r="B8" i="96"/>
  <c r="B5" i="96"/>
  <c r="S538" i="96"/>
  <c r="S441" i="96"/>
  <c r="S755" i="96"/>
  <c r="S338" i="96"/>
  <c r="S675" i="96"/>
  <c r="S746" i="96"/>
  <c r="S942" i="96"/>
  <c r="S436" i="96"/>
  <c r="S335" i="96"/>
  <c r="S539" i="96"/>
  <c r="S656" i="96"/>
  <c r="S1092" i="96"/>
  <c r="S895" i="96"/>
  <c r="S99" i="96"/>
  <c r="S116" i="96"/>
  <c r="S569" i="96"/>
  <c r="S270" i="96"/>
  <c r="S126" i="96"/>
  <c r="S790" i="96"/>
  <c r="S735" i="96"/>
  <c r="S193" i="96"/>
  <c r="S353" i="96"/>
  <c r="S1074" i="96"/>
  <c r="S461" i="96"/>
  <c r="S827" i="96"/>
  <c r="S211" i="96"/>
  <c r="S627" i="96"/>
  <c r="S816" i="96"/>
  <c r="S380" i="96"/>
  <c r="S1055" i="96"/>
  <c r="S1084" i="96"/>
  <c r="S954" i="96"/>
  <c r="S377" i="96"/>
  <c r="S922" i="96"/>
  <c r="S1076" i="96"/>
  <c r="S1154" i="96"/>
  <c r="S758" i="96"/>
  <c r="S522" i="96"/>
  <c r="S406" i="96"/>
  <c r="S1160" i="96"/>
  <c r="S410" i="96"/>
  <c r="S463" i="96"/>
  <c r="S1059" i="96"/>
  <c r="S510" i="96"/>
  <c r="S597" i="96"/>
  <c r="S692" i="96"/>
  <c r="S729" i="96"/>
  <c r="S761" i="96"/>
  <c r="S342" i="96"/>
  <c r="S205" i="96"/>
  <c r="S551" i="96"/>
  <c r="S1035" i="96"/>
  <c r="S206" i="96"/>
  <c r="S524" i="96"/>
  <c r="S713" i="96"/>
  <c r="S366" i="96"/>
  <c r="S417" i="96"/>
  <c r="S159" i="96"/>
  <c r="S812" i="96"/>
  <c r="S719" i="96"/>
  <c r="S547" i="96"/>
  <c r="S1030" i="96"/>
  <c r="S316" i="96"/>
  <c r="S610" i="96"/>
  <c r="S670" i="96"/>
  <c r="S136" i="96"/>
  <c r="S195" i="96"/>
  <c r="S421" i="96"/>
  <c r="S1113" i="96"/>
  <c r="S8" i="96"/>
  <c r="R538" i="96"/>
  <c r="R441" i="96"/>
  <c r="R755" i="96"/>
  <c r="R338" i="96"/>
  <c r="R675" i="96"/>
  <c r="R746" i="96"/>
  <c r="R942" i="96"/>
  <c r="R436" i="96"/>
  <c r="R335" i="96"/>
  <c r="R539" i="96"/>
  <c r="R656" i="96"/>
  <c r="R1092" i="96"/>
  <c r="R895" i="96"/>
  <c r="R99" i="96"/>
  <c r="R116" i="96"/>
  <c r="R569" i="96"/>
  <c r="R270" i="96"/>
  <c r="R126" i="96"/>
  <c r="R790" i="96"/>
  <c r="R735" i="96"/>
  <c r="R193" i="96"/>
  <c r="R353" i="96"/>
  <c r="R1074" i="96"/>
  <c r="R461" i="96"/>
  <c r="R827" i="96"/>
  <c r="R211" i="96"/>
  <c r="R627" i="96"/>
  <c r="R816" i="96"/>
  <c r="R380" i="96"/>
  <c r="R1055" i="96"/>
  <c r="R1084" i="96"/>
  <c r="R954" i="96"/>
  <c r="R377" i="96"/>
  <c r="R922" i="96"/>
  <c r="R1076" i="96"/>
  <c r="R1154" i="96"/>
  <c r="R758" i="96"/>
  <c r="R522" i="96"/>
  <c r="R406" i="96"/>
  <c r="R1160" i="96"/>
  <c r="R410" i="96"/>
  <c r="R463" i="96"/>
  <c r="R1059" i="96"/>
  <c r="R510" i="96"/>
  <c r="R597" i="96"/>
  <c r="R692" i="96"/>
  <c r="R729" i="96"/>
  <c r="R761" i="96"/>
  <c r="R342" i="96"/>
  <c r="R205" i="96"/>
  <c r="R551" i="96"/>
  <c r="R1035" i="96"/>
  <c r="R206" i="96"/>
  <c r="R524" i="96"/>
  <c r="R713" i="96"/>
  <c r="R366" i="96"/>
  <c r="R417" i="96"/>
  <c r="R159" i="96"/>
  <c r="R812" i="96"/>
  <c r="R719" i="96"/>
  <c r="R547" i="96"/>
  <c r="R1030" i="96"/>
  <c r="R316" i="96"/>
  <c r="R610" i="96"/>
  <c r="R670" i="96"/>
  <c r="R136" i="96"/>
  <c r="R195" i="96"/>
  <c r="R421" i="96"/>
  <c r="R1113" i="96"/>
  <c r="R8" i="96"/>
  <c r="Q538" i="96"/>
  <c r="Q441" i="96"/>
  <c r="Q755" i="96"/>
  <c r="Q338" i="96"/>
  <c r="Q675" i="96"/>
  <c r="Q746" i="96"/>
  <c r="Q942" i="96"/>
  <c r="Q436" i="96"/>
  <c r="Q335" i="96"/>
  <c r="Q539" i="96"/>
  <c r="Q656" i="96"/>
  <c r="Q1092" i="96"/>
  <c r="Q895" i="96"/>
  <c r="Q99" i="96"/>
  <c r="Q116" i="96"/>
  <c r="Q569" i="96"/>
  <c r="Q270" i="96"/>
  <c r="Q126" i="96"/>
  <c r="Q790" i="96"/>
  <c r="Q735" i="96"/>
  <c r="Q193" i="96"/>
  <c r="Q353" i="96"/>
  <c r="Q1074" i="96"/>
  <c r="Q461" i="96"/>
  <c r="Q827" i="96"/>
  <c r="Q211" i="96"/>
  <c r="Q627" i="96"/>
  <c r="Q816" i="96"/>
  <c r="Q380" i="96"/>
  <c r="Q1055" i="96"/>
  <c r="Q1084" i="96"/>
  <c r="Q954" i="96"/>
  <c r="Q377" i="96"/>
  <c r="Q922" i="96"/>
  <c r="Q1076" i="96"/>
  <c r="Q1154" i="96"/>
  <c r="Q758" i="96"/>
  <c r="Q522" i="96"/>
  <c r="Q406" i="96"/>
  <c r="Q1160" i="96"/>
  <c r="Q410" i="96"/>
  <c r="Q463" i="96"/>
  <c r="Q1059" i="96"/>
  <c r="Q510" i="96"/>
  <c r="Q597" i="96"/>
  <c r="Q692" i="96"/>
  <c r="Q729" i="96"/>
  <c r="Q761" i="96"/>
  <c r="Q342" i="96"/>
  <c r="Q205" i="96"/>
  <c r="Q551" i="96"/>
  <c r="Q1035" i="96"/>
  <c r="Q206" i="96"/>
  <c r="Q524" i="96"/>
  <c r="Q713" i="96"/>
  <c r="Q366" i="96"/>
  <c r="Q417" i="96"/>
  <c r="Q159" i="96"/>
  <c r="Q812" i="96"/>
  <c r="Q719" i="96"/>
  <c r="Q547" i="96"/>
  <c r="Q1030" i="96"/>
  <c r="Q316" i="96"/>
  <c r="Q610" i="96"/>
  <c r="Q670" i="96"/>
  <c r="Q136" i="96"/>
  <c r="Q195" i="96"/>
  <c r="Q421" i="96"/>
  <c r="Q1113" i="96"/>
  <c r="A11" i="11361"/>
  <c r="AB8" i="320"/>
  <c r="AC8" i="320"/>
  <c r="AD8" i="320"/>
  <c r="AA8" i="320"/>
  <c r="K8" i="320"/>
  <c r="L8" i="320"/>
  <c r="J8" i="320"/>
  <c r="B15" i="11373"/>
  <c r="C37" i="96"/>
  <c r="C55" i="96"/>
  <c r="C19" i="96"/>
  <c r="C30" i="96"/>
  <c r="C20" i="96"/>
  <c r="C42" i="96"/>
  <c r="C54" i="96"/>
  <c r="C26" i="96"/>
  <c r="C48" i="96"/>
  <c r="C36" i="96"/>
  <c r="C60" i="96"/>
  <c r="C23" i="96"/>
  <c r="C34" i="96"/>
  <c r="C5" i="96"/>
  <c r="C52" i="96"/>
  <c r="C13" i="96"/>
  <c r="C16" i="96"/>
  <c r="C56" i="96"/>
  <c r="C51" i="96"/>
  <c r="C38" i="96"/>
  <c r="C21" i="96"/>
  <c r="C45" i="96"/>
  <c r="C11" i="96"/>
  <c r="C31" i="96"/>
  <c r="C1" i="96"/>
  <c r="B11" i="84"/>
  <c r="S5" i="96"/>
  <c r="S11" i="96"/>
  <c r="S13" i="96"/>
  <c r="S16" i="96"/>
  <c r="S19" i="96"/>
  <c r="S20" i="96"/>
  <c r="S21" i="96"/>
  <c r="S23" i="96"/>
  <c r="S26" i="96"/>
  <c r="S30" i="96"/>
  <c r="S31" i="96"/>
  <c r="S34" i="96"/>
  <c r="S36" i="96"/>
  <c r="S38" i="96"/>
  <c r="S37" i="96"/>
  <c r="S42" i="96"/>
  <c r="S45" i="96"/>
  <c r="S48" i="96"/>
  <c r="S51" i="96"/>
  <c r="S52" i="96"/>
  <c r="S54" i="96"/>
  <c r="S55" i="96"/>
  <c r="S56" i="96"/>
  <c r="S60" i="96"/>
  <c r="S61" i="96"/>
  <c r="S65" i="96"/>
  <c r="S66" i="96"/>
  <c r="S68" i="96"/>
  <c r="S70" i="96"/>
  <c r="S72" i="96"/>
  <c r="S78" i="96"/>
  <c r="S81" i="96"/>
  <c r="S83" i="96"/>
  <c r="S87" i="96"/>
  <c r="S90" i="96"/>
  <c r="S91" i="96"/>
  <c r="S92" i="96"/>
  <c r="S93" i="96"/>
  <c r="S96" i="96"/>
  <c r="S98" i="96"/>
  <c r="S103" i="96"/>
  <c r="S104" i="96"/>
  <c r="S105" i="96"/>
  <c r="S107" i="96"/>
  <c r="S111" i="96"/>
  <c r="S113" i="96"/>
  <c r="S114" i="96"/>
  <c r="S117" i="96"/>
  <c r="S121" i="96"/>
  <c r="S122" i="96"/>
  <c r="S131" i="96"/>
  <c r="S133" i="96"/>
  <c r="S139" i="96"/>
  <c r="S144" i="96"/>
  <c r="S145" i="96"/>
  <c r="S148" i="96"/>
  <c r="S149" i="96"/>
  <c r="S150" i="96"/>
  <c r="S157" i="96"/>
  <c r="S158" i="96"/>
  <c r="S160" i="96"/>
  <c r="S162" i="96"/>
  <c r="S165" i="96"/>
  <c r="S166" i="96"/>
  <c r="S167" i="96"/>
  <c r="S168" i="96"/>
  <c r="S174" i="96"/>
  <c r="S176" i="96"/>
  <c r="S177" i="96"/>
  <c r="S179" i="96"/>
  <c r="S180" i="96"/>
  <c r="S182" i="96"/>
  <c r="S184" i="96"/>
  <c r="S185" i="96"/>
  <c r="S188" i="96"/>
  <c r="S191" i="96"/>
  <c r="S192" i="96"/>
  <c r="S197" i="96"/>
  <c r="S199" i="96"/>
  <c r="S200" i="96"/>
  <c r="S201" i="96"/>
  <c r="S202" i="96"/>
  <c r="S207" i="96"/>
  <c r="S208" i="96"/>
  <c r="S210" i="96"/>
  <c r="S212" i="96"/>
  <c r="S214" i="96"/>
  <c r="S219" i="96"/>
  <c r="S220" i="96"/>
  <c r="S221" i="96"/>
  <c r="S223" i="96"/>
  <c r="S226" i="96"/>
  <c r="S228" i="96"/>
  <c r="S229" i="96"/>
  <c r="S233" i="96"/>
  <c r="S234" i="96"/>
  <c r="S235" i="96"/>
  <c r="S239" i="96"/>
  <c r="S241" i="96"/>
  <c r="S242" i="96"/>
  <c r="S243" i="96"/>
  <c r="S244" i="96"/>
  <c r="S247" i="96"/>
  <c r="S248" i="96"/>
  <c r="S252" i="96"/>
  <c r="S253" i="96"/>
  <c r="S254" i="96"/>
  <c r="S256" i="96"/>
  <c r="S257" i="96"/>
  <c r="S258" i="96"/>
  <c r="S264" i="96"/>
  <c r="S265" i="96"/>
  <c r="S266" i="96"/>
  <c r="S268" i="96"/>
  <c r="S271" i="96"/>
  <c r="S273" i="96"/>
  <c r="S276" i="96"/>
  <c r="S278" i="96"/>
  <c r="S281" i="96"/>
  <c r="S285" i="96"/>
  <c r="S287" i="96"/>
  <c r="S288" i="96"/>
  <c r="S289" i="96"/>
  <c r="S291" i="96"/>
  <c r="S293" i="96"/>
  <c r="S296" i="96"/>
  <c r="S298" i="96"/>
  <c r="S300" i="96"/>
  <c r="S301" i="96"/>
  <c r="S302" i="96"/>
  <c r="S305" i="96"/>
  <c r="S306" i="96"/>
  <c r="S307" i="96"/>
  <c r="S308" i="96"/>
  <c r="S309" i="96"/>
  <c r="S311" i="96"/>
  <c r="S317" i="96"/>
  <c r="S320" i="96"/>
  <c r="S322" i="96"/>
  <c r="S325" i="96"/>
  <c r="S326" i="96"/>
  <c r="S328" i="96"/>
  <c r="S329" i="96"/>
  <c r="S331" i="96"/>
  <c r="S332" i="96"/>
  <c r="S333" i="96"/>
  <c r="S334" i="96"/>
  <c r="S336" i="96"/>
  <c r="S339" i="96"/>
  <c r="S340" i="96"/>
  <c r="S343" i="96"/>
  <c r="S344" i="96"/>
  <c r="S345" i="96"/>
  <c r="S348" i="96"/>
  <c r="S352" i="96"/>
  <c r="S355" i="96"/>
  <c r="S356" i="96"/>
  <c r="S357" i="96"/>
  <c r="S358" i="96"/>
  <c r="S360" i="96"/>
  <c r="S361" i="96"/>
  <c r="S362" i="96"/>
  <c r="S367" i="96"/>
  <c r="S368" i="96"/>
  <c r="S372" i="96"/>
  <c r="S385" i="96"/>
  <c r="S386" i="96"/>
  <c r="S387" i="96"/>
  <c r="S390" i="96"/>
  <c r="S393" i="96"/>
  <c r="S395" i="96"/>
  <c r="S394" i="96"/>
  <c r="S397" i="96"/>
  <c r="S400" i="96"/>
  <c r="S407" i="96"/>
  <c r="S408" i="96"/>
  <c r="S409" i="96"/>
  <c r="S412" i="96"/>
  <c r="S413" i="96"/>
  <c r="S418" i="96"/>
  <c r="S422" i="96"/>
  <c r="S423" i="96"/>
  <c r="S426" i="96"/>
  <c r="S428" i="96"/>
  <c r="S430" i="96"/>
  <c r="S431" i="96"/>
  <c r="S432" i="96"/>
  <c r="S435" i="96"/>
  <c r="S437" i="96"/>
  <c r="S438" i="96"/>
  <c r="S439" i="96"/>
  <c r="S440" i="96"/>
  <c r="S450" i="96"/>
  <c r="S455" i="96"/>
  <c r="S456" i="96"/>
  <c r="S457" i="96"/>
  <c r="S458" i="96"/>
  <c r="S459" i="96"/>
  <c r="S460" i="96"/>
  <c r="S464" i="96"/>
  <c r="S466" i="96"/>
  <c r="S469" i="96"/>
  <c r="S471" i="96"/>
  <c r="S473" i="96"/>
  <c r="S475" i="96"/>
  <c r="S476" i="96"/>
  <c r="S481" i="96"/>
  <c r="S482" i="96"/>
  <c r="S483" i="96"/>
  <c r="S484" i="96"/>
  <c r="S486" i="96"/>
  <c r="S489" i="96"/>
  <c r="S491" i="96"/>
  <c r="S492" i="96"/>
  <c r="S495" i="96"/>
  <c r="S496" i="96"/>
  <c r="S500" i="96"/>
  <c r="S501" i="96"/>
  <c r="S502" i="96"/>
  <c r="S505" i="96"/>
  <c r="S508" i="96"/>
  <c r="S509" i="96"/>
  <c r="S511" i="96"/>
  <c r="S512" i="96"/>
  <c r="S517" i="96"/>
  <c r="S523" i="96"/>
  <c r="S527" i="96"/>
  <c r="S529" i="96"/>
  <c r="S530" i="96"/>
  <c r="S531" i="96"/>
  <c r="S534" i="96"/>
  <c r="S533" i="96"/>
  <c r="S536" i="96"/>
  <c r="S537" i="96"/>
  <c r="S541" i="96"/>
  <c r="S542" i="96"/>
  <c r="S543" i="96"/>
  <c r="S544" i="96"/>
  <c r="S549" i="96"/>
  <c r="S548" i="96"/>
  <c r="S560" i="96"/>
  <c r="S561" i="96"/>
  <c r="S563" i="96"/>
  <c r="S566" i="96"/>
  <c r="S574" i="96"/>
  <c r="S575" i="96"/>
  <c r="S576" i="96"/>
  <c r="S580" i="96"/>
  <c r="S582" i="96"/>
  <c r="S584" i="96"/>
  <c r="S587" i="96"/>
  <c r="S589" i="96"/>
  <c r="S591" i="96"/>
  <c r="S593" i="96"/>
  <c r="S595" i="96"/>
  <c r="S596" i="96"/>
  <c r="S601" i="96"/>
  <c r="S602" i="96"/>
  <c r="S604" i="96"/>
  <c r="S606" i="96"/>
  <c r="S607" i="96"/>
  <c r="S612" i="96"/>
  <c r="S614" i="96"/>
  <c r="S615" i="96"/>
  <c r="S616" i="96"/>
  <c r="S617" i="96"/>
  <c r="S622" i="96"/>
  <c r="S623" i="96"/>
  <c r="S626" i="96"/>
  <c r="S630" i="96"/>
  <c r="S633" i="96"/>
  <c r="S634" i="96"/>
  <c r="S635" i="96"/>
  <c r="S638" i="96"/>
  <c r="S643" i="96"/>
  <c r="S644" i="96"/>
  <c r="S647" i="96"/>
  <c r="S650" i="96"/>
  <c r="S654" i="96"/>
  <c r="S658" i="96"/>
  <c r="S660" i="96"/>
  <c r="S661" i="96"/>
  <c r="S666" i="96"/>
  <c r="S665" i="96"/>
  <c r="S668" i="96"/>
  <c r="S671" i="96"/>
  <c r="S674" i="96"/>
  <c r="S673" i="96"/>
  <c r="S676" i="96"/>
  <c r="S679" i="96"/>
  <c r="S680" i="96"/>
  <c r="S681" i="96"/>
  <c r="S683" i="96"/>
  <c r="S684" i="96"/>
  <c r="S685" i="96"/>
  <c r="S687" i="96"/>
  <c r="S688" i="96"/>
  <c r="S690" i="96"/>
  <c r="S691" i="96"/>
  <c r="S694" i="96"/>
  <c r="S695" i="96"/>
  <c r="S697" i="96"/>
  <c r="S698" i="96"/>
  <c r="S699" i="96"/>
  <c r="S702" i="96"/>
  <c r="S703" i="96"/>
  <c r="S704" i="96"/>
  <c r="S707" i="96"/>
  <c r="S710" i="96"/>
  <c r="S711" i="96"/>
  <c r="S714" i="96"/>
  <c r="S715" i="96"/>
  <c r="S721" i="96"/>
  <c r="S723" i="96"/>
  <c r="S724" i="96"/>
  <c r="S725" i="96"/>
  <c r="S727" i="96"/>
  <c r="S731" i="96"/>
  <c r="S733" i="96"/>
  <c r="S734" i="96"/>
  <c r="S739" i="96"/>
  <c r="S742" i="96"/>
  <c r="S743" i="96"/>
  <c r="S745" i="96"/>
  <c r="S752" i="96"/>
  <c r="S753" i="96"/>
  <c r="S756" i="96"/>
  <c r="S762" i="96"/>
  <c r="S763" i="96"/>
  <c r="S765" i="96"/>
  <c r="S766" i="96"/>
  <c r="S767" i="96"/>
  <c r="S768" i="96"/>
  <c r="S771" i="96"/>
  <c r="S773" i="96"/>
  <c r="S774" i="96"/>
  <c r="S776" i="96"/>
  <c r="S777" i="96"/>
  <c r="S779" i="96"/>
  <c r="S780" i="96"/>
  <c r="S784" i="96"/>
  <c r="S791" i="96"/>
  <c r="S793" i="96"/>
  <c r="S795" i="96"/>
  <c r="S796" i="96"/>
  <c r="S797" i="96"/>
  <c r="S798" i="96"/>
  <c r="S800" i="96"/>
  <c r="S801" i="96"/>
  <c r="S807" i="96"/>
  <c r="S809" i="96"/>
  <c r="S811" i="96"/>
  <c r="S815" i="96"/>
  <c r="S817" i="96"/>
  <c r="S818" i="96"/>
  <c r="S819" i="96"/>
  <c r="S825" i="96"/>
  <c r="S826" i="96"/>
  <c r="S828" i="96"/>
  <c r="S829" i="96"/>
  <c r="S831" i="96"/>
  <c r="S832" i="96"/>
  <c r="S837" i="96"/>
  <c r="S838" i="96"/>
  <c r="S844" i="96"/>
  <c r="S845" i="96"/>
  <c r="S847" i="96"/>
  <c r="S848" i="96"/>
  <c r="S849" i="96"/>
  <c r="S852" i="96"/>
  <c r="S853" i="96"/>
  <c r="S854" i="96"/>
  <c r="S855" i="96"/>
  <c r="S856" i="96"/>
  <c r="S857" i="96"/>
  <c r="S858" i="96"/>
  <c r="S859" i="96"/>
  <c r="S860" i="96"/>
  <c r="S861" i="96"/>
  <c r="S862" i="96"/>
  <c r="S863" i="96"/>
  <c r="S864" i="96"/>
  <c r="S866" i="96"/>
  <c r="S867" i="96"/>
  <c r="S869" i="96"/>
  <c r="S870" i="96"/>
  <c r="S872" i="96"/>
  <c r="S873" i="96"/>
  <c r="S874" i="96"/>
  <c r="S878" i="96"/>
  <c r="S877" i="96"/>
  <c r="S879" i="96"/>
  <c r="S882" i="96"/>
  <c r="S888" i="96"/>
  <c r="S890" i="96"/>
  <c r="S891" i="96"/>
  <c r="S896" i="96"/>
  <c r="S897" i="96"/>
  <c r="S898" i="96"/>
  <c r="S899" i="96"/>
  <c r="S900" i="96"/>
  <c r="S911" i="96"/>
  <c r="S912" i="96"/>
  <c r="S913" i="96"/>
  <c r="S914" i="96"/>
  <c r="S919" i="96"/>
  <c r="S921" i="96"/>
  <c r="S924" i="96"/>
  <c r="S927" i="96"/>
  <c r="S929" i="96"/>
  <c r="S931" i="96"/>
  <c r="S933" i="96"/>
  <c r="S936" i="96"/>
  <c r="S934" i="96"/>
  <c r="S938" i="96"/>
  <c r="S939" i="96"/>
  <c r="S943" i="96"/>
  <c r="S947" i="96"/>
  <c r="S950" i="96"/>
  <c r="S952" i="96"/>
  <c r="S956" i="96"/>
  <c r="S958" i="96"/>
  <c r="S960" i="96"/>
  <c r="S961" i="96"/>
  <c r="S962" i="96"/>
  <c r="S963" i="96"/>
  <c r="S964" i="96"/>
  <c r="S965" i="96"/>
  <c r="S966" i="96"/>
  <c r="S967" i="96"/>
  <c r="S968" i="96"/>
  <c r="S971" i="96"/>
  <c r="S972" i="96"/>
  <c r="S973" i="96"/>
  <c r="S974" i="96"/>
  <c r="S975" i="96"/>
  <c r="S976" i="96"/>
  <c r="S978" i="96"/>
  <c r="S983" i="96"/>
  <c r="S985" i="96"/>
  <c r="S986" i="96"/>
  <c r="S987" i="96"/>
  <c r="S988" i="96"/>
  <c r="S991" i="96"/>
  <c r="S992" i="96"/>
  <c r="S994" i="96"/>
  <c r="S1001" i="96"/>
  <c r="S1002" i="96"/>
  <c r="S1003" i="96"/>
  <c r="S1005" i="96"/>
  <c r="S1006" i="96"/>
  <c r="S1007" i="96"/>
  <c r="S1010" i="96"/>
  <c r="S1011" i="96"/>
  <c r="S1013" i="96"/>
  <c r="S1015" i="96"/>
  <c r="S1016" i="96"/>
  <c r="S1022" i="96"/>
  <c r="S1023" i="96"/>
  <c r="S1024" i="96"/>
  <c r="S1027" i="96"/>
  <c r="S1028" i="96"/>
  <c r="S1032" i="96"/>
  <c r="S1034" i="96"/>
  <c r="S1036" i="96"/>
  <c r="S1037" i="96"/>
  <c r="S1038" i="96"/>
  <c r="S1039" i="96"/>
  <c r="S1040" i="96"/>
  <c r="S1042" i="96"/>
  <c r="S1046" i="96"/>
  <c r="S1048" i="96"/>
  <c r="S1050" i="96"/>
  <c r="S1051" i="96"/>
  <c r="S1052" i="96"/>
  <c r="S1054" i="96"/>
  <c r="S1060" i="96"/>
  <c r="S1063" i="96"/>
  <c r="S1065" i="96"/>
  <c r="S1066" i="96"/>
  <c r="S1069" i="96"/>
  <c r="S1070" i="96"/>
  <c r="S1071" i="96"/>
  <c r="S1075" i="96"/>
  <c r="S1077" i="96"/>
  <c r="S1081" i="96"/>
  <c r="S1086" i="96"/>
  <c r="S1088" i="96"/>
  <c r="S1089" i="96"/>
  <c r="S1093" i="96"/>
  <c r="S1095" i="96"/>
  <c r="S1097" i="96"/>
  <c r="S1098" i="96"/>
  <c r="S1099" i="96"/>
  <c r="S1101" i="96"/>
  <c r="S1102" i="96"/>
  <c r="S1103" i="96"/>
  <c r="S1108" i="96"/>
  <c r="S1109" i="96"/>
  <c r="S1110" i="96"/>
  <c r="S1115" i="96"/>
  <c r="S1117" i="96"/>
  <c r="S1119" i="96"/>
  <c r="S1120" i="96"/>
  <c r="S1124" i="96"/>
  <c r="S1125" i="96"/>
  <c r="S1126" i="96"/>
  <c r="S1127" i="96"/>
  <c r="S1128" i="96"/>
  <c r="S1129" i="96"/>
  <c r="S1130" i="96"/>
  <c r="S1133" i="96"/>
  <c r="S1136" i="96"/>
  <c r="S1137" i="96"/>
  <c r="S1138" i="96"/>
  <c r="S1139" i="96"/>
  <c r="S1142" i="96"/>
  <c r="S1143" i="96"/>
  <c r="S1144" i="96"/>
  <c r="S1145" i="96"/>
  <c r="S1146" i="96"/>
  <c r="S1148" i="96"/>
  <c r="S1150" i="96"/>
  <c r="S1159" i="96"/>
  <c r="S1162" i="96"/>
  <c r="S1164" i="96"/>
  <c r="S1167" i="96"/>
  <c r="S1169" i="96"/>
  <c r="S1170" i="96"/>
  <c r="S1171" i="96"/>
  <c r="S1174" i="96"/>
  <c r="S1175" i="96"/>
  <c r="S1177" i="96"/>
  <c r="S1179" i="96"/>
  <c r="S1180" i="96"/>
  <c r="S1182" i="96"/>
  <c r="S1183" i="96"/>
  <c r="S1187" i="96"/>
  <c r="S1193" i="96"/>
  <c r="S1192" i="96"/>
  <c r="S1194" i="96"/>
  <c r="R139" i="96"/>
  <c r="Q139" i="96"/>
  <c r="N331" i="96"/>
  <c r="R5" i="96"/>
  <c r="N37" i="96"/>
  <c r="N121" i="96"/>
  <c r="R13" i="96"/>
  <c r="R16" i="96"/>
  <c r="R19" i="96"/>
  <c r="R20" i="96"/>
  <c r="R21" i="96"/>
  <c r="R23" i="96"/>
  <c r="R26" i="96"/>
  <c r="R30" i="96"/>
  <c r="R31" i="96"/>
  <c r="R34" i="96"/>
  <c r="R36" i="96"/>
  <c r="R38" i="96"/>
  <c r="R37" i="96"/>
  <c r="R42" i="96"/>
  <c r="R45" i="96"/>
  <c r="R48" i="96"/>
  <c r="R51" i="96"/>
  <c r="R52" i="96"/>
  <c r="R54" i="96"/>
  <c r="R55" i="96"/>
  <c r="R56" i="96"/>
  <c r="R60" i="96"/>
  <c r="R61" i="96"/>
  <c r="R65" i="96"/>
  <c r="R66" i="96"/>
  <c r="R68" i="96"/>
  <c r="R70" i="96"/>
  <c r="R72" i="96"/>
  <c r="R78" i="96"/>
  <c r="R81" i="96"/>
  <c r="R83" i="96"/>
  <c r="R87" i="96"/>
  <c r="R90" i="96"/>
  <c r="R91" i="96"/>
  <c r="R92" i="96"/>
  <c r="R93" i="96"/>
  <c r="R96" i="96"/>
  <c r="R98" i="96"/>
  <c r="R103" i="96"/>
  <c r="R104" i="96"/>
  <c r="R105" i="96"/>
  <c r="R107" i="96"/>
  <c r="R111" i="96"/>
  <c r="R113" i="96"/>
  <c r="R114" i="96"/>
  <c r="R117" i="96"/>
  <c r="R121" i="96"/>
  <c r="R122" i="96"/>
  <c r="R131" i="96"/>
  <c r="R133" i="96"/>
  <c r="R144" i="96"/>
  <c r="R145" i="96"/>
  <c r="R148" i="96"/>
  <c r="R149" i="96"/>
  <c r="R150" i="96"/>
  <c r="R157" i="96"/>
  <c r="R158" i="96"/>
  <c r="R160" i="96"/>
  <c r="R162" i="96"/>
  <c r="R165" i="96"/>
  <c r="R166" i="96"/>
  <c r="R167" i="96"/>
  <c r="R168" i="96"/>
  <c r="R174" i="96"/>
  <c r="R176" i="96"/>
  <c r="R177" i="96"/>
  <c r="R179" i="96"/>
  <c r="R180" i="96"/>
  <c r="R182" i="96"/>
  <c r="R184" i="96"/>
  <c r="R185" i="96"/>
  <c r="R188" i="96"/>
  <c r="R191" i="96"/>
  <c r="R192" i="96"/>
  <c r="R197" i="96"/>
  <c r="R199" i="96"/>
  <c r="R200" i="96"/>
  <c r="R201" i="96"/>
  <c r="R202" i="96"/>
  <c r="R207" i="96"/>
  <c r="R208" i="96"/>
  <c r="R210" i="96"/>
  <c r="R212" i="96"/>
  <c r="R214" i="96"/>
  <c r="R219" i="96"/>
  <c r="R220" i="96"/>
  <c r="R221" i="96"/>
  <c r="R223" i="96"/>
  <c r="R226" i="96"/>
  <c r="R228" i="96"/>
  <c r="R229" i="96"/>
  <c r="R233" i="96"/>
  <c r="R234" i="96"/>
  <c r="R235" i="96"/>
  <c r="R239" i="96"/>
  <c r="R241" i="96"/>
  <c r="R242" i="96"/>
  <c r="R243" i="96"/>
  <c r="R244" i="96"/>
  <c r="R247" i="96"/>
  <c r="R248" i="96"/>
  <c r="R252" i="96"/>
  <c r="R253" i="96"/>
  <c r="R254" i="96"/>
  <c r="R256" i="96"/>
  <c r="R257" i="96"/>
  <c r="R258" i="96"/>
  <c r="R264" i="96"/>
  <c r="R265" i="96"/>
  <c r="R266" i="96"/>
  <c r="R268" i="96"/>
  <c r="R271" i="96"/>
  <c r="R273" i="96"/>
  <c r="R276" i="96"/>
  <c r="R278" i="96"/>
  <c r="R281" i="96"/>
  <c r="R285" i="96"/>
  <c r="R287" i="96"/>
  <c r="R288" i="96"/>
  <c r="R289" i="96"/>
  <c r="R291" i="96"/>
  <c r="R293" i="96"/>
  <c r="R296" i="96"/>
  <c r="R298" i="96"/>
  <c r="R300" i="96"/>
  <c r="R301" i="96"/>
  <c r="R302" i="96"/>
  <c r="R305" i="96"/>
  <c r="R306" i="96"/>
  <c r="R307" i="96"/>
  <c r="R308" i="96"/>
  <c r="R309" i="96"/>
  <c r="R311" i="96"/>
  <c r="R317" i="96"/>
  <c r="R320" i="96"/>
  <c r="R322" i="96"/>
  <c r="R325" i="96"/>
  <c r="R326" i="96"/>
  <c r="R328" i="96"/>
  <c r="R329" i="96"/>
  <c r="R331" i="96"/>
  <c r="R332" i="96"/>
  <c r="R333" i="96"/>
  <c r="R334" i="96"/>
  <c r="R336" i="96"/>
  <c r="R339" i="96"/>
  <c r="R340" i="96"/>
  <c r="R343" i="96"/>
  <c r="R344" i="96"/>
  <c r="R345" i="96"/>
  <c r="R348" i="96"/>
  <c r="R352" i="96"/>
  <c r="R355" i="96"/>
  <c r="R356" i="96"/>
  <c r="R357" i="96"/>
  <c r="R358" i="96"/>
  <c r="R360" i="96"/>
  <c r="R361" i="96"/>
  <c r="R362" i="96"/>
  <c r="R367" i="96"/>
  <c r="R368" i="96"/>
  <c r="R372" i="96"/>
  <c r="R385" i="96"/>
  <c r="R386" i="96"/>
  <c r="R387" i="96"/>
  <c r="R390" i="96"/>
  <c r="R393" i="96"/>
  <c r="R395" i="96"/>
  <c r="R394" i="96"/>
  <c r="R397" i="96"/>
  <c r="R400" i="96"/>
  <c r="R407" i="96"/>
  <c r="R408" i="96"/>
  <c r="R409" i="96"/>
  <c r="R412" i="96"/>
  <c r="R413" i="96"/>
  <c r="R418" i="96"/>
  <c r="R422" i="96"/>
  <c r="R423" i="96"/>
  <c r="R426" i="96"/>
  <c r="R428" i="96"/>
  <c r="R430" i="96"/>
  <c r="R431" i="96"/>
  <c r="R432" i="96"/>
  <c r="R435" i="96"/>
  <c r="R437" i="96"/>
  <c r="R438" i="96"/>
  <c r="R439" i="96"/>
  <c r="R440" i="96"/>
  <c r="R450" i="96"/>
  <c r="R455" i="96"/>
  <c r="R456" i="96"/>
  <c r="R457" i="96"/>
  <c r="R458" i="96"/>
  <c r="R459" i="96"/>
  <c r="R460" i="96"/>
  <c r="R464" i="96"/>
  <c r="R466" i="96"/>
  <c r="R469" i="96"/>
  <c r="R471" i="96"/>
  <c r="R473" i="96"/>
  <c r="R475" i="96"/>
  <c r="R476" i="96"/>
  <c r="R481" i="96"/>
  <c r="R482" i="96"/>
  <c r="R483" i="96"/>
  <c r="R484" i="96"/>
  <c r="R486" i="96"/>
  <c r="R489" i="96"/>
  <c r="R491" i="96"/>
  <c r="R492" i="96"/>
  <c r="R495" i="96"/>
  <c r="R496" i="96"/>
  <c r="R500" i="96"/>
  <c r="R501" i="96"/>
  <c r="R502" i="96"/>
  <c r="R505" i="96"/>
  <c r="R508" i="96"/>
  <c r="R509" i="96"/>
  <c r="R511" i="96"/>
  <c r="R512" i="96"/>
  <c r="R517" i="96"/>
  <c r="R523" i="96"/>
  <c r="R527" i="96"/>
  <c r="R529" i="96"/>
  <c r="R530" i="96"/>
  <c r="R531" i="96"/>
  <c r="R534" i="96"/>
  <c r="R533" i="96"/>
  <c r="R536" i="96"/>
  <c r="R537" i="96"/>
  <c r="R541" i="96"/>
  <c r="R542" i="96"/>
  <c r="R543" i="96"/>
  <c r="R544" i="96"/>
  <c r="R549" i="96"/>
  <c r="R548" i="96"/>
  <c r="R560" i="96"/>
  <c r="R561" i="96"/>
  <c r="R563" i="96"/>
  <c r="R566" i="96"/>
  <c r="R574" i="96"/>
  <c r="R575" i="96"/>
  <c r="R576" i="96"/>
  <c r="R580" i="96"/>
  <c r="R582" i="96"/>
  <c r="R584" i="96"/>
  <c r="R587" i="96"/>
  <c r="R589" i="96"/>
  <c r="R591" i="96"/>
  <c r="R593" i="96"/>
  <c r="R595" i="96"/>
  <c r="R596" i="96"/>
  <c r="R601" i="96"/>
  <c r="R602" i="96"/>
  <c r="R604" i="96"/>
  <c r="R606" i="96"/>
  <c r="R607" i="96"/>
  <c r="R612" i="96"/>
  <c r="R614" i="96"/>
  <c r="R615" i="96"/>
  <c r="R616" i="96"/>
  <c r="R617" i="96"/>
  <c r="R622" i="96"/>
  <c r="R623" i="96"/>
  <c r="R626" i="96"/>
  <c r="R630" i="96"/>
  <c r="R633" i="96"/>
  <c r="R634" i="96"/>
  <c r="R635" i="96"/>
  <c r="R638" i="96"/>
  <c r="R643" i="96"/>
  <c r="R644" i="96"/>
  <c r="R647" i="96"/>
  <c r="R650" i="96"/>
  <c r="R654" i="96"/>
  <c r="R658" i="96"/>
  <c r="R660" i="96"/>
  <c r="R661" i="96"/>
  <c r="R666" i="96"/>
  <c r="R665" i="96"/>
  <c r="R668" i="96"/>
  <c r="R671" i="96"/>
  <c r="R674" i="96"/>
  <c r="R673" i="96"/>
  <c r="R679" i="96"/>
  <c r="R680" i="96"/>
  <c r="R681" i="96"/>
  <c r="R683" i="96"/>
  <c r="R684" i="96"/>
  <c r="R685" i="96"/>
  <c r="R687" i="96"/>
  <c r="R688" i="96"/>
  <c r="R690" i="96"/>
  <c r="R691" i="96"/>
  <c r="R694" i="96"/>
  <c r="R695" i="96"/>
  <c r="R697" i="96"/>
  <c r="R698" i="96"/>
  <c r="R699" i="96"/>
  <c r="R702" i="96"/>
  <c r="R703" i="96"/>
  <c r="R704" i="96"/>
  <c r="R707" i="96"/>
  <c r="R710" i="96"/>
  <c r="R711" i="96"/>
  <c r="R714" i="96"/>
  <c r="R715" i="96"/>
  <c r="R721" i="96"/>
  <c r="R723" i="96"/>
  <c r="R724" i="96"/>
  <c r="R725" i="96"/>
  <c r="R727" i="96"/>
  <c r="R731" i="96"/>
  <c r="R733" i="96"/>
  <c r="R734" i="96"/>
  <c r="R739" i="96"/>
  <c r="R742" i="96"/>
  <c r="R743" i="96"/>
  <c r="R745" i="96"/>
  <c r="R752" i="96"/>
  <c r="R753" i="96"/>
  <c r="R756" i="96"/>
  <c r="R762" i="96"/>
  <c r="R763" i="96"/>
  <c r="R765" i="96"/>
  <c r="R766" i="96"/>
  <c r="R767" i="96"/>
  <c r="R768" i="96"/>
  <c r="R771" i="96"/>
  <c r="R773" i="96"/>
  <c r="R774" i="96"/>
  <c r="R776" i="96"/>
  <c r="R777" i="96"/>
  <c r="R779" i="96"/>
  <c r="R780" i="96"/>
  <c r="R784" i="96"/>
  <c r="R791" i="96"/>
  <c r="R793" i="96"/>
  <c r="R795" i="96"/>
  <c r="R796" i="96"/>
  <c r="R797" i="96"/>
  <c r="R798" i="96"/>
  <c r="R800" i="96"/>
  <c r="R801" i="96"/>
  <c r="R807" i="96"/>
  <c r="R809" i="96"/>
  <c r="R811" i="96"/>
  <c r="R815" i="96"/>
  <c r="R817" i="96"/>
  <c r="R818" i="96"/>
  <c r="R819" i="96"/>
  <c r="R825" i="96"/>
  <c r="R826" i="96"/>
  <c r="R828" i="96"/>
  <c r="R829" i="96"/>
  <c r="R831" i="96"/>
  <c r="R832" i="96"/>
  <c r="R837" i="96"/>
  <c r="R838" i="96"/>
  <c r="R844" i="96"/>
  <c r="R845" i="96"/>
  <c r="R847" i="96"/>
  <c r="R848" i="96"/>
  <c r="R849" i="96"/>
  <c r="R852" i="96"/>
  <c r="R853" i="96"/>
  <c r="R854" i="96"/>
  <c r="R855" i="96"/>
  <c r="R856" i="96"/>
  <c r="R857" i="96"/>
  <c r="R858" i="96"/>
  <c r="R859" i="96"/>
  <c r="R860" i="96"/>
  <c r="R861" i="96"/>
  <c r="R862" i="96"/>
  <c r="R863" i="96"/>
  <c r="R864" i="96"/>
  <c r="R866" i="96"/>
  <c r="R867" i="96"/>
  <c r="R869" i="96"/>
  <c r="R870" i="96"/>
  <c r="R872" i="96"/>
  <c r="R873" i="96"/>
  <c r="R874" i="96"/>
  <c r="R878" i="96"/>
  <c r="R877" i="96"/>
  <c r="R879" i="96"/>
  <c r="R882" i="96"/>
  <c r="R888" i="96"/>
  <c r="R890" i="96"/>
  <c r="R891" i="96"/>
  <c r="R896" i="96"/>
  <c r="R897" i="96"/>
  <c r="R898" i="96"/>
  <c r="R899" i="96"/>
  <c r="R900" i="96"/>
  <c r="R911" i="96"/>
  <c r="R912" i="96"/>
  <c r="R913" i="96"/>
  <c r="R914" i="96"/>
  <c r="R919" i="96"/>
  <c r="R921" i="96"/>
  <c r="R924" i="96"/>
  <c r="R927" i="96"/>
  <c r="R929" i="96"/>
  <c r="R931" i="96"/>
  <c r="R933" i="96"/>
  <c r="R936" i="96"/>
  <c r="R934" i="96"/>
  <c r="R938" i="96"/>
  <c r="R939" i="96"/>
  <c r="R943" i="96"/>
  <c r="R947" i="96"/>
  <c r="R950" i="96"/>
  <c r="R952" i="96"/>
  <c r="R956" i="96"/>
  <c r="R958" i="96"/>
  <c r="R960" i="96"/>
  <c r="R961" i="96"/>
  <c r="R962" i="96"/>
  <c r="R963" i="96"/>
  <c r="R964" i="96"/>
  <c r="R965" i="96"/>
  <c r="R966" i="96"/>
  <c r="R967" i="96"/>
  <c r="R968" i="96"/>
  <c r="R971" i="96"/>
  <c r="R972" i="96"/>
  <c r="R973" i="96"/>
  <c r="R974" i="96"/>
  <c r="R975" i="96"/>
  <c r="R976" i="96"/>
  <c r="R978" i="96"/>
  <c r="R983" i="96"/>
  <c r="R985" i="96"/>
  <c r="R986" i="96"/>
  <c r="R987" i="96"/>
  <c r="R988" i="96"/>
  <c r="R991" i="96"/>
  <c r="R992" i="96"/>
  <c r="R994" i="96"/>
  <c r="R1001" i="96"/>
  <c r="R1002" i="96"/>
  <c r="R1003" i="96"/>
  <c r="R1005" i="96"/>
  <c r="R1006" i="96"/>
  <c r="R1007" i="96"/>
  <c r="R1010" i="96"/>
  <c r="R1011" i="96"/>
  <c r="R1013" i="96"/>
  <c r="R1015" i="96"/>
  <c r="R1016" i="96"/>
  <c r="R1022" i="96"/>
  <c r="R1023" i="96"/>
  <c r="R1024" i="96"/>
  <c r="R1027" i="96"/>
  <c r="R1028" i="96"/>
  <c r="R1032" i="96"/>
  <c r="R1034" i="96"/>
  <c r="R1036" i="96"/>
  <c r="R1037" i="96"/>
  <c r="R1038" i="96"/>
  <c r="R1039" i="96"/>
  <c r="R1040" i="96"/>
  <c r="R1042" i="96"/>
  <c r="R1046" i="96"/>
  <c r="R1048" i="96"/>
  <c r="R1050" i="96"/>
  <c r="R1051" i="96"/>
  <c r="R1052" i="96"/>
  <c r="R1054" i="96"/>
  <c r="R1060" i="96"/>
  <c r="R1063" i="96"/>
  <c r="R1065" i="96"/>
  <c r="R1066" i="96"/>
  <c r="R1069" i="96"/>
  <c r="R1070" i="96"/>
  <c r="R1071" i="96"/>
  <c r="R1075" i="96"/>
  <c r="R1077" i="96"/>
  <c r="R1081" i="96"/>
  <c r="R1086" i="96"/>
  <c r="R1088" i="96"/>
  <c r="R1089" i="96"/>
  <c r="R1093" i="96"/>
  <c r="R1095" i="96"/>
  <c r="R1097" i="96"/>
  <c r="R1098" i="96"/>
  <c r="R1099" i="96"/>
  <c r="R1101" i="96"/>
  <c r="R1102" i="96"/>
  <c r="R1103" i="96"/>
  <c r="R1108" i="96"/>
  <c r="R1109" i="96"/>
  <c r="R1110" i="96"/>
  <c r="R1115" i="96"/>
  <c r="R1117" i="96"/>
  <c r="R1119" i="96"/>
  <c r="R1120" i="96"/>
  <c r="R1124" i="96"/>
  <c r="R1125" i="96"/>
  <c r="R1126" i="96"/>
  <c r="R1127" i="96"/>
  <c r="R1128" i="96"/>
  <c r="R1129" i="96"/>
  <c r="R1130" i="96"/>
  <c r="R1133" i="96"/>
  <c r="R1136" i="96"/>
  <c r="R1137" i="96"/>
  <c r="R1138" i="96"/>
  <c r="R1139" i="96"/>
  <c r="R1142" i="96"/>
  <c r="R1143" i="96"/>
  <c r="R1144" i="96"/>
  <c r="R1145" i="96"/>
  <c r="R1146" i="96"/>
  <c r="R1148" i="96"/>
  <c r="R1150" i="96"/>
  <c r="R1159" i="96"/>
  <c r="R1162" i="96"/>
  <c r="R1164" i="96"/>
  <c r="R1167" i="96"/>
  <c r="R1169" i="96"/>
  <c r="R1170" i="96"/>
  <c r="R1171" i="96"/>
  <c r="R1174" i="96"/>
  <c r="R1175" i="96"/>
  <c r="R1177" i="96"/>
  <c r="R1179" i="96"/>
  <c r="R1180" i="96"/>
  <c r="R1182" i="96"/>
  <c r="R1183" i="96"/>
  <c r="R1187" i="96"/>
  <c r="R1193" i="96"/>
  <c r="R1192" i="96"/>
  <c r="R1194" i="96"/>
  <c r="R1195" i="96"/>
  <c r="R1196" i="96"/>
  <c r="Q1050" i="96"/>
  <c r="Q1196" i="96"/>
  <c r="AA8" i="6"/>
  <c r="AB8" i="6"/>
  <c r="AC8" i="6"/>
  <c r="AD8" i="6"/>
  <c r="AJ8" i="320"/>
  <c r="AI8" i="320"/>
  <c r="AH8" i="320"/>
  <c r="AG8" i="320"/>
  <c r="N1187" i="96"/>
  <c r="N326" i="96"/>
  <c r="N635" i="96"/>
  <c r="N658" i="96"/>
  <c r="N685" i="96"/>
  <c r="N1022" i="96"/>
  <c r="N966" i="96"/>
  <c r="N117" i="96"/>
  <c r="N276" i="96"/>
  <c r="N622" i="96"/>
  <c r="N723" i="96"/>
  <c r="N934" i="96"/>
  <c r="N360" i="96"/>
  <c r="N439" i="96"/>
  <c r="N1070" i="96"/>
  <c r="N394" i="96"/>
  <c r="N457" i="96"/>
  <c r="N777" i="96"/>
  <c r="N81" i="96"/>
  <c r="N695" i="96"/>
  <c r="N530" i="96"/>
  <c r="N563" i="96"/>
  <c r="N776" i="96"/>
  <c r="N1192" i="96"/>
  <c r="N271" i="96"/>
  <c r="N281" i="96"/>
  <c r="Q1125" i="96"/>
  <c r="Q491" i="96"/>
  <c r="Q458" i="96"/>
  <c r="Q42" i="96"/>
  <c r="Q973" i="96"/>
  <c r="Q731" i="96"/>
  <c r="Q486" i="96"/>
  <c r="Q469" i="96"/>
  <c r="Q281" i="96"/>
  <c r="Q271" i="96"/>
  <c r="Q1027" i="96"/>
  <c r="Q927" i="96"/>
  <c r="Q967" i="96"/>
  <c r="Q582" i="96"/>
  <c r="Q604" i="96"/>
  <c r="Q683" i="96"/>
  <c r="Q1003" i="96"/>
  <c r="Q817" i="96"/>
  <c r="Q393" i="96"/>
  <c r="Q268" i="96"/>
  <c r="Q439" i="96"/>
  <c r="Q360" i="96"/>
  <c r="Q70" i="96"/>
  <c r="Q866" i="96"/>
  <c r="Q695" i="96"/>
  <c r="Q674" i="96"/>
  <c r="Q531" i="96"/>
  <c r="Q426" i="96"/>
  <c r="Q207" i="96"/>
  <c r="Q1099" i="96"/>
  <c r="Q435" i="96"/>
  <c r="Q308" i="96"/>
  <c r="Q867" i="96"/>
  <c r="Q950" i="96"/>
  <c r="Q228" i="96"/>
  <c r="Q1101" i="96"/>
  <c r="Q853" i="96"/>
  <c r="Q688" i="96"/>
  <c r="Q301" i="96"/>
  <c r="Q214" i="96"/>
  <c r="Q888" i="96"/>
  <c r="Q331" i="96"/>
  <c r="Q616" i="96"/>
  <c r="Q306" i="96"/>
  <c r="Q200" i="96"/>
  <c r="Q1013" i="96"/>
  <c r="Q877" i="96"/>
  <c r="Q1034" i="96"/>
  <c r="Q495" i="96"/>
  <c r="Q856" i="96"/>
  <c r="Q739" i="96"/>
  <c r="Q1036" i="96"/>
  <c r="Q1022" i="96"/>
  <c r="Q81" i="96"/>
  <c r="Q1075" i="96"/>
  <c r="Q828" i="96"/>
  <c r="Q430" i="96"/>
  <c r="Q340" i="96"/>
  <c r="Q93" i="96"/>
  <c r="Q753" i="96"/>
  <c r="Q184" i="96"/>
  <c r="Q180" i="96"/>
  <c r="Q1182" i="96"/>
  <c r="Q1052" i="96"/>
  <c r="Q650" i="96"/>
  <c r="Q548" i="96"/>
  <c r="Q1095" i="96"/>
  <c r="Q938" i="96"/>
  <c r="Q679" i="96"/>
  <c r="Q511" i="96"/>
  <c r="Q343" i="96"/>
  <c r="Q1098" i="96"/>
  <c r="Q698" i="96"/>
  <c r="Q560" i="96"/>
  <c r="Q229" i="96"/>
  <c r="Q791" i="96"/>
  <c r="Q254" i="96"/>
  <c r="Q55" i="96"/>
  <c r="Q784" i="96"/>
  <c r="Q773" i="96"/>
  <c r="Q606" i="96"/>
  <c r="Q61" i="96"/>
  <c r="Q505" i="96"/>
  <c r="Q289" i="96"/>
  <c r="Q793" i="96"/>
  <c r="Q939" i="96"/>
  <c r="Q844" i="96"/>
  <c r="Q796" i="96"/>
  <c r="Q542" i="96"/>
  <c r="Q191" i="96"/>
  <c r="Q1088" i="96"/>
  <c r="Q634" i="96"/>
  <c r="Q1129" i="96"/>
  <c r="Q1093" i="96"/>
  <c r="Q1006" i="96"/>
  <c r="Q1081" i="96"/>
  <c r="Q1011" i="96"/>
  <c r="Q665" i="96"/>
  <c r="Q150" i="96"/>
  <c r="Q1146" i="96"/>
  <c r="Q765" i="96"/>
  <c r="Q596" i="96"/>
  <c r="Q502" i="96"/>
  <c r="Q202" i="96"/>
  <c r="Q1024" i="96"/>
  <c r="Q311" i="96"/>
  <c r="Q1115" i="96"/>
  <c r="Q332" i="96"/>
  <c r="Q265" i="96"/>
  <c r="R11" i="96"/>
  <c r="Q994" i="96"/>
  <c r="Q704" i="96"/>
  <c r="Q633" i="96"/>
  <c r="Q111" i="96"/>
  <c r="Q685" i="96"/>
  <c r="Q658" i="96"/>
  <c r="Q635" i="96"/>
  <c r="Q326" i="96"/>
  <c r="Q934" i="96"/>
  <c r="Q723" i="96"/>
  <c r="Q622" i="96"/>
  <c r="Q276" i="96"/>
  <c r="Q117" i="96"/>
  <c r="Q533" i="96"/>
  <c r="Q777" i="96"/>
  <c r="Q457" i="96"/>
  <c r="Q394" i="96"/>
  <c r="Q985" i="96"/>
  <c r="Q756" i="96"/>
  <c r="Q702" i="96"/>
  <c r="Q357" i="96"/>
  <c r="Q266" i="96"/>
  <c r="Q776" i="96"/>
  <c r="Q563" i="96"/>
  <c r="Q530" i="96"/>
  <c r="Q1192" i="96"/>
  <c r="Q1110" i="96"/>
  <c r="Q423" i="96"/>
  <c r="Q334" i="96"/>
  <c r="Q296" i="96"/>
  <c r="N501" i="96"/>
  <c r="N931" i="96"/>
  <c r="N800" i="96"/>
  <c r="Q1108" i="96"/>
  <c r="Q459" i="96"/>
  <c r="Q1143" i="96"/>
  <c r="Q617" i="96"/>
  <c r="Q1001" i="96"/>
  <c r="Q574" i="96"/>
  <c r="Q966" i="96"/>
  <c r="Q874" i="96"/>
  <c r="Q385" i="96"/>
  <c r="Q160" i="96"/>
  <c r="Q1150" i="96"/>
  <c r="Q661" i="96"/>
  <c r="Q815" i="96"/>
  <c r="Q72" i="96"/>
  <c r="Q1130" i="96"/>
  <c r="Q1194" i="96"/>
  <c r="Q527" i="96"/>
  <c r="Q900" i="96"/>
  <c r="Q587" i="96"/>
  <c r="Q1179" i="96"/>
  <c r="Q1124" i="96"/>
  <c r="Q333" i="96"/>
  <c r="Q602" i="96"/>
  <c r="Q66" i="96"/>
  <c r="Q673" i="96"/>
  <c r="Q339" i="96"/>
  <c r="Q859" i="96"/>
  <c r="Q864" i="96"/>
  <c r="Q809" i="96"/>
  <c r="Q210" i="96"/>
  <c r="Q1120" i="96"/>
  <c r="Q264" i="96"/>
  <c r="Q145" i="96"/>
  <c r="Q630" i="96"/>
  <c r="Q1016" i="96"/>
  <c r="Q576" i="96"/>
  <c r="Q680" i="96"/>
  <c r="Q1137" i="96"/>
  <c r="Q544" i="96"/>
  <c r="Q322" i="96"/>
  <c r="Q914" i="96"/>
  <c r="Q257" i="96"/>
  <c r="Q1180" i="96"/>
  <c r="Q1119" i="96"/>
  <c r="Q549" i="96"/>
  <c r="Q1187" i="96"/>
  <c r="Q302" i="96"/>
  <c r="Q960" i="96"/>
  <c r="Q795" i="96"/>
  <c r="Q766" i="96"/>
  <c r="Q933" i="96"/>
  <c r="Q924" i="96"/>
  <c r="Q1089" i="96"/>
  <c r="Q199" i="96"/>
  <c r="Q762" i="96"/>
  <c r="Q31" i="96"/>
  <c r="N715" i="96"/>
  <c r="N192" i="96"/>
  <c r="N566" i="96"/>
  <c r="Q566" i="96"/>
  <c r="Q30" i="96"/>
  <c r="Q34" i="96"/>
  <c r="Q36" i="96"/>
  <c r="Q38" i="96"/>
  <c r="Q37" i="96"/>
  <c r="Q45" i="96"/>
  <c r="Q48" i="96"/>
  <c r="Q51" i="96"/>
  <c r="Q52" i="96"/>
  <c r="Q54" i="96"/>
  <c r="Q56" i="96"/>
  <c r="Q60" i="96"/>
  <c r="Q65" i="96"/>
  <c r="Q68" i="96"/>
  <c r="Q78" i="96"/>
  <c r="Q83" i="96"/>
  <c r="Q87" i="96"/>
  <c r="Q90" i="96"/>
  <c r="Q91" i="96"/>
  <c r="Q92" i="96"/>
  <c r="Q96" i="96"/>
  <c r="Q98" i="96"/>
  <c r="Q103" i="96"/>
  <c r="Q104" i="96"/>
  <c r="Q105" i="96"/>
  <c r="Q107" i="96"/>
  <c r="Q113" i="96"/>
  <c r="Q114" i="96"/>
  <c r="Q121" i="96"/>
  <c r="Q122" i="96"/>
  <c r="Q131" i="96"/>
  <c r="Q144" i="96"/>
  <c r="Q148" i="96"/>
  <c r="Q149" i="96"/>
  <c r="Q157" i="96"/>
  <c r="Q158" i="96"/>
  <c r="Q162" i="96"/>
  <c r="Q165" i="96"/>
  <c r="Q166" i="96"/>
  <c r="Q167" i="96"/>
  <c r="Q168" i="96"/>
  <c r="Q174" i="96"/>
  <c r="Q176" i="96"/>
  <c r="Q177" i="96"/>
  <c r="Q179" i="96"/>
  <c r="Q182" i="96"/>
  <c r="Q185" i="96"/>
  <c r="Q188" i="96"/>
  <c r="Q192" i="96"/>
  <c r="Q197" i="96"/>
  <c r="Q201" i="96"/>
  <c r="Q208" i="96"/>
  <c r="Q212" i="96"/>
  <c r="Q219" i="96"/>
  <c r="Q220" i="96"/>
  <c r="Q221" i="96"/>
  <c r="Q223" i="96"/>
  <c r="Q226" i="96"/>
  <c r="Q233" i="96"/>
  <c r="Q234" i="96"/>
  <c r="Q235" i="96"/>
  <c r="Q239" i="96"/>
  <c r="Q241" i="96"/>
  <c r="Q242" i="96"/>
  <c r="Q243" i="96"/>
  <c r="Q244" i="96"/>
  <c r="Q247" i="96"/>
  <c r="Q248" i="96"/>
  <c r="Q252" i="96"/>
  <c r="Q253" i="96"/>
  <c r="Q256" i="96"/>
  <c r="Q258" i="96"/>
  <c r="Q273" i="96"/>
  <c r="Q278" i="96"/>
  <c r="Q285" i="96"/>
  <c r="Q287" i="96"/>
  <c r="Q288" i="96"/>
  <c r="Q291" i="96"/>
  <c r="Q293" i="96"/>
  <c r="Q298" i="96"/>
  <c r="Q300" i="96"/>
  <c r="Q305" i="96"/>
  <c r="Q307" i="96"/>
  <c r="Q309" i="96"/>
  <c r="Q317" i="96"/>
  <c r="Q320" i="96"/>
  <c r="Q325" i="96"/>
  <c r="Q328" i="96"/>
  <c r="Q329" i="96"/>
  <c r="Q336" i="96"/>
  <c r="Q344" i="96"/>
  <c r="Q345" i="96"/>
  <c r="Q348" i="96"/>
  <c r="Q352" i="96"/>
  <c r="Q355" i="96"/>
  <c r="Q356" i="96"/>
  <c r="Q358" i="96"/>
  <c r="Q361" i="96"/>
  <c r="Q362" i="96"/>
  <c r="Q367" i="96"/>
  <c r="Q368" i="96"/>
  <c r="Q372" i="96"/>
  <c r="Q386" i="96"/>
  <c r="Q387" i="96"/>
  <c r="Q390" i="96"/>
  <c r="Q395" i="96"/>
  <c r="Q397" i="96"/>
  <c r="Q400" i="96"/>
  <c r="Q407" i="96"/>
  <c r="Q408" i="96"/>
  <c r="Q409" i="96"/>
  <c r="Q412" i="96"/>
  <c r="Q413" i="96"/>
  <c r="Q418" i="96"/>
  <c r="Q422" i="96"/>
  <c r="Q428" i="96"/>
  <c r="Q431" i="96"/>
  <c r="Q432" i="96"/>
  <c r="Q437" i="96"/>
  <c r="Q438" i="96"/>
  <c r="Q440" i="96"/>
  <c r="Q450" i="96"/>
  <c r="Q455" i="96"/>
  <c r="Q456" i="96"/>
  <c r="Q460" i="96"/>
  <c r="Q464" i="96"/>
  <c r="Q466" i="96"/>
  <c r="Q471" i="96"/>
  <c r="Q473" i="96"/>
  <c r="Q475" i="96"/>
  <c r="Q476" i="96"/>
  <c r="Q481" i="96"/>
  <c r="Q482" i="96"/>
  <c r="Q483" i="96"/>
  <c r="Q484" i="96"/>
  <c r="Q489" i="96"/>
  <c r="Q492" i="96"/>
  <c r="Q496" i="96"/>
  <c r="Q500" i="96"/>
  <c r="Q501" i="96"/>
  <c r="Q508" i="96"/>
  <c r="Q509" i="96"/>
  <c r="Q512" i="96"/>
  <c r="Q517" i="96"/>
  <c r="Q523" i="96"/>
  <c r="Q529" i="96"/>
  <c r="Q534" i="96"/>
  <c r="Q536" i="96"/>
  <c r="Q537" i="96"/>
  <c r="Q541" i="96"/>
  <c r="Q543" i="96"/>
  <c r="Q561" i="96"/>
  <c r="Q575" i="96"/>
  <c r="Q580" i="96"/>
  <c r="Q584" i="96"/>
  <c r="Q589" i="96"/>
  <c r="Q591" i="96"/>
  <c r="Q593" i="96"/>
  <c r="Q595" i="96"/>
  <c r="Q601" i="96"/>
  <c r="Q607" i="96"/>
  <c r="Q612" i="96"/>
  <c r="Q614" i="96"/>
  <c r="Q615" i="96"/>
  <c r="Q623" i="96"/>
  <c r="Q626" i="96"/>
  <c r="Q638" i="96"/>
  <c r="Q643" i="96"/>
  <c r="Q644" i="96"/>
  <c r="Q647" i="96"/>
  <c r="Q654" i="96"/>
  <c r="Q660" i="96"/>
  <c r="Q666" i="96"/>
  <c r="Q668" i="96"/>
  <c r="Q671" i="96"/>
  <c r="Q681" i="96"/>
  <c r="Q684" i="96"/>
  <c r="Q687" i="96"/>
  <c r="Q690" i="96"/>
  <c r="Q691" i="96"/>
  <c r="Q694" i="96"/>
  <c r="Q697" i="96"/>
  <c r="Q699" i="96"/>
  <c r="Q703" i="96"/>
  <c r="Q707" i="96"/>
  <c r="Q710" i="96"/>
  <c r="Q711" i="96"/>
  <c r="Q714" i="96"/>
  <c r="Q715" i="96"/>
  <c r="Q721" i="96"/>
  <c r="Q724" i="96"/>
  <c r="Q725" i="96"/>
  <c r="Q727" i="96"/>
  <c r="Q733" i="96"/>
  <c r="Q734" i="96"/>
  <c r="Q742" i="96"/>
  <c r="Q743" i="96"/>
  <c r="Q745" i="96"/>
  <c r="Q752" i="96"/>
  <c r="Q763" i="96"/>
  <c r="Q767" i="96"/>
  <c r="Q768" i="96"/>
  <c r="Q771" i="96"/>
  <c r="Q774" i="96"/>
  <c r="Q779" i="96"/>
  <c r="Q780" i="96"/>
  <c r="Q797" i="96"/>
  <c r="Q798" i="96"/>
  <c r="Q800" i="96"/>
  <c r="Q801" i="96"/>
  <c r="Q807" i="96"/>
  <c r="Q811" i="96"/>
  <c r="Q818" i="96"/>
  <c r="Q819" i="96"/>
  <c r="Q825" i="96"/>
  <c r="Q826" i="96"/>
  <c r="Q829" i="96"/>
  <c r="Q831" i="96"/>
  <c r="Q832" i="96"/>
  <c r="Q837" i="96"/>
  <c r="Q838" i="96"/>
  <c r="Q845" i="96"/>
  <c r="Q847" i="96"/>
  <c r="Q848" i="96"/>
  <c r="Q849" i="96"/>
  <c r="Q852" i="96"/>
  <c r="Q854" i="96"/>
  <c r="Q855" i="96"/>
  <c r="Q857" i="96"/>
  <c r="Q858" i="96"/>
  <c r="Q860" i="96"/>
  <c r="Q861" i="96"/>
  <c r="Q862" i="96"/>
  <c r="Q863" i="96"/>
  <c r="Q869" i="96"/>
  <c r="Q870" i="96"/>
  <c r="Q872" i="96"/>
  <c r="Q873" i="96"/>
  <c r="Q878" i="96"/>
  <c r="Q879" i="96"/>
  <c r="Q882" i="96"/>
  <c r="Q890" i="96"/>
  <c r="Q891" i="96"/>
  <c r="Q896" i="96"/>
  <c r="Q897" i="96"/>
  <c r="Q898" i="96"/>
  <c r="Q899" i="96"/>
  <c r="Q911" i="96"/>
  <c r="Q912" i="96"/>
  <c r="Q913" i="96"/>
  <c r="Q919" i="96"/>
  <c r="Q921" i="96"/>
  <c r="Q929" i="96"/>
  <c r="Q931" i="96"/>
  <c r="Q936" i="96"/>
  <c r="Q943" i="96"/>
  <c r="Q947" i="96"/>
  <c r="Q952" i="96"/>
  <c r="Q956" i="96"/>
  <c r="Q958" i="96"/>
  <c r="Q961" i="96"/>
  <c r="Q962" i="96"/>
  <c r="Q963" i="96"/>
  <c r="Q964" i="96"/>
  <c r="Q965" i="96"/>
  <c r="Q968" i="96"/>
  <c r="Q971" i="96"/>
  <c r="Q972" i="96"/>
  <c r="Q974" i="96"/>
  <c r="Q975" i="96"/>
  <c r="Q976" i="96"/>
  <c r="Q978" i="96"/>
  <c r="Q983" i="96"/>
  <c r="Q986" i="96"/>
  <c r="Q987" i="96"/>
  <c r="Q988" i="96"/>
  <c r="Q991" i="96"/>
  <c r="Q992" i="96"/>
  <c r="Q1002" i="96"/>
  <c r="Q1005" i="96"/>
  <c r="Q1007" i="96"/>
  <c r="Q1010" i="96"/>
  <c r="Q1015" i="96"/>
  <c r="Q1023" i="96"/>
  <c r="Q1028" i="96"/>
  <c r="Q1032" i="96"/>
  <c r="Q1037" i="96"/>
  <c r="Q1038" i="96"/>
  <c r="Q1039" i="96"/>
  <c r="Q1040" i="96"/>
  <c r="Q1042" i="96"/>
  <c r="Q1046" i="96"/>
  <c r="Q1048" i="96"/>
  <c r="Q1051" i="96"/>
  <c r="Q1054" i="96"/>
  <c r="Q1060" i="96"/>
  <c r="Q1063" i="96"/>
  <c r="Q1065" i="96"/>
  <c r="Q1066" i="96"/>
  <c r="Q1069" i="96"/>
  <c r="Q1070" i="96"/>
  <c r="Q1071" i="96"/>
  <c r="Q1077" i="96"/>
  <c r="Q1086" i="96"/>
  <c r="Q1097" i="96"/>
  <c r="Q1102" i="96"/>
  <c r="Q1103" i="96"/>
  <c r="Q1109" i="96"/>
  <c r="Q1117" i="96"/>
  <c r="Q1126" i="96"/>
  <c r="Q1127" i="96"/>
  <c r="Q1128" i="96"/>
  <c r="Q1133" i="96"/>
  <c r="Q1136" i="96"/>
  <c r="Q1138" i="96"/>
  <c r="Q1139" i="96"/>
  <c r="Q1142" i="96"/>
  <c r="Q1144" i="96"/>
  <c r="Q1145" i="96"/>
  <c r="Q1148" i="96"/>
  <c r="Q1159" i="96"/>
  <c r="Q1162" i="96"/>
  <c r="Q1164" i="96"/>
  <c r="Q1167" i="96"/>
  <c r="Q1169" i="96"/>
  <c r="Q1170" i="96"/>
  <c r="Q1171" i="96"/>
  <c r="Q1174" i="96"/>
  <c r="Q1175" i="96"/>
  <c r="Q1177" i="96"/>
  <c r="Q1183" i="96"/>
  <c r="Q1193" i="96"/>
  <c r="Q1195" i="96"/>
  <c r="N1048" i="96"/>
  <c r="N273" i="96"/>
  <c r="N623" i="96"/>
  <c r="N98" i="96"/>
  <c r="A34" i="11373"/>
  <c r="B27" i="11373"/>
  <c r="B26" i="11373"/>
  <c r="B25" i="11373"/>
  <c r="B24" i="11373"/>
  <c r="B6" i="11373"/>
  <c r="B18" i="11373"/>
  <c r="B7" i="11373"/>
  <c r="B22" i="11373"/>
  <c r="B19" i="11373"/>
  <c r="B17" i="11373"/>
  <c r="B23" i="11373"/>
  <c r="B16" i="11373"/>
  <c r="B13" i="11373"/>
  <c r="B12" i="11373"/>
  <c r="B11" i="11373"/>
  <c r="B10" i="11373"/>
  <c r="B9" i="11373"/>
  <c r="B8" i="11373"/>
  <c r="B21" i="11373"/>
  <c r="B20" i="11373"/>
  <c r="B5" i="11373"/>
  <c r="B14" i="11373"/>
  <c r="B4" i="11373"/>
  <c r="N51" i="96"/>
  <c r="N328" i="96"/>
  <c r="N386" i="96"/>
  <c r="N873" i="96"/>
  <c r="N1177" i="96"/>
  <c r="N131" i="96"/>
  <c r="X8" i="6"/>
  <c r="W8" i="6"/>
  <c r="V8" i="6"/>
  <c r="U8" i="6"/>
  <c r="R8" i="4"/>
  <c r="Q8" i="4"/>
  <c r="P8" i="4"/>
  <c r="O8" i="4"/>
  <c r="D8" i="11356"/>
  <c r="E8" i="11356"/>
  <c r="F8" i="11356"/>
  <c r="D8" i="320"/>
  <c r="E8" i="320"/>
  <c r="F8" i="320"/>
  <c r="C8" i="320"/>
  <c r="V8" i="4"/>
  <c r="W8" i="4"/>
  <c r="X8" i="4"/>
  <c r="U8" i="4"/>
  <c r="J8" i="6"/>
  <c r="K8" i="6"/>
  <c r="I8" i="6"/>
  <c r="D8" i="6"/>
  <c r="E8" i="6"/>
  <c r="F8" i="6"/>
  <c r="C8" i="6"/>
  <c r="L8" i="11356"/>
  <c r="K8" i="11356"/>
  <c r="J8" i="11356"/>
  <c r="I8" i="11356"/>
  <c r="I10" i="11356"/>
  <c r="AJ84" i="11368"/>
  <c r="AJ86" i="11368"/>
  <c r="AJ85" i="11368"/>
  <c r="AJ87" i="11368"/>
  <c r="AI84" i="11368"/>
  <c r="AI86" i="11368"/>
  <c r="AI85" i="11368"/>
  <c r="AI87" i="11368"/>
  <c r="AH84" i="11368"/>
  <c r="AH86" i="11368"/>
  <c r="AH85" i="11368"/>
  <c r="AH87" i="11368"/>
  <c r="AG84" i="11368"/>
  <c r="AG86" i="11368"/>
  <c r="AG85" i="11368"/>
  <c r="AG87" i="11368"/>
  <c r="AE84" i="11368"/>
  <c r="AE86" i="11368"/>
  <c r="AE85" i="11368"/>
  <c r="AE87" i="11368"/>
  <c r="AD84" i="11368"/>
  <c r="AF84" i="11368" s="1"/>
  <c r="AD86" i="11368"/>
  <c r="AF86" i="11368" s="1"/>
  <c r="AD85" i="11368"/>
  <c r="AD87" i="11368"/>
  <c r="AF87" i="11368" s="1"/>
  <c r="AB84" i="11368"/>
  <c r="AB86" i="11368"/>
  <c r="AB85" i="11368"/>
  <c r="AB87" i="11368"/>
  <c r="AA84" i="11368"/>
  <c r="AC84" i="11368" s="1"/>
  <c r="AA86" i="11368"/>
  <c r="AA85" i="11368"/>
  <c r="AA87" i="11368"/>
  <c r="U39" i="10188"/>
  <c r="V42" i="10188" s="1"/>
  <c r="N34" i="96"/>
  <c r="U36" i="10188"/>
  <c r="V36" i="10188" s="1"/>
  <c r="W36" i="10188" s="1"/>
  <c r="X36" i="10188" s="1"/>
  <c r="U35" i="10188"/>
  <c r="V35" i="10188" s="1"/>
  <c r="W35" i="10188" s="1"/>
  <c r="X35" i="10188" s="1"/>
  <c r="U34" i="10188"/>
  <c r="V34" i="10188" s="1"/>
  <c r="W34" i="10188" s="1"/>
  <c r="X34" i="10188" s="1"/>
  <c r="M114" i="11368"/>
  <c r="M115" i="11368"/>
  <c r="M116" i="11368"/>
  <c r="M117" i="11368"/>
  <c r="M118" i="11368"/>
  <c r="M119" i="11368"/>
  <c r="M120" i="11368"/>
  <c r="M121" i="11368"/>
  <c r="M122" i="11368"/>
  <c r="M123" i="11368"/>
  <c r="M124" i="11368"/>
  <c r="M125" i="11368"/>
  <c r="M126" i="11368"/>
  <c r="M127" i="11368"/>
  <c r="M128" i="11368"/>
  <c r="M129" i="11368"/>
  <c r="M130" i="11368"/>
  <c r="M131" i="11368"/>
  <c r="M132" i="11368"/>
  <c r="M133" i="11368"/>
  <c r="M134" i="11368"/>
  <c r="M135" i="11368"/>
  <c r="M136" i="11368"/>
  <c r="M113" i="11368"/>
  <c r="A27" i="11371"/>
  <c r="B27" i="11371" s="1"/>
  <c r="A26" i="11371"/>
  <c r="B26" i="11371" s="1"/>
  <c r="A25" i="11371"/>
  <c r="B25" i="11371" s="1"/>
  <c r="A24" i="11371"/>
  <c r="B24" i="11371" s="1"/>
  <c r="A6" i="11371"/>
  <c r="B6" i="11371" s="1"/>
  <c r="A19" i="11371"/>
  <c r="B19" i="11371" s="1"/>
  <c r="A7" i="11371"/>
  <c r="B7" i="11371" s="1"/>
  <c r="A22" i="11371"/>
  <c r="B22" i="11371" s="1"/>
  <c r="A20" i="11371"/>
  <c r="B20" i="11371" s="1"/>
  <c r="A18" i="11371"/>
  <c r="B18" i="11371" s="1"/>
  <c r="A23" i="11371"/>
  <c r="B23" i="11371" s="1"/>
  <c r="A17" i="11371"/>
  <c r="B17" i="11371" s="1"/>
  <c r="A14" i="11371"/>
  <c r="A13" i="11371"/>
  <c r="B13" i="11371" s="1"/>
  <c r="A12" i="11371"/>
  <c r="B12" i="11371" s="1"/>
  <c r="A11" i="11371"/>
  <c r="B11" i="11371" s="1"/>
  <c r="A10" i="11371"/>
  <c r="B10" i="11371" s="1"/>
  <c r="A8" i="11371"/>
  <c r="B8" i="11371" s="1"/>
  <c r="A21" i="11371"/>
  <c r="B21" i="11371" s="1"/>
  <c r="A9" i="11371"/>
  <c r="B9" i="11371" s="1"/>
  <c r="A5" i="11371"/>
  <c r="B5" i="11371" s="1"/>
  <c r="A15" i="11371"/>
  <c r="B15" i="11371" s="1"/>
  <c r="A16" i="11371"/>
  <c r="B16" i="11371" s="1"/>
  <c r="A4" i="11371"/>
  <c r="B4" i="11371" s="1"/>
  <c r="N329" i="96"/>
  <c r="N986" i="96"/>
  <c r="N233" i="96"/>
  <c r="N919" i="96"/>
  <c r="N727" i="96"/>
  <c r="N30" i="96"/>
  <c r="N78" i="96"/>
  <c r="N56" i="96"/>
  <c r="N838" i="96"/>
  <c r="N1038" i="96"/>
  <c r="C10" i="320"/>
  <c r="V8" i="11356"/>
  <c r="X8" i="11356"/>
  <c r="N978" i="96"/>
  <c r="AA82" i="11368"/>
  <c r="AB82" i="11368"/>
  <c r="AD82" i="11368"/>
  <c r="AE82" i="11368"/>
  <c r="AG82" i="11368"/>
  <c r="AH82" i="11368"/>
  <c r="AI82" i="11368"/>
  <c r="AJ82" i="11368"/>
  <c r="A16" i="11361"/>
  <c r="AA43" i="11368"/>
  <c r="AB43" i="11368"/>
  <c r="AD43" i="11368"/>
  <c r="AE43" i="11368"/>
  <c r="AG43" i="11368"/>
  <c r="AH43" i="11368"/>
  <c r="AI43" i="11368"/>
  <c r="AJ43" i="11368"/>
  <c r="N36" i="96"/>
  <c r="N1174" i="96"/>
  <c r="N666" i="96"/>
  <c r="AJ36" i="11368"/>
  <c r="AI36" i="11368"/>
  <c r="AH36" i="11368"/>
  <c r="AG36" i="11368"/>
  <c r="AE36" i="11368"/>
  <c r="AD36" i="11368"/>
  <c r="AB36" i="11368"/>
  <c r="AA36" i="11368"/>
  <c r="AJ50" i="11368"/>
  <c r="AI50" i="11368"/>
  <c r="AH50" i="11368"/>
  <c r="AG50" i="11368"/>
  <c r="AE50" i="11368"/>
  <c r="AD50" i="11368"/>
  <c r="AB50" i="11368"/>
  <c r="AA50" i="11368"/>
  <c r="AJ47" i="11368"/>
  <c r="AI47" i="11368"/>
  <c r="AH47" i="11368"/>
  <c r="AG47" i="11368"/>
  <c r="AE47" i="11368"/>
  <c r="AD47" i="11368"/>
  <c r="AB47" i="11368"/>
  <c r="AA47" i="11368"/>
  <c r="AJ83" i="11368"/>
  <c r="AI83" i="11368"/>
  <c r="AH83" i="11368"/>
  <c r="AG83" i="11368"/>
  <c r="AD83" i="11368"/>
  <c r="AE83" i="11368"/>
  <c r="AA83" i="11368"/>
  <c r="AB83" i="11368"/>
  <c r="N201" i="96"/>
  <c r="N962" i="96"/>
  <c r="N432" i="96"/>
  <c r="N1037" i="96"/>
  <c r="N647" i="96"/>
  <c r="AJ33" i="11368"/>
  <c r="AI33" i="11368"/>
  <c r="AH33" i="11368"/>
  <c r="AG33" i="11368"/>
  <c r="AD33" i="11368"/>
  <c r="AE33" i="11368"/>
  <c r="AA33" i="11368"/>
  <c r="AB33" i="11368"/>
  <c r="AA4" i="11368"/>
  <c r="AA7" i="11368"/>
  <c r="AA5" i="11368"/>
  <c r="AC5" i="11368" s="1"/>
  <c r="AA11" i="11368"/>
  <c r="AA16" i="11368"/>
  <c r="AA14" i="11368"/>
  <c r="AA9" i="11368"/>
  <c r="AA8" i="11368"/>
  <c r="AA10" i="11368"/>
  <c r="AA6" i="11368"/>
  <c r="AA23" i="11368"/>
  <c r="AA19" i="11368"/>
  <c r="AA18" i="11368"/>
  <c r="AA12" i="11368"/>
  <c r="AA21" i="11368"/>
  <c r="AA13" i="11368"/>
  <c r="AA27" i="11368"/>
  <c r="AA15" i="11368"/>
  <c r="AA29" i="11368"/>
  <c r="AA30" i="11368"/>
  <c r="AA32" i="11368"/>
  <c r="AA20" i="11368"/>
  <c r="AA17" i="11368"/>
  <c r="AA28" i="11368"/>
  <c r="AA35" i="11368"/>
  <c r="AA22" i="11368"/>
  <c r="AA31" i="11368"/>
  <c r="AA37" i="11368"/>
  <c r="AA24" i="11368"/>
  <c r="AA39" i="11368"/>
  <c r="AA41" i="11368"/>
  <c r="AA42" i="11368"/>
  <c r="AA44" i="11368"/>
  <c r="AA45" i="11368"/>
  <c r="AA46" i="11368"/>
  <c r="AA26" i="11368"/>
  <c r="AA40" i="11368"/>
  <c r="AA48" i="11368"/>
  <c r="AA49" i="11368"/>
  <c r="AA38" i="11368"/>
  <c r="AA52" i="11368"/>
  <c r="AA53" i="11368"/>
  <c r="AA54" i="11368"/>
  <c r="AA25" i="11368"/>
  <c r="AA34" i="11368"/>
  <c r="AA51" i="11368"/>
  <c r="AB4" i="11368"/>
  <c r="AC4" i="11368" s="1"/>
  <c r="AB7" i="11368"/>
  <c r="AB5" i="11368"/>
  <c r="AB11" i="11368"/>
  <c r="AB16" i="11368"/>
  <c r="AB14" i="11368"/>
  <c r="AC14" i="11368" s="1"/>
  <c r="AB9" i="11368"/>
  <c r="AC9" i="11368" s="1"/>
  <c r="AB8" i="11368"/>
  <c r="AB10" i="11368"/>
  <c r="AB6" i="11368"/>
  <c r="AB23" i="11368"/>
  <c r="AB19" i="11368"/>
  <c r="AC19" i="11368" s="1"/>
  <c r="AB18" i="11368"/>
  <c r="AB12" i="11368"/>
  <c r="AB21" i="11368"/>
  <c r="AB13" i="11368"/>
  <c r="AB27" i="11368"/>
  <c r="AB15" i="11368"/>
  <c r="AC15" i="11368" s="1"/>
  <c r="AB29" i="11368"/>
  <c r="AB30" i="11368"/>
  <c r="AB32" i="11368"/>
  <c r="AB20" i="11368"/>
  <c r="AB17" i="11368"/>
  <c r="AB28" i="11368"/>
  <c r="AC28" i="11368" s="1"/>
  <c r="AB35" i="11368"/>
  <c r="AB22" i="11368"/>
  <c r="AC22" i="11368" s="1"/>
  <c r="AB31" i="11368"/>
  <c r="AB37" i="11368"/>
  <c r="AB24" i="11368"/>
  <c r="AB39" i="11368"/>
  <c r="AC39" i="11368" s="1"/>
  <c r="AB41" i="11368"/>
  <c r="AB42" i="11368"/>
  <c r="AB44" i="11368"/>
  <c r="AB45" i="11368"/>
  <c r="AB46" i="11368"/>
  <c r="AB26" i="11368"/>
  <c r="AB40" i="11368"/>
  <c r="AB48" i="11368"/>
  <c r="AB49" i="11368"/>
  <c r="AB38" i="11368"/>
  <c r="AB52" i="11368"/>
  <c r="AB53" i="11368"/>
  <c r="AB54" i="11368"/>
  <c r="AB25" i="11368"/>
  <c r="AB34" i="11368"/>
  <c r="AB51" i="11368"/>
  <c r="AJ34" i="11368"/>
  <c r="AI34" i="11368"/>
  <c r="AH34" i="11368"/>
  <c r="AG34" i="11368"/>
  <c r="AD34" i="11368"/>
  <c r="AE34" i="11368"/>
  <c r="AE4" i="11368"/>
  <c r="AE7" i="11368"/>
  <c r="AE5" i="11368"/>
  <c r="AE11" i="11368"/>
  <c r="AE16" i="11368"/>
  <c r="AE14" i="11368"/>
  <c r="AE9" i="11368"/>
  <c r="AE8" i="11368"/>
  <c r="AE10" i="11368"/>
  <c r="AE6" i="11368"/>
  <c r="AE23" i="11368"/>
  <c r="AE19" i="11368"/>
  <c r="AE18" i="11368"/>
  <c r="AE12" i="11368"/>
  <c r="AE21" i="11368"/>
  <c r="AE13" i="11368"/>
  <c r="AE27" i="11368"/>
  <c r="AE15" i="11368"/>
  <c r="AE29" i="11368"/>
  <c r="AE30" i="11368"/>
  <c r="AE32" i="11368"/>
  <c r="AE20" i="11368"/>
  <c r="AE17" i="11368"/>
  <c r="AE28" i="11368"/>
  <c r="AE35" i="11368"/>
  <c r="AE22" i="11368"/>
  <c r="AE31" i="11368"/>
  <c r="AE37" i="11368"/>
  <c r="AE24" i="11368"/>
  <c r="AE39" i="11368"/>
  <c r="AE41" i="11368"/>
  <c r="AE42" i="11368"/>
  <c r="AE44" i="11368"/>
  <c r="AE45" i="11368"/>
  <c r="AE46" i="11368"/>
  <c r="AE26" i="11368"/>
  <c r="AE40" i="11368"/>
  <c r="AE48" i="11368"/>
  <c r="AE49" i="11368"/>
  <c r="AE38" i="11368"/>
  <c r="AE52" i="11368"/>
  <c r="AE53" i="11368"/>
  <c r="AE54" i="11368"/>
  <c r="AE25" i="11368"/>
  <c r="AE51" i="11368"/>
  <c r="AD4" i="11368"/>
  <c r="AF4" i="11368" s="1"/>
  <c r="AD7" i="11368"/>
  <c r="AF7" i="11368" s="1"/>
  <c r="AD5" i="11368"/>
  <c r="AD11" i="11368"/>
  <c r="AD16" i="11368"/>
  <c r="AF16" i="11368" s="1"/>
  <c r="AD14" i="11368"/>
  <c r="AD9" i="11368"/>
  <c r="AD8" i="11368"/>
  <c r="AD10" i="11368"/>
  <c r="AF10" i="11368" s="1"/>
  <c r="AD6" i="11368"/>
  <c r="AD23" i="11368"/>
  <c r="AD19" i="11368"/>
  <c r="AD18" i="11368"/>
  <c r="AF18" i="11368" s="1"/>
  <c r="AD12" i="11368"/>
  <c r="AD21" i="11368"/>
  <c r="AD13" i="11368"/>
  <c r="AF13" i="11368" s="1"/>
  <c r="AD27" i="11368"/>
  <c r="AF27" i="11368" s="1"/>
  <c r="AD15" i="11368"/>
  <c r="AF15" i="11368" s="1"/>
  <c r="AD29" i="11368"/>
  <c r="AF29" i="11368" s="1"/>
  <c r="AD30" i="11368"/>
  <c r="AD32" i="11368"/>
  <c r="AF32" i="11368" s="1"/>
  <c r="AD20" i="11368"/>
  <c r="AD17" i="11368"/>
  <c r="AD28" i="11368"/>
  <c r="AD35" i="11368"/>
  <c r="AF35" i="11368" s="1"/>
  <c r="AD22" i="11368"/>
  <c r="AF22" i="11368" s="1"/>
  <c r="AD31" i="11368"/>
  <c r="AD37" i="11368"/>
  <c r="AD24" i="11368"/>
  <c r="AD39" i="11368"/>
  <c r="AD41" i="11368"/>
  <c r="AD42" i="11368"/>
  <c r="AF42" i="11368" s="1"/>
  <c r="AD44" i="11368"/>
  <c r="AD45" i="11368"/>
  <c r="AF45" i="11368" s="1"/>
  <c r="AD46" i="11368"/>
  <c r="AD26" i="11368"/>
  <c r="AD40" i="11368"/>
  <c r="AD48" i="11368"/>
  <c r="AF48" i="11368" s="1"/>
  <c r="AD49" i="11368"/>
  <c r="AD38" i="11368"/>
  <c r="AD52" i="11368"/>
  <c r="AD53" i="11368"/>
  <c r="AD54" i="11368"/>
  <c r="AD25" i="11368"/>
  <c r="AD51" i="11368"/>
  <c r="AG51" i="11368"/>
  <c r="AH51" i="11368"/>
  <c r="AI51" i="11368"/>
  <c r="AJ51" i="11368"/>
  <c r="AG25" i="11368"/>
  <c r="AH25" i="11368"/>
  <c r="AI25" i="11368"/>
  <c r="AJ25" i="11368"/>
  <c r="AJ54" i="11368"/>
  <c r="AI54" i="11368"/>
  <c r="AH54" i="11368"/>
  <c r="AG54" i="11368"/>
  <c r="AJ53" i="11368"/>
  <c r="AI53" i="11368"/>
  <c r="AH53" i="11368"/>
  <c r="AG53" i="11368"/>
  <c r="AJ52" i="11368"/>
  <c r="AI52" i="11368"/>
  <c r="AH52" i="11368"/>
  <c r="AG52" i="11368"/>
  <c r="AJ40" i="11368"/>
  <c r="AI40" i="11368"/>
  <c r="AH40" i="11368"/>
  <c r="AG40" i="11368"/>
  <c r="AJ38" i="11368"/>
  <c r="AI38" i="11368"/>
  <c r="AH38" i="11368"/>
  <c r="AG38" i="11368"/>
  <c r="AJ49" i="11368"/>
  <c r="AI49" i="11368"/>
  <c r="AH49" i="11368"/>
  <c r="AG49" i="11368"/>
  <c r="AJ48" i="11368"/>
  <c r="AI48" i="11368"/>
  <c r="AH48" i="11368"/>
  <c r="AG48" i="11368"/>
  <c r="AJ26" i="11368"/>
  <c r="AI26" i="11368"/>
  <c r="AH26" i="11368"/>
  <c r="AG26" i="11368"/>
  <c r="AJ46" i="11368"/>
  <c r="AI46" i="11368"/>
  <c r="AH46" i="11368"/>
  <c r="AG46" i="11368"/>
  <c r="AJ45" i="11368"/>
  <c r="AI45" i="11368"/>
  <c r="AH45" i="11368"/>
  <c r="AG45" i="11368"/>
  <c r="AJ44" i="11368"/>
  <c r="AI44" i="11368"/>
  <c r="AH44" i="11368"/>
  <c r="AG44" i="11368"/>
  <c r="AJ42" i="11368"/>
  <c r="AI42" i="11368"/>
  <c r="AH42" i="11368"/>
  <c r="AG42" i="11368"/>
  <c r="AJ24" i="11368"/>
  <c r="AI24" i="11368"/>
  <c r="AH24" i="11368"/>
  <c r="AG24" i="11368"/>
  <c r="AJ41" i="11368"/>
  <c r="AI41" i="11368"/>
  <c r="AH41" i="11368"/>
  <c r="AG41" i="11368"/>
  <c r="AJ39" i="11368"/>
  <c r="AI39" i="11368"/>
  <c r="AH39" i="11368"/>
  <c r="AG39" i="11368"/>
  <c r="AJ22" i="11368"/>
  <c r="AI22" i="11368"/>
  <c r="AH22" i="11368"/>
  <c r="AG22" i="11368"/>
  <c r="AJ37" i="11368"/>
  <c r="AI37" i="11368"/>
  <c r="AH37" i="11368"/>
  <c r="AG37" i="11368"/>
  <c r="AJ31" i="11368"/>
  <c r="AI31" i="11368"/>
  <c r="AH31" i="11368"/>
  <c r="AG31" i="11368"/>
  <c r="AJ17" i="11368"/>
  <c r="AI17" i="11368"/>
  <c r="AH17" i="11368"/>
  <c r="AG17" i="11368"/>
  <c r="AJ28" i="11368"/>
  <c r="AI28" i="11368"/>
  <c r="AH28" i="11368"/>
  <c r="AG28" i="11368"/>
  <c r="AJ35" i="11368"/>
  <c r="AI35" i="11368"/>
  <c r="AH35" i="11368"/>
  <c r="AG35" i="11368"/>
  <c r="AJ20" i="11368"/>
  <c r="AI20" i="11368"/>
  <c r="AH20" i="11368"/>
  <c r="AG20" i="11368"/>
  <c r="AJ32" i="11368"/>
  <c r="AI32" i="11368"/>
  <c r="AH32" i="11368"/>
  <c r="AG32" i="11368"/>
  <c r="AJ30" i="11368"/>
  <c r="AI30" i="11368"/>
  <c r="AH30" i="11368"/>
  <c r="AG30" i="11368"/>
  <c r="AJ29" i="11368"/>
  <c r="AI29" i="11368"/>
  <c r="AH29" i="11368"/>
  <c r="AG29" i="11368"/>
  <c r="AJ15" i="11368"/>
  <c r="AI15" i="11368"/>
  <c r="AH15" i="11368"/>
  <c r="AG15" i="11368"/>
  <c r="AJ27" i="11368"/>
  <c r="AI27" i="11368"/>
  <c r="AH27" i="11368"/>
  <c r="AG27" i="11368"/>
  <c r="AJ13" i="11368"/>
  <c r="AI13" i="11368"/>
  <c r="AH13" i="11368"/>
  <c r="AG13" i="11368"/>
  <c r="AJ21" i="11368"/>
  <c r="AI21" i="11368"/>
  <c r="AH21" i="11368"/>
  <c r="AG21" i="11368"/>
  <c r="AJ18" i="11368"/>
  <c r="AI18" i="11368"/>
  <c r="AH18" i="11368"/>
  <c r="AG18" i="11368"/>
  <c r="AJ12" i="11368"/>
  <c r="AI12" i="11368"/>
  <c r="AH12" i="11368"/>
  <c r="AG12" i="11368"/>
  <c r="AJ19" i="11368"/>
  <c r="AI19" i="11368"/>
  <c r="AH19" i="11368"/>
  <c r="AG19" i="11368"/>
  <c r="AJ23" i="11368"/>
  <c r="AI23" i="11368"/>
  <c r="AH23" i="11368"/>
  <c r="AG23" i="11368"/>
  <c r="AJ6" i="11368"/>
  <c r="AI6" i="11368"/>
  <c r="AH6" i="11368"/>
  <c r="AG6" i="11368"/>
  <c r="AJ10" i="11368"/>
  <c r="AI10" i="11368"/>
  <c r="AH10" i="11368"/>
  <c r="AG10" i="11368"/>
  <c r="AJ8" i="11368"/>
  <c r="AI8" i="11368"/>
  <c r="AH8" i="11368"/>
  <c r="AG8" i="11368"/>
  <c r="AJ9" i="11368"/>
  <c r="AI9" i="11368"/>
  <c r="AH9" i="11368"/>
  <c r="AG9" i="11368"/>
  <c r="AJ14" i="11368"/>
  <c r="AI14" i="11368"/>
  <c r="AH14" i="11368"/>
  <c r="AG14" i="11368"/>
  <c r="AJ11" i="11368"/>
  <c r="AI11" i="11368"/>
  <c r="AH11" i="11368"/>
  <c r="AG11" i="11368"/>
  <c r="AJ5" i="11368"/>
  <c r="AI5" i="11368"/>
  <c r="AH5" i="11368"/>
  <c r="AG5" i="11368"/>
  <c r="AJ16" i="11368"/>
  <c r="AI16" i="11368"/>
  <c r="AH16" i="11368"/>
  <c r="AG16" i="11368"/>
  <c r="AJ7" i="11368"/>
  <c r="AI7" i="11368"/>
  <c r="AH7" i="11368"/>
  <c r="AG7" i="11368"/>
  <c r="AJ4" i="11368"/>
  <c r="AI4" i="11368"/>
  <c r="AH4" i="11368"/>
  <c r="AG4" i="11368"/>
  <c r="X26" i="11368"/>
  <c r="W26" i="11368"/>
  <c r="V26" i="11368"/>
  <c r="U26" i="11368"/>
  <c r="S26" i="11368"/>
  <c r="R26" i="11368"/>
  <c r="P26" i="11368"/>
  <c r="O26" i="11368"/>
  <c r="X27" i="11368"/>
  <c r="W27" i="11368"/>
  <c r="V27" i="11368"/>
  <c r="U27" i="11368"/>
  <c r="S27" i="11368"/>
  <c r="R27" i="11368"/>
  <c r="P27" i="11368"/>
  <c r="O27" i="11368"/>
  <c r="X24" i="11368"/>
  <c r="W24" i="11368"/>
  <c r="V24" i="11368"/>
  <c r="U24" i="11368"/>
  <c r="S24" i="11368"/>
  <c r="R24" i="11368"/>
  <c r="P24" i="11368"/>
  <c r="O24" i="11368"/>
  <c r="X23" i="11368"/>
  <c r="W23" i="11368"/>
  <c r="V23" i="11368"/>
  <c r="U23" i="11368"/>
  <c r="S23" i="11368"/>
  <c r="T23" i="11368" s="1"/>
  <c r="R23" i="11368"/>
  <c r="P23" i="11368"/>
  <c r="O23" i="11368"/>
  <c r="X25" i="11368"/>
  <c r="W25" i="11368"/>
  <c r="V25" i="11368"/>
  <c r="U25" i="11368"/>
  <c r="S25" i="11368"/>
  <c r="R25" i="11368"/>
  <c r="P25" i="11368"/>
  <c r="O25" i="11368"/>
  <c r="X18" i="11368"/>
  <c r="W18" i="11368"/>
  <c r="V18" i="11368"/>
  <c r="U18" i="11368"/>
  <c r="S18" i="11368"/>
  <c r="T18" i="11368" s="1"/>
  <c r="R18" i="11368"/>
  <c r="P18" i="11368"/>
  <c r="O18" i="11368"/>
  <c r="X17" i="11368"/>
  <c r="W17" i="11368"/>
  <c r="V17" i="11368"/>
  <c r="U17" i="11368"/>
  <c r="S17" i="11368"/>
  <c r="R17" i="11368"/>
  <c r="P17" i="11368"/>
  <c r="O17" i="11368"/>
  <c r="X12" i="11368"/>
  <c r="W12" i="11368"/>
  <c r="V12" i="11368"/>
  <c r="U12" i="11368"/>
  <c r="S12" i="11368"/>
  <c r="R12" i="11368"/>
  <c r="P12" i="11368"/>
  <c r="O12" i="11368"/>
  <c r="X13" i="11368"/>
  <c r="W13" i="11368"/>
  <c r="V13" i="11368"/>
  <c r="U13" i="11368"/>
  <c r="S13" i="11368"/>
  <c r="R13" i="11368"/>
  <c r="P13" i="11368"/>
  <c r="O13" i="11368"/>
  <c r="X15" i="11368"/>
  <c r="W15" i="11368"/>
  <c r="V15" i="11368"/>
  <c r="U15" i="11368"/>
  <c r="S15" i="11368"/>
  <c r="R15" i="11368"/>
  <c r="P15" i="11368"/>
  <c r="O15" i="11368"/>
  <c r="X10" i="11368"/>
  <c r="W10" i="11368"/>
  <c r="V10" i="11368"/>
  <c r="U10" i="11368"/>
  <c r="S10" i="11368"/>
  <c r="T10" i="11368" s="1"/>
  <c r="R10" i="11368"/>
  <c r="P10" i="11368"/>
  <c r="O10" i="11368"/>
  <c r="X22" i="11368"/>
  <c r="W22" i="11368"/>
  <c r="V22" i="11368"/>
  <c r="U22" i="11368"/>
  <c r="S22" i="11368"/>
  <c r="R22" i="11368"/>
  <c r="P22" i="11368"/>
  <c r="O22" i="11368"/>
  <c r="X19" i="11368"/>
  <c r="W19" i="11368"/>
  <c r="V19" i="11368"/>
  <c r="U19" i="11368"/>
  <c r="S19" i="11368"/>
  <c r="R19" i="11368"/>
  <c r="P19" i="11368"/>
  <c r="O19" i="11368"/>
  <c r="X14" i="11368"/>
  <c r="W14" i="11368"/>
  <c r="V14" i="11368"/>
  <c r="U14" i="11368"/>
  <c r="S14" i="11368"/>
  <c r="R14" i="11368"/>
  <c r="P14" i="11368"/>
  <c r="O14" i="11368"/>
  <c r="X20" i="11368"/>
  <c r="W20" i="11368"/>
  <c r="V20" i="11368"/>
  <c r="U20" i="11368"/>
  <c r="S20" i="11368"/>
  <c r="R20" i="11368"/>
  <c r="P20" i="11368"/>
  <c r="O20" i="11368"/>
  <c r="X16" i="11368"/>
  <c r="W16" i="11368"/>
  <c r="V16" i="11368"/>
  <c r="U16" i="11368"/>
  <c r="S16" i="11368"/>
  <c r="R16" i="11368"/>
  <c r="P16" i="11368"/>
  <c r="O16" i="11368"/>
  <c r="X11" i="11368"/>
  <c r="W11" i="11368"/>
  <c r="V11" i="11368"/>
  <c r="U11" i="11368"/>
  <c r="S11" i="11368"/>
  <c r="T11" i="11368" s="1"/>
  <c r="R11" i="11368"/>
  <c r="P11" i="11368"/>
  <c r="O11" i="11368"/>
  <c r="X7" i="11368"/>
  <c r="W7" i="11368"/>
  <c r="V7" i="11368"/>
  <c r="U7" i="11368"/>
  <c r="S7" i="11368"/>
  <c r="T7" i="11368" s="1"/>
  <c r="R7" i="11368"/>
  <c r="P7" i="11368"/>
  <c r="O7" i="11368"/>
  <c r="X21" i="11368"/>
  <c r="W21" i="11368"/>
  <c r="V21" i="11368"/>
  <c r="U21" i="11368"/>
  <c r="S21" i="11368"/>
  <c r="R21" i="11368"/>
  <c r="P21" i="11368"/>
  <c r="O21" i="11368"/>
  <c r="Q21" i="11368" s="1"/>
  <c r="X6" i="11368"/>
  <c r="W6" i="11368"/>
  <c r="V6" i="11368"/>
  <c r="U6" i="11368"/>
  <c r="S6" i="11368"/>
  <c r="R6" i="11368"/>
  <c r="P6" i="11368"/>
  <c r="O6" i="11368"/>
  <c r="X4" i="11368"/>
  <c r="W4" i="11368"/>
  <c r="V4" i="11368"/>
  <c r="U4" i="11368"/>
  <c r="S4" i="11368"/>
  <c r="R4" i="11368"/>
  <c r="P4" i="11368"/>
  <c r="O4" i="11368"/>
  <c r="X8" i="11368"/>
  <c r="W8" i="11368"/>
  <c r="V8" i="11368"/>
  <c r="U8" i="11368"/>
  <c r="S8" i="11368"/>
  <c r="R8" i="11368"/>
  <c r="P8" i="11368"/>
  <c r="O8" i="11368"/>
  <c r="X9" i="11368"/>
  <c r="W9" i="11368"/>
  <c r="V9" i="11368"/>
  <c r="U9" i="11368"/>
  <c r="S9" i="11368"/>
  <c r="R9" i="11368"/>
  <c r="P9" i="11368"/>
  <c r="O9" i="11368"/>
  <c r="X5" i="11368"/>
  <c r="W5" i="11368"/>
  <c r="V5" i="11368"/>
  <c r="U5" i="11368"/>
  <c r="S5" i="11368"/>
  <c r="R5" i="11368"/>
  <c r="P5" i="11368"/>
  <c r="O5" i="11368"/>
  <c r="N226" i="96"/>
  <c r="N305" i="96"/>
  <c r="N27" i="11368"/>
  <c r="N4" i="11368"/>
  <c r="N6" i="11368"/>
  <c r="N22" i="11368"/>
  <c r="N16" i="11368"/>
  <c r="N24" i="11368"/>
  <c r="N14" i="11368"/>
  <c r="N20" i="11368"/>
  <c r="N8" i="11368"/>
  <c r="N11" i="11368"/>
  <c r="N17" i="11368"/>
  <c r="N18" i="11368"/>
  <c r="N15" i="11368"/>
  <c r="N23" i="11368"/>
  <c r="N10" i="11368"/>
  <c r="N9" i="11368"/>
  <c r="N5" i="11368"/>
  <c r="N21" i="11368"/>
  <c r="N26" i="11368"/>
  <c r="N13" i="11368"/>
  <c r="N7" i="11368"/>
  <c r="N25" i="11368"/>
  <c r="N19" i="11368"/>
  <c r="N12" i="11368"/>
  <c r="N358" i="96"/>
  <c r="A24" i="11361"/>
  <c r="AJ8" i="11356"/>
  <c r="AI8" i="11356"/>
  <c r="AH8" i="11356"/>
  <c r="AG8" i="11356"/>
  <c r="AD8" i="11356"/>
  <c r="AC8" i="11356"/>
  <c r="AB8" i="11356"/>
  <c r="AA8" i="11356"/>
  <c r="R8" i="11356"/>
  <c r="Q8" i="11356"/>
  <c r="P8" i="11356"/>
  <c r="O8" i="11356"/>
  <c r="X8" i="320"/>
  <c r="W8" i="320"/>
  <c r="V8" i="320"/>
  <c r="U8" i="320"/>
  <c r="R8" i="320"/>
  <c r="Q8" i="320"/>
  <c r="P8" i="320"/>
  <c r="O8" i="320"/>
  <c r="AJ8" i="4"/>
  <c r="AI8" i="4"/>
  <c r="AH8" i="4"/>
  <c r="AG8" i="4"/>
  <c r="AD8" i="4"/>
  <c r="AC8" i="4"/>
  <c r="AB8" i="4"/>
  <c r="L8" i="4"/>
  <c r="K8" i="4"/>
  <c r="J8" i="4"/>
  <c r="I8" i="4"/>
  <c r="F8" i="4"/>
  <c r="E8" i="4"/>
  <c r="D8" i="4"/>
  <c r="C8" i="4"/>
  <c r="R8" i="6"/>
  <c r="Q8" i="6"/>
  <c r="P8" i="6"/>
  <c r="O8" i="6"/>
  <c r="AJ8" i="6"/>
  <c r="AI8" i="6"/>
  <c r="AH8" i="6"/>
  <c r="AG10" i="4"/>
  <c r="A13" i="11361"/>
  <c r="AE86" i="6"/>
  <c r="M86" i="6"/>
  <c r="A19" i="11361"/>
  <c r="A26" i="11361"/>
  <c r="A27" i="11361"/>
  <c r="A9" i="11361"/>
  <c r="A15" i="11361"/>
  <c r="A12" i="11361"/>
  <c r="A18" i="11361"/>
  <c r="A23" i="11361"/>
  <c r="A17" i="11361"/>
  <c r="A5" i="11361"/>
  <c r="A21" i="11361"/>
  <c r="A7" i="11361"/>
  <c r="A20" i="11361"/>
  <c r="A4" i="11361"/>
  <c r="A22" i="11361"/>
  <c r="A10" i="11361"/>
  <c r="A8" i="11361"/>
  <c r="A14" i="11361"/>
  <c r="A25" i="11361"/>
  <c r="A6" i="11361"/>
  <c r="S86" i="320"/>
  <c r="A86" i="320"/>
  <c r="A73" i="14"/>
  <c r="A70" i="14"/>
  <c r="A67" i="14"/>
  <c r="A64" i="14"/>
  <c r="A61" i="14"/>
  <c r="A58" i="14"/>
  <c r="A40" i="14"/>
  <c r="A55" i="14"/>
  <c r="A52" i="14"/>
  <c r="A49" i="14"/>
  <c r="A46" i="14"/>
  <c r="A43" i="14"/>
  <c r="A25" i="14"/>
  <c r="A22" i="14"/>
  <c r="A37" i="14"/>
  <c r="A34" i="14"/>
  <c r="A31" i="14"/>
  <c r="A28" i="14"/>
  <c r="A19" i="14"/>
  <c r="A16" i="14"/>
  <c r="A13" i="14"/>
  <c r="A10" i="14"/>
  <c r="A7" i="14"/>
  <c r="A4" i="14"/>
  <c r="Y87" i="11356"/>
  <c r="M87" i="11356"/>
  <c r="A87" i="11356"/>
  <c r="C11" i="10188"/>
  <c r="C10" i="10188"/>
  <c r="C9" i="10188"/>
  <c r="B26" i="10188"/>
  <c r="B25" i="10188"/>
  <c r="B24" i="10188"/>
  <c r="B23" i="10188"/>
  <c r="B22" i="10188"/>
  <c r="Y86" i="4"/>
  <c r="M86" i="4"/>
  <c r="A86" i="4"/>
  <c r="AF41" i="11368"/>
  <c r="AF31" i="11368"/>
  <c r="AF21" i="11368"/>
  <c r="AF38" i="11368"/>
  <c r="AF37" i="11368"/>
  <c r="AF28" i="11368"/>
  <c r="AF30" i="11368"/>
  <c r="AF19" i="11368"/>
  <c r="AF8" i="11368"/>
  <c r="AF11" i="11368"/>
  <c r="AC38" i="11368"/>
  <c r="AC13" i="11368"/>
  <c r="AC51" i="11368"/>
  <c r="AC48" i="11368"/>
  <c r="AC7" i="11368"/>
  <c r="AC83" i="11368"/>
  <c r="AC17" i="11368"/>
  <c r="AC34" i="11368"/>
  <c r="AC31" i="11368"/>
  <c r="W8" i="11356"/>
  <c r="AC26" i="11368"/>
  <c r="AC30" i="11368"/>
  <c r="AC8" i="11368"/>
  <c r="AC33" i="11368"/>
  <c r="AB89" i="11368"/>
  <c r="AF12" i="11368"/>
  <c r="AF6" i="11368"/>
  <c r="AC50" i="11368"/>
  <c r="AC43" i="11368"/>
  <c r="AC36" i="11368"/>
  <c r="AC82" i="11368"/>
  <c r="AC52" i="11368"/>
  <c r="AC47" i="11368"/>
  <c r="AF43" i="11368"/>
  <c r="T26" i="11368"/>
  <c r="AF25" i="11368"/>
  <c r="AF53" i="11368"/>
  <c r="S28" i="11368"/>
  <c r="T17" i="11368"/>
  <c r="AF82" i="11368"/>
  <c r="AF47" i="11368"/>
  <c r="T14" i="11368"/>
  <c r="T12" i="11368"/>
  <c r="L8" i="6"/>
  <c r="AF85" i="11368" l="1"/>
  <c r="AC55" i="11368"/>
  <c r="AF56" i="11368"/>
  <c r="AC57" i="11368"/>
  <c r="Q5" i="11368"/>
  <c r="T5" i="11368"/>
  <c r="Q9" i="11368"/>
  <c r="Q8" i="11368"/>
  <c r="Q4" i="11368"/>
  <c r="T21" i="11368"/>
  <c r="Q7" i="11368"/>
  <c r="Q11" i="11368"/>
  <c r="Q16" i="11368"/>
  <c r="T16" i="11368"/>
  <c r="Q20" i="11368"/>
  <c r="T20" i="11368"/>
  <c r="Q14" i="11368"/>
  <c r="Q19" i="11368"/>
  <c r="T19" i="11368"/>
  <c r="Q22" i="11368"/>
  <c r="T22" i="11368"/>
  <c r="Q10" i="11368"/>
  <c r="Q15" i="11368"/>
  <c r="T15" i="11368"/>
  <c r="Q13" i="11368"/>
  <c r="T13" i="11368"/>
  <c r="Q12" i="11368"/>
  <c r="Q17" i="11368"/>
  <c r="Q18" i="11368"/>
  <c r="Q25" i="11368"/>
  <c r="T25" i="11368"/>
  <c r="Q23" i="11368"/>
  <c r="Q24" i="11368"/>
  <c r="T24" i="11368"/>
  <c r="Q27" i="11368"/>
  <c r="T27" i="11368"/>
  <c r="Q26" i="11368"/>
  <c r="AF51" i="11368"/>
  <c r="AF40" i="11368"/>
  <c r="AC40" i="11368"/>
  <c r="AC24" i="11368"/>
  <c r="AC35" i="11368"/>
  <c r="AC32" i="11368"/>
  <c r="AC27" i="11368"/>
  <c r="AC21" i="11368"/>
  <c r="AC23" i="11368"/>
  <c r="AC10" i="11368"/>
  <c r="R28" i="11368"/>
  <c r="T9" i="11368"/>
  <c r="T8" i="11368"/>
  <c r="T4" i="11368"/>
  <c r="T6" i="11368"/>
  <c r="AF44" i="11368"/>
  <c r="AF24" i="11368"/>
  <c r="AF20" i="11368"/>
  <c r="AF17" i="11368"/>
  <c r="AF23" i="11368"/>
  <c r="AF9" i="11368"/>
  <c r="AE89" i="11368"/>
  <c r="AF34" i="11368"/>
  <c r="AC54" i="11368"/>
  <c r="AC46" i="11368"/>
  <c r="AC16" i="11368"/>
  <c r="AC25" i="11368"/>
  <c r="AC42" i="11368"/>
  <c r="AC37" i="11368"/>
  <c r="AC11" i="11368"/>
  <c r="AA89" i="11368"/>
  <c r="AF33" i="11368"/>
  <c r="AF50" i="11368"/>
  <c r="AF36" i="11368"/>
  <c r="AC86" i="11368"/>
  <c r="AC85" i="11368"/>
  <c r="AF58" i="11368"/>
  <c r="AF59" i="11368"/>
  <c r="AC29" i="11368"/>
  <c r="Q6" i="11368"/>
  <c r="AF54" i="11368"/>
  <c r="AF49" i="11368"/>
  <c r="AF46" i="11368"/>
  <c r="AF14" i="11368"/>
  <c r="AD89" i="11368"/>
  <c r="AF26" i="11368"/>
  <c r="AC44" i="11368"/>
  <c r="AC18" i="11368"/>
  <c r="AC53" i="11368"/>
  <c r="AC20" i="11368"/>
  <c r="AC12" i="11368"/>
  <c r="AC6" i="11368"/>
  <c r="AC87" i="11368"/>
  <c r="AC56" i="11368"/>
  <c r="AC58" i="11368"/>
  <c r="AC59" i="11368"/>
  <c r="B25" i="11361"/>
  <c r="U5" i="6" s="1"/>
  <c r="B22" i="11361"/>
  <c r="U5" i="320" s="1"/>
  <c r="B18" i="11361"/>
  <c r="I5" i="11356" s="1"/>
  <c r="B16" i="11361"/>
  <c r="O5" i="11356" s="1"/>
  <c r="B23" i="11361"/>
  <c r="U5" i="11356" s="1"/>
  <c r="B8" i="11361"/>
  <c r="I5" i="320" s="1"/>
  <c r="B17" i="11361"/>
  <c r="U5" i="4" s="1"/>
  <c r="B15" i="11361"/>
  <c r="C5" i="320" s="1"/>
  <c r="B19" i="11361"/>
  <c r="AG5" i="320" s="1"/>
  <c r="B24" i="11361"/>
  <c r="O5" i="320" s="1"/>
  <c r="B7" i="11361"/>
  <c r="AA5" i="320" s="1"/>
  <c r="B14" i="11361"/>
  <c r="O5" i="6" s="1"/>
  <c r="B5" i="11361"/>
  <c r="C5" i="11356" s="1"/>
  <c r="B26" i="11361"/>
  <c r="AG5" i="11356" s="1"/>
  <c r="B13" i="11361"/>
  <c r="AA5" i="11356" s="1"/>
  <c r="B9" i="11361"/>
  <c r="AA5" i="6" s="1"/>
  <c r="B4" i="11361"/>
  <c r="I5" i="6" s="1"/>
  <c r="B12" i="11361"/>
  <c r="O5" i="4" s="1"/>
  <c r="B20" i="11361"/>
  <c r="C5" i="4" s="1"/>
  <c r="B27" i="11361"/>
  <c r="AG5" i="4" s="1"/>
  <c r="B6" i="11361"/>
  <c r="AG5" i="6" s="1"/>
  <c r="B11" i="11361"/>
  <c r="C5" i="6" s="1"/>
  <c r="B10" i="11361"/>
  <c r="I5" i="4" s="1"/>
  <c r="B21" i="11361"/>
  <c r="AA5" i="4" s="1"/>
  <c r="W42" i="10188"/>
  <c r="U42" i="10188"/>
  <c r="T42" i="10188"/>
  <c r="X42" i="10188"/>
  <c r="P28" i="11368"/>
  <c r="AF5" i="11368"/>
  <c r="O28" i="11368"/>
  <c r="AF52" i="11368"/>
  <c r="AF39" i="11368"/>
  <c r="AC49" i="11368"/>
  <c r="AC41" i="11368"/>
  <c r="AF55" i="11368"/>
  <c r="AF83" i="11368"/>
  <c r="AC45" i="11368"/>
  <c r="D791" i="96"/>
  <c r="E1097" i="96"/>
  <c r="D390" i="96"/>
  <c r="E331" i="96"/>
  <c r="E322" i="96"/>
  <c r="D661" i="96"/>
  <c r="D962" i="96"/>
  <c r="E927" i="96"/>
  <c r="E11" i="96"/>
  <c r="D1110" i="96"/>
  <c r="E576" i="96"/>
  <c r="D241" i="96"/>
  <c r="D188" i="96"/>
  <c r="D919" i="96"/>
  <c r="D544" i="96"/>
  <c r="D174" i="96"/>
  <c r="E117" i="96"/>
  <c r="D610" i="96"/>
  <c r="D719" i="96"/>
  <c r="E366" i="96"/>
  <c r="D270" i="96"/>
  <c r="D895" i="96"/>
  <c r="D338" i="96"/>
  <c r="D441" i="96"/>
  <c r="E780" i="96"/>
  <c r="E502" i="96"/>
  <c r="D179" i="96"/>
  <c r="E1150" i="96"/>
  <c r="E849" i="96"/>
  <c r="E832" i="96"/>
  <c r="E517" i="96"/>
  <c r="D131" i="96"/>
  <c r="D78" i="96"/>
  <c r="E1129" i="96"/>
  <c r="D956" i="96"/>
  <c r="D1162" i="96"/>
  <c r="D1133" i="96"/>
  <c r="D107" i="96"/>
  <c r="D165" i="96"/>
  <c r="E21" i="96"/>
  <c r="B14" i="11371"/>
  <c r="E1048" i="96"/>
  <c r="D455" i="96"/>
  <c r="D438" i="96"/>
  <c r="D431" i="96"/>
  <c r="E426" i="96"/>
  <c r="E418" i="96"/>
  <c r="E395" i="96"/>
  <c r="E360" i="96"/>
  <c r="D322" i="96"/>
  <c r="E317" i="96"/>
  <c r="E42" i="96"/>
  <c r="E298" i="96"/>
  <c r="E159" i="96"/>
  <c r="D410" i="96"/>
  <c r="D1174" i="96"/>
  <c r="D1150" i="96"/>
  <c r="E1146" i="96"/>
  <c r="E1138" i="96"/>
  <c r="D1071" i="96"/>
  <c r="D1054" i="96"/>
  <c r="E1050" i="96"/>
  <c r="D1034" i="96"/>
  <c r="E1022" i="96"/>
  <c r="E1016" i="96"/>
  <c r="E1007" i="96"/>
  <c r="D988" i="96"/>
  <c r="E974" i="96"/>
  <c r="E956" i="96"/>
  <c r="E939" i="96"/>
  <c r="E897" i="96"/>
  <c r="D891" i="96"/>
  <c r="D864" i="96"/>
  <c r="D857" i="96"/>
  <c r="E848" i="96"/>
  <c r="D845" i="96"/>
  <c r="E837" i="96"/>
  <c r="E831" i="96"/>
  <c r="E826" i="96"/>
  <c r="D780" i="96"/>
  <c r="D727" i="96"/>
  <c r="D724" i="96"/>
  <c r="D723" i="96"/>
  <c r="D715" i="96"/>
  <c r="E711" i="96"/>
  <c r="E704" i="96"/>
  <c r="E691" i="96"/>
  <c r="E687" i="96"/>
  <c r="E679" i="96"/>
  <c r="D674" i="96"/>
  <c r="E616" i="96"/>
  <c r="D606" i="96"/>
  <c r="D593" i="96"/>
  <c r="D589" i="96"/>
  <c r="E566" i="96"/>
  <c r="E523" i="96"/>
  <c r="D509" i="96"/>
  <c r="D460" i="96"/>
  <c r="D287" i="96"/>
  <c r="E278" i="96"/>
  <c r="D271" i="96"/>
  <c r="D202" i="96"/>
  <c r="D197" i="96"/>
  <c r="E177" i="96"/>
  <c r="D168" i="96"/>
  <c r="D149" i="96"/>
  <c r="E105" i="96"/>
  <c r="E68" i="96"/>
  <c r="D61" i="96"/>
  <c r="D1192" i="96"/>
  <c r="D1180" i="96"/>
  <c r="E1143" i="96"/>
  <c r="D1124" i="96"/>
  <c r="D1103" i="96"/>
  <c r="E1086" i="96"/>
  <c r="E1051" i="96"/>
  <c r="D1046" i="96"/>
  <c r="D1027" i="96"/>
  <c r="D1023" i="96"/>
  <c r="D967" i="96"/>
  <c r="E919" i="96"/>
  <c r="E912" i="96"/>
  <c r="D858" i="96"/>
  <c r="D849" i="96"/>
  <c r="D838" i="96"/>
  <c r="D832" i="96"/>
  <c r="E828" i="96"/>
  <c r="D818" i="96"/>
  <c r="D809" i="96"/>
  <c r="D753" i="96"/>
  <c r="E742" i="96"/>
  <c r="E739" i="96"/>
  <c r="E731" i="96"/>
  <c r="D697" i="96"/>
  <c r="E688" i="96"/>
  <c r="D668" i="96"/>
  <c r="D647" i="96"/>
  <c r="E633" i="96"/>
  <c r="D617" i="96"/>
  <c r="D582" i="96"/>
  <c r="E541" i="96"/>
  <c r="D529" i="96"/>
  <c r="E511" i="96"/>
  <c r="E491" i="96"/>
  <c r="E486" i="96"/>
  <c r="E469" i="96"/>
  <c r="E437" i="96"/>
  <c r="E412" i="96"/>
  <c r="E394" i="96"/>
  <c r="D293" i="96"/>
  <c r="D235" i="96"/>
  <c r="E226" i="96"/>
  <c r="E220" i="96"/>
  <c r="E199" i="96"/>
  <c r="D184" i="96"/>
  <c r="E81" i="96"/>
  <c r="D1089" i="96"/>
  <c r="E1089" i="96"/>
  <c r="D1060" i="96"/>
  <c r="E1060" i="96"/>
  <c r="E800" i="96"/>
  <c r="D800" i="96"/>
  <c r="D711" i="96"/>
  <c r="E390" i="96"/>
  <c r="E334" i="96"/>
  <c r="D869" i="96"/>
  <c r="E869" i="96"/>
  <c r="D807" i="96"/>
  <c r="E807" i="96"/>
  <c r="E975" i="96"/>
  <c r="D975" i="96"/>
  <c r="D831" i="96"/>
  <c r="E455" i="96"/>
  <c r="D412" i="96"/>
  <c r="E674" i="96"/>
  <c r="E37" i="96"/>
  <c r="D8" i="96"/>
  <c r="D510" i="96"/>
  <c r="E410" i="96"/>
  <c r="E1192" i="96"/>
  <c r="E1180" i="96"/>
  <c r="E1162" i="96"/>
  <c r="D1143" i="96"/>
  <c r="E1133" i="96"/>
  <c r="D1129" i="96"/>
  <c r="E1124" i="96"/>
  <c r="E1110" i="96"/>
  <c r="E1103" i="96"/>
  <c r="D1086" i="96"/>
  <c r="E1075" i="96"/>
  <c r="D1051" i="96"/>
  <c r="E1046" i="96"/>
  <c r="E1027" i="96"/>
  <c r="E1023" i="96"/>
  <c r="E967" i="96"/>
  <c r="D947" i="96"/>
  <c r="D912" i="96"/>
  <c r="D870" i="96"/>
  <c r="E858" i="96"/>
  <c r="E838" i="96"/>
  <c r="D828" i="96"/>
  <c r="E818" i="96"/>
  <c r="E809" i="96"/>
  <c r="E791" i="96"/>
  <c r="E753" i="96"/>
  <c r="D742" i="96"/>
  <c r="D739" i="96"/>
  <c r="D731" i="96"/>
  <c r="D725" i="96"/>
  <c r="E702" i="96"/>
  <c r="E697" i="96"/>
  <c r="D688" i="96"/>
  <c r="E668" i="96"/>
  <c r="E647" i="96"/>
  <c r="E638" i="96"/>
  <c r="D633" i="96"/>
  <c r="E617" i="96"/>
  <c r="E601" i="96"/>
  <c r="D541" i="96"/>
  <c r="D517" i="96"/>
  <c r="D511" i="96"/>
  <c r="D505" i="96"/>
  <c r="D491" i="96"/>
  <c r="D486" i="96"/>
  <c r="D476" i="96"/>
  <c r="D473" i="96"/>
  <c r="D469" i="96"/>
  <c r="E293" i="96"/>
  <c r="D258" i="96"/>
  <c r="E252" i="96"/>
  <c r="D243" i="96"/>
  <c r="E241" i="96"/>
  <c r="E235" i="96"/>
  <c r="D226" i="96"/>
  <c r="D220" i="96"/>
  <c r="D199" i="96"/>
  <c r="E184" i="96"/>
  <c r="E179" i="96"/>
  <c r="E165" i="96"/>
  <c r="D158" i="96"/>
  <c r="E145" i="96"/>
  <c r="E131" i="96"/>
  <c r="E107" i="96"/>
  <c r="D81" i="96"/>
  <c r="E70" i="96"/>
  <c r="D307" i="96"/>
  <c r="E56" i="96"/>
  <c r="E52" i="96"/>
  <c r="D812" i="96"/>
  <c r="D1092" i="96"/>
  <c r="D538" i="96"/>
  <c r="D423" i="96"/>
  <c r="E719" i="96"/>
  <c r="E1059" i="96"/>
  <c r="D1154" i="96"/>
  <c r="D627" i="96"/>
  <c r="E1074" i="96"/>
  <c r="E895" i="96"/>
  <c r="E335" i="96"/>
  <c r="E441" i="96"/>
  <c r="E929" i="96"/>
  <c r="E694" i="96"/>
  <c r="E456" i="96"/>
  <c r="E438" i="96"/>
  <c r="D418" i="96"/>
  <c r="D408" i="96"/>
  <c r="E385" i="96"/>
  <c r="E372" i="96"/>
  <c r="D360" i="96"/>
  <c r="E348" i="96"/>
  <c r="E328" i="96"/>
  <c r="D317" i="96"/>
  <c r="D219" i="96"/>
  <c r="E670" i="96"/>
  <c r="D342" i="96"/>
  <c r="E758" i="96"/>
  <c r="E126" i="96"/>
  <c r="E987" i="96"/>
  <c r="E896" i="96"/>
  <c r="D1175" i="96"/>
  <c r="E1175" i="96"/>
  <c r="E1139" i="96"/>
  <c r="D1139" i="96"/>
  <c r="E1120" i="96"/>
  <c r="D1120" i="96"/>
  <c r="D1098" i="96"/>
  <c r="E1098" i="96"/>
  <c r="E1040" i="96"/>
  <c r="D1040" i="96"/>
  <c r="D991" i="96"/>
  <c r="E991" i="96"/>
  <c r="E971" i="96"/>
  <c r="D971" i="96"/>
  <c r="E898" i="96"/>
  <c r="D898" i="96"/>
  <c r="E873" i="96"/>
  <c r="D873" i="96"/>
  <c r="D862" i="96"/>
  <c r="E862" i="96"/>
  <c r="D854" i="96"/>
  <c r="E854" i="96"/>
  <c r="E777" i="96"/>
  <c r="D777" i="96"/>
  <c r="D685" i="96"/>
  <c r="E685" i="96"/>
  <c r="E680" i="96"/>
  <c r="D680" i="96"/>
  <c r="E595" i="96"/>
  <c r="D595" i="96"/>
  <c r="E281" i="96"/>
  <c r="D281" i="96"/>
  <c r="D266" i="96"/>
  <c r="E266" i="96"/>
  <c r="D212" i="96"/>
  <c r="E212" i="96"/>
  <c r="D692" i="96"/>
  <c r="E692" i="96"/>
  <c r="E413" i="96"/>
  <c r="D413" i="96"/>
  <c r="E340" i="96"/>
  <c r="D340" i="96"/>
  <c r="D1170" i="96"/>
  <c r="E1170" i="96"/>
  <c r="E1117" i="96"/>
  <c r="D1117" i="96"/>
  <c r="E1066" i="96"/>
  <c r="D1066" i="96"/>
  <c r="E1036" i="96"/>
  <c r="D1036" i="96"/>
  <c r="E1001" i="96"/>
  <c r="D1001" i="96"/>
  <c r="E985" i="96"/>
  <c r="D985" i="96"/>
  <c r="D963" i="96"/>
  <c r="E963" i="96"/>
  <c r="D958" i="96"/>
  <c r="E958" i="96"/>
  <c r="D933" i="96"/>
  <c r="E933" i="96"/>
  <c r="E924" i="96"/>
  <c r="D924" i="96"/>
  <c r="D771" i="96"/>
  <c r="E771" i="96"/>
  <c r="E763" i="96"/>
  <c r="D763" i="96"/>
  <c r="D654" i="96"/>
  <c r="E654" i="96"/>
  <c r="E301" i="96"/>
  <c r="D301" i="96"/>
  <c r="D288" i="96"/>
  <c r="E288" i="96"/>
  <c r="D273" i="96"/>
  <c r="E273" i="96"/>
  <c r="E207" i="96"/>
  <c r="D207" i="96"/>
  <c r="D191" i="96"/>
  <c r="E191" i="96"/>
  <c r="D150" i="96"/>
  <c r="E150" i="96"/>
  <c r="D90" i="96"/>
  <c r="E90" i="96"/>
  <c r="D355" i="96"/>
  <c r="E355" i="96"/>
  <c r="D336" i="96"/>
  <c r="E336" i="96"/>
  <c r="E243" i="96"/>
  <c r="E158" i="96"/>
  <c r="E258" i="96"/>
  <c r="E8" i="96"/>
  <c r="D70" i="96"/>
  <c r="D601" i="96"/>
  <c r="D145" i="96"/>
  <c r="D638" i="96"/>
  <c r="D702" i="96"/>
  <c r="E947" i="96"/>
  <c r="D1075" i="96"/>
  <c r="E725" i="96"/>
  <c r="E870" i="96"/>
  <c r="D252" i="96"/>
  <c r="E45" i="96"/>
  <c r="E13" i="96"/>
  <c r="D54" i="96"/>
  <c r="D1193" i="96"/>
  <c r="D1182" i="96"/>
  <c r="D1171" i="96"/>
  <c r="D1136" i="96"/>
  <c r="D1127" i="96"/>
  <c r="E1119" i="96"/>
  <c r="D1063" i="96"/>
  <c r="E1037" i="96"/>
  <c r="E1024" i="96"/>
  <c r="E972" i="96"/>
  <c r="E964" i="96"/>
  <c r="D950" i="96"/>
  <c r="E934" i="96"/>
  <c r="E888" i="96"/>
  <c r="E874" i="96"/>
  <c r="E866" i="96"/>
  <c r="D859" i="96"/>
  <c r="E815" i="96"/>
  <c r="E797" i="96"/>
  <c r="D767" i="96"/>
  <c r="E756" i="96"/>
  <c r="D707" i="96"/>
  <c r="D634" i="96"/>
  <c r="E614" i="96"/>
  <c r="D602" i="96"/>
  <c r="E563" i="96"/>
  <c r="E542" i="96"/>
  <c r="E512" i="96"/>
  <c r="E285" i="96"/>
  <c r="E264" i="96"/>
  <c r="E228" i="96"/>
  <c r="E219" i="96"/>
  <c r="E160" i="96"/>
  <c r="E113" i="96"/>
  <c r="D91" i="96"/>
  <c r="E83" i="96"/>
  <c r="D432" i="96"/>
  <c r="E20" i="96"/>
  <c r="D421" i="96"/>
  <c r="E610" i="96"/>
  <c r="D366" i="96"/>
  <c r="D1035" i="96"/>
  <c r="D1059" i="96"/>
  <c r="D406" i="96"/>
  <c r="E1154" i="96"/>
  <c r="E627" i="96"/>
  <c r="D1074" i="96"/>
  <c r="D193" i="96"/>
  <c r="E270" i="96"/>
  <c r="D335" i="96"/>
  <c r="D746" i="96"/>
  <c r="E338" i="96"/>
  <c r="E34" i="96"/>
  <c r="E1177" i="96"/>
  <c r="E1164" i="96"/>
  <c r="D1093" i="96"/>
  <c r="E1069" i="96"/>
  <c r="D1002" i="96"/>
  <c r="D986" i="96"/>
  <c r="E960" i="96"/>
  <c r="D929" i="96"/>
  <c r="E855" i="96"/>
  <c r="D819" i="96"/>
  <c r="E698" i="96"/>
  <c r="E681" i="96"/>
  <c r="E658" i="96"/>
  <c r="E607" i="96"/>
  <c r="E604" i="96"/>
  <c r="E596" i="96"/>
  <c r="D574" i="96"/>
  <c r="E548" i="96"/>
  <c r="E536" i="96"/>
  <c r="E530" i="96"/>
  <c r="D492" i="96"/>
  <c r="E302" i="96"/>
  <c r="D289" i="96"/>
  <c r="D247" i="96"/>
  <c r="E233" i="96"/>
  <c r="D221" i="96"/>
  <c r="E200" i="96"/>
  <c r="E166" i="96"/>
  <c r="D133" i="96"/>
  <c r="D121" i="96"/>
  <c r="E96" i="96"/>
  <c r="D456" i="96"/>
  <c r="E431" i="96"/>
  <c r="D426" i="96"/>
  <c r="E408" i="96"/>
  <c r="D395" i="96"/>
  <c r="D385" i="96"/>
  <c r="D372" i="96"/>
  <c r="D348" i="96"/>
  <c r="D328" i="96"/>
  <c r="D607" i="96"/>
  <c r="D83" i="96"/>
  <c r="E634" i="96"/>
  <c r="E1193" i="96"/>
  <c r="D56" i="96"/>
  <c r="D52" i="96"/>
  <c r="E247" i="96"/>
  <c r="D233" i="96"/>
  <c r="E16" i="96"/>
  <c r="E5" i="96"/>
  <c r="D159" i="96"/>
  <c r="D524" i="96"/>
  <c r="E510" i="96"/>
  <c r="D1055" i="96"/>
  <c r="D539" i="96"/>
  <c r="E316" i="96"/>
  <c r="E812" i="96"/>
  <c r="D761" i="96"/>
  <c r="E1076" i="96"/>
  <c r="E569" i="96"/>
  <c r="E1092" i="96"/>
  <c r="E538" i="96"/>
  <c r="D450" i="96"/>
  <c r="D440" i="96"/>
  <c r="D393" i="96"/>
  <c r="E387" i="96"/>
  <c r="E368" i="96"/>
  <c r="D362" i="96"/>
  <c r="E357" i="96"/>
  <c r="D333" i="96"/>
  <c r="E329" i="96"/>
  <c r="D320" i="96"/>
  <c r="D48" i="96"/>
  <c r="D21" i="96"/>
  <c r="E1113" i="96"/>
  <c r="D670" i="96"/>
  <c r="D206" i="96"/>
  <c r="E342" i="96"/>
  <c r="E1160" i="96"/>
  <c r="D758" i="96"/>
  <c r="D380" i="96"/>
  <c r="E353" i="96"/>
  <c r="D126" i="96"/>
  <c r="E942" i="96"/>
  <c r="D755" i="96"/>
  <c r="E1187" i="96"/>
  <c r="E1108" i="96"/>
  <c r="E1101" i="96"/>
  <c r="E1077" i="96"/>
  <c r="D1065" i="96"/>
  <c r="E973" i="96"/>
  <c r="E961" i="96"/>
  <c r="E938" i="96"/>
  <c r="D900" i="96"/>
  <c r="D882" i="96"/>
  <c r="E877" i="96"/>
  <c r="D872" i="96"/>
  <c r="E844" i="96"/>
  <c r="D798" i="96"/>
  <c r="D779" i="96"/>
  <c r="E714" i="96"/>
  <c r="D683" i="96"/>
  <c r="D665" i="96"/>
  <c r="E635" i="96"/>
  <c r="E622" i="96"/>
  <c r="E615" i="96"/>
  <c r="E591" i="96"/>
  <c r="D560" i="96"/>
  <c r="E549" i="96"/>
  <c r="D543" i="96"/>
  <c r="D531" i="96"/>
  <c r="E483" i="96"/>
  <c r="D457" i="96"/>
  <c r="D422" i="96"/>
  <c r="D397" i="96"/>
  <c r="E367" i="96"/>
  <c r="D344" i="96"/>
  <c r="E305" i="96"/>
  <c r="D298" i="96"/>
  <c r="E276" i="96"/>
  <c r="D242" i="96"/>
  <c r="D239" i="96"/>
  <c r="E229" i="96"/>
  <c r="E223" i="96"/>
  <c r="D201" i="96"/>
  <c r="E144" i="96"/>
  <c r="E92" i="96"/>
  <c r="E66" i="96"/>
  <c r="E65" i="96"/>
  <c r="E1179" i="96"/>
  <c r="E1174" i="96"/>
  <c r="E1169" i="96"/>
  <c r="E1128" i="96"/>
  <c r="D1126" i="96"/>
  <c r="D1115" i="96"/>
  <c r="E1109" i="96"/>
  <c r="E1102" i="96"/>
  <c r="D1097" i="96"/>
  <c r="E1071" i="96"/>
  <c r="E1054" i="96"/>
  <c r="D1050" i="96"/>
  <c r="E1039" i="96"/>
  <c r="E1034" i="96"/>
  <c r="D1016" i="96"/>
  <c r="D1007" i="96"/>
  <c r="E988" i="96"/>
  <c r="E978" i="96"/>
  <c r="D974" i="96"/>
  <c r="D966" i="96"/>
  <c r="E962" i="96"/>
  <c r="D943" i="96"/>
  <c r="D939" i="96"/>
  <c r="D936" i="96"/>
  <c r="D931" i="96"/>
  <c r="D927" i="96"/>
  <c r="D914" i="96"/>
  <c r="D897" i="96"/>
  <c r="E891" i="96"/>
  <c r="E878" i="96"/>
  <c r="E861" i="96"/>
  <c r="E857" i="96"/>
  <c r="E853" i="96"/>
  <c r="D848" i="96"/>
  <c r="E845" i="96"/>
  <c r="D826" i="96"/>
  <c r="E796" i="96"/>
  <c r="D776" i="96"/>
  <c r="E762" i="96"/>
  <c r="D752" i="96"/>
  <c r="E723" i="96"/>
  <c r="D704" i="96"/>
  <c r="D691" i="96"/>
  <c r="D687" i="96"/>
  <c r="D679" i="96"/>
  <c r="E623" i="96"/>
  <c r="E606" i="96"/>
  <c r="E561" i="96"/>
  <c r="E534" i="96"/>
  <c r="E509" i="96"/>
  <c r="D502" i="96"/>
  <c r="E496" i="96"/>
  <c r="E484" i="96"/>
  <c r="D475" i="96"/>
  <c r="E471" i="96"/>
  <c r="E306" i="96"/>
  <c r="E271" i="96"/>
  <c r="E265" i="96"/>
  <c r="D257" i="96"/>
  <c r="D254" i="96"/>
  <c r="E210" i="96"/>
  <c r="E188" i="96"/>
  <c r="D182" i="96"/>
  <c r="D157" i="96"/>
  <c r="E149" i="96"/>
  <c r="D105" i="96"/>
  <c r="E78" i="96"/>
  <c r="E61" i="96"/>
  <c r="D597" i="96"/>
  <c r="E597" i="96"/>
  <c r="D1148" i="96"/>
  <c r="E1148" i="96"/>
  <c r="E992" i="96"/>
  <c r="D992" i="96"/>
  <c r="D968" i="96"/>
  <c r="E968" i="96"/>
  <c r="D879" i="96"/>
  <c r="E879" i="96"/>
  <c r="D847" i="96"/>
  <c r="E847" i="96"/>
  <c r="D829" i="96"/>
  <c r="E829" i="96"/>
  <c r="E671" i="96"/>
  <c r="D671" i="96"/>
  <c r="D626" i="96"/>
  <c r="E626" i="96"/>
  <c r="D500" i="96"/>
  <c r="E500" i="96"/>
  <c r="D122" i="96"/>
  <c r="E122" i="96"/>
  <c r="E547" i="96"/>
  <c r="D547" i="96"/>
  <c r="E729" i="96"/>
  <c r="D729" i="96"/>
  <c r="E377" i="96"/>
  <c r="D377" i="96"/>
  <c r="E827" i="96"/>
  <c r="D827" i="96"/>
  <c r="E99" i="96"/>
  <c r="D99" i="96"/>
  <c r="D1006" i="96"/>
  <c r="E1006" i="96"/>
  <c r="E1127" i="96"/>
  <c r="E221" i="96"/>
  <c r="E665" i="96"/>
  <c r="D353" i="96"/>
  <c r="D1160" i="96"/>
  <c r="D1113" i="96"/>
  <c r="E380" i="96"/>
  <c r="E206" i="96"/>
  <c r="D1076" i="96"/>
  <c r="D305" i="96"/>
  <c r="E239" i="96"/>
  <c r="E91" i="96"/>
  <c r="D1187" i="96"/>
  <c r="E707" i="96"/>
  <c r="D530" i="96"/>
  <c r="D458" i="96"/>
  <c r="D435" i="96"/>
  <c r="E400" i="96"/>
  <c r="D387" i="96"/>
  <c r="D357" i="96"/>
  <c r="D325" i="96"/>
  <c r="E320" i="96"/>
  <c r="E242" i="96"/>
  <c r="E761" i="96"/>
  <c r="E1171" i="96"/>
  <c r="D20" i="96"/>
  <c r="D160" i="96"/>
  <c r="E574" i="96"/>
  <c r="D228" i="96"/>
  <c r="D264" i="96"/>
  <c r="E121" i="96"/>
  <c r="E767" i="96"/>
  <c r="D38" i="96"/>
  <c r="E38" i="96"/>
  <c r="E1144" i="96"/>
  <c r="D1144" i="96"/>
  <c r="E1013" i="96"/>
  <c r="D1013" i="96"/>
  <c r="E793" i="96"/>
  <c r="D793" i="96"/>
  <c r="E743" i="96"/>
  <c r="D743" i="96"/>
  <c r="E584" i="96"/>
  <c r="D584" i="96"/>
  <c r="E482" i="96"/>
  <c r="D482" i="96"/>
  <c r="E296" i="96"/>
  <c r="D296" i="96"/>
  <c r="D87" i="96"/>
  <c r="E87" i="96"/>
  <c r="E417" i="96"/>
  <c r="D417" i="96"/>
  <c r="E954" i="96"/>
  <c r="D954" i="96"/>
  <c r="E461" i="96"/>
  <c r="D461" i="96"/>
  <c r="E902" i="96"/>
  <c r="D902" i="96"/>
  <c r="E852" i="96"/>
  <c r="D852" i="96"/>
  <c r="D614" i="96"/>
  <c r="E1182" i="96"/>
  <c r="E397" i="96"/>
  <c r="D972" i="96"/>
  <c r="E55" i="96"/>
  <c r="E440" i="96"/>
  <c r="E393" i="96"/>
  <c r="D368" i="96"/>
  <c r="E362" i="96"/>
  <c r="D309" i="96"/>
  <c r="E201" i="96"/>
  <c r="E755" i="96"/>
  <c r="D866" i="96"/>
  <c r="D942" i="96"/>
  <c r="D569" i="96"/>
  <c r="D316" i="96"/>
  <c r="D548" i="96"/>
  <c r="E133" i="96"/>
  <c r="E1063" i="96"/>
  <c r="E914" i="96"/>
  <c r="E458" i="96"/>
  <c r="E435" i="96"/>
  <c r="E193" i="96"/>
  <c r="E406" i="96"/>
  <c r="E1035" i="96"/>
  <c r="E421" i="96"/>
  <c r="E746" i="96"/>
  <c r="E539" i="96"/>
  <c r="E1055" i="96"/>
  <c r="E524" i="96"/>
  <c r="E931" i="96"/>
  <c r="D878" i="96"/>
  <c r="E943" i="96"/>
  <c r="D1128" i="96"/>
  <c r="E325" i="96"/>
  <c r="D400" i="96"/>
  <c r="D210" i="96"/>
  <c r="E182" i="96"/>
  <c r="E51" i="96"/>
  <c r="D23" i="96"/>
  <c r="D36" i="96"/>
  <c r="E1126" i="96"/>
  <c r="D1102" i="96"/>
  <c r="E157" i="96"/>
  <c r="D30" i="96"/>
  <c r="D31" i="96"/>
  <c r="D26" i="96"/>
  <c r="D37" i="96"/>
  <c r="D195" i="96"/>
  <c r="D713" i="96"/>
  <c r="D551" i="96"/>
  <c r="E463" i="96"/>
  <c r="D1084" i="96"/>
  <c r="D816" i="96"/>
  <c r="D735" i="96"/>
  <c r="D656" i="96"/>
  <c r="E436" i="96"/>
  <c r="D1177" i="96"/>
  <c r="D1164" i="96"/>
  <c r="E1136" i="96"/>
  <c r="D1125" i="96"/>
  <c r="D1119" i="96"/>
  <c r="E1093" i="96"/>
  <c r="D1069" i="96"/>
  <c r="D1037" i="96"/>
  <c r="D1028" i="96"/>
  <c r="D1024" i="96"/>
  <c r="D1010" i="96"/>
  <c r="E1002" i="96"/>
  <c r="E986" i="96"/>
  <c r="D964" i="96"/>
  <c r="D960" i="96"/>
  <c r="E950" i="96"/>
  <c r="D934" i="96"/>
  <c r="D888" i="96"/>
  <c r="D874" i="96"/>
  <c r="E859" i="96"/>
  <c r="D855" i="96"/>
  <c r="E819" i="96"/>
  <c r="D815" i="96"/>
  <c r="D797" i="96"/>
  <c r="D756" i="96"/>
  <c r="D698" i="96"/>
  <c r="D694" i="96"/>
  <c r="D681" i="96"/>
  <c r="D658" i="96"/>
  <c r="D604" i="96"/>
  <c r="E602" i="96"/>
  <c r="D596" i="96"/>
  <c r="D563" i="96"/>
  <c r="D542" i="96"/>
  <c r="D536" i="96"/>
  <c r="D512" i="96"/>
  <c r="E492" i="96"/>
  <c r="D302" i="96"/>
  <c r="E289" i="96"/>
  <c r="D285" i="96"/>
  <c r="D192" i="96"/>
  <c r="D185" i="96"/>
  <c r="D113" i="96"/>
  <c r="D96" i="96"/>
  <c r="D72" i="96"/>
  <c r="E503" i="96"/>
  <c r="E1028" i="96"/>
  <c r="E1125" i="96"/>
  <c r="D11" i="96"/>
  <c r="E582" i="96"/>
  <c r="E544" i="96"/>
  <c r="E529" i="96"/>
  <c r="E505" i="96"/>
  <c r="E476" i="96"/>
  <c r="E473" i="96"/>
  <c r="E31" i="96"/>
  <c r="D13" i="96"/>
  <c r="E1010" i="96"/>
  <c r="D437" i="96"/>
  <c r="D430" i="96"/>
  <c r="D394" i="96"/>
  <c r="E358" i="96"/>
  <c r="E339" i="96"/>
  <c r="D334" i="96"/>
  <c r="D331" i="96"/>
  <c r="D66" i="96"/>
  <c r="D65" i="96"/>
  <c r="D106" i="96"/>
  <c r="E7" i="96"/>
  <c r="E48" i="96"/>
  <c r="E422" i="96"/>
  <c r="E344" i="96"/>
  <c r="E343" i="96"/>
  <c r="E332" i="96"/>
  <c r="D308" i="96"/>
  <c r="E1183" i="96"/>
  <c r="D1169" i="96"/>
  <c r="D1159" i="96"/>
  <c r="D1138" i="96"/>
  <c r="E1115" i="96"/>
  <c r="D1109" i="96"/>
  <c r="D1039" i="96"/>
  <c r="D1022" i="96"/>
  <c r="D978" i="96"/>
  <c r="E966" i="96"/>
  <c r="E936" i="96"/>
  <c r="E864" i="96"/>
  <c r="D861" i="96"/>
  <c r="D853" i="96"/>
  <c r="D837" i="96"/>
  <c r="D766" i="96"/>
  <c r="E752" i="96"/>
  <c r="E666" i="96"/>
  <c r="E644" i="96"/>
  <c r="D623" i="96"/>
  <c r="E593" i="96"/>
  <c r="E589" i="96"/>
  <c r="D580" i="96"/>
  <c r="D566" i="96"/>
  <c r="D561" i="96"/>
  <c r="D534" i="96"/>
  <c r="E527" i="96"/>
  <c r="E489" i="96"/>
  <c r="D484" i="96"/>
  <c r="E475" i="96"/>
  <c r="D471" i="96"/>
  <c r="E466" i="96"/>
  <c r="E300" i="96"/>
  <c r="E287" i="96"/>
  <c r="D278" i="96"/>
  <c r="E254" i="96"/>
  <c r="E202" i="96"/>
  <c r="D177" i="96"/>
  <c r="E174" i="96"/>
  <c r="D117" i="96"/>
  <c r="D68" i="96"/>
  <c r="E996" i="96"/>
  <c r="E1112" i="96"/>
  <c r="D1018" i="96"/>
  <c r="D535" i="96"/>
  <c r="D14" i="96"/>
  <c r="D1130" i="96"/>
  <c r="E1130" i="96"/>
  <c r="D1099" i="96"/>
  <c r="E1099" i="96"/>
  <c r="D1005" i="96"/>
  <c r="E1005" i="96"/>
  <c r="E976" i="96"/>
  <c r="D976" i="96"/>
  <c r="D899" i="96"/>
  <c r="E899" i="96"/>
  <c r="E801" i="96"/>
  <c r="D801" i="96"/>
  <c r="D773" i="96"/>
  <c r="E773" i="96"/>
  <c r="D733" i="96"/>
  <c r="E733" i="96"/>
  <c r="E676" i="96"/>
  <c r="D676" i="96"/>
  <c r="D268" i="96"/>
  <c r="E268" i="96"/>
  <c r="E244" i="96"/>
  <c r="D244" i="96"/>
  <c r="E208" i="96"/>
  <c r="D208" i="96"/>
  <c r="D180" i="96"/>
  <c r="E180" i="96"/>
  <c r="D103" i="96"/>
  <c r="E103" i="96"/>
  <c r="D825" i="96"/>
  <c r="E825" i="96"/>
  <c r="E386" i="96"/>
  <c r="D386" i="96"/>
  <c r="E176" i="96"/>
  <c r="D176" i="96"/>
  <c r="D45" i="96"/>
  <c r="E54" i="96"/>
  <c r="D34" i="96"/>
  <c r="D1167" i="96"/>
  <c r="D1145" i="96"/>
  <c r="D1137" i="96"/>
  <c r="D1108" i="96"/>
  <c r="E1095" i="96"/>
  <c r="D1081" i="96"/>
  <c r="D1070" i="96"/>
  <c r="D1042" i="96"/>
  <c r="E1038" i="96"/>
  <c r="E1003" i="96"/>
  <c r="D987" i="96"/>
  <c r="D961" i="96"/>
  <c r="D938" i="96"/>
  <c r="E882" i="96"/>
  <c r="E860" i="96"/>
  <c r="D856" i="96"/>
  <c r="D840" i="96"/>
  <c r="E774" i="96"/>
  <c r="D714" i="96"/>
  <c r="E710" i="96"/>
  <c r="E673" i="96"/>
  <c r="E660" i="96"/>
  <c r="E650" i="96"/>
  <c r="E643" i="96"/>
  <c r="E612" i="96"/>
  <c r="D575" i="96"/>
  <c r="D508" i="96"/>
  <c r="D483" i="96"/>
  <c r="D276" i="96"/>
  <c r="D167" i="96"/>
  <c r="D162" i="96"/>
  <c r="E148" i="96"/>
  <c r="E114" i="96"/>
  <c r="D104" i="96"/>
  <c r="D407" i="96"/>
  <c r="E407" i="96"/>
  <c r="D352" i="96"/>
  <c r="E352" i="96"/>
  <c r="E684" i="96"/>
  <c r="D684" i="96"/>
  <c r="E481" i="96"/>
  <c r="D481" i="96"/>
  <c r="D234" i="96"/>
  <c r="E234" i="96"/>
  <c r="E139" i="96"/>
  <c r="D139" i="96"/>
  <c r="D111" i="96"/>
  <c r="E111" i="96"/>
  <c r="D93" i="96"/>
  <c r="E93" i="96"/>
  <c r="E23" i="96"/>
  <c r="D42" i="96"/>
  <c r="E450" i="96"/>
  <c r="E345" i="96"/>
  <c r="D757" i="96"/>
  <c r="D16" i="96"/>
  <c r="D60" i="96"/>
  <c r="D796" i="96"/>
  <c r="E776" i="96"/>
  <c r="D762" i="96"/>
  <c r="E727" i="96"/>
  <c r="E724" i="96"/>
  <c r="E715" i="96"/>
  <c r="D666" i="96"/>
  <c r="E661" i="96"/>
  <c r="D434" i="96"/>
  <c r="D118" i="96"/>
  <c r="D55" i="96"/>
  <c r="E504" i="96"/>
  <c r="E555" i="96"/>
  <c r="E648" i="96"/>
  <c r="E1194" i="96"/>
  <c r="E1198" i="96"/>
  <c r="D648" i="96"/>
  <c r="D1198" i="96"/>
  <c r="E1195" i="96"/>
  <c r="E106" i="96"/>
  <c r="D115" i="96"/>
  <c r="D1196" i="96"/>
  <c r="D555" i="96"/>
  <c r="D453" i="96"/>
  <c r="E118" i="96"/>
  <c r="E1197" i="96"/>
  <c r="D1197" i="96"/>
  <c r="E453" i="96"/>
  <c r="D1194" i="96"/>
  <c r="E115" i="96"/>
  <c r="E1196" i="96"/>
  <c r="D503" i="96"/>
  <c r="D1195" i="96"/>
  <c r="D504" i="96"/>
  <c r="E459" i="96"/>
  <c r="E26" i="96"/>
  <c r="D399" i="96"/>
  <c r="E399" i="96"/>
  <c r="D678" i="96"/>
  <c r="D1105" i="96"/>
  <c r="E744" i="96"/>
  <c r="D371" i="96"/>
  <c r="D546" i="96"/>
  <c r="D236" i="96"/>
  <c r="E189" i="96"/>
  <c r="D5" i="96"/>
  <c r="E60" i="96"/>
  <c r="D51" i="96"/>
  <c r="E36" i="96"/>
  <c r="E30" i="96"/>
  <c r="D19" i="96"/>
  <c r="D136" i="96"/>
  <c r="D1030" i="96"/>
  <c r="D205" i="96"/>
  <c r="D522" i="96"/>
  <c r="D922" i="96"/>
  <c r="D211" i="96"/>
  <c r="D790" i="96"/>
  <c r="D116" i="96"/>
  <c r="D675" i="96"/>
  <c r="E1167" i="96"/>
  <c r="E1145" i="96"/>
  <c r="E1137" i="96"/>
  <c r="D1101" i="96"/>
  <c r="D1095" i="96"/>
  <c r="D1088" i="96"/>
  <c r="E1081" i="96"/>
  <c r="E1070" i="96"/>
  <c r="E1065" i="96"/>
  <c r="D1052" i="96"/>
  <c r="D1048" i="96"/>
  <c r="E1042" i="96"/>
  <c r="D1038" i="96"/>
  <c r="E1032" i="96"/>
  <c r="D1011" i="96"/>
  <c r="D983" i="96"/>
  <c r="D965" i="96"/>
  <c r="E911" i="96"/>
  <c r="E900" i="96"/>
  <c r="D877" i="96"/>
  <c r="D863" i="96"/>
  <c r="D860" i="96"/>
  <c r="E856" i="96"/>
  <c r="D844" i="96"/>
  <c r="D817" i="96"/>
  <c r="D811" i="96"/>
  <c r="D784" i="96"/>
  <c r="E779" i="96"/>
  <c r="E768" i="96"/>
  <c r="D734" i="96"/>
  <c r="D710" i="96"/>
  <c r="D703" i="96"/>
  <c r="E690" i="96"/>
  <c r="E683" i="96"/>
  <c r="D660" i="96"/>
  <c r="D643" i="96"/>
  <c r="D635" i="96"/>
  <c r="D622" i="96"/>
  <c r="D615" i="96"/>
  <c r="E575" i="96"/>
  <c r="D549" i="96"/>
  <c r="D533" i="96"/>
  <c r="E531" i="96"/>
  <c r="E508" i="96"/>
  <c r="D464" i="96"/>
  <c r="E457" i="96"/>
  <c r="D439" i="96"/>
  <c r="E432" i="96"/>
  <c r="E428" i="96"/>
  <c r="E409" i="96"/>
  <c r="D367" i="96"/>
  <c r="E361" i="96"/>
  <c r="E356" i="96"/>
  <c r="D343" i="96"/>
  <c r="D332" i="96"/>
  <c r="E308" i="96"/>
  <c r="E291" i="96"/>
  <c r="E256" i="96"/>
  <c r="E253" i="96"/>
  <c r="D248" i="96"/>
  <c r="D229" i="96"/>
  <c r="D223" i="96"/>
  <c r="E214" i="96"/>
  <c r="E167" i="96"/>
  <c r="E162" i="96"/>
  <c r="D886" i="96"/>
  <c r="E299" i="96"/>
  <c r="E76" i="96"/>
  <c r="D1140" i="96"/>
  <c r="E757" i="96"/>
  <c r="D540" i="96"/>
  <c r="E283" i="96"/>
  <c r="E1131" i="96"/>
  <c r="D621" i="96"/>
  <c r="E553" i="96"/>
  <c r="D311" i="96"/>
  <c r="E311" i="96"/>
  <c r="D1077" i="96"/>
  <c r="D994" i="96"/>
  <c r="D973" i="96"/>
  <c r="D921" i="96"/>
  <c r="D896" i="96"/>
  <c r="D867" i="96"/>
  <c r="E840" i="96"/>
  <c r="D795" i="96"/>
  <c r="D774" i="96"/>
  <c r="D745" i="96"/>
  <c r="D721" i="96"/>
  <c r="D695" i="96"/>
  <c r="D650" i="96"/>
  <c r="D591" i="96"/>
  <c r="E543" i="96"/>
  <c r="D495" i="96"/>
  <c r="D361" i="96"/>
  <c r="E965" i="96"/>
  <c r="E721" i="96"/>
  <c r="E464" i="96"/>
  <c r="E1052" i="96"/>
  <c r="E656" i="96"/>
  <c r="E1084" i="96"/>
  <c r="E713" i="96"/>
  <c r="E790" i="96"/>
  <c r="E522" i="96"/>
  <c r="E675" i="96"/>
  <c r="D463" i="96"/>
  <c r="D436" i="96"/>
  <c r="D214" i="96"/>
  <c r="D256" i="96"/>
  <c r="E703" i="96"/>
  <c r="E867" i="96"/>
  <c r="E994" i="96"/>
  <c r="E695" i="96"/>
  <c r="E811" i="96"/>
  <c r="D1183" i="96"/>
  <c r="D1179" i="96"/>
  <c r="E1159" i="96"/>
  <c r="D1146" i="96"/>
  <c r="D644" i="96"/>
  <c r="D616" i="96"/>
  <c r="E580" i="96"/>
  <c r="D576" i="96"/>
  <c r="D527" i="96"/>
  <c r="D523" i="96"/>
  <c r="D496" i="96"/>
  <c r="D489" i="96"/>
  <c r="D466" i="96"/>
  <c r="E460" i="96"/>
  <c r="D306" i="96"/>
  <c r="D300" i="96"/>
  <c r="D265" i="96"/>
  <c r="E257" i="96"/>
  <c r="E197" i="96"/>
  <c r="E168" i="96"/>
  <c r="D283" i="96"/>
  <c r="E540" i="96"/>
  <c r="D326" i="96"/>
  <c r="E326" i="96"/>
  <c r="D913" i="96"/>
  <c r="E913" i="96"/>
  <c r="E630" i="96"/>
  <c r="D630" i="96"/>
  <c r="D1142" i="96"/>
  <c r="E1088" i="96"/>
  <c r="D1015" i="96"/>
  <c r="D1003" i="96"/>
  <c r="D952" i="96"/>
  <c r="E890" i="96"/>
  <c r="E872" i="96"/>
  <c r="E798" i="96"/>
  <c r="D765" i="96"/>
  <c r="D699" i="96"/>
  <c r="D673" i="96"/>
  <c r="D612" i="96"/>
  <c r="D587" i="96"/>
  <c r="E560" i="96"/>
  <c r="E537" i="96"/>
  <c r="D501" i="96"/>
  <c r="D98" i="96"/>
  <c r="E983" i="96"/>
  <c r="E430" i="96"/>
  <c r="E205" i="96"/>
  <c r="E136" i="96"/>
  <c r="E1015" i="96"/>
  <c r="E1011" i="96"/>
  <c r="D253" i="96"/>
  <c r="D291" i="96"/>
  <c r="D339" i="96"/>
  <c r="D428" i="96"/>
  <c r="E795" i="96"/>
  <c r="D768" i="96"/>
  <c r="E863" i="96"/>
  <c r="D356" i="96"/>
  <c r="D409" i="96"/>
  <c r="D1032" i="96"/>
  <c r="D537" i="96"/>
  <c r="E784" i="96"/>
  <c r="E817" i="96"/>
  <c r="E587" i="96"/>
  <c r="E735" i="96"/>
  <c r="E816" i="96"/>
  <c r="E551" i="96"/>
  <c r="E195" i="96"/>
  <c r="E116" i="96"/>
  <c r="E211" i="96"/>
  <c r="E922" i="96"/>
  <c r="E1030" i="96"/>
  <c r="E734" i="96"/>
  <c r="D358" i="96"/>
  <c r="E699" i="96"/>
  <c r="E19" i="96"/>
  <c r="D911" i="96"/>
  <c r="E745" i="96"/>
  <c r="E439" i="96"/>
  <c r="D690" i="96"/>
  <c r="E765" i="96"/>
  <c r="E921" i="96"/>
  <c r="E1142" i="96"/>
  <c r="D890" i="96"/>
  <c r="E952" i="96"/>
  <c r="E533" i="96"/>
  <c r="E501" i="96"/>
  <c r="E495" i="96"/>
  <c r="E423" i="96"/>
  <c r="D345" i="96"/>
  <c r="E333" i="96"/>
  <c r="D329" i="96"/>
  <c r="E309" i="96"/>
  <c r="D1168" i="96"/>
  <c r="D1090" i="96"/>
  <c r="D999" i="96"/>
  <c r="D955" i="96"/>
  <c r="D910" i="96"/>
  <c r="E833" i="96"/>
  <c r="D792" i="96"/>
  <c r="E730" i="96"/>
  <c r="D611" i="96"/>
  <c r="D402" i="96"/>
  <c r="E371" i="96"/>
  <c r="E260" i="96"/>
  <c r="D128" i="96"/>
  <c r="D82" i="96"/>
  <c r="D1163" i="96"/>
  <c r="D995" i="96"/>
  <c r="D732" i="96"/>
  <c r="E578" i="96"/>
  <c r="D279" i="96"/>
  <c r="E59" i="96"/>
  <c r="E1105" i="96"/>
  <c r="D1045" i="96"/>
  <c r="E1000" i="96"/>
  <c r="D917" i="96"/>
  <c r="D883" i="96"/>
  <c r="E787" i="96"/>
  <c r="D667" i="96"/>
  <c r="D592" i="96"/>
  <c r="E570" i="96"/>
  <c r="D514" i="96"/>
  <c r="D447" i="96"/>
  <c r="D365" i="96"/>
  <c r="D337" i="96"/>
  <c r="E236" i="96"/>
  <c r="D189" i="96"/>
  <c r="D137" i="96"/>
  <c r="E97" i="96"/>
  <c r="E25" i="96"/>
  <c r="D959" i="96"/>
  <c r="E915" i="96"/>
  <c r="D272" i="96"/>
  <c r="E750" i="96"/>
  <c r="D700" i="96"/>
  <c r="E341" i="96"/>
  <c r="D213" i="96"/>
  <c r="E39" i="96"/>
  <c r="E514" i="96"/>
  <c r="E611" i="96"/>
  <c r="D1082" i="96"/>
  <c r="E887" i="96"/>
  <c r="E53" i="96"/>
  <c r="E803" i="96"/>
  <c r="D998" i="96"/>
  <c r="E720" i="96"/>
  <c r="E477" i="96"/>
  <c r="E232" i="96"/>
  <c r="D172" i="96"/>
  <c r="D24" i="96"/>
  <c r="E1045" i="96"/>
  <c r="D578" i="96"/>
  <c r="D787" i="96"/>
  <c r="D730" i="96"/>
  <c r="E955" i="96"/>
  <c r="D53" i="96"/>
  <c r="D803" i="96"/>
  <c r="E1106" i="96"/>
  <c r="D916" i="96"/>
  <c r="E886" i="96"/>
  <c r="E775" i="96"/>
  <c r="D567" i="96"/>
  <c r="D299" i="96"/>
  <c r="D152" i="96"/>
  <c r="E47" i="96"/>
  <c r="D76" i="96"/>
  <c r="E1140" i="96"/>
  <c r="E1041" i="96"/>
  <c r="D903" i="96"/>
  <c r="D851" i="96"/>
  <c r="E672" i="96"/>
  <c r="E649" i="96"/>
  <c r="E467" i="96"/>
  <c r="E398" i="96"/>
  <c r="E216" i="96"/>
  <c r="E110" i="96"/>
  <c r="E88" i="96"/>
  <c r="D887" i="96"/>
  <c r="E718" i="96"/>
  <c r="E605" i="96"/>
  <c r="E497" i="96"/>
  <c r="E313" i="96"/>
  <c r="E124" i="96"/>
  <c r="E33" i="96"/>
  <c r="E980" i="96"/>
  <c r="E10" i="96"/>
  <c r="D1147" i="96"/>
  <c r="E998" i="96"/>
  <c r="D907" i="96"/>
  <c r="E875" i="96"/>
  <c r="E770" i="96"/>
  <c r="D720" i="96"/>
  <c r="E655" i="96"/>
  <c r="E585" i="96"/>
  <c r="E564" i="96"/>
  <c r="D545" i="96"/>
  <c r="E434" i="96"/>
  <c r="E382" i="96"/>
  <c r="D364" i="96"/>
  <c r="E330" i="96"/>
  <c r="D232" i="96"/>
  <c r="E172" i="96"/>
  <c r="E132" i="96"/>
  <c r="E24" i="96"/>
  <c r="E248" i="96"/>
  <c r="D114" i="96"/>
  <c r="E104" i="96"/>
  <c r="E98" i="96"/>
  <c r="D92" i="96"/>
  <c r="D382" i="96"/>
  <c r="D585" i="96"/>
  <c r="E447" i="96"/>
  <c r="E667" i="96"/>
  <c r="D33" i="96"/>
  <c r="D313" i="96"/>
  <c r="D718" i="96"/>
  <c r="E995" i="96"/>
  <c r="E128" i="96"/>
  <c r="E910" i="96"/>
  <c r="D1106" i="96"/>
  <c r="D25" i="96"/>
  <c r="D564" i="96"/>
  <c r="D770" i="96"/>
  <c r="E592" i="96"/>
  <c r="E883" i="96"/>
  <c r="D132" i="96"/>
  <c r="D10" i="96"/>
  <c r="D605" i="96"/>
  <c r="E82" i="96"/>
  <c r="E402" i="96"/>
  <c r="E1090" i="96"/>
  <c r="D1181" i="96"/>
  <c r="D1131" i="96"/>
  <c r="D1091" i="96"/>
  <c r="D1026" i="96"/>
  <c r="E959" i="96"/>
  <c r="D915" i="96"/>
  <c r="E836" i="96"/>
  <c r="D821" i="96"/>
  <c r="D754" i="96"/>
  <c r="E621" i="96"/>
  <c r="D403" i="96"/>
  <c r="E272" i="96"/>
  <c r="D173" i="96"/>
  <c r="E43" i="96"/>
  <c r="D996" i="96"/>
  <c r="D632" i="96"/>
  <c r="E303" i="96"/>
  <c r="D190" i="96"/>
  <c r="E1158" i="96"/>
  <c r="D1112" i="96"/>
  <c r="D1064" i="96"/>
  <c r="E1018" i="96"/>
  <c r="E918" i="96"/>
  <c r="E892" i="96"/>
  <c r="D802" i="96"/>
  <c r="D750" i="96"/>
  <c r="E700" i="96"/>
  <c r="E669" i="96"/>
  <c r="D598" i="96"/>
  <c r="E583" i="96"/>
  <c r="D553" i="96"/>
  <c r="E535" i="96"/>
  <c r="D449" i="96"/>
  <c r="E391" i="96"/>
  <c r="E376" i="96"/>
  <c r="D341" i="96"/>
  <c r="D280" i="96"/>
  <c r="E213" i="96"/>
  <c r="D138" i="96"/>
  <c r="E101" i="96"/>
  <c r="D39" i="96"/>
  <c r="E14" i="96"/>
  <c r="D148" i="96"/>
  <c r="D144" i="96"/>
  <c r="D459" i="96"/>
  <c r="E307" i="96"/>
  <c r="D200" i="96"/>
  <c r="E185" i="96"/>
  <c r="D166" i="96"/>
  <c r="E72" i="96"/>
  <c r="D980" i="96"/>
  <c r="D124" i="96"/>
  <c r="D497" i="96"/>
  <c r="E1135" i="96"/>
  <c r="E1082" i="96"/>
  <c r="E789" i="96"/>
  <c r="E419" i="96"/>
  <c r="E153" i="96"/>
  <c r="E1161" i="96"/>
  <c r="E651" i="96"/>
  <c r="E238" i="96"/>
  <c r="E1147" i="96"/>
  <c r="E907" i="96"/>
  <c r="D875" i="96"/>
  <c r="E678" i="96"/>
  <c r="D655" i="96"/>
  <c r="E545" i="96"/>
  <c r="D477" i="96"/>
  <c r="E364" i="96"/>
  <c r="D330" i="96"/>
  <c r="E192" i="96"/>
  <c r="D303" i="96"/>
  <c r="D216" i="96"/>
  <c r="D467" i="96"/>
  <c r="D672" i="96"/>
  <c r="D110" i="96"/>
  <c r="D391" i="96"/>
  <c r="D669" i="96"/>
  <c r="D918" i="96"/>
  <c r="E851" i="96"/>
  <c r="E152" i="96"/>
  <c r="E567" i="96"/>
  <c r="E916" i="96"/>
  <c r="E190" i="96"/>
  <c r="E403" i="96"/>
  <c r="E821" i="96"/>
  <c r="E1091" i="96"/>
  <c r="D47" i="96"/>
  <c r="D775" i="96"/>
  <c r="D1029" i="96"/>
  <c r="D230" i="96"/>
  <c r="D18" i="96"/>
  <c r="D284" i="96"/>
  <c r="D186" i="96"/>
  <c r="D1041" i="96"/>
  <c r="E554" i="96"/>
  <c r="E170" i="96"/>
  <c r="D17" i="96"/>
  <c r="E766" i="96"/>
  <c r="D836" i="96"/>
  <c r="D398" i="96"/>
  <c r="D649" i="96"/>
  <c r="D88" i="96"/>
  <c r="D376" i="96"/>
  <c r="D583" i="96"/>
  <c r="D892" i="96"/>
  <c r="D1158" i="96"/>
  <c r="D101" i="96"/>
  <c r="E632" i="96"/>
  <c r="E754" i="96"/>
  <c r="E1026" i="96"/>
  <c r="E903" i="96"/>
  <c r="E138" i="96"/>
  <c r="D43" i="96"/>
  <c r="E173" i="96"/>
  <c r="E1181" i="96"/>
  <c r="E1168" i="96"/>
  <c r="E999" i="96"/>
  <c r="D833" i="96"/>
  <c r="E792" i="96"/>
  <c r="D260" i="96"/>
  <c r="E1163" i="96"/>
  <c r="E732" i="96"/>
  <c r="E279" i="96"/>
  <c r="D59" i="96"/>
  <c r="D1000" i="96"/>
  <c r="E917" i="96"/>
  <c r="D744" i="96"/>
  <c r="D570" i="96"/>
  <c r="E546" i="96"/>
  <c r="E365" i="96"/>
  <c r="E337" i="96"/>
  <c r="E137" i="96"/>
  <c r="D97" i="96"/>
  <c r="D7" i="96"/>
  <c r="D154" i="96"/>
  <c r="E154" i="96"/>
  <c r="E17" i="96"/>
  <c r="E280" i="96"/>
  <c r="E449" i="96"/>
  <c r="E598" i="96"/>
  <c r="E802" i="96"/>
  <c r="E1064" i="96"/>
  <c r="D170" i="96"/>
  <c r="D554" i="96"/>
  <c r="E186" i="96"/>
  <c r="E284" i="96"/>
  <c r="E18" i="96"/>
  <c r="E230" i="96"/>
  <c r="E1029" i="96"/>
  <c r="D238" i="96"/>
  <c r="D651" i="96"/>
  <c r="D1161" i="96"/>
  <c r="D153" i="96"/>
  <c r="D419" i="96"/>
  <c r="D789" i="96"/>
  <c r="D1135" i="96"/>
  <c r="G1057" i="96"/>
  <c r="G1058" i="96" s="1"/>
  <c r="G984" i="96" s="1"/>
  <c r="G77" i="96"/>
  <c r="G161" i="96"/>
  <c r="G1172" i="96"/>
  <c r="G1173" i="96" s="1"/>
  <c r="G736" i="96"/>
  <c r="G737" i="96" s="1"/>
  <c r="G526" i="96"/>
  <c r="G324" i="96" s="1"/>
  <c r="G822" i="96"/>
  <c r="G823" i="96" s="1"/>
  <c r="G901" i="96"/>
  <c r="G993" i="96" s="1"/>
  <c r="G427" i="96"/>
  <c r="G4" i="96"/>
  <c r="G263" i="96"/>
  <c r="G624" i="96"/>
  <c r="G290" i="96"/>
  <c r="G645" i="96"/>
  <c r="G586" i="96"/>
  <c r="G1104" i="96"/>
  <c r="G708" i="96"/>
  <c r="G709" i="96" s="1"/>
  <c r="G805" i="96"/>
  <c r="G454" i="96"/>
  <c r="G69" i="96"/>
  <c r="G50" i="96"/>
  <c r="G764" i="96"/>
  <c r="G786" i="96"/>
  <c r="G1072" i="96" s="1"/>
  <c r="G657" i="96"/>
  <c r="G843" i="96"/>
  <c r="G1155" i="96"/>
  <c r="G420" i="96"/>
  <c r="G1043" i="96" s="1"/>
  <c r="G1025" i="96"/>
  <c r="G9" i="96" s="1"/>
  <c r="G1031" i="96" s="1"/>
  <c r="G297" i="96" s="1"/>
  <c r="G1021" i="96"/>
  <c r="G594" i="96"/>
  <c r="G824" i="96" l="1"/>
  <c r="G521" i="96"/>
  <c r="G806" i="96"/>
  <c r="G478" i="96"/>
  <c r="G196" i="96" s="1"/>
  <c r="G893" i="96" s="1"/>
  <c r="G123" i="96" s="1"/>
  <c r="G354" i="96" s="1"/>
  <c r="G44" i="96"/>
  <c r="G147" i="96" s="1"/>
  <c r="G169" i="96" s="1"/>
  <c r="G1049" i="96"/>
  <c r="G57" i="96"/>
  <c r="G58" i="96" s="1"/>
  <c r="G240" i="96"/>
  <c r="G12" i="96" s="1"/>
  <c r="G1079" i="96" s="1"/>
  <c r="G1080" i="96" s="1"/>
  <c r="G1033" i="96"/>
  <c r="G639" i="96" s="1"/>
  <c r="G590" i="96"/>
  <c r="G516" i="96" s="1"/>
  <c r="G783" i="96"/>
  <c r="G507" i="96" s="1"/>
  <c r="G27" i="96" l="1"/>
  <c r="G28" i="96" s="1"/>
  <c r="G411" i="96" s="1"/>
  <c r="G636" i="96" s="1"/>
  <c r="G640" i="96"/>
  <c r="G948" i="96"/>
  <c r="G949" i="96" s="1"/>
  <c r="G520" i="96"/>
  <c r="G728" i="96" s="1"/>
  <c r="G608" i="96" s="1"/>
  <c r="G609" i="96" s="1"/>
  <c r="G67" i="96"/>
  <c r="G528" i="96" s="1"/>
  <c r="G282" i="96"/>
  <c r="G562" i="96" s="1"/>
  <c r="G84" i="96"/>
  <c r="G85" i="96" s="1"/>
  <c r="G1118" i="96" s="1"/>
  <c r="G701" i="96"/>
  <c r="G646" i="96"/>
  <c r="G443" i="96" s="1"/>
  <c r="G619" i="96" s="1"/>
  <c r="G198" i="96"/>
  <c r="G108" i="96"/>
  <c r="G664" i="96" s="1"/>
  <c r="G22" i="96"/>
  <c r="G109" i="96" l="1"/>
  <c r="G1067" i="96"/>
  <c r="G1068" i="96" s="1"/>
  <c r="G209" i="96" s="1"/>
  <c r="G620" i="96"/>
  <c r="G989" i="96" s="1"/>
  <c r="G990" i="96" s="1"/>
  <c r="G1189" i="96" s="1"/>
  <c r="G259" i="96"/>
  <c r="G480" i="96" s="1"/>
  <c r="G820" i="96" s="1"/>
  <c r="G682" i="96" s="1"/>
  <c r="G641" i="96"/>
  <c r="G1178" i="96"/>
  <c r="G868" i="96" s="1"/>
  <c r="G1096" i="96"/>
  <c r="G926" i="96"/>
  <c r="G237" i="96" s="1"/>
  <c r="G183" i="96" s="1"/>
  <c r="G294" i="96"/>
  <c r="G319" i="96"/>
  <c r="G894" i="96"/>
  <c r="G224" i="96" s="1"/>
  <c r="G62" i="96" l="1"/>
  <c r="G63" i="96" s="1"/>
  <c r="G64" i="96" s="1"/>
  <c r="G1190" i="96"/>
  <c r="G846" i="96"/>
  <c r="G696" i="96" s="1"/>
  <c r="G940" i="96"/>
</calcChain>
</file>

<file path=xl/comments1.xml><?xml version="1.0" encoding="utf-8"?>
<comments xmlns="http://schemas.openxmlformats.org/spreadsheetml/2006/main">
  <authors>
    <author>Corey Weisser</author>
  </authors>
  <commentList>
    <comment ref="U3" authorId="0" shapeId="0">
      <text>
        <r>
          <rPr>
            <b/>
            <sz val="8"/>
            <color indexed="81"/>
            <rFont val="Tahoma"/>
            <family val="2"/>
          </rPr>
          <t>Playoff Appearance</t>
        </r>
      </text>
    </comment>
    <comment ref="V3" authorId="0" shapeId="0">
      <text>
        <r>
          <rPr>
            <b/>
            <sz val="8"/>
            <color indexed="81"/>
            <rFont val="Tahoma"/>
            <family val="2"/>
          </rPr>
          <t>Number of Division Titles</t>
        </r>
      </text>
    </comment>
    <comment ref="W3" authorId="0" shapeId="0">
      <text>
        <r>
          <rPr>
            <b/>
            <sz val="8"/>
            <color indexed="81"/>
            <rFont val="Tahoma"/>
            <family val="2"/>
          </rPr>
          <t>Number of Pennants</t>
        </r>
      </text>
    </comment>
    <comment ref="X3" authorId="0" shapeId="0">
      <text>
        <r>
          <rPr>
            <b/>
            <sz val="8"/>
            <color indexed="81"/>
            <rFont val="Tahoma"/>
            <family val="2"/>
          </rPr>
          <t>Number of Brassworld Championships</t>
        </r>
      </text>
    </comment>
    <comment ref="AG3" authorId="0" shapeId="0">
      <text>
        <r>
          <rPr>
            <b/>
            <sz val="8"/>
            <color indexed="81"/>
            <rFont val="Tahoma"/>
            <family val="2"/>
          </rPr>
          <t>Playoff Appearance</t>
        </r>
      </text>
    </comment>
    <comment ref="AH3" authorId="0" shapeId="0">
      <text>
        <r>
          <rPr>
            <b/>
            <sz val="8"/>
            <color indexed="81"/>
            <rFont val="Tahoma"/>
            <family val="2"/>
          </rPr>
          <t>Number of Division Titles</t>
        </r>
      </text>
    </comment>
    <comment ref="AI3" authorId="0" shapeId="0">
      <text>
        <r>
          <rPr>
            <b/>
            <sz val="8"/>
            <color indexed="81"/>
            <rFont val="Tahoma"/>
            <family val="2"/>
          </rPr>
          <t>Number of Pennants</t>
        </r>
      </text>
    </comment>
    <comment ref="AJ3" authorId="0" shapeId="0">
      <text>
        <r>
          <rPr>
            <b/>
            <sz val="8"/>
            <color indexed="81"/>
            <rFont val="Tahoma"/>
            <family val="2"/>
          </rPr>
          <t>Number of Brassworld Championships</t>
        </r>
      </text>
    </comment>
  </commentList>
</comments>
</file>

<file path=xl/sharedStrings.xml><?xml version="1.0" encoding="utf-8"?>
<sst xmlns="http://schemas.openxmlformats.org/spreadsheetml/2006/main" count="19755" uniqueCount="4217">
  <si>
    <t>Bautista, Jose</t>
  </si>
  <si>
    <t>.700 -.774</t>
  </si>
  <si>
    <t>Span, Denard</t>
  </si>
  <si>
    <t>Lynn, Lance</t>
  </si>
  <si>
    <t>Parra, Gerardo</t>
  </si>
  <si>
    <t>Revere, Ben</t>
  </si>
  <si>
    <t>Frazier, Todd</t>
  </si>
  <si>
    <t>H</t>
  </si>
  <si>
    <t>Brian Budzyn</t>
  </si>
  <si>
    <t>Dunn, Mike</t>
  </si>
  <si>
    <t>Lucroy, Jonathan</t>
  </si>
  <si>
    <t>300 -399</t>
  </si>
  <si>
    <t>400 -499</t>
  </si>
  <si>
    <t>200 -299</t>
  </si>
  <si>
    <t>ORDER</t>
  </si>
  <si>
    <t>Camden Yards</t>
  </si>
  <si>
    <t>Consult Strat's ballpark listings for Baltimore's ballpark dimensions.</t>
  </si>
  <si>
    <t>Mansfield Park</t>
  </si>
  <si>
    <t>7/7</t>
  </si>
  <si>
    <t>d'Arnaud, Travis</t>
  </si>
  <si>
    <t>Cuddyer, Michael</t>
  </si>
  <si>
    <t>Jim Bodnar</t>
  </si>
  <si>
    <t>5-13</t>
  </si>
  <si>
    <t>1-13</t>
  </si>
  <si>
    <t>14-18</t>
  </si>
  <si>
    <t>DOCUMENT DATE</t>
  </si>
  <si>
    <t>Wayne Foulke</t>
  </si>
  <si>
    <t>*** minimum raise</t>
  </si>
  <si>
    <t>Blanton, Joe</t>
  </si>
  <si>
    <t>threshold is reached in one full ML season</t>
  </si>
  <si>
    <t>500 - up</t>
  </si>
  <si>
    <t>Consult Strat's ballpark listings for Arizona's ballpark dimensions.</t>
  </si>
  <si>
    <t>100 -149</t>
  </si>
  <si>
    <t>75 -100</t>
  </si>
  <si>
    <t>30 - 74</t>
  </si>
  <si>
    <t>Virginia Patriots</t>
  </si>
  <si>
    <t>Mays 3</t>
  </si>
  <si>
    <t>0.00 -3.74</t>
  </si>
  <si>
    <t>3.75 -4.49</t>
  </si>
  <si>
    <t>Kemp, Matt</t>
  </si>
  <si>
    <t>Mansfield Mounties</t>
  </si>
  <si>
    <t>Santa Barbara Quakes</t>
  </si>
  <si>
    <t>San Bernardino Stampede</t>
  </si>
  <si>
    <t>Buckeye Eclipse</t>
  </si>
  <si>
    <t>Rivendell Knights</t>
  </si>
  <si>
    <t>Yearly Stipend</t>
  </si>
  <si>
    <t xml:space="preserve">  * player remains in Yr 0 until the 100 PA/30(20) IP</t>
  </si>
  <si>
    <t>Romo, Sergio</t>
  </si>
  <si>
    <t>BACKUP STATISTICIAN</t>
  </si>
  <si>
    <t>DRAFT COORDINATOR</t>
  </si>
  <si>
    <t>FREE AGENCY CONDUCTOR</t>
  </si>
  <si>
    <t>2009 TRX #10</t>
  </si>
  <si>
    <t>Escobar, Alcides</t>
  </si>
  <si>
    <t>Werth, Jayson</t>
  </si>
  <si>
    <t>3,F3-1.2M</t>
  </si>
  <si>
    <t>Exe</t>
  </si>
  <si>
    <t>Johnson, Kelly</t>
  </si>
  <si>
    <t>Samardzija, Jeff</t>
  </si>
  <si>
    <t>Hellickson, Jeremy</t>
  </si>
  <si>
    <t>Porcello, Rick</t>
  </si>
  <si>
    <t>Hamilton, Josh</t>
  </si>
  <si>
    <t>Moustakas, Mike</t>
  </si>
  <si>
    <t>Cueto, Johnny</t>
  </si>
  <si>
    <t>Heyward, Jason</t>
  </si>
  <si>
    <t>Exeter</t>
  </si>
  <si>
    <t>Alewives</t>
  </si>
  <si>
    <t>WEBSITE COORDINATOR</t>
  </si>
  <si>
    <t>Free Agency</t>
  </si>
  <si>
    <t>TEAM ROSTER</t>
  </si>
  <si>
    <t>Holliday, Matt</t>
  </si>
  <si>
    <t>Morrow, Brandon</t>
  </si>
  <si>
    <t>Player</t>
  </si>
  <si>
    <t>Wainwright, Adam</t>
  </si>
  <si>
    <t>Latos, Mat</t>
  </si>
  <si>
    <t>5,F5-33.5M</t>
  </si>
  <si>
    <t>Pence, Hunter</t>
  </si>
  <si>
    <t>Miller, Andrew</t>
  </si>
  <si>
    <t>Rasmus, Colby</t>
  </si>
  <si>
    <t>Kennedy, Ian</t>
  </si>
  <si>
    <t>Price, David</t>
  </si>
  <si>
    <t>Johnson, Chris</t>
  </si>
  <si>
    <t>Chapman, Aroldis</t>
  </si>
  <si>
    <t>Sale, Chris</t>
  </si>
  <si>
    <t>Jay, Jon</t>
  </si>
  <si>
    <t>Jaso, John</t>
  </si>
  <si>
    <t>Player's Decision</t>
  </si>
  <si>
    <t>Extensions</t>
  </si>
  <si>
    <t>Garza, Matt</t>
  </si>
  <si>
    <t>Ellsbury, Jacoby</t>
  </si>
  <si>
    <t>Cabrera, Asdrubal</t>
  </si>
  <si>
    <t>Arencibia, J.P.</t>
  </si>
  <si>
    <t>Longoria, Evan</t>
  </si>
  <si>
    <t>Mike Bardos</t>
  </si>
  <si>
    <t>Tillman, Chris</t>
  </si>
  <si>
    <t>11-16</t>
  </si>
  <si>
    <t>20</t>
  </si>
  <si>
    <t>Ramirez, Hanley</t>
  </si>
  <si>
    <t>Davidson, Matt</t>
  </si>
  <si>
    <t>Tomlin, Josh</t>
  </si>
  <si>
    <t>Trumbo, Mark</t>
  </si>
  <si>
    <t>Duda, Lucas</t>
  </si>
  <si>
    <t>Descalso, Daniel</t>
  </si>
  <si>
    <t>Ellis, A.J.</t>
  </si>
  <si>
    <t>Plouffe, Trevor</t>
  </si>
  <si>
    <t>Barney, Darwin</t>
  </si>
  <si>
    <t>Nunez, Eduardo</t>
  </si>
  <si>
    <t>Gomez, Jeanmar</t>
  </si>
  <si>
    <t>Bradley, Jackie</t>
  </si>
  <si>
    <t>Wil</t>
  </si>
  <si>
    <t>Asp</t>
  </si>
  <si>
    <t>1-3</t>
  </si>
  <si>
    <t>Jackie Robinson Field</t>
  </si>
  <si>
    <t>2010 TRX #10</t>
  </si>
  <si>
    <t>2007 TRX #3</t>
  </si>
  <si>
    <t>2009 TRX #31</t>
  </si>
  <si>
    <t>2010 TRX #92</t>
  </si>
  <si>
    <t>Headley, Chase</t>
  </si>
  <si>
    <t>2009 TRX #69</t>
  </si>
  <si>
    <t>McCarthy, Brandon</t>
  </si>
  <si>
    <t>Palm Harbor Sand Cranes</t>
  </si>
  <si>
    <t>Floyd, Gavin</t>
  </si>
  <si>
    <t>Kazmir, Scott</t>
  </si>
  <si>
    <t>Freeman, Freddie</t>
  </si>
  <si>
    <t>Minor, Mike</t>
  </si>
  <si>
    <t>Tazawa, Junichi</t>
  </si>
  <si>
    <t>Harper, Bryce</t>
  </si>
  <si>
    <t>3,F3-5.4M</t>
  </si>
  <si>
    <t>STADIUM NAME</t>
  </si>
  <si>
    <t>WEATHER</t>
  </si>
  <si>
    <t>DAY</t>
  </si>
  <si>
    <t>Matt Wright</t>
  </si>
  <si>
    <t>Uribe, Juan</t>
  </si>
  <si>
    <t>Axford, John</t>
  </si>
  <si>
    <t>Dickey, R.A.</t>
  </si>
  <si>
    <t>BW Team</t>
  </si>
  <si>
    <t>P</t>
  </si>
  <si>
    <t>(Greater value is cost of the extension)</t>
  </si>
  <si>
    <t>Rene Custeau</t>
  </si>
  <si>
    <t>Hardy, J.J.</t>
  </si>
  <si>
    <t>Denofria, Chris</t>
  </si>
  <si>
    <t>Owner's decision***</t>
  </si>
  <si>
    <t>Owner</t>
  </si>
  <si>
    <t>1 - 2</t>
  </si>
  <si>
    <t>1 - 6</t>
  </si>
  <si>
    <t>1 - 10</t>
  </si>
  <si>
    <t>1 - 14</t>
  </si>
  <si>
    <t>1 - 16</t>
  </si>
  <si>
    <t>1 - 18</t>
  </si>
  <si>
    <t>19 - 20</t>
  </si>
  <si>
    <t>17 - 20</t>
  </si>
  <si>
    <t>15 - 20</t>
  </si>
  <si>
    <t>11 - 20</t>
  </si>
  <si>
    <t>7 - 20</t>
  </si>
  <si>
    <t>3 - 20</t>
  </si>
  <si>
    <t>Steve Lockney</t>
  </si>
  <si>
    <t>Steve Maljian</t>
  </si>
  <si>
    <t>Tim Rock</t>
  </si>
  <si>
    <t>Tom Fish</t>
  </si>
  <si>
    <t>Don Herklotz</t>
  </si>
  <si>
    <t>Ray Cappocchi</t>
  </si>
  <si>
    <t>Hogan's Heroes</t>
  </si>
  <si>
    <t>Maryland Munders</t>
  </si>
  <si>
    <t>Scherzer, Max</t>
  </si>
  <si>
    <t>Walden, Jordan</t>
  </si>
  <si>
    <t>Tulowitzki, Troy</t>
  </si>
  <si>
    <t>Cash</t>
  </si>
  <si>
    <t>2011 TRX #25</t>
  </si>
  <si>
    <t>2011 TRX #14</t>
  </si>
  <si>
    <t>2011 TRX #18</t>
  </si>
  <si>
    <t>15-20</t>
  </si>
  <si>
    <t>Kevin Kolb</t>
  </si>
  <si>
    <t>Team</t>
  </si>
  <si>
    <t>1-10</t>
  </si>
  <si>
    <t>11-17</t>
  </si>
  <si>
    <t>16/3</t>
  </si>
  <si>
    <t>15/2</t>
  </si>
  <si>
    <t>Davis, Rajai</t>
  </si>
  <si>
    <t>3,F3-1M</t>
  </si>
  <si>
    <t>Dave Silverberg</t>
  </si>
  <si>
    <t>Waukesha Keglers</t>
  </si>
  <si>
    <t>Exeter Alewifes</t>
  </si>
  <si>
    <t>Lake Zurich Stingrays</t>
  </si>
  <si>
    <t>Ianetta, Chris</t>
  </si>
  <si>
    <t>Andrus, Elvis</t>
  </si>
  <si>
    <t>Hochevar, Luke</t>
  </si>
  <si>
    <t>Buchholz, Clay</t>
  </si>
  <si>
    <t>Palo Alto Robber Barons</t>
  </si>
  <si>
    <t>Aaron 1</t>
  </si>
  <si>
    <t>Ruth 6</t>
  </si>
  <si>
    <t>Williamsburg Burgesses</t>
  </si>
  <si>
    <t>Ruth 4</t>
  </si>
  <si>
    <t>New York Metz</t>
  </si>
  <si>
    <t>Aaron 3</t>
  </si>
  <si>
    <t>Taggart Titans</t>
  </si>
  <si>
    <t>Cobb 3</t>
  </si>
  <si>
    <t>South Range Mariners</t>
  </si>
  <si>
    <t>Cobb 5</t>
  </si>
  <si>
    <t>Mequon Keglers</t>
  </si>
  <si>
    <t>Cobb 1</t>
  </si>
  <si>
    <t>Silver Sluggers</t>
  </si>
  <si>
    <t>Mays 1</t>
  </si>
  <si>
    <t>Aspen Rainmakers</t>
  </si>
  <si>
    <t>Ruth 5</t>
  </si>
  <si>
    <t>Lafontaine Park Diamonds</t>
  </si>
  <si>
    <t>Aaron 2</t>
  </si>
  <si>
    <t>Drew, Stephen</t>
  </si>
  <si>
    <t>Mathis, Jeff</t>
  </si>
  <si>
    <t>Walker, Neil</t>
  </si>
  <si>
    <t>Kenon Carter</t>
  </si>
  <si>
    <t>7/10</t>
  </si>
  <si>
    <t>5-14</t>
  </si>
  <si>
    <t>3-12</t>
  </si>
  <si>
    <t>10-17</t>
  </si>
  <si>
    <t>Wrigley Field</t>
  </si>
  <si>
    <t>Fred Lambrecht</t>
  </si>
  <si>
    <t>Lenny Luchtefeld</t>
  </si>
  <si>
    <t>5.00 -5.49</t>
  </si>
  <si>
    <t>5.50 -5.99</t>
  </si>
  <si>
    <t>Smith, Joe</t>
  </si>
  <si>
    <t>Feliz, Neftali</t>
  </si>
  <si>
    <t xml:space="preserve"># of </t>
  </si>
  <si>
    <t>6**</t>
  </si>
  <si>
    <t>5**</t>
  </si>
  <si>
    <t>4**</t>
  </si>
  <si>
    <t>Player Only</t>
  </si>
  <si>
    <t>Wieters, Matt</t>
  </si>
  <si>
    <t>Cain, Lorenzo</t>
  </si>
  <si>
    <t>O P S</t>
  </si>
  <si>
    <t>ERA</t>
  </si>
  <si>
    <t>Plum Island</t>
  </si>
  <si>
    <t>Greenheads</t>
  </si>
  <si>
    <t>Waikiki</t>
  </si>
  <si>
    <t>Rabbits</t>
  </si>
  <si>
    <t>Wai</t>
  </si>
  <si>
    <t>200 - up</t>
  </si>
  <si>
    <t>150 -199</t>
  </si>
  <si>
    <t>Upton, Justin</t>
  </si>
  <si>
    <t>Peralta, Jhonny</t>
  </si>
  <si>
    <t>Doug Beebe</t>
  </si>
  <si>
    <t>Peavy, Jake</t>
  </si>
  <si>
    <t>Perez, Oliver</t>
  </si>
  <si>
    <t>Consult Strat's ballpark listings for Philadelphia's ballpark dimensions.</t>
  </si>
  <si>
    <t>Lumberjack Coliseum</t>
  </si>
  <si>
    <t>Ortiz, David</t>
  </si>
  <si>
    <t>Chris Blake</t>
  </si>
  <si>
    <t>2011 TRX #53</t>
  </si>
  <si>
    <t>Ziegler, Brad</t>
  </si>
  <si>
    <t>Prado, Martin</t>
  </si>
  <si>
    <t>Johnson, Jim</t>
  </si>
  <si>
    <t>Gardner, Brett</t>
  </si>
  <si>
    <t>Murphy, Daniel</t>
  </si>
  <si>
    <t>Villanueva, Carlos</t>
  </si>
  <si>
    <t>Ross, David</t>
  </si>
  <si>
    <t>Pete Blake</t>
  </si>
  <si>
    <t>Bastardo, Antonio</t>
  </si>
  <si>
    <t>Y2*</t>
  </si>
  <si>
    <t>Y1*</t>
  </si>
  <si>
    <t>9-15</t>
  </si>
  <si>
    <t>14-20</t>
  </si>
  <si>
    <t>19-20</t>
  </si>
  <si>
    <t>10/10</t>
  </si>
  <si>
    <t>Francoeur, Jeff</t>
  </si>
  <si>
    <t>Smoak, Justin</t>
  </si>
  <si>
    <t>Anderson, Brett</t>
  </si>
  <si>
    <t>Jackson, Austin</t>
  </si>
  <si>
    <t>Cabrera, Miguel</t>
  </si>
  <si>
    <t>1.1 * CAS</t>
  </si>
  <si>
    <t>Date</t>
  </si>
  <si>
    <t>2008 Draft</t>
  </si>
  <si>
    <t>ARBITRATION JUDGE</t>
  </si>
  <si>
    <t>Michael Swanson</t>
  </si>
  <si>
    <t>2008 TRX #29</t>
  </si>
  <si>
    <t>2009 TRX #82</t>
  </si>
  <si>
    <t>5-12</t>
  </si>
  <si>
    <t>15-19</t>
  </si>
  <si>
    <t>Moreland, Mitch</t>
  </si>
  <si>
    <t>Gee, Dillon</t>
  </si>
  <si>
    <t>Beckham, Gordon</t>
  </si>
  <si>
    <t>Holland, Derek</t>
  </si>
  <si>
    <t>Castro, Jason</t>
  </si>
  <si>
    <t>Flores, Wilmer</t>
  </si>
  <si>
    <t>Perez, Martin</t>
  </si>
  <si>
    <t>Ackley, Dustin</t>
  </si>
  <si>
    <t>Lawrie, Brett</t>
  </si>
  <si>
    <t>Belt, Brandon</t>
  </si>
  <si>
    <t>Machado, Manny</t>
  </si>
  <si>
    <t>Taillon, Jameson</t>
  </si>
  <si>
    <t>Mesoraco, Devin</t>
  </si>
  <si>
    <t>Singleton, Jonathan</t>
  </si>
  <si>
    <t>Kipnis, Jason</t>
  </si>
  <si>
    <t>Duffy, Danny</t>
  </si>
  <si>
    <t>Archer, Chris</t>
  </si>
  <si>
    <t>Franklin, Nick</t>
  </si>
  <si>
    <t>Hamilton, Billy</t>
  </si>
  <si>
    <t>Delgado, Randall</t>
  </si>
  <si>
    <t>Sanchez, Gary</t>
  </si>
  <si>
    <t>Cosart, Jarred</t>
  </si>
  <si>
    <t>Segura, Jean</t>
  </si>
  <si>
    <t>Skaggs, Tyler</t>
  </si>
  <si>
    <t>Arenado, Nolan</t>
  </si>
  <si>
    <t>Grandal, Yasmani</t>
  </si>
  <si>
    <t>Castellanos, Nick</t>
  </si>
  <si>
    <t>Pomeranz, Drew</t>
  </si>
  <si>
    <t>Lee, Zach</t>
  </si>
  <si>
    <t>Yelich, Christian</t>
  </si>
  <si>
    <t>Owings, Chris</t>
  </si>
  <si>
    <t>Jungmann, Taylor</t>
  </si>
  <si>
    <t>de la Rosa, Rubby</t>
  </si>
  <si>
    <t>Springer, George</t>
  </si>
  <si>
    <t>Harvey, Matt</t>
  </si>
  <si>
    <t>Cozart, Zack</t>
  </si>
  <si>
    <t>Gray, Sonny</t>
  </si>
  <si>
    <t>Villar, Jonathan</t>
  </si>
  <si>
    <t>Susac, Andrew</t>
  </si>
  <si>
    <t>Pollock, A.J.</t>
  </si>
  <si>
    <t>2011 Draft</t>
  </si>
  <si>
    <t>4,L5-14M</t>
  </si>
  <si>
    <t>3,L5-14M</t>
  </si>
  <si>
    <t>17-20</t>
  </si>
  <si>
    <t>Utley, Chase</t>
  </si>
  <si>
    <t>Mauer, Joe</t>
  </si>
  <si>
    <t>Rodriguez, Sean</t>
  </si>
  <si>
    <t>San Jose Tasmanian Devils</t>
  </si>
  <si>
    <t>Butler, Billy</t>
  </si>
  <si>
    <t>Suzuki, Ichiro</t>
  </si>
  <si>
    <t>2007 Draft</t>
  </si>
  <si>
    <t>(minimum contract)</t>
  </si>
  <si>
    <t>Total</t>
  </si>
  <si>
    <t>Cost</t>
  </si>
  <si>
    <t>Annual</t>
  </si>
  <si>
    <t>Note</t>
  </si>
  <si>
    <t>3,F4-4M</t>
  </si>
  <si>
    <t>4,F4-4M</t>
  </si>
  <si>
    <t>2009 Draft</t>
  </si>
  <si>
    <t>free agent</t>
  </si>
  <si>
    <t>Fox River Field</t>
  </si>
  <si>
    <t>1-6</t>
  </si>
  <si>
    <t>7-12</t>
  </si>
  <si>
    <t>Brantley, Michael</t>
  </si>
  <si>
    <t>Flowers, Tyler</t>
  </si>
  <si>
    <t>Bourjos, Peter</t>
  </si>
  <si>
    <t>Freese, David</t>
  </si>
  <si>
    <t>Pineda, Michael</t>
  </si>
  <si>
    <t>Montgomery, Mike</t>
  </si>
  <si>
    <t>4,F4-7M</t>
  </si>
  <si>
    <t>Anthill Stadium</t>
  </si>
  <si>
    <t>BRASSWORLD BALLPARK LAYOUTS</t>
  </si>
  <si>
    <t>1-14</t>
  </si>
  <si>
    <t>Alaska</t>
  </si>
  <si>
    <t>Hot Stoves</t>
  </si>
  <si>
    <t>Ala</t>
  </si>
  <si>
    <t>Tundra Field</t>
  </si>
  <si>
    <t>1-9</t>
  </si>
  <si>
    <t>13/15</t>
  </si>
  <si>
    <t>Consult Strat's ballpark listings for New York Met's ballpark dimensions.</t>
  </si>
  <si>
    <t>Avila, Alex</t>
  </si>
  <si>
    <t>Gregerson, Luke</t>
  </si>
  <si>
    <t>Greinke, Zack</t>
  </si>
  <si>
    <t>Belisle, Matt</t>
  </si>
  <si>
    <t>Chelsea Fire</t>
  </si>
  <si>
    <t>Mansfield</t>
  </si>
  <si>
    <t>Mounties</t>
  </si>
  <si>
    <t>Man</t>
  </si>
  <si>
    <t>Fowler, Dexter</t>
  </si>
  <si>
    <t>Chacin, Jhoulys</t>
  </si>
  <si>
    <t>Paolo Passarello</t>
  </si>
  <si>
    <t>Ray Martin</t>
  </si>
  <si>
    <t>Rob Foulke</t>
  </si>
  <si>
    <t>Sean Brit</t>
  </si>
  <si>
    <t>Stefan Feurherdt</t>
  </si>
  <si>
    <t>Stephen Pope</t>
  </si>
  <si>
    <t>Exeter Field</t>
  </si>
  <si>
    <t>Consult Strat's ballpark listings for Cincinnati's ballpark dimensions.</t>
  </si>
  <si>
    <t>Hoboken Ballpark</t>
  </si>
  <si>
    <t>Zimmerman, Ryan</t>
  </si>
  <si>
    <t>Y3</t>
  </si>
  <si>
    <t>Maybin, Cameron</t>
  </si>
  <si>
    <t>Jackson, Edwin</t>
  </si>
  <si>
    <t>Gordon, Alex</t>
  </si>
  <si>
    <t>3,F3-1.5M</t>
  </si>
  <si>
    <t>Safeco Field</t>
  </si>
  <si>
    <t>De Aza, Alejandro</t>
  </si>
  <si>
    <t>Current Contract</t>
  </si>
  <si>
    <t>Robert Smith</t>
  </si>
  <si>
    <t>Lester, Jon</t>
  </si>
  <si>
    <t>Janssen, Casey</t>
  </si>
  <si>
    <t>Ben and Jacob Weisser</t>
  </si>
  <si>
    <t>Todd Ebert</t>
  </si>
  <si>
    <t>Tampa Bay Bravos</t>
  </si>
  <si>
    <t>Torrington Trumpeteers</t>
  </si>
  <si>
    <t>Reyes, Jose</t>
  </si>
  <si>
    <t>Consult Strat's ballpark listings for Chicago Cub's ballpark dimensions.</t>
  </si>
  <si>
    <t>Feldman, Scott</t>
  </si>
  <si>
    <t>Jimenez, Ubaldo</t>
  </si>
  <si>
    <t>de la Rosa, Jorge</t>
  </si>
  <si>
    <t>Davis, Wade</t>
  </si>
  <si>
    <t>New York</t>
  </si>
  <si>
    <t>Metz</t>
  </si>
  <si>
    <t>100 -199</t>
  </si>
  <si>
    <t>Bumgarner, Madison</t>
  </si>
  <si>
    <t>Strasburg, Stephen</t>
  </si>
  <si>
    <t>Posey, Buster</t>
  </si>
  <si>
    <t>Mike Forsyth</t>
  </si>
  <si>
    <t>Los Angeles</t>
  </si>
  <si>
    <t>Outlaws</t>
  </si>
  <si>
    <t>Molina, Yadier</t>
  </si>
  <si>
    <t>West Oakland</t>
  </si>
  <si>
    <t>APR/MAY/SEP/OCT</t>
  </si>
  <si>
    <t>JUN/JUL/AUG</t>
  </si>
  <si>
    <t>Gutierrez, Franklin</t>
  </si>
  <si>
    <t>FRANCHISE</t>
  </si>
  <si>
    <t>W</t>
  </si>
  <si>
    <t>L</t>
  </si>
  <si>
    <t>PCT</t>
  </si>
  <si>
    <t>Ruth 1</t>
  </si>
  <si>
    <t>Plum Island Greenheads</t>
  </si>
  <si>
    <t>Ruth 3</t>
  </si>
  <si>
    <t>Hoboken Bums</t>
  </si>
  <si>
    <t>Ruth 2</t>
  </si>
  <si>
    <t>Gotham City Gargoyles</t>
  </si>
  <si>
    <t>Mays 5</t>
  </si>
  <si>
    <t>Montreal McGaffigans</t>
  </si>
  <si>
    <t>Mays 4</t>
  </si>
  <si>
    <t>Northwoods Moose</t>
  </si>
  <si>
    <t>Aaron 5</t>
  </si>
  <si>
    <t>Hob</t>
  </si>
  <si>
    <t>Bruton Parish Commons</t>
  </si>
  <si>
    <t>AL Ruth</t>
  </si>
  <si>
    <t>NL Aaron</t>
  </si>
  <si>
    <t>NL Mays</t>
  </si>
  <si>
    <t>Davis, Ike</t>
  </si>
  <si>
    <t>Wood, Travis</t>
  </si>
  <si>
    <t>Chisenhall, Lonnie</t>
  </si>
  <si>
    <t>Leake, Mike</t>
  </si>
  <si>
    <t>10/0</t>
  </si>
  <si>
    <t>14/1</t>
  </si>
  <si>
    <t>18/2</t>
  </si>
  <si>
    <t>Hoboken</t>
  </si>
  <si>
    <t>Bums</t>
  </si>
  <si>
    <t>Young, Delmon</t>
  </si>
  <si>
    <t>Rollins, Jimmy</t>
  </si>
  <si>
    <t>Colon, Bartolo</t>
  </si>
  <si>
    <t>Mark Lentz</t>
  </si>
  <si>
    <t>Detail</t>
  </si>
  <si>
    <t>Type</t>
  </si>
  <si>
    <t>14/14</t>
  </si>
  <si>
    <t>1-8</t>
  </si>
  <si>
    <t>1-5</t>
  </si>
  <si>
    <t>Hicks, Aaron</t>
  </si>
  <si>
    <t>Santana, Carlos</t>
  </si>
  <si>
    <t>3,F5-8M</t>
  </si>
  <si>
    <t>4,F5-8M</t>
  </si>
  <si>
    <t>5,F5-8M</t>
  </si>
  <si>
    <t>Markakis, Nick</t>
  </si>
  <si>
    <t>Wright, David</t>
  </si>
  <si>
    <t>Escobar, Yunel</t>
  </si>
  <si>
    <t>San Jose</t>
  </si>
  <si>
    <t>Tasmanian Devils</t>
  </si>
  <si>
    <t>SJ</t>
  </si>
  <si>
    <t>12/2</t>
  </si>
  <si>
    <t>19/2</t>
  </si>
  <si>
    <t>14/4</t>
  </si>
  <si>
    <t>18/1</t>
  </si>
  <si>
    <t>16/6</t>
  </si>
  <si>
    <t>14/0</t>
  </si>
  <si>
    <t>Bruce, Jay</t>
  </si>
  <si>
    <t>Hamels, Cole</t>
  </si>
  <si>
    <t>Daniel Valois</t>
  </si>
  <si>
    <t>Williamsburg</t>
  </si>
  <si>
    <t>2011 TRX #39</t>
  </si>
  <si>
    <t>Andover Huskies</t>
  </si>
  <si>
    <t>Corey Weisser</t>
  </si>
  <si>
    <t>NIGHT</t>
  </si>
  <si>
    <t>SI (L/R)</t>
  </si>
  <si>
    <t>HR (L/R)</t>
  </si>
  <si>
    <t>GOOD</t>
  </si>
  <si>
    <t>1-7</t>
  </si>
  <si>
    <t>1-4</t>
  </si>
  <si>
    <t>1-12</t>
  </si>
  <si>
    <t>AVERAGE</t>
  </si>
  <si>
    <t>13-17</t>
  </si>
  <si>
    <t>BAD</t>
  </si>
  <si>
    <t>16-20</t>
  </si>
  <si>
    <t>LEAGUE POSITIONS</t>
  </si>
  <si>
    <t>15/18</t>
  </si>
  <si>
    <t>12/15</t>
  </si>
  <si>
    <t>10/12</t>
  </si>
  <si>
    <t>6/8</t>
  </si>
  <si>
    <t>Loney, James</t>
  </si>
  <si>
    <t>9-20</t>
  </si>
  <si>
    <t>5-8</t>
  </si>
  <si>
    <t>6-14</t>
  </si>
  <si>
    <t>10/11</t>
  </si>
  <si>
    <t>8/9</t>
  </si>
  <si>
    <t>6/7</t>
  </si>
  <si>
    <t>3/5</t>
  </si>
  <si>
    <t>BANK BALANCE</t>
  </si>
  <si>
    <t>Factor</t>
  </si>
  <si>
    <t>(Contract Years Offered)</t>
  </si>
  <si>
    <t>1.15 * CAS</t>
  </si>
  <si>
    <t>1.2 * CAS</t>
  </si>
  <si>
    <t>Factor *</t>
  </si>
  <si>
    <t>Shields, James</t>
  </si>
  <si>
    <t>18-20</t>
  </si>
  <si>
    <t>1-20</t>
  </si>
  <si>
    <t>Davis, Chris</t>
  </si>
  <si>
    <t>Crawford, Carl</t>
  </si>
  <si>
    <t>Robertson, David</t>
  </si>
  <si>
    <t>O'Day, Darren</t>
  </si>
  <si>
    <t>Blevins, Jerry</t>
  </si>
  <si>
    <t>Bourn, Michael</t>
  </si>
  <si>
    <t>2011 TRX #22</t>
  </si>
  <si>
    <t>Jansen, Kenley</t>
  </si>
  <si>
    <t>Jeffress, Jeremy</t>
  </si>
  <si>
    <t>Ogando, Alexi</t>
  </si>
  <si>
    <t>Nova, Ivan</t>
  </si>
  <si>
    <t>Ross, Tyson</t>
  </si>
  <si>
    <t>MM</t>
  </si>
  <si>
    <t>Pos</t>
  </si>
  <si>
    <t>A</t>
  </si>
  <si>
    <t>Y1</t>
  </si>
  <si>
    <t>Y2</t>
  </si>
  <si>
    <t>Amount</t>
  </si>
  <si>
    <t>4.50 -4.99</t>
  </si>
  <si>
    <t>Ethier, Andre</t>
  </si>
  <si>
    <t>BRASSWORLD CURRENT MONEY &amp; DETAIL</t>
  </si>
  <si>
    <t>7/2</t>
  </si>
  <si>
    <t>9/9</t>
  </si>
  <si>
    <t>6/1</t>
  </si>
  <si>
    <t>Chris Metz</t>
  </si>
  <si>
    <t>Palo Alto</t>
  </si>
  <si>
    <t>Saunders, Michael</t>
  </si>
  <si>
    <t>Annadale Anteaters</t>
  </si>
  <si>
    <t>Aaron 6</t>
  </si>
  <si>
    <t>Port Richey Sand Cranes</t>
  </si>
  <si>
    <t>Cobb 6</t>
  </si>
  <si>
    <t>Waikiki Rabbits</t>
  </si>
  <si>
    <t>TOTAL</t>
  </si>
  <si>
    <t>OWNER</t>
  </si>
  <si>
    <t>Bill Galanis</t>
  </si>
  <si>
    <t>Bob Loose</t>
  </si>
  <si>
    <t>Clinton Hendricks</t>
  </si>
  <si>
    <t>Frank Blondeau</t>
  </si>
  <si>
    <t>Jay Scheer</t>
  </si>
  <si>
    <t>John Feola</t>
  </si>
  <si>
    <t>Georgia Satellites</t>
  </si>
  <si>
    <t>Aaron 4</t>
  </si>
  <si>
    <t>5/5</t>
  </si>
  <si>
    <t>16/13</t>
  </si>
  <si>
    <t>4,F4-8M</t>
  </si>
  <si>
    <t>Beltran, Carlos</t>
  </si>
  <si>
    <t>1-2</t>
  </si>
  <si>
    <t>Choo, Shin-Soo</t>
  </si>
  <si>
    <t>Bailey, Homer</t>
  </si>
  <si>
    <t>Bloomington Greeks</t>
  </si>
  <si>
    <t>Cobb 4</t>
  </si>
  <si>
    <t>Alaska Hot Stoves</t>
  </si>
  <si>
    <t>Cobb 2</t>
  </si>
  <si>
    <t>Greenville Black Sox</t>
  </si>
  <si>
    <t>Mays 6</t>
  </si>
  <si>
    <t>West Oakland Wolverines</t>
  </si>
  <si>
    <t>How Acquired</t>
  </si>
  <si>
    <t>TRANSACTIONS</t>
  </si>
  <si>
    <t>OCTOBER</t>
  </si>
  <si>
    <t>Martin, Russell</t>
  </si>
  <si>
    <t>Bank One Ballpark</t>
  </si>
  <si>
    <t>Virginia</t>
  </si>
  <si>
    <t>Patriots</t>
  </si>
  <si>
    <t>Vir</t>
  </si>
  <si>
    <t>Alvarez, Pedro</t>
  </si>
  <si>
    <t>3,F4-10M</t>
  </si>
  <si>
    <t>4,F4-10M</t>
  </si>
  <si>
    <t>MINORS</t>
  </si>
  <si>
    <t>DIV</t>
  </si>
  <si>
    <t>PEN</t>
  </si>
  <si>
    <t>BWS</t>
  </si>
  <si>
    <t>PLA</t>
  </si>
  <si>
    <t>POSTSEASON</t>
  </si>
  <si>
    <t>REG SEASON</t>
  </si>
  <si>
    <t>CHP</t>
  </si>
  <si>
    <t>Lowrie, Jed</t>
  </si>
  <si>
    <t>Proletarian Pastures</t>
  </si>
  <si>
    <t>9-14</t>
  </si>
  <si>
    <t>8-17</t>
  </si>
  <si>
    <t>* CAS is current annual salary</t>
  </si>
  <si>
    <t>Bill Ziem</t>
  </si>
  <si>
    <t>Wolverines</t>
  </si>
  <si>
    <t>Rainmakers</t>
  </si>
  <si>
    <t>Gargoyles</t>
  </si>
  <si>
    <t>Burgesses</t>
  </si>
  <si>
    <t>Black Sox</t>
  </si>
  <si>
    <t>Bob Askin</t>
  </si>
  <si>
    <t>Fielder, Prince</t>
  </si>
  <si>
    <t>Cruz, Nelson R.</t>
  </si>
  <si>
    <t>Kinsler, Ian</t>
  </si>
  <si>
    <t>Pedroia, Dustin</t>
  </si>
  <si>
    <t>Dublin Gael Force</t>
  </si>
  <si>
    <t>Mays 2</t>
  </si>
  <si>
    <t>Consult Strat's ballpark listings for Seattle's ballpark dimensions.</t>
  </si>
  <si>
    <t>McCutchen, Andrew</t>
  </si>
  <si>
    <t>3,F3-6M</t>
  </si>
  <si>
    <t xml:space="preserve">  ** if arbitration buyout option is chosen</t>
  </si>
  <si>
    <t>Cahill, Trevor</t>
  </si>
  <si>
    <t>13-20</t>
  </si>
  <si>
    <t>Balance (Carried Forward)</t>
  </si>
  <si>
    <t>5,L5-14M</t>
  </si>
  <si>
    <t>3,F4-8M</t>
  </si>
  <si>
    <t>Current Contracts</t>
  </si>
  <si>
    <t>Desmond, Ian</t>
  </si>
  <si>
    <t>Sanchez, Anibal</t>
  </si>
  <si>
    <t>Los Angeles Outlaws</t>
  </si>
  <si>
    <t>Kendrick, Kyle</t>
  </si>
  <si>
    <t>Uehara, Koji</t>
  </si>
  <si>
    <t>Broxton, Jonathan</t>
  </si>
  <si>
    <t>Martinez, Victor</t>
  </si>
  <si>
    <t>Result</t>
  </si>
  <si>
    <t>Minimum</t>
  </si>
  <si>
    <t>.850 -.924</t>
  </si>
  <si>
    <t>6.00 - up</t>
  </si>
  <si>
    <t>.925 - up</t>
  </si>
  <si>
    <t>.775 -.849</t>
  </si>
  <si>
    <t>.000 -.624</t>
  </si>
  <si>
    <t>Kershaw, Clayton</t>
  </si>
  <si>
    <t>Carrasco, Carlos</t>
  </si>
  <si>
    <t>ROUND</t>
  </si>
  <si>
    <t>TEAM</t>
  </si>
  <si>
    <t>B</t>
  </si>
  <si>
    <t>Aspen</t>
  </si>
  <si>
    <t>2011 TRX #11</t>
  </si>
  <si>
    <t>Judge's verdict</t>
  </si>
  <si>
    <t>Group</t>
  </si>
  <si>
    <t>All</t>
  </si>
  <si>
    <t xml:space="preserve">ARBITRATION </t>
  </si>
  <si>
    <t>Years</t>
  </si>
  <si>
    <t># of</t>
  </si>
  <si>
    <t/>
  </si>
  <si>
    <t>Dr. David Dick</t>
  </si>
  <si>
    <t>Zimmermann, Jordan</t>
  </si>
  <si>
    <t>Eaton, Adam</t>
  </si>
  <si>
    <t>4,L4-16M</t>
  </si>
  <si>
    <t>Aybar, Erick</t>
  </si>
  <si>
    <t>Vargas, Jason</t>
  </si>
  <si>
    <t>2006 Draft</t>
  </si>
  <si>
    <t>Tony Cieszynski</t>
  </si>
  <si>
    <t>Pujols, Albert</t>
  </si>
  <si>
    <t>ARB-Y4</t>
  </si>
  <si>
    <t>The Ranch</t>
  </si>
  <si>
    <t>2,L5-14M</t>
  </si>
  <si>
    <t>Vaughn Nuest</t>
  </si>
  <si>
    <t>.625 -.699</t>
  </si>
  <si>
    <t>PITCHERS</t>
  </si>
  <si>
    <t>HITTERS</t>
  </si>
  <si>
    <t>(for players in 4-7 years if contract buyout option declined)</t>
  </si>
  <si>
    <t>Indefinite*</t>
  </si>
  <si>
    <t>11/6</t>
  </si>
  <si>
    <t>Greenville</t>
  </si>
  <si>
    <t>Henry Vance</t>
  </si>
  <si>
    <t>Gotham City</t>
  </si>
  <si>
    <t>min</t>
  </si>
  <si>
    <t>7-14</t>
  </si>
  <si>
    <t>Robber Barons</t>
  </si>
  <si>
    <t>Hunter, Tommy</t>
  </si>
  <si>
    <t>Lewis, Colby</t>
  </si>
  <si>
    <t>Toontown Rabbits</t>
  </si>
  <si>
    <t>Savannah Sand Gnats</t>
  </si>
  <si>
    <t>West Bend Rocks</t>
  </si>
  <si>
    <t>Abilene Longhorns</t>
  </si>
  <si>
    <t>Boston Braves</t>
  </si>
  <si>
    <t>REGULAR SEASON</t>
  </si>
  <si>
    <t>MONEY IN BANK</t>
  </si>
  <si>
    <t>Weaver, Jered</t>
  </si>
  <si>
    <t>Jones, Adam</t>
  </si>
  <si>
    <t>Gonzalez, Gio</t>
  </si>
  <si>
    <t>Baltimore BaySox</t>
  </si>
  <si>
    <t>Santa Barbara Outlaws</t>
  </si>
  <si>
    <t>Portland Grays</t>
  </si>
  <si>
    <t>Donaldson, Josh</t>
  </si>
  <si>
    <t>Dodgers Stadium</t>
  </si>
  <si>
    <t>Jonah Keri</t>
  </si>
  <si>
    <t>Teheran, Julio</t>
  </si>
  <si>
    <t>Vizcaino, Arodys</t>
  </si>
  <si>
    <t>Cashner, Andrew</t>
  </si>
  <si>
    <t>Miller, Shelby</t>
  </si>
  <si>
    <t>Norris, Derek</t>
  </si>
  <si>
    <t>Castro, Starlin</t>
  </si>
  <si>
    <t>Kimbrel, Craig</t>
  </si>
  <si>
    <t>Paxton, James</t>
  </si>
  <si>
    <t>Profar, Jurickson</t>
  </si>
  <si>
    <t>Espinosa, Danny</t>
  </si>
  <si>
    <t>Myers, Wil</t>
  </si>
  <si>
    <t>Sano, Miguel</t>
  </si>
  <si>
    <t>Rendon, Anthony</t>
  </si>
  <si>
    <t>Rizzo, Anthony</t>
  </si>
  <si>
    <t>Medlen, Kris</t>
  </si>
  <si>
    <t>Clippard, Tyler</t>
  </si>
  <si>
    <t>Hernandez, David</t>
  </si>
  <si>
    <t>Fister, Doug</t>
  </si>
  <si>
    <t>Melancon, Mark</t>
  </si>
  <si>
    <t>15-17</t>
  </si>
  <si>
    <t>Angel's Stadium</t>
  </si>
  <si>
    <t>Consult Strat's ballpark listings for Los Angeles Angel's ballpark dimensions.</t>
  </si>
  <si>
    <t>Consult Strat's ballpark listings for Los Angeles Dodger's ballpark dimensions.</t>
  </si>
  <si>
    <t>Citizen's Bank Park</t>
  </si>
  <si>
    <t>Alonso, Yonder</t>
  </si>
  <si>
    <t>Ramos, Wilson</t>
  </si>
  <si>
    <t>Jones, Garrett</t>
  </si>
  <si>
    <t>Plate Appearances *</t>
  </si>
  <si>
    <t>Gargoyle Stadium</t>
  </si>
  <si>
    <t>AL Cobb</t>
  </si>
  <si>
    <t>9-17</t>
  </si>
  <si>
    <t>Bid Superiority</t>
  </si>
  <si>
    <t>Nolasco, Ricky</t>
  </si>
  <si>
    <t>Votto, Joey</t>
  </si>
  <si>
    <t>Lyles, Jordan</t>
  </si>
  <si>
    <t>Britton, Zach</t>
  </si>
  <si>
    <t>Moore, Matt</t>
  </si>
  <si>
    <t>Scheppers, Tanner</t>
  </si>
  <si>
    <t>Trout, Mike</t>
  </si>
  <si>
    <t>Colome, Alexander</t>
  </si>
  <si>
    <t>7/8</t>
  </si>
  <si>
    <t>12/14</t>
  </si>
  <si>
    <t>Year</t>
  </si>
  <si>
    <t>Hosmer, Eric</t>
  </si>
  <si>
    <t>Arrieta, Jake</t>
  </si>
  <si>
    <t>Iglesias, Jose</t>
  </si>
  <si>
    <t>Gordon, Dee</t>
  </si>
  <si>
    <t>2010 Draft</t>
  </si>
  <si>
    <t>Reddick, Josh</t>
  </si>
  <si>
    <t>Verlander, Justin</t>
  </si>
  <si>
    <t>Syracuse Sky Chiefs</t>
  </si>
  <si>
    <t>Benoit, Joaquin</t>
  </si>
  <si>
    <t>Initial Contract(s)</t>
  </si>
  <si>
    <t>Webb, Ryan</t>
  </si>
  <si>
    <t>John Olson</t>
  </si>
  <si>
    <t>2017 Contract</t>
  </si>
  <si>
    <t>AWARDS COORDINATOR</t>
  </si>
  <si>
    <t>POSITION</t>
  </si>
  <si>
    <t>ADMINISTRATOR</t>
  </si>
  <si>
    <t>ROSTER WRANGLER</t>
  </si>
  <si>
    <t>LEAGUE STATISTICIAN</t>
  </si>
  <si>
    <t>Rob Hamilton</t>
  </si>
  <si>
    <t>Steven Chandler</t>
  </si>
  <si>
    <t>Innings Pitched *</t>
  </si>
  <si>
    <t xml:space="preserve">  * if 100 PA/30IP threshold isn't reached, the player's salary is determined using Owner's decision</t>
  </si>
  <si>
    <t>2012 Free Agency</t>
  </si>
  <si>
    <t>Salas, Fernando</t>
  </si>
  <si>
    <t>2012 TRX #17</t>
  </si>
  <si>
    <t>SP</t>
  </si>
  <si>
    <t>Gyorko, Jedd</t>
  </si>
  <si>
    <t>Miley, Wade</t>
  </si>
  <si>
    <t>Appel, Mark</t>
  </si>
  <si>
    <t>Beck, Chris</t>
  </si>
  <si>
    <t>Holland, Greg</t>
  </si>
  <si>
    <t>Jankowski, Travis</t>
  </si>
  <si>
    <t>Roache, Victor</t>
  </si>
  <si>
    <t>Stroman, Marcus</t>
  </si>
  <si>
    <t>Lindor, Francisco</t>
  </si>
  <si>
    <t>Stewart, Chris</t>
  </si>
  <si>
    <t>Thompson, Trayce</t>
  </si>
  <si>
    <t>Estrada, Marco</t>
  </si>
  <si>
    <t>Peralta, Wily</t>
  </si>
  <si>
    <t>Cuthbert, Cheslor</t>
  </si>
  <si>
    <t>Eovaldi, Nathan</t>
  </si>
  <si>
    <t>Liriano, Rymer</t>
  </si>
  <si>
    <t>Syndergaard, Noah</t>
  </si>
  <si>
    <t>Dozier, Brian</t>
  </si>
  <si>
    <t>Ozuna, Marcell</t>
  </si>
  <si>
    <t>Altuve, Jose</t>
  </si>
  <si>
    <t>Smyly, Drew</t>
  </si>
  <si>
    <t>Furbush, Charlie</t>
  </si>
  <si>
    <t>Martin, Leonys</t>
  </si>
  <si>
    <t>Adams, Matt</t>
  </si>
  <si>
    <t>Locke, Jeff</t>
  </si>
  <si>
    <t>Marte, Starling</t>
  </si>
  <si>
    <t>Odorizzi, Jake</t>
  </si>
  <si>
    <t>Familia, Jeurys</t>
  </si>
  <si>
    <t>Wong, Kolten</t>
  </si>
  <si>
    <t>Baez, Javier</t>
  </si>
  <si>
    <t>Cole, A.J.</t>
  </si>
  <si>
    <t>Crawford, Brandon</t>
  </si>
  <si>
    <t>Giavotella, Johnny</t>
  </si>
  <si>
    <t>Swihart, Blake</t>
  </si>
  <si>
    <t>Bettis, Chad</t>
  </si>
  <si>
    <t>Rosario, Eddie</t>
  </si>
  <si>
    <t>Guerrieri, Taylor</t>
  </si>
  <si>
    <t>Meyer, Alex</t>
  </si>
  <si>
    <t>Richards, Garrett</t>
  </si>
  <si>
    <t>Simmons, Andrelton</t>
  </si>
  <si>
    <t>Schoop, Jon</t>
  </si>
  <si>
    <t>Story, Trevor</t>
  </si>
  <si>
    <t>Walker, Taijuan</t>
  </si>
  <si>
    <t>Carpenter, Matt</t>
  </si>
  <si>
    <t>Norris, Daniel</t>
  </si>
  <si>
    <t>Barnes, Matt</t>
  </si>
  <si>
    <t>Bauer, Trevor</t>
  </si>
  <si>
    <t>Guyer, Brandon</t>
  </si>
  <si>
    <t>Herrera, Kelvin</t>
  </si>
  <si>
    <t>Nicolino, Justin</t>
  </si>
  <si>
    <t>Nimmo, Brandon</t>
  </si>
  <si>
    <t>Reed, Addison</t>
  </si>
  <si>
    <t>Soler, Jorge</t>
  </si>
  <si>
    <t>Cishek, Steve</t>
  </si>
  <si>
    <t>Romero, Enny</t>
  </si>
  <si>
    <t>Ross, Joe</t>
  </si>
  <si>
    <t>Shaw, Bryan</t>
  </si>
  <si>
    <t>Blackmon, Charlie</t>
  </si>
  <si>
    <t>Buxton, Byron</t>
  </si>
  <si>
    <t>Wilhelmsen, Tom</t>
  </si>
  <si>
    <t>Bogaerts, Xander</t>
  </si>
  <si>
    <t>Bradley, Archie </t>
  </si>
  <si>
    <t>Bundy, Dylan</t>
  </si>
  <si>
    <t>Castillo, Welington</t>
  </si>
  <si>
    <t>Bethancourt, Christian</t>
  </si>
  <si>
    <t>Ramos, Cesar</t>
  </si>
  <si>
    <t>Turner, Justin</t>
  </si>
  <si>
    <t>Alvarez, Henderson</t>
  </si>
  <si>
    <t>Gausman, Kevin</t>
  </si>
  <si>
    <t>Goldschmidt, Paul</t>
  </si>
  <si>
    <t>Lobaton, Jose</t>
  </si>
  <si>
    <t>Perez, Salvador</t>
  </si>
  <si>
    <t>Seager, Kyle</t>
  </si>
  <si>
    <t>Alfaro, Jorge</t>
  </si>
  <si>
    <t>Cobb, Alex</t>
  </si>
  <si>
    <t>Grossman, Robbie</t>
  </si>
  <si>
    <t>Marisnick, Jake</t>
  </si>
  <si>
    <t>Nicasio, Juan</t>
  </si>
  <si>
    <t>Watson, Tony</t>
  </si>
  <si>
    <t>Cecchini, Gavin</t>
  </si>
  <si>
    <t>Ross, Robbie</t>
  </si>
  <si>
    <t>Zunino, Mike</t>
  </si>
  <si>
    <t>2012 Draft</t>
  </si>
  <si>
    <t>Appel, Mark (min)</t>
  </si>
  <si>
    <t>Guerrieri, Taylor (min)</t>
  </si>
  <si>
    <t>Stanton, Giancarlo</t>
  </si>
  <si>
    <t>Patrick Brennick</t>
  </si>
  <si>
    <t>2018 Contract</t>
  </si>
  <si>
    <t>Gregorius, Didi</t>
  </si>
  <si>
    <t>Awards Coordinator</t>
  </si>
  <si>
    <t>Sandy Point Sand Cranes</t>
  </si>
  <si>
    <t>Bell, Josh (Pit)</t>
  </si>
  <si>
    <t>Steven Handley</t>
  </si>
  <si>
    <t>Gonzalez, Carlos</t>
  </si>
  <si>
    <t>Aoki, Norichika</t>
  </si>
  <si>
    <t>Ottavino, Adam</t>
  </si>
  <si>
    <t>Strop, Pedro</t>
  </si>
  <si>
    <t>Cespedes, Yoenis</t>
  </si>
  <si>
    <t>Corporan, Carlos</t>
  </si>
  <si>
    <t>Darvish, Yu</t>
  </si>
  <si>
    <t>Iwakuma, Hisashi</t>
  </si>
  <si>
    <t>5,F5-16.407M</t>
  </si>
  <si>
    <t>3,F5-10M</t>
  </si>
  <si>
    <t>4,F5-10M</t>
  </si>
  <si>
    <t>5,F5-10M</t>
  </si>
  <si>
    <t>5,F5-26.5M</t>
  </si>
  <si>
    <t>5,F5-26.25M</t>
  </si>
  <si>
    <t>5,F5-9.75M</t>
  </si>
  <si>
    <t>2013 Free Agency</t>
  </si>
  <si>
    <t>2013 TRX #15</t>
  </si>
  <si>
    <t>2013 TRX #19</t>
  </si>
  <si>
    <t>2013 TRX #24</t>
  </si>
  <si>
    <t>2013 TRX #32</t>
  </si>
  <si>
    <t>Zimmer, Kyle (min)</t>
  </si>
  <si>
    <t>Fried, Max (min)</t>
  </si>
  <si>
    <t>Stanek, Ryne (min)</t>
  </si>
  <si>
    <t>Bonifacio, Jorge (min)</t>
  </si>
  <si>
    <t>McGuire, Reese (min)</t>
  </si>
  <si>
    <t>GCG</t>
  </si>
  <si>
    <t>GBS</t>
  </si>
  <si>
    <t>LAO</t>
  </si>
  <si>
    <t>NYM</t>
  </si>
  <si>
    <t>PAR</t>
  </si>
  <si>
    <t>PIG</t>
  </si>
  <si>
    <t>WOW</t>
  </si>
  <si>
    <t>Koehler, Tom</t>
  </si>
  <si>
    <t>2013 Draft</t>
  </si>
  <si>
    <t>Herrmann, Chris</t>
  </si>
  <si>
    <t>Wilson, Justin</t>
  </si>
  <si>
    <t>Mercer, Jordy</t>
  </si>
  <si>
    <t>Thornburg, Tyler</t>
  </si>
  <si>
    <t>Grimm, Justin</t>
  </si>
  <si>
    <t>Ramos, AJ</t>
  </si>
  <si>
    <t>Calhoun, Kole</t>
  </si>
  <si>
    <t>Cingrani, Tony</t>
  </si>
  <si>
    <t>Garcia, Avisail</t>
  </si>
  <si>
    <t>Kluber, Corey</t>
  </si>
  <si>
    <t>McAllister, Zach</t>
  </si>
  <si>
    <t>Straily, Dan</t>
  </si>
  <si>
    <t>Brach, Brad</t>
  </si>
  <si>
    <t>Fien, Casey</t>
  </si>
  <si>
    <t>Dyson, Jarrod</t>
  </si>
  <si>
    <t>Corbin, Patrick</t>
  </si>
  <si>
    <t>Scribner, Evan</t>
  </si>
  <si>
    <t>Allen, Cody</t>
  </si>
  <si>
    <t>Doolittle, Sean</t>
  </si>
  <si>
    <t>Abad, Fernando</t>
  </si>
  <si>
    <t>Fiers, Mike</t>
  </si>
  <si>
    <t>Phelps, David</t>
  </si>
  <si>
    <t>Quintana, Jose</t>
  </si>
  <si>
    <t>Santiago, Hector</t>
  </si>
  <si>
    <t>Rosenthal, Trevor</t>
  </si>
  <si>
    <t>Hughes, Jared</t>
  </si>
  <si>
    <t>Jones, Nate</t>
  </si>
  <si>
    <t>Keuchel, Dallas</t>
  </si>
  <si>
    <t>Griffin, AJ</t>
  </si>
  <si>
    <t>Ramirez, Erasmo</t>
  </si>
  <si>
    <t>LeMahieu, DJ</t>
  </si>
  <si>
    <t>Torres, Carlos</t>
  </si>
  <si>
    <t>Friedrich, Christian</t>
  </si>
  <si>
    <t>Galvis, Freddy</t>
  </si>
  <si>
    <t>Hechavarria, Adeiny</t>
  </si>
  <si>
    <t>Rutledge, Josh</t>
  </si>
  <si>
    <t>Kelly, Joe</t>
  </si>
  <si>
    <t>Kontos, George</t>
  </si>
  <si>
    <t>Diekman, Jake</t>
  </si>
  <si>
    <t>Almora, Albert</t>
  </si>
  <si>
    <t>Sanchez, Aaron</t>
  </si>
  <si>
    <t>Gibson, Kyle</t>
  </si>
  <si>
    <t>Cron, CJ</t>
  </si>
  <si>
    <t>Hanson, Alen</t>
  </si>
  <si>
    <t>Correa, Carlos</t>
  </si>
  <si>
    <t>Zimmer, Kyle</t>
  </si>
  <si>
    <t>Fried, Max</t>
  </si>
  <si>
    <t>Quinn, Roman</t>
  </si>
  <si>
    <t>Manaea, Sean</t>
  </si>
  <si>
    <t>McGuire, Reese</t>
  </si>
  <si>
    <t>Stanek, Ryne</t>
  </si>
  <si>
    <t>Collins, Tyler</t>
  </si>
  <si>
    <t>Karns, Nate</t>
  </si>
  <si>
    <t>Russell, Addison</t>
  </si>
  <si>
    <t>Hedges, Austin</t>
  </si>
  <si>
    <t>Giolito, Lucas</t>
  </si>
  <si>
    <t>Rondon, Bruce</t>
  </si>
  <si>
    <t>Ryu, Hyun-Jin</t>
  </si>
  <si>
    <t>Owens, Henry</t>
  </si>
  <si>
    <t>Maurer, Brandon</t>
  </si>
  <si>
    <t>McCullers, Lance</t>
  </si>
  <si>
    <t>Moran, Colin</t>
  </si>
  <si>
    <t>Miller, Brad</t>
  </si>
  <si>
    <t>Puig, Yasiel</t>
  </si>
  <si>
    <t>Vogelbach, Dan</t>
  </si>
  <si>
    <t>Heaney, Andrew</t>
  </si>
  <si>
    <t>Polanco, Gregory</t>
  </si>
  <si>
    <t>Stephenson, Robert</t>
  </si>
  <si>
    <t>Bonifacio, Jorge</t>
  </si>
  <si>
    <t>Ventura, Yordano</t>
  </si>
  <si>
    <t>Gallo, Joey</t>
  </si>
  <si>
    <t>Wisler, Matt</t>
  </si>
  <si>
    <t>Pederson, Joc</t>
  </si>
  <si>
    <t>Seager, Corey</t>
  </si>
  <si>
    <t>Wacha, Mickael</t>
  </si>
  <si>
    <t xml:space="preserve">SALARY </t>
  </si>
  <si>
    <t xml:space="preserve">LEAGUE DIRECTOR </t>
  </si>
  <si>
    <t>Henry Vance </t>
  </si>
  <si>
    <t>Last Name</t>
  </si>
  <si>
    <t>Abbrev Name</t>
  </si>
  <si>
    <t>Hembree, Heath</t>
  </si>
  <si>
    <t>Rodon, Carlos</t>
  </si>
  <si>
    <t>FUTURE BANK BALANCE</t>
  </si>
  <si>
    <t>BRASSWORLD FUTURE OBLIGATIONS</t>
  </si>
  <si>
    <t>Thunder Bay</t>
  </si>
  <si>
    <t>Roughnecks</t>
  </si>
  <si>
    <t>Contract Responsibility</t>
  </si>
  <si>
    <t>Off-Season</t>
  </si>
  <si>
    <t>By April 30th</t>
  </si>
  <si>
    <t>By May 31st</t>
  </si>
  <si>
    <t>By June 30th</t>
  </si>
  <si>
    <t>By July 31st</t>
  </si>
  <si>
    <t>By Aug 31st</t>
  </si>
  <si>
    <t>2013 TRX #72</t>
  </si>
  <si>
    <t>2013 TRX #73</t>
  </si>
  <si>
    <t>TB</t>
  </si>
  <si>
    <t>Thunder Bay Roughnecks</t>
  </si>
  <si>
    <t>2019 Contract</t>
  </si>
  <si>
    <t>ARB-Y5</t>
  </si>
  <si>
    <t>ARB-Y6</t>
  </si>
  <si>
    <t>ARB-Y7</t>
  </si>
  <si>
    <t>Davidson, Matt (MM)</t>
  </si>
  <si>
    <t>Kevin Cenna</t>
  </si>
  <si>
    <t>Salaries</t>
  </si>
  <si>
    <t>W/M$</t>
  </si>
  <si>
    <t>2014 TRX #2</t>
  </si>
  <si>
    <t>Group1</t>
  </si>
  <si>
    <t>Group2</t>
  </si>
  <si>
    <t>Group3</t>
  </si>
  <si>
    <t>Cole Thornburg</t>
  </si>
  <si>
    <t>Matt Foster</t>
  </si>
  <si>
    <t>Kyle Kraft</t>
  </si>
  <si>
    <t>Consult Strat's ballpark listings for Boston's ballpark dimensions.</t>
  </si>
  <si>
    <t>Fenway Park</t>
  </si>
  <si>
    <t>Current</t>
  </si>
  <si>
    <t>Plus 5%</t>
  </si>
  <si>
    <t>1 year (1.000)</t>
  </si>
  <si>
    <t>2 years (1.33)</t>
  </si>
  <si>
    <t>3 years (1.66)</t>
  </si>
  <si>
    <t>4 years (2.000)</t>
  </si>
  <si>
    <t>5 years (2.25)</t>
  </si>
  <si>
    <t>Birthdate</t>
  </si>
  <si>
    <t>Handed</t>
  </si>
  <si>
    <t>Primary Position</t>
  </si>
  <si>
    <t>RP</t>
  </si>
  <si>
    <t>2B</t>
  </si>
  <si>
    <t>1B</t>
  </si>
  <si>
    <t>R</t>
  </si>
  <si>
    <t>C</t>
  </si>
  <si>
    <t>CF</t>
  </si>
  <si>
    <t>3B</t>
  </si>
  <si>
    <t>SS</t>
  </si>
  <si>
    <t>RF</t>
  </si>
  <si>
    <t>LF</t>
  </si>
  <si>
    <t>S</t>
  </si>
  <si>
    <t>Lackey, John</t>
  </si>
  <si>
    <t>Byrd, Marlon</t>
  </si>
  <si>
    <t>Reynolds, Mark</t>
  </si>
  <si>
    <t>Vogelsong, Ryan</t>
  </si>
  <si>
    <t>Escobar, Eduardo</t>
  </si>
  <si>
    <t>DH</t>
  </si>
  <si>
    <t>Grilli, Jason</t>
  </si>
  <si>
    <t>Napoli, Mike</t>
  </si>
  <si>
    <t>Blanco, Gregor</t>
  </si>
  <si>
    <t>Casilla, Santiago</t>
  </si>
  <si>
    <t>Chavez, Jesse</t>
  </si>
  <si>
    <t>Rodney, Fernando</t>
  </si>
  <si>
    <t>Cervelli, Francisco</t>
  </si>
  <si>
    <t>Pennington, Cliff</t>
  </si>
  <si>
    <t>Rzepczynski, Marc</t>
  </si>
  <si>
    <t>McGowan, Dustin</t>
  </si>
  <si>
    <t>Neshek, Pat</t>
  </si>
  <si>
    <t>Beltre, Adrian</t>
  </si>
  <si>
    <t>3,F3-11.4M</t>
  </si>
  <si>
    <t>Phillips, Brandon</t>
  </si>
  <si>
    <t>Liriano, Francisco</t>
  </si>
  <si>
    <t>Navarro, Dioner</t>
  </si>
  <si>
    <t>Pagan, Angel</t>
  </si>
  <si>
    <t>Granderson, Curt</t>
  </si>
  <si>
    <t>Smith, Seth</t>
  </si>
  <si>
    <t>Garcia, Jaime</t>
  </si>
  <si>
    <t>Hammel, Jason</t>
  </si>
  <si>
    <t>Ohlendorf, Ross</t>
  </si>
  <si>
    <t>Petit, Yusmeiro</t>
  </si>
  <si>
    <t>Storen, Drew</t>
  </si>
  <si>
    <t>Young, Chris</t>
  </si>
  <si>
    <t>Rodriguez, Francisco</t>
  </si>
  <si>
    <t>Logan, Boone</t>
  </si>
  <si>
    <t>Valbuena, Luis</t>
  </si>
  <si>
    <t>Forsythe, Logan</t>
  </si>
  <si>
    <t>Valencia, Danny</t>
  </si>
  <si>
    <t>Sabathia, CC</t>
  </si>
  <si>
    <t>4,F4-18.22M</t>
  </si>
  <si>
    <t>Hill, Aaron</t>
  </si>
  <si>
    <t>4,F4-16M</t>
  </si>
  <si>
    <t>Buehrle, Mark</t>
  </si>
  <si>
    <t>4,F4-13.073M</t>
  </si>
  <si>
    <t>Crisp, Coco</t>
  </si>
  <si>
    <t>4,F4-12M</t>
  </si>
  <si>
    <t>Ruiz, Carlos</t>
  </si>
  <si>
    <t>Montero, Miguel</t>
  </si>
  <si>
    <t>4,F4-11.84M</t>
  </si>
  <si>
    <t>Volquez, Edinson</t>
  </si>
  <si>
    <t>4,F4-9.2M</t>
  </si>
  <si>
    <t>Cecil, Brett</t>
  </si>
  <si>
    <t>4,F4-8.8M</t>
  </si>
  <si>
    <t>Norris, Bud</t>
  </si>
  <si>
    <t>4,F4-8.02M</t>
  </si>
  <si>
    <t>Ramirez, Aramis</t>
  </si>
  <si>
    <t>Mazzaro, Vin</t>
  </si>
  <si>
    <t>Cabrera, Melky</t>
  </si>
  <si>
    <t>4,F4-5.584M</t>
  </si>
  <si>
    <t>Callaspo, Alberto</t>
  </si>
  <si>
    <t>4,F4-4.92M</t>
  </si>
  <si>
    <t>Suzuki, Kurt</t>
  </si>
  <si>
    <t>Hernandez, Felix</t>
  </si>
  <si>
    <t>4,F5-51.125M</t>
  </si>
  <si>
    <t>5,F5-51.125M</t>
  </si>
  <si>
    <t>Cano, Robinson</t>
  </si>
  <si>
    <t>4,F5-48.51M</t>
  </si>
  <si>
    <t>5,F5-48.51M</t>
  </si>
  <si>
    <t>Cain, Matt</t>
  </si>
  <si>
    <t>4,F5-33.6M</t>
  </si>
  <si>
    <t>5,F5-33.6M</t>
  </si>
  <si>
    <t>Zobrist, Ben</t>
  </si>
  <si>
    <t>4,F5-30.87M</t>
  </si>
  <si>
    <t>5,F5-30.87M</t>
  </si>
  <si>
    <t>Encarnacion, Edwin</t>
  </si>
  <si>
    <t>4,F5-30M</t>
  </si>
  <si>
    <t>5,F5-30M</t>
  </si>
  <si>
    <t>Gomez, Carlos</t>
  </si>
  <si>
    <t>4,F5-24.313M</t>
  </si>
  <si>
    <t>5,F5-24.313M</t>
  </si>
  <si>
    <t>McCann, Brian</t>
  </si>
  <si>
    <t>4,F5-24.009M</t>
  </si>
  <si>
    <t>5,F5-24.009M</t>
  </si>
  <si>
    <t>Moss, Brandon</t>
  </si>
  <si>
    <t>4,F5-21.934M</t>
  </si>
  <si>
    <t>5,F5-21.934M</t>
  </si>
  <si>
    <t>Santana, Ervin</t>
  </si>
  <si>
    <t>4,F5-20.535M</t>
  </si>
  <si>
    <t>5,F5-20.535M</t>
  </si>
  <si>
    <t>Saltalamacchia, Jarrod</t>
  </si>
  <si>
    <t>4,F5-18.625M</t>
  </si>
  <si>
    <t>5,F5-18.625M</t>
  </si>
  <si>
    <t>Kendrick, Howie</t>
  </si>
  <si>
    <t>4,F5-16.995M</t>
  </si>
  <si>
    <t>5,F5-16.995M</t>
  </si>
  <si>
    <t>Papelbon, Jonathan</t>
  </si>
  <si>
    <t>4,F5-14.7M</t>
  </si>
  <si>
    <t>5,F5-14.7M</t>
  </si>
  <si>
    <t>Gomes, Yan</t>
  </si>
  <si>
    <t>4,F5-11.75M</t>
  </si>
  <si>
    <t>5,F5-11.75M</t>
  </si>
  <si>
    <t>Ramirez, Alexei</t>
  </si>
  <si>
    <t>Soto, Geovanni</t>
  </si>
  <si>
    <t>4,F5-9.54M</t>
  </si>
  <si>
    <t>5,F5-9.54M</t>
  </si>
  <si>
    <t>Morton, Charlie</t>
  </si>
  <si>
    <t>2014 Free Agency</t>
  </si>
  <si>
    <t>Colesburg Blazing Aces</t>
  </si>
  <si>
    <t>Boston Brewers</t>
  </si>
  <si>
    <t>2014 Trx #9</t>
  </si>
  <si>
    <t>2014 Trx #11</t>
  </si>
  <si>
    <t>2014 Trx #16</t>
  </si>
  <si>
    <t>2014 TRX #19</t>
  </si>
  <si>
    <t>Gonzalez, Adrian</t>
  </si>
  <si>
    <t>4,F5-24.25M</t>
  </si>
  <si>
    <t>5,F5-24.25M</t>
  </si>
  <si>
    <t>Columbus</t>
  </si>
  <si>
    <t>Bobcats</t>
  </si>
  <si>
    <t>Minute Maid Park</t>
  </si>
  <si>
    <t>Consult Strat's ballpark listings for Houston's ballpark dimensions.</t>
  </si>
  <si>
    <t>OF</t>
  </si>
  <si>
    <t>2014 Draft</t>
  </si>
  <si>
    <t>SS/2B</t>
  </si>
  <si>
    <t>3B/1B</t>
  </si>
  <si>
    <t>3B/OF</t>
  </si>
  <si>
    <t>2B/SS</t>
  </si>
  <si>
    <t>C/LF/1B-</t>
  </si>
  <si>
    <t>SP/RP</t>
  </si>
  <si>
    <t>CF - GG</t>
  </si>
  <si>
    <t xml:space="preserve">LF </t>
  </si>
  <si>
    <t>LF/CF/RF-</t>
  </si>
  <si>
    <t>2B/OF</t>
  </si>
  <si>
    <t>Winker, Jesse</t>
  </si>
  <si>
    <t>Betts, Mookie</t>
  </si>
  <si>
    <t>Glasnow, Tyler</t>
  </si>
  <si>
    <t>Velasquez, Vincent</t>
  </si>
  <si>
    <t>Smith, Dominic</t>
  </si>
  <si>
    <t>Williams, Nick</t>
  </si>
  <si>
    <t>Starling, Bubba</t>
  </si>
  <si>
    <t>Peterson, DJ</t>
  </si>
  <si>
    <t>McKinney, Billy</t>
  </si>
  <si>
    <t>Alcantara, Raul</t>
  </si>
  <si>
    <t>Tanaka, Masahiro</t>
  </si>
  <si>
    <t>Blair, Aaron</t>
  </si>
  <si>
    <t>Meadows, Austin</t>
  </si>
  <si>
    <t>Foltynewicz, Mike</t>
  </si>
  <si>
    <t>Tirado, Alberto</t>
  </si>
  <si>
    <t>Vazquez, Christian Rafael</t>
  </si>
  <si>
    <t>Peraza, Jose</t>
  </si>
  <si>
    <t>Stewart, Kohl</t>
  </si>
  <si>
    <t>Sims, Lucas</t>
  </si>
  <si>
    <t>Knebel, Corey</t>
  </si>
  <si>
    <t>Franco, Maikel</t>
  </si>
  <si>
    <t>Gonzales, Marco</t>
  </si>
  <si>
    <t xml:space="preserve">Gonzalez, Alex "Chi Chi" </t>
  </si>
  <si>
    <t>Sardinas, Luis</t>
  </si>
  <si>
    <t>Odor, Rougned</t>
  </si>
  <si>
    <t>Bryant, Kris</t>
  </si>
  <si>
    <t>Almonte, Miguel</t>
  </si>
  <si>
    <t>Flores, Kendry</t>
  </si>
  <si>
    <t>Lyons, Tyler</t>
  </si>
  <si>
    <t>Diaz, Edwin</t>
  </si>
  <si>
    <t>Barreto, Franklin</t>
  </si>
  <si>
    <t>Abreu, Jose Dariel</t>
  </si>
  <si>
    <t>Williamson, Mac</t>
  </si>
  <si>
    <t>Frazier, Clint</t>
  </si>
  <si>
    <t>Travis, Devon</t>
  </si>
  <si>
    <t>Piscotty, Stephen</t>
  </si>
  <si>
    <t>Dahl, David</t>
  </si>
  <si>
    <t>Santana, Domingo</t>
  </si>
  <si>
    <t>Butler, Eddie</t>
  </si>
  <si>
    <t>Renfroe, Hunter</t>
  </si>
  <si>
    <t>Anderson, Tim</t>
  </si>
  <si>
    <t>Panik, Joe</t>
  </si>
  <si>
    <t>Plawecki, Kevin</t>
  </si>
  <si>
    <t>Haniger, Mitch</t>
  </si>
  <si>
    <t>Shipley, Braden</t>
  </si>
  <si>
    <t>Taylor, Chris</t>
  </si>
  <si>
    <t>Rodriguez, Eduardo</t>
  </si>
  <si>
    <t>Harvey, Hunter</t>
  </si>
  <si>
    <t>Alcantara, Arismendy</t>
  </si>
  <si>
    <t>Crawford, JP</t>
  </si>
  <si>
    <t>Tapia, Raimel</t>
  </si>
  <si>
    <t>Murphy, Tom</t>
  </si>
  <si>
    <t>Peterson, Jace</t>
  </si>
  <si>
    <t>Urias, Julio</t>
  </si>
  <si>
    <t>La Stella, Tommy</t>
  </si>
  <si>
    <t>Semien, Marcus</t>
  </si>
  <si>
    <t>Holt, Brock</t>
  </si>
  <si>
    <t>Rupp, Cameron</t>
  </si>
  <si>
    <t>Pinto, Josmil</t>
  </si>
  <si>
    <t>Gosewisch, Tuffy</t>
  </si>
  <si>
    <t>Beckham, Tim</t>
  </si>
  <si>
    <t>Perez, Hernan</t>
  </si>
  <si>
    <t>Tonkin, Michael</t>
  </si>
  <si>
    <t>Nelson, Jimmy</t>
  </si>
  <si>
    <t>Betances, Dellin</t>
  </si>
  <si>
    <t>Holaday, Bryan</t>
  </si>
  <si>
    <t>Nuno, Vidal</t>
  </si>
  <si>
    <t>Salazar, Danny</t>
  </si>
  <si>
    <t>Romine, Andrew</t>
  </si>
  <si>
    <t>Gattis, Evan</t>
  </si>
  <si>
    <t>Pillar, Kevin</t>
  </si>
  <si>
    <t>Farquhar, Danny</t>
  </si>
  <si>
    <t>Roark, Tanner</t>
  </si>
  <si>
    <t>Dietrich, Derek</t>
  </si>
  <si>
    <t>Rondon, Hector</t>
  </si>
  <si>
    <t>Wood, Alex</t>
  </si>
  <si>
    <t>Warren, Adam</t>
  </si>
  <si>
    <t>Lagares, Juan</t>
  </si>
  <si>
    <t>Harris, Will</t>
  </si>
  <si>
    <t>Wilson, Alex</t>
  </si>
  <si>
    <t>Kintzler, Brandon</t>
  </si>
  <si>
    <t>Withrow, Chris</t>
  </si>
  <si>
    <t>Vogt, Stephen</t>
  </si>
  <si>
    <t>Oberholtzer, Brett</t>
  </si>
  <si>
    <t>Davis, Khris</t>
  </si>
  <si>
    <t>Maness, Seth</t>
  </si>
  <si>
    <t>Jennings, Dan</t>
  </si>
  <si>
    <t>Phegley, Josh</t>
  </si>
  <si>
    <t>Recker, Anthony</t>
  </si>
  <si>
    <t>Gennett, Scooter</t>
  </si>
  <si>
    <t>Rusin, Chris</t>
  </si>
  <si>
    <t>Fernandez, Jose D</t>
  </si>
  <si>
    <t>Pressly, Ryan</t>
  </si>
  <si>
    <t>Gillaspie, Conor</t>
  </si>
  <si>
    <t>Krol, Ian</t>
  </si>
  <si>
    <t>Siegrist, Kevin</t>
  </si>
  <si>
    <t>Dickerson, Corey</t>
  </si>
  <si>
    <t>Otero, Dan</t>
  </si>
  <si>
    <t>Hernandez, Cesar</t>
  </si>
  <si>
    <t>Winker, Jesse (min)</t>
  </si>
  <si>
    <t>Smith, Dominic (min)</t>
  </si>
  <si>
    <t>Williams, Nick (min)</t>
  </si>
  <si>
    <t>Starling, Bubba (min)</t>
  </si>
  <si>
    <t>McKinney, Billy (min)</t>
  </si>
  <si>
    <t>Meadows, Austin (min)</t>
  </si>
  <si>
    <t>Tirado, Alberto (min)</t>
  </si>
  <si>
    <t>Stewart, Kohl (min)</t>
  </si>
  <si>
    <t>Sims, Lucas (min)</t>
  </si>
  <si>
    <t>Barreto, Franklin (min)</t>
  </si>
  <si>
    <t>Frazier, Clint (min)</t>
  </si>
  <si>
    <t>Harvey, Hunter (min)</t>
  </si>
  <si>
    <t>Crawford, JP (min)</t>
  </si>
  <si>
    <t>Dan Reed</t>
  </si>
  <si>
    <t>Coghlan, Chris</t>
  </si>
  <si>
    <t>Hand, Brad</t>
  </si>
  <si>
    <t>Harrison, Josh</t>
  </si>
  <si>
    <t>Jepsen, Kevin</t>
  </si>
  <si>
    <t>2014 Trx #29</t>
  </si>
  <si>
    <t>2014 TRX #29</t>
  </si>
  <si>
    <t>LEAGUE HISTORIAN</t>
  </si>
  <si>
    <t>(Extra min slot)</t>
  </si>
  <si>
    <t>Pearce, Steve</t>
  </si>
  <si>
    <t>2014 TRX #58</t>
  </si>
  <si>
    <t>Pelfrey, Mike</t>
  </si>
  <si>
    <t>2014 TRX #73</t>
  </si>
  <si>
    <t>2014 TRX #78</t>
  </si>
  <si>
    <t>2014 TRX #83</t>
  </si>
  <si>
    <t>CBS</t>
  </si>
  <si>
    <t>Gonzalez, Marwin</t>
  </si>
  <si>
    <t>Maldonado, Martin</t>
  </si>
  <si>
    <t>Rosales, Adam</t>
  </si>
  <si>
    <t>LD</t>
  </si>
  <si>
    <t>Statistician</t>
  </si>
  <si>
    <t>Draft Coordinator</t>
  </si>
  <si>
    <t>League Historian</t>
  </si>
  <si>
    <t>Ervin, Phil</t>
  </si>
  <si>
    <t>Gray, Jon</t>
  </si>
  <si>
    <t>Martinez, Carlos Ernesto</t>
  </si>
  <si>
    <t>Mondesi, Raul Adalberto</t>
  </si>
  <si>
    <t>Reyes, Alexander</t>
  </si>
  <si>
    <t>Early Finish</t>
  </si>
  <si>
    <t>Cole, Gerrit</t>
  </si>
  <si>
    <t>Gonzalez, Miguel Angel</t>
  </si>
  <si>
    <t>Smith, Will Michael</t>
  </si>
  <si>
    <t>2018</t>
  </si>
  <si>
    <t>Ervin, Phil (min)</t>
  </si>
  <si>
    <t>3,X3-15M</t>
  </si>
  <si>
    <t>Robertson, Daniel Ray</t>
  </si>
  <si>
    <t>Tristan Traviolia</t>
  </si>
  <si>
    <t>Frank Berta</t>
  </si>
  <si>
    <t>Pismo Beach</t>
  </si>
  <si>
    <t>Diamond Dogs</t>
  </si>
  <si>
    <t>PB</t>
  </si>
  <si>
    <t>2015 TRX #8</t>
  </si>
  <si>
    <t>LEAGUE REPORTER</t>
  </si>
  <si>
    <t>2015 TRX #9</t>
  </si>
  <si>
    <t>Middlesex</t>
  </si>
  <si>
    <t>2015 TRX #11</t>
  </si>
  <si>
    <t>Mid</t>
  </si>
  <si>
    <t>2015 TRX #12</t>
  </si>
  <si>
    <t>2015 Free Agency</t>
  </si>
  <si>
    <t>3,F5-32.75M</t>
  </si>
  <si>
    <t>3,F5-29.4M</t>
  </si>
  <si>
    <t>3,F5-28.875M</t>
  </si>
  <si>
    <t>3,F5-24.225M</t>
  </si>
  <si>
    <t>3,F3-19.845M</t>
  </si>
  <si>
    <t>3,F4-21M</t>
  </si>
  <si>
    <t>3,F5-22.45M</t>
  </si>
  <si>
    <t>3,F4-17M</t>
  </si>
  <si>
    <t>3,F3-14.535M</t>
  </si>
  <si>
    <t>3,F5-18.112M</t>
  </si>
  <si>
    <t>3,F3-14.715M</t>
  </si>
  <si>
    <t>3,F5-15.75M</t>
  </si>
  <si>
    <t>3,F4-14M</t>
  </si>
  <si>
    <t>3,F5-14.25M</t>
  </si>
  <si>
    <t>3,F5-14.35M</t>
  </si>
  <si>
    <t>3,F3-11.1M</t>
  </si>
  <si>
    <t>3,F5-13.535M</t>
  </si>
  <si>
    <t>3,F5-13.25M</t>
  </si>
  <si>
    <t>3,F4-11.76M</t>
  </si>
  <si>
    <t>3,F3-10.057M</t>
  </si>
  <si>
    <t>3,F3-10.005M</t>
  </si>
  <si>
    <t>3,F4-11M</t>
  </si>
  <si>
    <t>3,F3-9.9M</t>
  </si>
  <si>
    <t>3,F5-12M</t>
  </si>
  <si>
    <t>3,F3-9.3M</t>
  </si>
  <si>
    <t>3,F3-9M</t>
  </si>
  <si>
    <t>3,F4-9.31M</t>
  </si>
  <si>
    <t>3,F3-8.809M</t>
  </si>
  <si>
    <t>3,F3-8.539M</t>
  </si>
  <si>
    <t>3,F3-7.969M</t>
  </si>
  <si>
    <t>3,F3-7.875M</t>
  </si>
  <si>
    <t>3,F4-8.4M</t>
  </si>
  <si>
    <t>3,F3-7.028M</t>
  </si>
  <si>
    <t>3,F4-7.5M</t>
  </si>
  <si>
    <t>3,F4-6.6M</t>
  </si>
  <si>
    <t>3,F3-5.906M</t>
  </si>
  <si>
    <t>3,F3-5.462M</t>
  </si>
  <si>
    <t>3,F4-5M</t>
  </si>
  <si>
    <t>3,F3-4.5M</t>
  </si>
  <si>
    <t>3,F3-3.937M</t>
  </si>
  <si>
    <t>3,F3-3.785M</t>
  </si>
  <si>
    <t>3,F3-3.142M</t>
  </si>
  <si>
    <t>3,F3-2.597M</t>
  </si>
  <si>
    <t>3,F3-2.55M</t>
  </si>
  <si>
    <t>3,F3-2.355M</t>
  </si>
  <si>
    <t>3,F3-1.995M</t>
  </si>
  <si>
    <t>3,F3-1.892M</t>
  </si>
  <si>
    <t>3,F3-1.653M</t>
  </si>
  <si>
    <t>3,F3-1.641M</t>
  </si>
  <si>
    <t>3,F3-1.425M</t>
  </si>
  <si>
    <t>3,F3-1.275M</t>
  </si>
  <si>
    <t>3,F3-1.23M</t>
  </si>
  <si>
    <t>3,F3-1.118M</t>
  </si>
  <si>
    <t>3,F3-1.11M</t>
  </si>
  <si>
    <t>4,F5-32.75M</t>
  </si>
  <si>
    <t>4,F5-29.4M</t>
  </si>
  <si>
    <t>4,F5-28.875M</t>
  </si>
  <si>
    <t>4,F5-24.225M</t>
  </si>
  <si>
    <t>4,F4-21M</t>
  </si>
  <si>
    <t>4,F5-22.45M</t>
  </si>
  <si>
    <t>4,F4-17M</t>
  </si>
  <si>
    <t>4,F5-18.112M</t>
  </si>
  <si>
    <t>4,F5-15.75M</t>
  </si>
  <si>
    <t>4,F4-14M</t>
  </si>
  <si>
    <t>4,F5-14.25M</t>
  </si>
  <si>
    <t>4,F5-14.35M</t>
  </si>
  <si>
    <t>4,F5-13.535M</t>
  </si>
  <si>
    <t>4,F5-13.25M</t>
  </si>
  <si>
    <t>4,F4-11.76M</t>
  </si>
  <si>
    <t>4,F4-11M</t>
  </si>
  <si>
    <t>4,F5-12M</t>
  </si>
  <si>
    <t>4,F4-9.31M</t>
  </si>
  <si>
    <t>4,F4-8.4M</t>
  </si>
  <si>
    <t>4,F4-7.5M</t>
  </si>
  <si>
    <t>4,F4-6.6M</t>
  </si>
  <si>
    <t>4,F4-5M</t>
  </si>
  <si>
    <t>5,F5-32.75M</t>
  </si>
  <si>
    <t>5,F5-29.4M</t>
  </si>
  <si>
    <t>5,F5-28.875M</t>
  </si>
  <si>
    <t>5,F5-24.225M</t>
  </si>
  <si>
    <t>5,F5-22.45M</t>
  </si>
  <si>
    <t>5,F5-18.112M</t>
  </si>
  <si>
    <t>5,F5-15.75M</t>
  </si>
  <si>
    <t>5,F5-14.25M</t>
  </si>
  <si>
    <t>5,F5-14.35M</t>
  </si>
  <si>
    <t>5,F5-13.535M</t>
  </si>
  <si>
    <t>5,F5-13.25M</t>
  </si>
  <si>
    <t>5,F5-12M</t>
  </si>
  <si>
    <t xml:space="preserve">  </t>
  </si>
  <si>
    <t>Robertson, Daniel Ray (min)</t>
  </si>
  <si>
    <t>2015 TRX #14</t>
  </si>
  <si>
    <t>2015 TRX #18</t>
  </si>
  <si>
    <t>Quackenbush, Kevin</t>
  </si>
  <si>
    <t>Strickland, Hunter</t>
  </si>
  <si>
    <t>Wright, Steven</t>
  </si>
  <si>
    <t>Casali, Curt</t>
  </si>
  <si>
    <t>Castillo, Rusney</t>
  </si>
  <si>
    <t>Neris, Hector</t>
  </si>
  <si>
    <t>Bedrosian, Cam</t>
  </si>
  <si>
    <t>Dyson, Sam</t>
  </si>
  <si>
    <t>Finnegan, Brandon*</t>
  </si>
  <si>
    <t>Graveman, Kendall</t>
  </si>
  <si>
    <t>Greene, Shane</t>
  </si>
  <si>
    <t>Perez, Roberto</t>
  </si>
  <si>
    <t>Treinen, Blake</t>
  </si>
  <si>
    <t>Ahmed, Nick</t>
  </si>
  <si>
    <t>Chirinos, Robinson</t>
  </si>
  <si>
    <t>Gosselin, Philip</t>
  </si>
  <si>
    <t>Inciarte, Ender*</t>
  </si>
  <si>
    <t>Martinez, Nick</t>
  </si>
  <si>
    <t>Barnhart, Tucker+</t>
  </si>
  <si>
    <t>McHugh, Collin</t>
  </si>
  <si>
    <t>Yates, Kirby</t>
  </si>
  <si>
    <t>Putnam, Zach</t>
  </si>
  <si>
    <t>Baez, Pedro</t>
  </si>
  <si>
    <t>Frias, Carlos</t>
  </si>
  <si>
    <t>Grichuk, Randal</t>
  </si>
  <si>
    <t>Klein, Phil</t>
  </si>
  <si>
    <t>Smolinski, Jake</t>
  </si>
  <si>
    <t>Degrom, Jacob</t>
  </si>
  <si>
    <t>Suarez, Eugenio</t>
  </si>
  <si>
    <t>Giles, Ken</t>
  </si>
  <si>
    <t>Spangenberg, Cory*</t>
  </si>
  <si>
    <t>Peralta, David*</t>
  </si>
  <si>
    <t>Shoemaker, Matt</t>
  </si>
  <si>
    <t>Moya, Steven*</t>
  </si>
  <si>
    <t>May, Trevor</t>
  </si>
  <si>
    <t>Pompey, Dalton+</t>
  </si>
  <si>
    <t>Herrera, Dilson</t>
  </si>
  <si>
    <t>Lamb, Jake*</t>
  </si>
  <si>
    <t>Souza, Steven</t>
  </si>
  <si>
    <t>Smith, Carson</t>
  </si>
  <si>
    <t>Chafin, Andrew*</t>
  </si>
  <si>
    <t>Kiermaier, Kevin*</t>
  </si>
  <si>
    <t>Paulsen, Ben*</t>
  </si>
  <si>
    <t>Duvall, Adam</t>
  </si>
  <si>
    <t>Leon, Sandy+</t>
  </si>
  <si>
    <t>Rojas, Miguel</t>
  </si>
  <si>
    <t>Rua, Ryan</t>
  </si>
  <si>
    <t>Solarte, Yangervis+</t>
  </si>
  <si>
    <t>Desclafani, Anthony</t>
  </si>
  <si>
    <t>Diaz, Jumbo</t>
  </si>
  <si>
    <t>Farmer, Buck</t>
  </si>
  <si>
    <t>Realmuto, J.T.</t>
  </si>
  <si>
    <t>Hardy, Blaine*</t>
  </si>
  <si>
    <t>Hendricks, Kyle</t>
  </si>
  <si>
    <t>Morin, Mike</t>
  </si>
  <si>
    <t>Santana, Danny+</t>
  </si>
  <si>
    <t>Anderson, Chase</t>
  </si>
  <si>
    <t>Bassitt, Chris</t>
  </si>
  <si>
    <t>Claudio, Alex*</t>
  </si>
  <si>
    <t>Hahn, Jesse</t>
  </si>
  <si>
    <t>McCann, James</t>
  </si>
  <si>
    <t>Garcia, Yimi</t>
  </si>
  <si>
    <t>Petit, Gregorio</t>
  </si>
  <si>
    <t>Polanco, Jorge+</t>
  </si>
  <si>
    <t>Tropeano, Nick</t>
  </si>
  <si>
    <t>Colon, Christian</t>
  </si>
  <si>
    <t>Hernandez, Enrique</t>
  </si>
  <si>
    <t>Vargas, Kennys+</t>
  </si>
  <si>
    <t>2015 Draft</t>
  </si>
  <si>
    <t xml:space="preserve">C </t>
  </si>
  <si>
    <t>3/112/93</t>
  </si>
  <si>
    <t>Taylor, Michael Anthony</t>
  </si>
  <si>
    <t>Ramirez, Jose Altagracia</t>
  </si>
  <si>
    <t>Moya, Steven* (MM)</t>
  </si>
  <si>
    <t>2015 SFA</t>
  </si>
  <si>
    <t>3,F3-3.622M</t>
  </si>
  <si>
    <t>3,F3-1.335M</t>
  </si>
  <si>
    <t>3,F3-2.175</t>
  </si>
  <si>
    <t>2015 TRX #32</t>
  </si>
  <si>
    <t>2015 TRX #35</t>
  </si>
  <si>
    <t>2015 TRX #36</t>
  </si>
  <si>
    <t>2015 TRX #45; Terminal Pay</t>
  </si>
  <si>
    <t>Collins, Tim (3,F3-1M)</t>
  </si>
  <si>
    <t>2017 Salary</t>
  </si>
  <si>
    <t>Hanson, Tommy (5,L5-14M)</t>
  </si>
  <si>
    <t>2015 TRX #46; Terminal Pay</t>
  </si>
  <si>
    <t>Mudville</t>
  </si>
  <si>
    <t>Nine</t>
  </si>
  <si>
    <t>Jim Correll</t>
  </si>
  <si>
    <t>2015 TRX #62</t>
  </si>
  <si>
    <t>2015 TRX #68</t>
  </si>
  <si>
    <t>Herrera, Elian</t>
  </si>
  <si>
    <t>2015 TRX #86</t>
  </si>
  <si>
    <t>Mud</t>
  </si>
  <si>
    <t>2019</t>
  </si>
  <si>
    <t>2020 Contract</t>
  </si>
  <si>
    <t>2020</t>
  </si>
  <si>
    <t>Berrios, Jose</t>
  </si>
  <si>
    <t>2015 Admin Salary</t>
  </si>
  <si>
    <t>2016 Payment</t>
  </si>
  <si>
    <t>Roster Wrangler</t>
  </si>
  <si>
    <t>Arbitration Judge</t>
  </si>
  <si>
    <t>as of Oct 1, 2015</t>
  </si>
  <si>
    <t>Compensation Picks 2015 Draft:</t>
  </si>
  <si>
    <t>Eflin, Zach</t>
  </si>
  <si>
    <t>Klein, Phil (MM)</t>
  </si>
  <si>
    <t>Liriano, Rymer (Y1*)</t>
  </si>
  <si>
    <t>Pinto, Josmil (Y1*)</t>
  </si>
  <si>
    <t>Peterson, DJ (min)</t>
  </si>
  <si>
    <t>Lee, Zach (MM)</t>
  </si>
  <si>
    <t>Almonte, Miguel (MM)</t>
  </si>
  <si>
    <t>Flores, Kendry (MM)</t>
  </si>
  <si>
    <t>Meyer, Alex (MM)</t>
  </si>
  <si>
    <t>Gonzales, Marco (Y1*)</t>
  </si>
  <si>
    <t>Ryu, Hyun-Jin (Y2*)</t>
  </si>
  <si>
    <t>Alcantara, Arismendy (Y1*)</t>
  </si>
  <si>
    <t>Murphy, Tom (MM)</t>
  </si>
  <si>
    <t>Davies, Zach</t>
  </si>
  <si>
    <t>Lopez, Yoani</t>
  </si>
  <si>
    <t>Tomas, Yasmany</t>
  </si>
  <si>
    <t>Difo, Wilmer</t>
  </si>
  <si>
    <t>Adames, Willy</t>
  </si>
  <si>
    <t>Jenkins, Tyrell</t>
  </si>
  <si>
    <t>Kolek, Tyler</t>
  </si>
  <si>
    <t>Turner, Trea</t>
  </si>
  <si>
    <t>Toussaint, Touki</t>
  </si>
  <si>
    <t>Cooney, Tim</t>
  </si>
  <si>
    <t>Matz, Steve</t>
  </si>
  <si>
    <t>Adams, Spencer</t>
  </si>
  <si>
    <t>Newcomb, Sean</t>
  </si>
  <si>
    <t>Travis, Sam</t>
  </si>
  <si>
    <t>McMahon, Ryan</t>
  </si>
  <si>
    <t>Martinez, JD</t>
  </si>
  <si>
    <t>Nieuwenhuis, Kirk</t>
  </si>
  <si>
    <t>Hendriks, Liam</t>
  </si>
  <si>
    <t>Hundley, Nick</t>
  </si>
  <si>
    <t>Rivera, Rene</t>
  </si>
  <si>
    <t>Worley, Vance</t>
  </si>
  <si>
    <t>Duke, Zach</t>
  </si>
  <si>
    <t>Nola, Aaron</t>
  </si>
  <si>
    <t>Judge, Aaron</t>
  </si>
  <si>
    <t>Rondon, Adrian</t>
  </si>
  <si>
    <t>Blandino, Alex</t>
  </si>
  <si>
    <t>Jackson, Alex</t>
  </si>
  <si>
    <t>Verdugo, Alex</t>
  </si>
  <si>
    <t>Rosario, Amed</t>
  </si>
  <si>
    <t>Espinoza, Anderson</t>
  </si>
  <si>
    <t>Reed, AJ</t>
  </si>
  <si>
    <t>Snell, Blake</t>
  </si>
  <si>
    <t>Zimmer, Bradley</t>
  </si>
  <si>
    <t>Drury, Brandon</t>
  </si>
  <si>
    <t>Phillips, Brett</t>
  </si>
  <si>
    <t>Johnson, Brian</t>
  </si>
  <si>
    <t>McGehee, Casey</t>
  </si>
  <si>
    <t>Gillaspie, Casey</t>
  </si>
  <si>
    <t>Pinder, Chad</t>
  </si>
  <si>
    <t>Sisco, Chance</t>
  </si>
  <si>
    <t>Arroyo, Christian</t>
  </si>
  <si>
    <t>Hill, Derek</t>
  </si>
  <si>
    <t>Overton, Dillon</t>
  </si>
  <si>
    <t>Butera, Drew</t>
  </si>
  <si>
    <t>Fedde, Erick</t>
  </si>
  <si>
    <t>Wall, Forrest</t>
  </si>
  <si>
    <t>Mejia, Francisco</t>
  </si>
  <si>
    <t>Lara, Gilbert</t>
  </si>
  <si>
    <t>Torres, Gleyber</t>
  </si>
  <si>
    <t>Holmes, Grant</t>
  </si>
  <si>
    <t>Bird, Greg</t>
  </si>
  <si>
    <t>Flaherty, Jack</t>
  </si>
  <si>
    <t>Lindgren, Jacob</t>
  </si>
  <si>
    <t>Thompson, Jake Keith</t>
  </si>
  <si>
    <t>Hoffman, Jeff</t>
  </si>
  <si>
    <t>Mateo, Jorge</t>
  </si>
  <si>
    <t>Urena, Jose</t>
  </si>
  <si>
    <t>De Leon, Jose</t>
  </si>
  <si>
    <t>Rondon, Jose Gregorio</t>
  </si>
  <si>
    <t>Alvarez, Jose Ricardo</t>
  </si>
  <si>
    <t>Hader, Josh</t>
  </si>
  <si>
    <t>De Leon, Juan</t>
  </si>
  <si>
    <t>Kang, Jung-Ho</t>
  </si>
  <si>
    <t>O'Conner, Justin</t>
  </si>
  <si>
    <t>Marte, Ketel</t>
  </si>
  <si>
    <t>Mella, Keury</t>
  </si>
  <si>
    <t>Schwarber, Kyle</t>
  </si>
  <si>
    <t>Freeland, Kyle</t>
  </si>
  <si>
    <t>Severino, Luis</t>
  </si>
  <si>
    <t>Ortiz, Luis</t>
  </si>
  <si>
    <t>Sierra, Magneuris</t>
  </si>
  <si>
    <t>Margot, Manuel</t>
  </si>
  <si>
    <t>Chapman, Matt</t>
  </si>
  <si>
    <t>Olson, Matt</t>
  </si>
  <si>
    <t>Feliz, Michael</t>
  </si>
  <si>
    <t>Lorenzen, Michael</t>
  </si>
  <si>
    <t>Conforto, Michael</t>
  </si>
  <si>
    <t>Mahtook, Mikie</t>
  </si>
  <si>
    <t>Burdi, Nick</t>
  </si>
  <si>
    <t>Gordon, Nick</t>
  </si>
  <si>
    <t>Mazara, Nomar</t>
  </si>
  <si>
    <t>Arcia, Orlando</t>
  </si>
  <si>
    <t>Albies, Ozhaino</t>
  </si>
  <si>
    <t>O'Brien, Pete</t>
  </si>
  <si>
    <t>Devers, Rafael</t>
  </si>
  <si>
    <t>Iglesias, Raisel</t>
  </si>
  <si>
    <t>Nunez, Renato</t>
  </si>
  <si>
    <t>Lopez, Reynaldo</t>
  </si>
  <si>
    <t>Osuna, Roberto</t>
  </si>
  <si>
    <t>Upton, Melvin</t>
  </si>
  <si>
    <t>Carter, Chris V.</t>
  </si>
  <si>
    <t>Montas, Frankie</t>
  </si>
  <si>
    <t>McGee, Jake</t>
  </si>
  <si>
    <t>Ramirez, Jose Enrique</t>
  </si>
  <si>
    <t>Murphy, John Ryan</t>
  </si>
  <si>
    <t>Duffy, Matt Michael</t>
  </si>
  <si>
    <t>Joyce, Matthew</t>
  </si>
  <si>
    <t>2016 TRX #2</t>
  </si>
  <si>
    <t>2016 TRX #3</t>
  </si>
  <si>
    <t>2016 TRX #4</t>
  </si>
  <si>
    <t>2016 TRX #5</t>
  </si>
  <si>
    <t>2016 TRX #7</t>
  </si>
  <si>
    <t>2016 TRX #8</t>
  </si>
  <si>
    <t>2016 TRX #10</t>
  </si>
  <si>
    <t>2016 TRX #11</t>
  </si>
  <si>
    <t>Madcats</t>
  </si>
  <si>
    <t>2016 TRX #12</t>
  </si>
  <si>
    <t>2016 TRX #13</t>
  </si>
  <si>
    <t>Swarzak, Anthony (3,F3-1.35M)</t>
  </si>
  <si>
    <t>2016 TRX #15; Terminal Pay</t>
  </si>
  <si>
    <t>Blevins, Jerry (3,F3-2.441M)</t>
  </si>
  <si>
    <t>2016 TRX #17; Terminal Pay</t>
  </si>
  <si>
    <t>1,L5-14M</t>
  </si>
  <si>
    <t>Difo, Wilmer (MM)</t>
  </si>
  <si>
    <t>Johnson, Brian (MM)</t>
  </si>
  <si>
    <t>Lindgren, Jacob (MM)</t>
  </si>
  <si>
    <t>Montas, Frankie (MM)</t>
  </si>
  <si>
    <t>O'Brien, Pete (MM)</t>
  </si>
  <si>
    <t>Blandino, Alex (min)</t>
  </si>
  <si>
    <t>Devers, Rafael (min)</t>
  </si>
  <si>
    <t>Rondon, Adrian (min)</t>
  </si>
  <si>
    <t>Gordon, Nick (min)</t>
  </si>
  <si>
    <t>Zimmer, Bradley (min)</t>
  </si>
  <si>
    <t>Adames, Willy (min)</t>
  </si>
  <si>
    <t>Fedde, Erick (min)</t>
  </si>
  <si>
    <t>Ortiz, Luis (min)</t>
  </si>
  <si>
    <t>Phillips, Brett (min)</t>
  </si>
  <si>
    <t>De Leon, Juan (min)</t>
  </si>
  <si>
    <t>Freeland, Kyle (min)</t>
  </si>
  <si>
    <t>Mejia, Francisco (min)</t>
  </si>
  <si>
    <t>Lopez, Yoani (min)</t>
  </si>
  <si>
    <t>Jackson, Alex (min)</t>
  </si>
  <si>
    <t>Espinoza, Anderson (min)</t>
  </si>
  <si>
    <t>Chapman, Matt (min)</t>
  </si>
  <si>
    <t>Hill, Derek (min)</t>
  </si>
  <si>
    <t>Kolek, Tyler (min)</t>
  </si>
  <si>
    <t>Wall, Forrest (min)</t>
  </si>
  <si>
    <t>Flaherty, Jack (min)</t>
  </si>
  <si>
    <t>Holmes, Grant (min)</t>
  </si>
  <si>
    <t>Rosario, Amed (min)</t>
  </si>
  <si>
    <t>Gillaspie, Casey (min)</t>
  </si>
  <si>
    <t>Hader, Josh (min)</t>
  </si>
  <si>
    <t>O'Conner, Justin (min)</t>
  </si>
  <si>
    <t>Arroyo, Christian (min)</t>
  </si>
  <si>
    <t>Lara, Gilbert (min)</t>
  </si>
  <si>
    <t>Newcomb, Sean (min)</t>
  </si>
  <si>
    <t>Albies, Ozhaino (min)</t>
  </si>
  <si>
    <t>Sierra, Magneuris (min)</t>
  </si>
  <si>
    <t>Torres, Gleyber (min)</t>
  </si>
  <si>
    <t>Verdugo, Alex (min)</t>
  </si>
  <si>
    <t>Toussaint, Touki (min)</t>
  </si>
  <si>
    <t>Burdi, Nick (min)</t>
  </si>
  <si>
    <t>Sisco, Chance (min)</t>
  </si>
  <si>
    <t>Mella, Keury (min)</t>
  </si>
  <si>
    <t>Mateo, Jorge (min)</t>
  </si>
  <si>
    <t>McMahon, Ryan (min)</t>
  </si>
  <si>
    <t>Travis, Sam (min)</t>
  </si>
  <si>
    <t>League, Brandon (3,F3-1M)</t>
  </si>
  <si>
    <t>Hart, Corey (3,F3-1.050M)</t>
  </si>
  <si>
    <t>2016 TRX #18; Terminal Pay</t>
  </si>
  <si>
    <t xml:space="preserve">Greenville </t>
  </si>
  <si>
    <t xml:space="preserve">Exeter </t>
  </si>
  <si>
    <t xml:space="preserve">Hoboken </t>
  </si>
  <si>
    <t>1,F1-$200k</t>
  </si>
  <si>
    <t>1,F5-$8M</t>
  </si>
  <si>
    <t>1,F2-$5M</t>
  </si>
  <si>
    <t>1,F3-$2.25M</t>
  </si>
  <si>
    <t>1,F3-$1.425M</t>
  </si>
  <si>
    <t>1,F1-$700k</t>
  </si>
  <si>
    <t>1,F3-$1.26M</t>
  </si>
  <si>
    <t>1,F3-$1.05M</t>
  </si>
  <si>
    <t>1,F3-$1M</t>
  </si>
  <si>
    <t>1,F2-$600k</t>
  </si>
  <si>
    <t>1,F2-$550k</t>
  </si>
  <si>
    <t>1,F2-$500k</t>
  </si>
  <si>
    <t>1,F1-$250k</t>
  </si>
  <si>
    <t>2016 Free Agency</t>
  </si>
  <si>
    <t>5,F5-$11.75M</t>
  </si>
  <si>
    <t>5,F5-$12.350M</t>
  </si>
  <si>
    <t>5,F5-$15.9M</t>
  </si>
  <si>
    <t>5,F5-$16.68M</t>
  </si>
  <si>
    <t>5,F5-$17M</t>
  </si>
  <si>
    <t>5,F5-$19.5M</t>
  </si>
  <si>
    <t xml:space="preserve">5,F5-$27.5M </t>
  </si>
  <si>
    <t>5,F5-$8M</t>
  </si>
  <si>
    <t>4,F4-$10M</t>
  </si>
  <si>
    <t>4,F4-$11.34M</t>
  </si>
  <si>
    <t>4,F4-$11M</t>
  </si>
  <si>
    <t>4,F4-$12.4M</t>
  </si>
  <si>
    <t>4,F4-$12M</t>
  </si>
  <si>
    <t>4,F4-$14.8M</t>
  </si>
  <si>
    <t>4,F4-$17.64M</t>
  </si>
  <si>
    <t>4,F4-$4.6M</t>
  </si>
  <si>
    <t>4,F4-$7.2M</t>
  </si>
  <si>
    <t>4,F5-$11.75M</t>
  </si>
  <si>
    <t>4,F5-$12.350M</t>
  </si>
  <si>
    <t>4,F5-$15.9M</t>
  </si>
  <si>
    <t>4,F5-$16.68M</t>
  </si>
  <si>
    <t>4,F5-$17M</t>
  </si>
  <si>
    <t>4,F5-$19.5M</t>
  </si>
  <si>
    <t xml:space="preserve">4,F5-$27.5M </t>
  </si>
  <si>
    <t>4,F5-$8M</t>
  </si>
  <si>
    <t>3,F3-$1,554M</t>
  </si>
  <si>
    <t>3,F3-$1.005M</t>
  </si>
  <si>
    <t>3,F3-$1.05M</t>
  </si>
  <si>
    <t>3,F3-$1.095M</t>
  </si>
  <si>
    <t>3,F3-$1.26M</t>
  </si>
  <si>
    <t>3,F3-$1.425M</t>
  </si>
  <si>
    <t>3,F3-$1.545M</t>
  </si>
  <si>
    <t>3,F3-$1.899M</t>
  </si>
  <si>
    <t>3,F3-$1.89M</t>
  </si>
  <si>
    <t>3,F3-$1.941M</t>
  </si>
  <si>
    <t>3,F5-$8M</t>
  </si>
  <si>
    <t xml:space="preserve">3,F5-$27.5M </t>
  </si>
  <si>
    <t>3,F5-$19.5M</t>
  </si>
  <si>
    <t>3,F5-$17M</t>
  </si>
  <si>
    <t>3,F5-$16.68M</t>
  </si>
  <si>
    <t>3,F5-$15.9M</t>
  </si>
  <si>
    <t>3,F5-$12.350M</t>
  </si>
  <si>
    <t>3,F5-$11.75M</t>
  </si>
  <si>
    <t>3,F4-$7.2M</t>
  </si>
  <si>
    <t>3,F4-$4.6M</t>
  </si>
  <si>
    <t>3,F4-$17.64M</t>
  </si>
  <si>
    <t>3,F4-$14.8M</t>
  </si>
  <si>
    <t>3,F4-$12M</t>
  </si>
  <si>
    <t>3,F4-$12.4M</t>
  </si>
  <si>
    <t>3,F4-$11M</t>
  </si>
  <si>
    <t>3,F4-$11.34M</t>
  </si>
  <si>
    <t>3,F4-$10M</t>
  </si>
  <si>
    <t>3,F3-$9.48M</t>
  </si>
  <si>
    <t>3,F3-$7.2M</t>
  </si>
  <si>
    <t>3,F3-$5.7M</t>
  </si>
  <si>
    <t>3,F3-$5.25M</t>
  </si>
  <si>
    <t>3,F3-$5.037M</t>
  </si>
  <si>
    <t>3,F3-$5.013M</t>
  </si>
  <si>
    <t>3,F3-$4.734M</t>
  </si>
  <si>
    <t>3,F3-$3.786M</t>
  </si>
  <si>
    <t>3,F3-$3.15M</t>
  </si>
  <si>
    <t>3,F3-$10.08M</t>
  </si>
  <si>
    <t>3,F3-$10.5M</t>
  </si>
  <si>
    <t>3,F3-$11.4M</t>
  </si>
  <si>
    <t>3,F3-$12.969M</t>
  </si>
  <si>
    <t>3,F3-$1M</t>
  </si>
  <si>
    <t>3,F3-$2.097M</t>
  </si>
  <si>
    <t>3,F3-$2.127M</t>
  </si>
  <si>
    <t>3,F3-$2.175M</t>
  </si>
  <si>
    <t>3,F3-$2.25M</t>
  </si>
  <si>
    <t>3,F3-$2.295M</t>
  </si>
  <si>
    <t>3,F3-$2.379M</t>
  </si>
  <si>
    <t>3,F3-$2.55M</t>
  </si>
  <si>
    <t>3,F3-$2.622M</t>
  </si>
  <si>
    <t>3,F3-$2.712M</t>
  </si>
  <si>
    <t>3,F3-$2.775M</t>
  </si>
  <si>
    <t>3,F3-$2.799M</t>
  </si>
  <si>
    <t>3,F3-$2.82M</t>
  </si>
  <si>
    <t>3,F3-$3.09M</t>
  </si>
  <si>
    <t>2,F2-$1.1M</t>
  </si>
  <si>
    <t>2,F2-$1.25M</t>
  </si>
  <si>
    <t>2,F2-$1.29M</t>
  </si>
  <si>
    <t>2,F2-$1.2M</t>
  </si>
  <si>
    <t>2,F2-$1.4M</t>
  </si>
  <si>
    <t>2,F2-$1.51M</t>
  </si>
  <si>
    <t>2,F2-$1.61M</t>
  </si>
  <si>
    <t>2,F2-$1.626M</t>
  </si>
  <si>
    <t>2,F2-$1.73M</t>
  </si>
  <si>
    <t>2,F2-$2.248M</t>
  </si>
  <si>
    <t>2,F2-$2M</t>
  </si>
  <si>
    <t>2,F2-$3.4M</t>
  </si>
  <si>
    <t>2,F2-$5.6M</t>
  </si>
  <si>
    <t>2,F2-$500k</t>
  </si>
  <si>
    <t>2,F2-$522K</t>
  </si>
  <si>
    <t>2,F2-$550k</t>
  </si>
  <si>
    <t>2,F2-$5M</t>
  </si>
  <si>
    <t>2,F2-$6.8M</t>
  </si>
  <si>
    <t>2,F2-$600k</t>
  </si>
  <si>
    <t>2,F2-$650k</t>
  </si>
  <si>
    <t>2,F2-$7.75M</t>
  </si>
  <si>
    <t>2,F2-$900K</t>
  </si>
  <si>
    <t>2,F3-$1,554M</t>
  </si>
  <si>
    <t>2,F3-$1.005M</t>
  </si>
  <si>
    <t>2,F3-$1.05M</t>
  </si>
  <si>
    <t>2,F3-$1.095M</t>
  </si>
  <si>
    <t>2,F3-$1.26M</t>
  </si>
  <si>
    <t>2,F3-$1.425M</t>
  </si>
  <si>
    <t>2,F3-$1.545M</t>
  </si>
  <si>
    <t>2,F3-$1.899M</t>
  </si>
  <si>
    <t>2,F3-$1.89M</t>
  </si>
  <si>
    <t>2,F3-$1.941M</t>
  </si>
  <si>
    <t>2,F3-$10.08M</t>
  </si>
  <si>
    <t>2,F3-$10.5M</t>
  </si>
  <si>
    <t>2,F3-$11.4M</t>
  </si>
  <si>
    <t>2,F3-$12.969M</t>
  </si>
  <si>
    <t>2,F3-$1M</t>
  </si>
  <si>
    <t>2,F3-$2.097M</t>
  </si>
  <si>
    <t>2,F3-$2.127M</t>
  </si>
  <si>
    <t>2,F3-$2.175M</t>
  </si>
  <si>
    <t>2,F3-$2.25M</t>
  </si>
  <si>
    <t>2,F3-$2.295M</t>
  </si>
  <si>
    <t>2,F3-$2.379M</t>
  </si>
  <si>
    <t>2,F3-$2.55M</t>
  </si>
  <si>
    <t>2,F3-$2.622M</t>
  </si>
  <si>
    <t>2,F3-$2.712M</t>
  </si>
  <si>
    <t>2,F3-$2.775M</t>
  </si>
  <si>
    <t>2,F3-$2.799M</t>
  </si>
  <si>
    <t>2,F3-$2.82M</t>
  </si>
  <si>
    <t>2,F3-$3.09M</t>
  </si>
  <si>
    <t>2,F3-$3.15M</t>
  </si>
  <si>
    <t>2,F3-$3.786M</t>
  </si>
  <si>
    <t>2,F3-$4.734M</t>
  </si>
  <si>
    <t>2,F3-$5.013M</t>
  </si>
  <si>
    <t>2,F3-$5.037M</t>
  </si>
  <si>
    <t>2,F3-$5.25M</t>
  </si>
  <si>
    <t>2,F3-$5.7M</t>
  </si>
  <si>
    <t>2,F3-$7.2M</t>
  </si>
  <si>
    <t>2,F3-$9.48M</t>
  </si>
  <si>
    <t>2,F4-$10M</t>
  </si>
  <si>
    <t>2,F4-$11.34M</t>
  </si>
  <si>
    <t>2,F4-$11M</t>
  </si>
  <si>
    <t>2,F4-$12.4M</t>
  </si>
  <si>
    <t>2,F4-$12M</t>
  </si>
  <si>
    <t>2,F4-$14.8M</t>
  </si>
  <si>
    <t>2,F4-$17.64M</t>
  </si>
  <si>
    <t>2,F4-$4.6M</t>
  </si>
  <si>
    <t>2,F4-$7.2M</t>
  </si>
  <si>
    <t>2,F5-$11.75M</t>
  </si>
  <si>
    <t>2,F5-$12.350M</t>
  </si>
  <si>
    <t>2,F5-$15.9M</t>
  </si>
  <si>
    <t>2,F5-$16.68M</t>
  </si>
  <si>
    <t>2,F5-$17M</t>
  </si>
  <si>
    <t>2,F5-$19.5M</t>
  </si>
  <si>
    <t xml:space="preserve">2,F5-$27.5M </t>
  </si>
  <si>
    <t>2,F5-$8M</t>
  </si>
  <si>
    <t>Howell, JP</t>
  </si>
  <si>
    <t>Happ, JA</t>
  </si>
  <si>
    <t>Boyer, Blaine</t>
  </si>
  <si>
    <t>Reimold, Nolan</t>
  </si>
  <si>
    <t>Kelley, Shawn</t>
  </si>
  <si>
    <t>Motte, Jason</t>
  </si>
  <si>
    <t>Cedeno, Xavier</t>
  </si>
  <si>
    <t>Manship, Jeff</t>
  </si>
  <si>
    <t>Garcia, Luis</t>
  </si>
  <si>
    <t>Rodriguez, Fernando</t>
  </si>
  <si>
    <t>Hudson, Daniel</t>
  </si>
  <si>
    <t>Lowe, Mark</t>
  </si>
  <si>
    <t>Goins, Ryan</t>
  </si>
  <si>
    <t>Wilson, CJ</t>
  </si>
  <si>
    <t>Niese, Jonathan</t>
  </si>
  <si>
    <t>Chen, Wei-Yen</t>
  </si>
  <si>
    <t>Hughes, Phil</t>
  </si>
  <si>
    <t>Gallardo, Yovani</t>
  </si>
  <si>
    <t>Soria, Joakim</t>
  </si>
  <si>
    <t>Braun, Ryan</t>
  </si>
  <si>
    <t>2016 TRX #19</t>
  </si>
  <si>
    <t>2016 TRX #20</t>
  </si>
  <si>
    <t>2016 TRX #22</t>
  </si>
  <si>
    <t>2016 TRX #23</t>
  </si>
  <si>
    <t>2016 TRX #25</t>
  </si>
  <si>
    <t>2016 TRX #26</t>
  </si>
  <si>
    <t>2016 TRX #27</t>
  </si>
  <si>
    <t>2016 TRX #28</t>
  </si>
  <si>
    <t>2016 TRX #29</t>
  </si>
  <si>
    <t>Jim Coffin</t>
  </si>
  <si>
    <t>Rock Island</t>
  </si>
  <si>
    <t>Freighters</t>
  </si>
  <si>
    <t>Target Field</t>
  </si>
  <si>
    <t>Consult Strat's ballpark listings for Minnesota's ballpark dimensions.</t>
  </si>
  <si>
    <t>Chicago</t>
  </si>
  <si>
    <t>Hitmen</t>
  </si>
  <si>
    <t>PNC Park</t>
  </si>
  <si>
    <t>Consult Strat's ballpark listings for Pittsburg's ballpark dimensions.</t>
  </si>
  <si>
    <t>RI</t>
  </si>
  <si>
    <t>CHI</t>
  </si>
  <si>
    <t>2016 TRX #34</t>
  </si>
  <si>
    <t>2016 TRX #35</t>
  </si>
  <si>
    <t>2016 TRX #36</t>
  </si>
  <si>
    <t>2016 TRX #37</t>
  </si>
  <si>
    <t>2016 TRX #38</t>
  </si>
  <si>
    <t>2016 TRX #39</t>
  </si>
  <si>
    <t>???</t>
  </si>
  <si>
    <t>C2</t>
  </si>
  <si>
    <t>?</t>
  </si>
  <si>
    <t>??</t>
  </si>
  <si>
    <t>Castro, Daniel</t>
  </si>
  <si>
    <t>Adames, Cristhian+</t>
  </si>
  <si>
    <t>Armstrong, Shawn</t>
  </si>
  <si>
    <t>Barnes, Austin</t>
  </si>
  <si>
    <t>Cecchini, Garin*</t>
  </si>
  <si>
    <t>Cowart, Kaleb+</t>
  </si>
  <si>
    <t>Diaz, Elias</t>
  </si>
  <si>
    <t>Dickerson, Alex*</t>
  </si>
  <si>
    <t>Dull, Ryan</t>
  </si>
  <si>
    <t>Faulkner, Andrew*</t>
  </si>
  <si>
    <t>Kepler, Max*</t>
  </si>
  <si>
    <t>Lopez, Jorge</t>
  </si>
  <si>
    <t>Maile, Luke</t>
  </si>
  <si>
    <t>Morris, Akeel</t>
  </si>
  <si>
    <t>Parker, Jarrett*</t>
  </si>
  <si>
    <t>Reed, Michael</t>
  </si>
  <si>
    <t>Schebler, Scott*</t>
  </si>
  <si>
    <t>Severino, Pedro</t>
  </si>
  <si>
    <t>Shaffer, Richie</t>
  </si>
  <si>
    <t>Williams, Mason*</t>
  </si>
  <si>
    <t>Zych, Tony</t>
  </si>
  <si>
    <t>Alberto, Hanser</t>
  </si>
  <si>
    <t>Altherr, Aaron</t>
  </si>
  <si>
    <t>Anderson, Cody</t>
  </si>
  <si>
    <t>Andriese, Matt</t>
  </si>
  <si>
    <t>Araujo, Elvis*</t>
  </si>
  <si>
    <t>Barraclough, Kyle</t>
  </si>
  <si>
    <t>Bour, Justin*</t>
  </si>
  <si>
    <t>Boyd, Matt*</t>
  </si>
  <si>
    <t>Brooks, Aaron</t>
  </si>
  <si>
    <t>Burgos, Enrique</t>
  </si>
  <si>
    <t>Burns, Billy+</t>
  </si>
  <si>
    <t>Canha, Mark</t>
  </si>
  <si>
    <t>Conley, Adam*</t>
  </si>
  <si>
    <t>De Jesus, Ivan</t>
  </si>
  <si>
    <t>Deshields, Delino</t>
  </si>
  <si>
    <t>Duffey, Tyler</t>
  </si>
  <si>
    <t>Eickhoff, Jerad</t>
  </si>
  <si>
    <t>Garcia, Adonis</t>
  </si>
  <si>
    <t>Geltz, Steve</t>
  </si>
  <si>
    <t>Givens, Mychal</t>
  </si>
  <si>
    <t>Godley, Zack</t>
  </si>
  <si>
    <t>Goeddel, Erik</t>
  </si>
  <si>
    <t>Gonzalez, Severino</t>
  </si>
  <si>
    <t>Gott, Trevor</t>
  </si>
  <si>
    <t>Herrera, Odubel*</t>
  </si>
  <si>
    <t>Kela, Keone</t>
  </si>
  <si>
    <t>Lamb, John*</t>
  </si>
  <si>
    <t>Layne, Tommy*</t>
  </si>
  <si>
    <t>Liberatore, Adam*</t>
  </si>
  <si>
    <t>Mitchell, Bryan</t>
  </si>
  <si>
    <t>Morgan, Adam*</t>
  </si>
  <si>
    <t>Nesbitt, Angel</t>
  </si>
  <si>
    <t>Oberg, Scott</t>
  </si>
  <si>
    <t>Orlando, Paulo</t>
  </si>
  <si>
    <t>Osich, Josh*</t>
  </si>
  <si>
    <t>Perez, Carlos Eduardo</t>
  </si>
  <si>
    <t>Perez, Williams</t>
  </si>
  <si>
    <t>Peterson, Shane*</t>
  </si>
  <si>
    <t>Pham, Tommy</t>
  </si>
  <si>
    <t>Ray, Robbie*</t>
  </si>
  <si>
    <t>Rea, Colin</t>
  </si>
  <si>
    <t>Rivero, Felipe*</t>
  </si>
  <si>
    <t>Robinson, Clint*</t>
  </si>
  <si>
    <t>Robles, Hansel</t>
  </si>
  <si>
    <t>Ryan, Kyle*</t>
  </si>
  <si>
    <t>Saladino, Tyler</t>
  </si>
  <si>
    <t>Sampson, Keyvius</t>
  </si>
  <si>
    <t>Shaw, Travis*</t>
  </si>
  <si>
    <t>Socolovich, Miguel</t>
  </si>
  <si>
    <t>Solis, Sammy*</t>
  </si>
  <si>
    <t>Tomlinson, Kelby</t>
  </si>
  <si>
    <t>Tucker, Preston*</t>
  </si>
  <si>
    <t>Verrett, Logan</t>
  </si>
  <si>
    <t>Wilson, Tyler</t>
  </si>
  <si>
    <t>Wright, Mike</t>
  </si>
  <si>
    <t>2016 Draft</t>
  </si>
  <si>
    <t>Acevedo, Domingo</t>
  </si>
  <si>
    <t>Aiken, Brady</t>
  </si>
  <si>
    <t>Alford, Anthony</t>
  </si>
  <si>
    <t>Allard, Kolby</t>
  </si>
  <si>
    <t>Alvarez, Yadier</t>
  </si>
  <si>
    <t>Bauers, Jake</t>
  </si>
  <si>
    <t>Bellinger, Cody</t>
  </si>
  <si>
    <t>Benintendi, Andrew</t>
  </si>
  <si>
    <t>Bickford, Phil</t>
  </si>
  <si>
    <t>Bradley, Bobby</t>
  </si>
  <si>
    <t>Bregman, Alex</t>
  </si>
  <si>
    <t>Brinson, Lewis</t>
  </si>
  <si>
    <t>Burrows, Beau</t>
  </si>
  <si>
    <t>Cameron, Daz</t>
  </si>
  <si>
    <t>Candelario, Jeimer</t>
  </si>
  <si>
    <t>Cease, Dylan</t>
  </si>
  <si>
    <t>Clark, Trent</t>
  </si>
  <si>
    <t>Clevinger, Mike</t>
  </si>
  <si>
    <t>Contreras, Willson</t>
  </si>
  <si>
    <t>Cotton, Jharel</t>
  </si>
  <si>
    <t>Diaz, Isan</t>
  </si>
  <si>
    <t>Diaz, Yusnial</t>
  </si>
  <si>
    <t>Faria, Jacob</t>
  </si>
  <si>
    <t>Fernandez, Junior</t>
  </si>
  <si>
    <t>Fisher, Derek</t>
  </si>
  <si>
    <t>Fulmer, Carson</t>
  </si>
  <si>
    <t>Fulmer, Michael</t>
  </si>
  <si>
    <t>Garcia, Jarlin</t>
  </si>
  <si>
    <t>Garrett, Amir</t>
  </si>
  <si>
    <t>Gerber, Mike</t>
  </si>
  <si>
    <t>Giron, Ruddy</t>
  </si>
  <si>
    <t>Greene, Conner</t>
  </si>
  <si>
    <t>Guerra, Javier Alexis</t>
  </si>
  <si>
    <t>Guerrero Jr., Vladimir</t>
  </si>
  <si>
    <t>Happ, Ian</t>
  </si>
  <si>
    <t>Hayes, Ke'Bryan</t>
  </si>
  <si>
    <t>Honeywell, Brent</t>
  </si>
  <si>
    <t>Jackson, Drew</t>
  </si>
  <si>
    <t>Jay, Tyler</t>
  </si>
  <si>
    <t>Jimenez, Eloy</t>
  </si>
  <si>
    <t>Jimenez, Joe</t>
  </si>
  <si>
    <t>Jones, JaCoby</t>
  </si>
  <si>
    <t>Jones, Jahmai</t>
  </si>
  <si>
    <t>Kaprielian, James</t>
  </si>
  <si>
    <t>Kelly, Carson</t>
  </si>
  <si>
    <t>Kilome, Franklyn</t>
  </si>
  <si>
    <t>Kim, Hyun-Soo</t>
  </si>
  <si>
    <t>Kingery, Scott</t>
  </si>
  <si>
    <t>Knapp, Andrew</t>
  </si>
  <si>
    <t>Kopech, Michael</t>
  </si>
  <si>
    <t>Maeda, Kenta</t>
  </si>
  <si>
    <t>Mancini, Trey</t>
  </si>
  <si>
    <t>Martes, Francis</t>
  </si>
  <si>
    <t>Martin, Richie</t>
  </si>
  <si>
    <t>Martinez, Eddy Julio</t>
  </si>
  <si>
    <t>Matuella, Michael</t>
  </si>
  <si>
    <t>Meisner, Casey</t>
  </si>
  <si>
    <t>Moncada, Yoan</t>
  </si>
  <si>
    <t>Musgrove, Joe</t>
  </si>
  <si>
    <t>Naylor, Josh</t>
  </si>
  <si>
    <t>Newman, Kevin</t>
  </si>
  <si>
    <t>Nottingham, Jacob</t>
  </si>
  <si>
    <t>O'Neill, Tyler</t>
  </si>
  <si>
    <t>Park, Byung Ho</t>
  </si>
  <si>
    <t>Plummer, Nick</t>
  </si>
  <si>
    <t>Ramirez, Harold</t>
  </si>
  <si>
    <t>Randolph, Cornelius</t>
  </si>
  <si>
    <t>Reed, Cody</t>
  </si>
  <si>
    <t>Reynolds, Matt William</t>
  </si>
  <si>
    <t>Riley, Austin</t>
  </si>
  <si>
    <t>Robles, Victor</t>
  </si>
  <si>
    <t>Rodgers, Brendan</t>
  </si>
  <si>
    <t>Russell, Ashe</t>
  </si>
  <si>
    <t>Shaw, Chris James</t>
  </si>
  <si>
    <t>Sheffield, Justus</t>
  </si>
  <si>
    <t>Smith, Mallex</t>
  </si>
  <si>
    <t>Staumont, Josh</t>
  </si>
  <si>
    <t>Stewart, Christin</t>
  </si>
  <si>
    <t>Swanson, Dansby</t>
  </si>
  <si>
    <t>Tate, Dillon</t>
  </si>
  <si>
    <t>Tucker, Kyle</t>
  </si>
  <si>
    <t>Underwood, Duane</t>
  </si>
  <si>
    <t>Voth, Austin</t>
  </si>
  <si>
    <t>Ward, Taylor</t>
  </si>
  <si>
    <t>Weaver, Luke</t>
  </si>
  <si>
    <t>Whitley, Garrett</t>
  </si>
  <si>
    <t>UTL</t>
  </si>
  <si>
    <t>RP_</t>
  </si>
  <si>
    <t>Bauers, Jake (min)</t>
  </si>
  <si>
    <t>Giron, Ruddy (min)</t>
  </si>
  <si>
    <t>Honeywell, Brent (min)</t>
  </si>
  <si>
    <t>Armstrong, Shawn (MM)</t>
  </si>
  <si>
    <t>Faulkner, Andrew* (MM)</t>
  </si>
  <si>
    <t>Barnes, Austin (MM)</t>
  </si>
  <si>
    <t>Adams, Spencer (min)</t>
  </si>
  <si>
    <t>Nottingham, Jacob (min)</t>
  </si>
  <si>
    <t>Underwood, Duane (min)</t>
  </si>
  <si>
    <t>Bellinger, Cody (min)</t>
  </si>
  <si>
    <t>Greene, Conner (min)</t>
  </si>
  <si>
    <t>O'Neill, Tyler (min)</t>
  </si>
  <si>
    <t>Lopez, Jorge (MM)</t>
  </si>
  <si>
    <t>Diaz, Elias (MM)</t>
  </si>
  <si>
    <t>Reed, Michael (MM)</t>
  </si>
  <si>
    <t>Garrett, Amir (min)</t>
  </si>
  <si>
    <t>Guerra, Javier Alexis (min)</t>
  </si>
  <si>
    <t>Kingery, Scott (min)</t>
  </si>
  <si>
    <t>Kaprielian, James (min)</t>
  </si>
  <si>
    <t>Kilome, Franklyn (min)</t>
  </si>
  <si>
    <t>Martin, Richie (min)</t>
  </si>
  <si>
    <t>Newman, Kevin (min)</t>
  </si>
  <si>
    <t>Gerber, Mike (min)</t>
  </si>
  <si>
    <t>Jones, Jahmai (min)</t>
  </si>
  <si>
    <t>Alvarez, Yadier (min)</t>
  </si>
  <si>
    <t>Bradley, Bobby (min)</t>
  </si>
  <si>
    <t>Diaz, Yusnial (min)</t>
  </si>
  <si>
    <t>Guerrero Jr., Vladimir (min)</t>
  </si>
  <si>
    <t>Hayes, Ke'Bryan (min)</t>
  </si>
  <si>
    <t>Randolph, Cornelius (min)</t>
  </si>
  <si>
    <t>Rodgers, Brendan (min)</t>
  </si>
  <si>
    <t>Shaw, Chris James (min)</t>
  </si>
  <si>
    <t>Staumont, Josh (min)</t>
  </si>
  <si>
    <t>Severino, Pedro (MM)</t>
  </si>
  <si>
    <t>Acevedo, Domingo (min)</t>
  </si>
  <si>
    <t>Kopech, Michael (min)</t>
  </si>
  <si>
    <t>Robles, Victor (min)</t>
  </si>
  <si>
    <t>Sheffield, Justus (min)</t>
  </si>
  <si>
    <t>Knapp, Andrew (min)</t>
  </si>
  <si>
    <t>Stewart, Christin (min)</t>
  </si>
  <si>
    <t>Zych, Tony (MM)</t>
  </si>
  <si>
    <t>Happ, Ian (min)</t>
  </si>
  <si>
    <t>Cecchini, Garin* (MM)</t>
  </si>
  <si>
    <t>Naylor, Josh (min)</t>
  </si>
  <si>
    <t>Williams, Mason* (MM)</t>
  </si>
  <si>
    <t>Diaz, Isan (min)</t>
  </si>
  <si>
    <t>Fernandez, Junior (min)</t>
  </si>
  <si>
    <t>Jimenez, Eloy (min)</t>
  </si>
  <si>
    <t>Matuella, Michael (min)</t>
  </si>
  <si>
    <t>Meisner, Casey (min)</t>
  </si>
  <si>
    <t>Jay, Tyler (min)</t>
  </si>
  <si>
    <t>Martes, Francis (min)</t>
  </si>
  <si>
    <t>Riley, Austin (min)</t>
  </si>
  <si>
    <t>Faria, Jacob (min)</t>
  </si>
  <si>
    <t>Ward, Taylor (min)</t>
  </si>
  <si>
    <t>Jimenez, Joe (min)</t>
  </si>
  <si>
    <t>Martinez, Eddy Julio (min)</t>
  </si>
  <si>
    <t>Voth, Austin (min)</t>
  </si>
  <si>
    <t>Alford, Anthony (min)</t>
  </si>
  <si>
    <t>Allard, Kolby (min)</t>
  </si>
  <si>
    <t>Jackson, Drew (min)</t>
  </si>
  <si>
    <t>Ramirez, Harold (min)</t>
  </si>
  <si>
    <t>Cameron, Daz (min)</t>
  </si>
  <si>
    <t>Plummer, Nick (min)</t>
  </si>
  <si>
    <t>Tucker, Kyle (min)</t>
  </si>
  <si>
    <t>Whitley, Garrett (min)</t>
  </si>
  <si>
    <t>Morris, Akeel (MM)</t>
  </si>
  <si>
    <t>Cowart, Kaleb+ (MM)</t>
  </si>
  <si>
    <t>Aiken, Brady (min)</t>
  </si>
  <si>
    <t>Fisher, Derek (min)</t>
  </si>
  <si>
    <t>Bickford, Phil (min)</t>
  </si>
  <si>
    <t>Cease, Dylan (min)</t>
  </si>
  <si>
    <t>Clark, Trent (min)</t>
  </si>
  <si>
    <t>Garcia, Jarlin (min)</t>
  </si>
  <si>
    <t>Shaffer, Richie (MM)</t>
  </si>
  <si>
    <t>Brinson, Lewis (min)</t>
  </si>
  <si>
    <t>tbd</t>
  </si>
  <si>
    <t>Cabrera, Everth (3,F3-2.283M)</t>
  </si>
  <si>
    <t>2016 TRX #40; Terminal Pay</t>
  </si>
  <si>
    <t>Chamberlain, Joba (3,F3-2.441M)</t>
  </si>
  <si>
    <t>2016 TRX #41; Terminal Pay</t>
  </si>
  <si>
    <t>2016 TRX #44</t>
  </si>
  <si>
    <t>2016 TRX #45</t>
  </si>
  <si>
    <t>2016 TRX #46</t>
  </si>
  <si>
    <t>2016 TRX #48</t>
  </si>
  <si>
    <t>2016 TRX #49</t>
  </si>
  <si>
    <t>illegally drafted</t>
  </si>
  <si>
    <t>Burrows, Beau (min)</t>
  </si>
  <si>
    <t>Blanco, Andres</t>
  </si>
  <si>
    <t>Carrera, Ezequiel</t>
  </si>
  <si>
    <t>Hill, Rich</t>
  </si>
  <si>
    <t>Madson, Ryan</t>
  </si>
  <si>
    <t>x</t>
  </si>
  <si>
    <t>2016 SFA</t>
  </si>
  <si>
    <t>2,F2-$2.2M</t>
  </si>
  <si>
    <t>2,F3-$2.4M</t>
  </si>
  <si>
    <t>3,F3-$2.4M</t>
  </si>
  <si>
    <t>2,F2-$1.744M</t>
  </si>
  <si>
    <t>2016 TRX #53</t>
  </si>
  <si>
    <t>2016 TRX #54</t>
  </si>
  <si>
    <t>Crow, Aaron (3,F3-1.575M)</t>
  </si>
  <si>
    <t>Guerra, Javy (3,F3-1.2M)</t>
  </si>
  <si>
    <t>Rasmus, Cory (3,F3-2.48M)</t>
  </si>
  <si>
    <t>2016 TRX #54; Terminal Pay</t>
  </si>
  <si>
    <t>Columbus Bobcats</t>
  </si>
  <si>
    <t>Billingsley, Chad (3,F3-1.2M)</t>
  </si>
  <si>
    <t>2016 TRX #58; Terminal Pay</t>
  </si>
  <si>
    <t>2016 TRX #62</t>
  </si>
  <si>
    <t>Viciedo, Dayan (3,F3-1.02M)</t>
  </si>
  <si>
    <t>2016 TRX #65; Terminal Pay</t>
  </si>
  <si>
    <t>Punto, Nick (4,F4-4.009M)</t>
  </si>
  <si>
    <t>2016 TRX #67; Terminal Pay</t>
  </si>
  <si>
    <t>2016 TRX #70; Terminal Pay</t>
  </si>
  <si>
    <t>Thornburg, Tyler (2,F3-$1.245M)</t>
  </si>
  <si>
    <t>Thornburg, Tyler (3,F3-$1.245M)</t>
  </si>
  <si>
    <t>2018 Salary</t>
  </si>
  <si>
    <t>Ross, Cody (4,F4-5.8M)</t>
  </si>
  <si>
    <t>Stubbs, Drew (2,F2-$510k)</t>
  </si>
  <si>
    <t>2016 TRX #75</t>
  </si>
  <si>
    <t>2016 TRX #76</t>
  </si>
  <si>
    <t>2016 TRX #77</t>
  </si>
  <si>
    <t>2016 TRX #79</t>
  </si>
  <si>
    <t>Pena, Wily Mo (3,F3-1M)</t>
  </si>
  <si>
    <t>2016 TRX #79; Terminal Pay</t>
  </si>
  <si>
    <t>2016 TRX #81; Terminal Pay</t>
  </si>
  <si>
    <t>Sizemore, Grady (2,F3-$1.335M)</t>
  </si>
  <si>
    <t>Sizemore, Grady (3,F3-$1.335M)</t>
  </si>
  <si>
    <t>Noesi, Hector (3,F3-1M)</t>
  </si>
  <si>
    <t>McKenry, Michael (3,F3-4.2M)</t>
  </si>
  <si>
    <t>2016 TRX #83; Terminal Pay</t>
  </si>
  <si>
    <t>2016 TRX #82; Terminal Pay</t>
  </si>
  <si>
    <t>2016 TRX #84; Terminal Pay</t>
  </si>
  <si>
    <t>Turner, Jacob (2,F3-$1M)</t>
  </si>
  <si>
    <t>Turner, Jacob (3,F3-$1M)</t>
  </si>
  <si>
    <t>Balfour, Grant (3,F3-1M)</t>
  </si>
  <si>
    <t>2016 TRX #85; Terminal Pay</t>
  </si>
  <si>
    <t>Masterson, Justin (5,F5-11.25M)</t>
  </si>
  <si>
    <t>200k</t>
  </si>
  <si>
    <t>100k</t>
  </si>
  <si>
    <t>Richard, Clayton</t>
  </si>
  <si>
    <t>Beachy, Brandon (3,F3-1.485M)</t>
  </si>
  <si>
    <t>2016 TRX #92; Terminal Pay</t>
  </si>
  <si>
    <t>2016 TRX #95</t>
  </si>
  <si>
    <t>2016 TRX #96</t>
  </si>
  <si>
    <t>2016 TRX #97</t>
  </si>
  <si>
    <t>2016 TRX #102; Terminal Pay</t>
  </si>
  <si>
    <t>Gentry, Craig (3,F3-1.2M)</t>
  </si>
  <si>
    <t>2016 TRX #104</t>
  </si>
  <si>
    <t>Craig, Allen (5,L5-14M)</t>
  </si>
  <si>
    <t>Craig, Allen (4,L5-14M)</t>
  </si>
  <si>
    <t>2016 TRX #109; Terminal Pay</t>
  </si>
  <si>
    <t>2021 Contract</t>
  </si>
  <si>
    <t>2021</t>
  </si>
  <si>
    <t>2,F2-$3.2M</t>
  </si>
  <si>
    <t>2,F3-$2,793M</t>
  </si>
  <si>
    <t>3,F3-$2,793M</t>
  </si>
  <si>
    <t>2016 End of Year</t>
  </si>
  <si>
    <t>Alaska cuts Alex Rodriguez, Matt Albers and Matt Thornton</t>
  </si>
  <si>
    <t>Albers, Matt (2,F2-$500k)</t>
  </si>
  <si>
    <t>2017 TRX #1; Terminal Pay</t>
  </si>
  <si>
    <t>Rodriguez, Alex (3,F3-1.275M)</t>
  </si>
  <si>
    <t>Thornton, Matt (2,F3-$1.905M)</t>
  </si>
  <si>
    <t>Thornton, Matt (3,F3-$1.905M)</t>
  </si>
  <si>
    <t xml:space="preserve">2B </t>
  </si>
  <si>
    <t>Foltynewicz, Mike (Y2)</t>
  </si>
  <si>
    <t>Frias, Carlos (Y2*)</t>
  </si>
  <si>
    <t>Garcia, Luis (2,F3-$1M)</t>
  </si>
  <si>
    <t>Gonzalez, Severino (Y2)</t>
  </si>
  <si>
    <t>Harris, Will (Y3)</t>
  </si>
  <si>
    <t>Nesbitt, Angel (Y1*)</t>
  </si>
  <si>
    <t>Oberg, Scott (Y2)</t>
  </si>
  <si>
    <t>Rodon, Carlos (Y2)</t>
  </si>
  <si>
    <t>Sanchez, Anibal (3,F5-22.45M)</t>
  </si>
  <si>
    <t>Smyly, Drew (ARB-Y5)</t>
  </si>
  <si>
    <t>Solis, Sammy* (Y2)</t>
  </si>
  <si>
    <t>Almora, Albert (Y1)</t>
  </si>
  <si>
    <t>Candelario, Jeimer (MM)</t>
  </si>
  <si>
    <t>Descalso, Daniel (2,F2-$600k)</t>
  </si>
  <si>
    <t>Freeman, Freddie (3,L5-14M)</t>
  </si>
  <si>
    <t>Gardner, Brett (2,F3-$10.08M)</t>
  </si>
  <si>
    <t>Grichuk, Randal (Y3)</t>
  </si>
  <si>
    <t>Herrera, Elian (2,F2-$500k)</t>
  </si>
  <si>
    <t>Hill, Aaron (4,F4-16M)</t>
  </si>
  <si>
    <t>Jay, Jon (2,F2-$500k)</t>
  </si>
  <si>
    <t>Marte, Starling (2,L5-14M)</t>
  </si>
  <si>
    <t>Moran, Colin (MM)</t>
  </si>
  <si>
    <t>Ramirez, Jose Enrique (Y3)</t>
  </si>
  <si>
    <t>Reyes, Jose (3,F5-13.535M)</t>
  </si>
  <si>
    <t>Span, Denard (2,F3-$9.48M)</t>
  </si>
  <si>
    <t>Bailey, Homer (3,F5-14.25M)</t>
  </si>
  <si>
    <t>Chen, Wei-Yen (2,F4-$10M)</t>
  </si>
  <si>
    <t>Feliz, Michael (Y1)</t>
  </si>
  <si>
    <t>Fulmer, Michael (Y1)</t>
  </si>
  <si>
    <t>Geltz, Steve (Y2)</t>
  </si>
  <si>
    <t>Glasnow, Tyler (MM)</t>
  </si>
  <si>
    <t>Lester, Jon (3,F5-24.225M)</t>
  </si>
  <si>
    <t>Quackenbush, Kevin (Y3)</t>
  </si>
  <si>
    <t>Santana, Ervin (4,F5-20.535M)</t>
  </si>
  <si>
    <t>Strickland, Hunter (Y2)</t>
  </si>
  <si>
    <t>Velasquez, Vincent (Y2)</t>
  </si>
  <si>
    <t>Wright, Steven (Y2)</t>
  </si>
  <si>
    <t>Betts, Mookie (Y3)</t>
  </si>
  <si>
    <t>Braun, Ryan (2,F5-$16.68M)</t>
  </si>
  <si>
    <t>Butler, Billy (3,F5-8M)</t>
  </si>
  <si>
    <t>Drury, Brandon (Y1)</t>
  </si>
  <si>
    <t>Duda, Lucas (3,L5-14M)</t>
  </si>
  <si>
    <t>Flores, Wilmer (ARB-Y4)</t>
  </si>
  <si>
    <t>Gyorko, Jedd (ARB-Y4)</t>
  </si>
  <si>
    <t>Lucroy, Jonathan (4,L5-14M)</t>
  </si>
  <si>
    <t>Mercer, Jordy (ARB-Y4)</t>
  </si>
  <si>
    <t>Miller, Brad (ARB-Y4)</t>
  </si>
  <si>
    <t>Suarez, Eugenio (2,F3-$2.775M)</t>
  </si>
  <si>
    <t>Turner, Trea (Y1)</t>
  </si>
  <si>
    <t>Williamson, Mac (Y1)</t>
  </si>
  <si>
    <t>Blanton, Joe (2,F2-$1.744M)</t>
  </si>
  <si>
    <t>Cedeno, Xavier (2,F3-$1,554M)</t>
  </si>
  <si>
    <t>Cishek, Steve (ARB-Y5)</t>
  </si>
  <si>
    <t>Clevinger, Mike (Y1)</t>
  </si>
  <si>
    <t>De Leon, Jose (MM)</t>
  </si>
  <si>
    <t>Degrom, Jacob (Y3)</t>
  </si>
  <si>
    <t>Gonzalez, Alex "Chi Chi"  (Y1*)</t>
  </si>
  <si>
    <t>Gott, Trevor (Y1*)</t>
  </si>
  <si>
    <t>Janssen, Casey (3,F3-1.23M)</t>
  </si>
  <si>
    <t>Miller, Andrew (2,F4-$11.34M)</t>
  </si>
  <si>
    <t>Ogando, Alexi (3,F3-1M)</t>
  </si>
  <si>
    <t>Reyes, Alexander (Y1)</t>
  </si>
  <si>
    <t>Torres, Carlos (2,F2-$522K)</t>
  </si>
  <si>
    <t>Urena, Jose (Y2)</t>
  </si>
  <si>
    <t>Villanueva, Carlos (2,F3-$2.799M)</t>
  </si>
  <si>
    <t>Volquez, Edinson (4,F4-9.2M)</t>
  </si>
  <si>
    <t>Weaver, Jered (3,F3-14.715M)</t>
  </si>
  <si>
    <t>Wilson, CJ (2,F3-$4.734M)</t>
  </si>
  <si>
    <t>Bethancourt, Christian (Y3)</t>
  </si>
  <si>
    <t>Blanco, Andres (2,F2-$3.2M)</t>
  </si>
  <si>
    <t>Burns, Billy+ (Y2)</t>
  </si>
  <si>
    <t>Cabrera, Asdrubal (3,F5-18.112M)</t>
  </si>
  <si>
    <t>Cron, CJ (Y3)</t>
  </si>
  <si>
    <t>Ethier, Andre (3,F3-3.785M)</t>
  </si>
  <si>
    <t>Mancini, Trey (MM)</t>
  </si>
  <si>
    <t>Molina, Yadier (2,F4-$17.64M)</t>
  </si>
  <si>
    <t>Moreland, Mitch (2,F3-$3.786M)</t>
  </si>
  <si>
    <t>Rondon, Jose Gregorio (MM)</t>
  </si>
  <si>
    <t>Ruiz, Carlos (4,F4-12M)</t>
  </si>
  <si>
    <t>Shaw, Travis* (Y2)</t>
  </si>
  <si>
    <t>Tomlinson, Kelby (Y2)</t>
  </si>
  <si>
    <t>Turner, Justin (ARB-Y6)</t>
  </si>
  <si>
    <t>Utley, Chase (3,F3-8.809M)</t>
  </si>
  <si>
    <t>Alvarez, Henderson (3,L5-14M)</t>
  </si>
  <si>
    <t>Bassitt, Chris (Y2*)</t>
  </si>
  <si>
    <t>Davies, Zach (Y2)</t>
  </si>
  <si>
    <t>Fien, Casey (2,F2-$1.61M)</t>
  </si>
  <si>
    <t>Gausman, Kevin (ARB-Y4)</t>
  </si>
  <si>
    <t>Hahn, Jesse (Y3)</t>
  </si>
  <si>
    <t>Hochevar, Luke (2,F2-$500k)</t>
  </si>
  <si>
    <t>Hudson, Daniel (2,F3-$2.295M)</t>
  </si>
  <si>
    <t>Jepsen, Kevin (3,F3-7.028M)</t>
  </si>
  <si>
    <t>Moore, Matt (ARB-Y4)</t>
  </si>
  <si>
    <t>Rodriguez, Eduardo (Y2)</t>
  </si>
  <si>
    <t>Romo, Sergio (3,F3-2.355M)</t>
  </si>
  <si>
    <t>Shipley, Braden (Y1)</t>
  </si>
  <si>
    <t>Arcia, Orlando (Y1)</t>
  </si>
  <si>
    <t>Cozart, Zack (ARB-Y5)</t>
  </si>
  <si>
    <t>Cuddyer, Michael (2,F2-$1.1M)</t>
  </si>
  <si>
    <t>Dickerson, Corey (ARB-Y4)</t>
  </si>
  <si>
    <t>Duffy, Matt Michael (Y2)</t>
  </si>
  <si>
    <t>Goldschmidt, Paul (3,L5-14M)</t>
  </si>
  <si>
    <t>Hanson, Alen (MM)</t>
  </si>
  <si>
    <t>Kepler, Max* (Y1)</t>
  </si>
  <si>
    <t>McCann, James (Y2)</t>
  </si>
  <si>
    <t>Pederson, Joc (Y2)</t>
  </si>
  <si>
    <t>Piscotty, Stephen (Y2)</t>
  </si>
  <si>
    <t>Posey, Buster (4,L5-14M)</t>
  </si>
  <si>
    <t>Reynolds, Matt William (MM)</t>
  </si>
  <si>
    <t>Schebler, Scott* (Y1)</t>
  </si>
  <si>
    <t>Seager, Kyle (3,L5-14M)</t>
  </si>
  <si>
    <t>Simmons, Andrelton (ARB-Y5)</t>
  </si>
  <si>
    <t>Arrieta, Jake (5,F5-10M)</t>
  </si>
  <si>
    <t>Barraclough, Kyle (Y2)</t>
  </si>
  <si>
    <t>Jeffress, Jeremy (Y3)</t>
  </si>
  <si>
    <t>Jungmann, Taylor (Y1*)</t>
  </si>
  <si>
    <t>Neris, Hector (Y2)</t>
  </si>
  <si>
    <t>Ramos, AJ (ARB-Y4)</t>
  </si>
  <si>
    <t>Ray, Robbie* (Y2)</t>
  </si>
  <si>
    <t>Rondon, Hector (ARB-Y4)</t>
  </si>
  <si>
    <t>Socolovich, Miguel (Y1*)</t>
  </si>
  <si>
    <t>Syndergaard, Noah (Y2)</t>
  </si>
  <si>
    <t>Ventura, Yordano (Y3)</t>
  </si>
  <si>
    <t>Zimmermann, Jordan (5,L5-14M)</t>
  </si>
  <si>
    <t>Calhoun, Kole (ARB-Y4)</t>
  </si>
  <si>
    <t>Canha, Mark (Y1*)</t>
  </si>
  <si>
    <t>Casali, Curt (Y2)</t>
  </si>
  <si>
    <t>Castillo, Rusney (Y1*)</t>
  </si>
  <si>
    <t>Cuthbert, Cheslor (Y1)</t>
  </si>
  <si>
    <t>Dietrich, Derek (ARB-Y4)</t>
  </si>
  <si>
    <t>Flowers, Tyler (ARB-Y6)</t>
  </si>
  <si>
    <t>Ianetta, Chris (3,F3-11.1M)</t>
  </si>
  <si>
    <t>Iglesias, Jose (Y3)</t>
  </si>
  <si>
    <t>Kemp, Matt (3,F4-21M)</t>
  </si>
  <si>
    <t>Lawrie, Brett (2,F5-$12.350M)</t>
  </si>
  <si>
    <t>Maybin, Cameron (5,L5-14M)</t>
  </si>
  <si>
    <t>Peterson, Jace (Y2)</t>
  </si>
  <si>
    <t>Rutledge, Josh (2,F3-$1M)</t>
  </si>
  <si>
    <t>Trumbo, Mark (ARB-Y6)</t>
  </si>
  <si>
    <t>Anderson, Chase (Y3)</t>
  </si>
  <si>
    <t>Darvish, Yu (5,F5-33.5M)</t>
  </si>
  <si>
    <t>Greinke, Zack (5,F5-26.25M)</t>
  </si>
  <si>
    <t>Jimenez, Ubaldo (2,F4-$4.6M)</t>
  </si>
  <si>
    <t>Mazzaro, Vin (4,F4-7M)</t>
  </si>
  <si>
    <t>Price, David (5,L5-14M)</t>
  </si>
  <si>
    <t>Wilson, Justin (ARB-Y4)</t>
  </si>
  <si>
    <t>Alonso, Yonder (3,F3-1.118M)</t>
  </si>
  <si>
    <t>Bogaerts, Xander (Y3)</t>
  </si>
  <si>
    <t>Cabrera, Melky (4,F4-5.584M)</t>
  </si>
  <si>
    <t>Castillo, Welington (ARB-Y5)</t>
  </si>
  <si>
    <t>Choo, Shin-Soo (3,F4-9.31M)</t>
  </si>
  <si>
    <t>Duvall, Adam (Y1)</t>
  </si>
  <si>
    <t>Espinosa, Danny (ARB-Y7)</t>
  </si>
  <si>
    <t>Gillaspie, Conor (ARB-Y4)</t>
  </si>
  <si>
    <t>Jones, JaCoby (MM)</t>
  </si>
  <si>
    <t>Kendrick, Howie (4,F5-16.995M)</t>
  </si>
  <si>
    <t>Lobaton, Jose (2,F3-$1.899M)</t>
  </si>
  <si>
    <t>Reimold, Nolan (2,F2-$550k)</t>
  </si>
  <si>
    <t>Singleton, Jonathan (2,F3-$1.26M)</t>
  </si>
  <si>
    <t>Solarte, Yangervis+ (Y3)</t>
  </si>
  <si>
    <t>Travis, Devon (Y2)</t>
  </si>
  <si>
    <t>Barnes, Matt (Y2)</t>
  </si>
  <si>
    <t>Bauer, Trevor (Y3)</t>
  </si>
  <si>
    <t>Betances, Dellin (Y3)</t>
  </si>
  <si>
    <t>Burgos, Enrique (Y2)</t>
  </si>
  <si>
    <t>Carrasco, Carlos (3,L5-14M)</t>
  </si>
  <si>
    <t>Davis, Wade (5,L5-14M)</t>
  </si>
  <si>
    <t>Dull, Ryan (Y1)</t>
  </si>
  <si>
    <t>Gray, Jon (Y2)</t>
  </si>
  <si>
    <t>Gregerson, Luke (2,F2-$5.6M)</t>
  </si>
  <si>
    <t>Herrera, Kelvin (ARB-Y5)</t>
  </si>
  <si>
    <t>Kimbrel, Craig (4,L5-14M)</t>
  </si>
  <si>
    <t>Nicolino, Justin (Y2)</t>
  </si>
  <si>
    <t>Pomeranz, Drew (ARB-Y4)</t>
  </si>
  <si>
    <t>Ramirez, Jose Altagracia (Y1)</t>
  </si>
  <si>
    <t>Reed, Addison (ARB-Y5)</t>
  </si>
  <si>
    <t>Samardzija, Jeff (4,L5-14M)</t>
  </si>
  <si>
    <t>Smith, Carson (Y1*)</t>
  </si>
  <si>
    <t>Walker, Taijuan (Y3)</t>
  </si>
  <si>
    <t>Cespedes, Yoenis (5,F5-26.5M)</t>
  </si>
  <si>
    <t>Correa, Carlos (Y2)</t>
  </si>
  <si>
    <t>Escobar, Eduardo (3,F4-7.5M)</t>
  </si>
  <si>
    <t>Grandal, Yasmani (ARB-Y5)</t>
  </si>
  <si>
    <t>Harper, Bryce (2,L5-14M)</t>
  </si>
  <si>
    <t>Kipnis, Jason (ARB-Y6)</t>
  </si>
  <si>
    <t>Martinez, Victor (2,F2-$1.73M)</t>
  </si>
  <si>
    <t>Mesoraco, Devin (ARB-Y5)</t>
  </si>
  <si>
    <t>Nimmo, Brandon (MM)</t>
  </si>
  <si>
    <t>Ortiz, David (2,F2-$7.75M)</t>
  </si>
  <si>
    <t>Phegley, Josh (Y2*)</t>
  </si>
  <si>
    <t>Puig, Yasiel (ARB-Y4)</t>
  </si>
  <si>
    <t>Soler, Jorge (Y2)</t>
  </si>
  <si>
    <t>Tomas, Yasmany (Y2)</t>
  </si>
  <si>
    <t>Vogelbach, Dan (MM)</t>
  </si>
  <si>
    <t>Anderson, Brett (3,F3-2.55M)</t>
  </si>
  <si>
    <t>Fiers, Mike (3,F3-9.3M)</t>
  </si>
  <si>
    <t>Garza, Matt (3,F3-14.535M)</t>
  </si>
  <si>
    <t>Goeddel, Erik (Y2)</t>
  </si>
  <si>
    <t>Grilli, Jason (2,F2-$1.29M)</t>
  </si>
  <si>
    <t>Heaney, Andrew (Y1*)</t>
  </si>
  <si>
    <t>Kelley, Shawn (2,F2-$6.8M)</t>
  </si>
  <si>
    <t>Leake, Mike (4,L5-14M)</t>
  </si>
  <si>
    <t>Morrow, Brandon (2,F2-$500k)</t>
  </si>
  <si>
    <t>Putnam, Zach (Y3)</t>
  </si>
  <si>
    <t>Strop, Pedro (2,F3-$10.5M)</t>
  </si>
  <si>
    <t>Aybar, Erick (3,F3-9.9M)</t>
  </si>
  <si>
    <t>Beckham, Tim (Y2)</t>
  </si>
  <si>
    <t>Blanco, Gregor (2,F2-$6.8M)</t>
  </si>
  <si>
    <t>Donaldson, Josh (ARB-Y5)</t>
  </si>
  <si>
    <t>Goins, Ryan (2,F3-$2.55M)</t>
  </si>
  <si>
    <t>Johnson, Kelly (2,F3-$7.2M)</t>
  </si>
  <si>
    <t>Mahtook, Mikie (Y2)</t>
  </si>
  <si>
    <t>Montero, Miguel (4,F4-11.84M)</t>
  </si>
  <si>
    <t>Panik, Joe (Y3)</t>
  </si>
  <si>
    <t>Sanchez, Gary (Y1)</t>
  </si>
  <si>
    <t>Zimmerman, Ryan (3,F5-14.35M)</t>
  </si>
  <si>
    <t>Chacin, Jhoulys (3,F3-1.425M)</t>
  </si>
  <si>
    <t>Colome, Alexander (Y2)</t>
  </si>
  <si>
    <t>Corbin, Patrick (ARB-Y4)</t>
  </si>
  <si>
    <t>Familia, Jeurys (Y3)</t>
  </si>
  <si>
    <t>Gray, Sonny (ARB-Y4)</t>
  </si>
  <si>
    <t>Hughes, Phil (2,F4-$10M)</t>
  </si>
  <si>
    <t>Kazmir, Scott (3,X3-15M)</t>
  </si>
  <si>
    <t>Lorenzen, Michael (Y2)</t>
  </si>
  <si>
    <t>Melancon, Mark (ARB-Y7)</t>
  </si>
  <si>
    <t>Perez, Oliver (2,F3-$1.425M)</t>
  </si>
  <si>
    <t>Sale, Chris (4,L5-14M)</t>
  </si>
  <si>
    <t>Scribner, Evan (Y2*)</t>
  </si>
  <si>
    <t>Walden, Jordan (2,F3-$1M)</t>
  </si>
  <si>
    <t>Wilson, Alex (Y3)</t>
  </si>
  <si>
    <t>Alfaro, Jorge (MM)</t>
  </si>
  <si>
    <t>Bour, Justin* (Y2)</t>
  </si>
  <si>
    <t>Castro, Starlin (ARB-Y7)</t>
  </si>
  <si>
    <t>Crawford, Carl (2,F3-$1M)</t>
  </si>
  <si>
    <t>Gomez, Carlos (4,F5-24.313M)</t>
  </si>
  <si>
    <t>Margot, Manuel (MM)</t>
  </si>
  <si>
    <t>Mazara, Nomar (Y1)</t>
  </si>
  <si>
    <t>Nieuwenhuis, Kirk (3,F3-1.5M)</t>
  </si>
  <si>
    <t>Pearce, Steve (3,F3-9M)</t>
  </si>
  <si>
    <t>Peraza, Jose (Y1)</t>
  </si>
  <si>
    <t>Rodriguez, Sean (3,F3-1.995M)</t>
  </si>
  <si>
    <t>Romine, Andrew (ARB-Y4)</t>
  </si>
  <si>
    <t>Ross, David (2,F2-$2M)</t>
  </si>
  <si>
    <t>Smolinski, Jake (Y2)</t>
  </si>
  <si>
    <t>Soto, Geovanni (4,F5-9.54M)</t>
  </si>
  <si>
    <t>Springer, George (Y3)</t>
  </si>
  <si>
    <t>Vazquez, Christian Rafael (Y2)</t>
  </si>
  <si>
    <t>Wong, Kolten (Y3)</t>
  </si>
  <si>
    <t>Young, Delmon (3,F3-4.5M)</t>
  </si>
  <si>
    <t>Allen, Cody (ARB-Y5)</t>
  </si>
  <si>
    <t>Cole, A.J. (Y1)</t>
  </si>
  <si>
    <t>Furbush, Charlie (2,F3-$1.005M)</t>
  </si>
  <si>
    <t>Hill, Rich (2,F3-$2.4M)</t>
  </si>
  <si>
    <t>Manship, Jeff (2,F3-$1.05M)</t>
  </si>
  <si>
    <t>McGee, Jake (2,F3-$3.15M)</t>
  </si>
  <si>
    <t>Nelson, Jimmy (Y3)</t>
  </si>
  <si>
    <t>Nola, Aaron (Y2)</t>
  </si>
  <si>
    <t>Paxton, James (Y3)</t>
  </si>
  <si>
    <t>Stephenson, Robert (Y1)</t>
  </si>
  <si>
    <t>Strasburg, Stephen (3,L5-14M)</t>
  </si>
  <si>
    <t>Young, Chris (2,F3-$12.969M)</t>
  </si>
  <si>
    <t>Cervelli, Francisco (2,F5-$17M)</t>
  </si>
  <si>
    <t>Gonzalez, Marwin (2,F4-$12.4M)</t>
  </si>
  <si>
    <t>Gordon, Alex (2,F5-$19.5M)</t>
  </si>
  <si>
    <t>Gregorius, Didi (ARB-Y4)</t>
  </si>
  <si>
    <t>Gutierrez, Franklin (2,F2-$2.2M)</t>
  </si>
  <si>
    <t>Mondesi, Raul Adalberto (Y1)</t>
  </si>
  <si>
    <t>Murphy, John Ryan (Y1*)</t>
  </si>
  <si>
    <t>Odor, Rougned (Y3)</t>
  </si>
  <si>
    <t>Park, Byung Ho (Y1)</t>
  </si>
  <si>
    <t>Pedroia, Dustin (2,F4-$14.8M)</t>
  </si>
  <si>
    <t>Polanco, Gregory (Y3)</t>
  </si>
  <si>
    <t>Reddick, Josh (ARB-Y6)</t>
  </si>
  <si>
    <t>Rizzo, Anthony (3,L5-14M)</t>
  </si>
  <si>
    <t>Smith, Mallex (Y1)</t>
  </si>
  <si>
    <t>Stanton, Giancarlo (4,L5-14M)</t>
  </si>
  <si>
    <t>Alcantara, Raul (MM)</t>
  </si>
  <si>
    <t>Cahill, Trevor (4,L4-16M)</t>
  </si>
  <si>
    <t>Cingrani, Tony (2,F3-$1.545M)</t>
  </si>
  <si>
    <t>Diaz, Edwin (Y1)</t>
  </si>
  <si>
    <t>Eflin, Zach (Y1)</t>
  </si>
  <si>
    <t>Greene, Shane (Y3)</t>
  </si>
  <si>
    <t>Morton, Charlie (4,F5-8M)</t>
  </si>
  <si>
    <t>Perez, Martin (ARB-Y5)</t>
  </si>
  <si>
    <t>Roark, Tanner (ARB-Y4)</t>
  </si>
  <si>
    <t>Salas, Fernando (3,F4-4M)</t>
  </si>
  <si>
    <t>Tonkin, Michael (Y2)</t>
  </si>
  <si>
    <t>Vogelsong, Ryan (3,F4-8M)</t>
  </si>
  <si>
    <t>Andrus, Elvis (5,L5-14M)</t>
  </si>
  <si>
    <t>Chirinos, Robinson (Y3)</t>
  </si>
  <si>
    <t>Dozier, Brian (2,L5-14M)</t>
  </si>
  <si>
    <t>Jones, Garrett (5,L5-14M)</t>
  </si>
  <si>
    <t>Moss, Brandon (4,F5-21.934M)</t>
  </si>
  <si>
    <t>Orlando, Paulo (Y2)</t>
  </si>
  <si>
    <t>Ozuna, Marcell (ARB-Y4)</t>
  </si>
  <si>
    <t>Perez, Roberto (Y2)</t>
  </si>
  <si>
    <t>Quinn, Roman (MM)</t>
  </si>
  <si>
    <t>Ramirez, Aramis (4,F4-7M)</t>
  </si>
  <si>
    <t>Saladino, Tyler (Y2)</t>
  </si>
  <si>
    <t>Santana, Carlos (4,L5-14M)</t>
  </si>
  <si>
    <t>Spangenberg, Cory* (Y1*)</t>
  </si>
  <si>
    <t>Farmer, Buck (Y2)</t>
  </si>
  <si>
    <t>Feldman, Scott (3,F3-10.005M)</t>
  </si>
  <si>
    <t>Hellickson, Jeremy (ARB-Y7)</t>
  </si>
  <si>
    <t>Kontos, George (2,F3-$3.09M)</t>
  </si>
  <si>
    <t>Lamb, John* (Y2)</t>
  </si>
  <si>
    <t>Manaea, Sean (Y1)</t>
  </si>
  <si>
    <t>Martinez, Carlos Ernesto (Y3)</t>
  </si>
  <si>
    <t>Matz, Steve (Y2)</t>
  </si>
  <si>
    <t>Niese, Jonathan (2,F3-$5.013M)</t>
  </si>
  <si>
    <t>Nolasco, Ricky (3,F3-2.597M)</t>
  </si>
  <si>
    <t>Ramos, Cesar (2,F2-$1.51M)</t>
  </si>
  <si>
    <t>Rea, Colin (Y2)</t>
  </si>
  <si>
    <t>Urias, Julio (Y1)</t>
  </si>
  <si>
    <t>Beltran, Carlos (2,F2-$5M)</t>
  </si>
  <si>
    <t>Colon, Christian (Y2)</t>
  </si>
  <si>
    <t>Denofria, Chris (3,F3-1.2M)</t>
  </si>
  <si>
    <t>Fielder, Prince (3,F5-12M)</t>
  </si>
  <si>
    <t>Gordon, Dee (ARB-Y6)</t>
  </si>
  <si>
    <t>Hernandez, Cesar (ARB-Y4)</t>
  </si>
  <si>
    <t>Hernandez, Enrique (Y3)</t>
  </si>
  <si>
    <t>Hicks, Aaron (ARB-Y4)</t>
  </si>
  <si>
    <t>La Stella, Tommy (Y2)</t>
  </si>
  <si>
    <t>Rupp, Cameron (Y2)</t>
  </si>
  <si>
    <t>Swanson, Dansby (Y1)</t>
  </si>
  <si>
    <t>Vargas, Kennys+ (Y3)</t>
  </si>
  <si>
    <t>Zunino, Mike (ARB-Y4)</t>
  </si>
  <si>
    <t>Bradley, Archie  (Y2)</t>
  </si>
  <si>
    <t>Harvey, Matt (ARB-Y4)</t>
  </si>
  <si>
    <t>Hernandez, Felix (4,F5-51.125M)</t>
  </si>
  <si>
    <t>Koehler, Tom (ARB-Y4)</t>
  </si>
  <si>
    <t>Mitchell, Bryan (Y1*)</t>
  </si>
  <si>
    <t>Motte, Jason (2,F2-$900K)</t>
  </si>
  <si>
    <t>Norris, Bud (4,F4-8.02M)</t>
  </si>
  <si>
    <t>Rivero, Felipe* (Y2)</t>
  </si>
  <si>
    <t>Robles, Hansel (Y2)</t>
  </si>
  <si>
    <t>Sabathia, CC (4,F4-18.22M)</t>
  </si>
  <si>
    <t>Salazar, Danny (ARB-Y4)</t>
  </si>
  <si>
    <t>Shoemaker, Matt (Y3)</t>
  </si>
  <si>
    <t>Snell, Blake (Y1)</t>
  </si>
  <si>
    <t>Soria, Joakim (2,F4-$7.2M)</t>
  </si>
  <si>
    <t>Taillon, Jameson (Y1)</t>
  </si>
  <si>
    <t>Wilhelmsen, Tom (2,F3-$2.55M)</t>
  </si>
  <si>
    <t>Byrd, Marlon (2,F4-$12M)</t>
  </si>
  <si>
    <t>Callaspo, Alberto (4,F4-4.92M)</t>
  </si>
  <si>
    <t>Crawford, Brandon (ARB-Y6)</t>
  </si>
  <si>
    <t>Davis, Rajai (3,F4-6.6M)</t>
  </si>
  <si>
    <t>Loney, James (3,F5-10M)</t>
  </si>
  <si>
    <t>McCutchen, Andrew (5,L5-14M)</t>
  </si>
  <si>
    <t>Peralta, David* (Y3)</t>
  </si>
  <si>
    <t>Peterson, Shane* (Y1*)</t>
  </si>
  <si>
    <t>Prado, Martin (3,F4-10M)</t>
  </si>
  <si>
    <t>Ramirez, Hanley (3,F4-17M)</t>
  </si>
  <si>
    <t>Walker, Neil (ARB-Y7)</t>
  </si>
  <si>
    <t>Yelich, Christian (ARB-Y4)</t>
  </si>
  <si>
    <t>Dunn, Mike (ARB-Y6)</t>
  </si>
  <si>
    <t>Fister, Doug (2,F3-$5.25M)</t>
  </si>
  <si>
    <t>Gallardo, Yovani (2,F4-$11M)</t>
  </si>
  <si>
    <t>Godley, Zack (Y2)</t>
  </si>
  <si>
    <t>Hughes, Jared (ARB-Y5)</t>
  </si>
  <si>
    <t>Lincecum, Tim (2,F3-$1.95M)</t>
  </si>
  <si>
    <t>Maness, Seth (2,F2-$500k)</t>
  </si>
  <si>
    <t>McHugh, Collin (Y3)</t>
  </si>
  <si>
    <t>Peralta, Wily (ARB-Y4)</t>
  </si>
  <si>
    <t>Phelps, David (ARB-Y5)</t>
  </si>
  <si>
    <t>Reed, Cody (Y1)</t>
  </si>
  <si>
    <t>Ryan, Kyle* (Y2)</t>
  </si>
  <si>
    <t>Street, Huston (4,F4-12M)</t>
  </si>
  <si>
    <t>Tanaka, Masahiro (Y3)</t>
  </si>
  <si>
    <t>Verrett, Logan (Y2)</t>
  </si>
  <si>
    <t>Worley, Vance (3,F4-11.76M)</t>
  </si>
  <si>
    <t>Barnhart, Tucker+ (Y2)</t>
  </si>
  <si>
    <t>Bourn, Michael (2,F2-$650k)</t>
  </si>
  <si>
    <t>Bregman, Alex (Y1)</t>
  </si>
  <si>
    <t>Desmond, Ian (4,L5-14M)</t>
  </si>
  <si>
    <t>Holliday, Matt (2,F3-$2.82M)</t>
  </si>
  <si>
    <t>Machado, Manny (2,L5-14M)</t>
  </si>
  <si>
    <t>Olson, Matt (MM)</t>
  </si>
  <si>
    <t>Paredes, Jimmy (2,F3-$1.77M)</t>
  </si>
  <si>
    <t>Pence, Hunter (3,F4-14M)</t>
  </si>
  <si>
    <t>Pujols, Albert (3,F4-10M)</t>
  </si>
  <si>
    <t>Saunders, Michael (5,F5-9.75M)</t>
  </si>
  <si>
    <t>Story, Trevor (Y1)</t>
  </si>
  <si>
    <t>Chavez, Jesse (2,F3-$5.7M)</t>
  </si>
  <si>
    <t>Claudio, Alex* (Y1)</t>
  </si>
  <si>
    <t>de la Rosa, Jorge (3,F3-8.539M)</t>
  </si>
  <si>
    <t>Hardy, Blaine* (Y3)</t>
  </si>
  <si>
    <t>Hendricks, Kyle (Y3)</t>
  </si>
  <si>
    <t>Morin, Mike (Y3)</t>
  </si>
  <si>
    <t>Shields, James (3,F3-19.845M)</t>
  </si>
  <si>
    <t>Smith, Joe (3,F3-7.969M)</t>
  </si>
  <si>
    <t>Vargas, Jason (3,F3-10.057M)</t>
  </si>
  <si>
    <t>Wright, Mike (Y2)</t>
  </si>
  <si>
    <t>Castellanos, Nick (Y3)</t>
  </si>
  <si>
    <t>Collins, Tyler (Y2)</t>
  </si>
  <si>
    <t>De Aza, Alejandro (2,F2-$3.4M)</t>
  </si>
  <si>
    <t>De Jesus, Ivan (Y2)</t>
  </si>
  <si>
    <t>Deshields, Delino (Y2)</t>
  </si>
  <si>
    <t>Haniger, Mitch (Y1)</t>
  </si>
  <si>
    <t>LeMahieu, DJ (ARB-Y5)</t>
  </si>
  <si>
    <t>Leon, Sandy+ (Y2)</t>
  </si>
  <si>
    <t>Nunez, Renato (MM)</t>
  </si>
  <si>
    <t>Paulsen, Ben* (Y1*)</t>
  </si>
  <si>
    <t>Plawecki, Kevin (Y2)</t>
  </si>
  <si>
    <t>Ramirez, Alexei (4,F5-10M)</t>
  </si>
  <si>
    <t>Robinson, Clint* (Y2)</t>
  </si>
  <si>
    <t>Santana, Danny+ (Y3)</t>
  </si>
  <si>
    <t>Werth, Jayson (2,F3-$2.175M)</t>
  </si>
  <si>
    <t>Britton, Zach (ARB-Y6)</t>
  </si>
  <si>
    <t>Brooks, Aaron (Y1*)</t>
  </si>
  <si>
    <t>Buchholz, Clay (3,F5-10M)</t>
  </si>
  <si>
    <t>Buehrle, Mark (4,F4-13.073M)</t>
  </si>
  <si>
    <t>Chafin, Andrew* (Y2)</t>
  </si>
  <si>
    <t>Jenkins, Tyrell (Y1)</t>
  </si>
  <si>
    <t>Lackey, John (3,F4-11M)</t>
  </si>
  <si>
    <t>Layne, Tommy* (Y2)</t>
  </si>
  <si>
    <t>Liberatore, Adam* (Y2)</t>
  </si>
  <si>
    <t>Medlen, Kris (2,F3-$5.037M)</t>
  </si>
  <si>
    <t>Rodriguez, Fernando (2,F3-$2.097M)</t>
  </si>
  <si>
    <t>Ross, Joe (Y2)</t>
  </si>
  <si>
    <t>Tazawa, Junichi (2,F3-$2.127M)</t>
  </si>
  <si>
    <t>Arencibia, J.P. (3,F3-1M)</t>
  </si>
  <si>
    <t>Cecchini, Gavin (MM)</t>
  </si>
  <si>
    <t>Chisenhall, Lonnie (ARB-Y6)</t>
  </si>
  <si>
    <t>Coghlan, Chris (3,F3-5.462M)</t>
  </si>
  <si>
    <t>Corporan, Carlos (3,F3-1M)</t>
  </si>
  <si>
    <t>Dickerson, Alex* (Y1)</t>
  </si>
  <si>
    <t>Dyson, Jarrod (ARB-Y5)</t>
  </si>
  <si>
    <t>Gallo, Joey (Y1*)</t>
  </si>
  <si>
    <t>Galvis, Freddy (ARB-Y5)</t>
  </si>
  <si>
    <t>Hosmer, Eric (ARB-Y6)</t>
  </si>
  <si>
    <t>Kiermaier, Kevin* (Y3)</t>
  </si>
  <si>
    <t>Lowe, Mark (2,F3-$2.379M)</t>
  </si>
  <si>
    <t>Maile, Luke (Y1)</t>
  </si>
  <si>
    <t>McCann, Brian (4,F5-24.009M)</t>
  </si>
  <si>
    <t>Napoli, Mike (2,F2-$2.248M)</t>
  </si>
  <si>
    <t>Parker, Jarrett* (Y1)</t>
  </si>
  <si>
    <t>Pham, Tommy (Y2)</t>
  </si>
  <si>
    <t>Pinder, Chad (MM)</t>
  </si>
  <si>
    <t>Profar, Jurickson (Y2)</t>
  </si>
  <si>
    <t>Sanchez, Carlos+ (Y3)</t>
  </si>
  <si>
    <t>Baez, Pedro (Y3)</t>
  </si>
  <si>
    <t>Bedrosian, Cam (Y2)</t>
  </si>
  <si>
    <t>Berrios, Jose (Y1)</t>
  </si>
  <si>
    <t>Bumgarner, Madison (4,L5-14M)</t>
  </si>
  <si>
    <t>Conley, Adam* (Y2)</t>
  </si>
  <si>
    <t>Dyson, Sam (Y3)</t>
  </si>
  <si>
    <t>Finnegan, Brandon* (Y2)</t>
  </si>
  <si>
    <t>Giles, Ken (Y3)</t>
  </si>
  <si>
    <t>Givens, Mychal (Y2)</t>
  </si>
  <si>
    <t>Jones, Nate (2,F2-$500k)</t>
  </si>
  <si>
    <t>Keuchel, Dallas (2,L5-14M)</t>
  </si>
  <si>
    <t>Lynn, Lance (3,L5-14M)</t>
  </si>
  <si>
    <t>Minor, Mike (4,L5-14M)</t>
  </si>
  <si>
    <t>Montgomery, Mike (Y2)</t>
  </si>
  <si>
    <t>Nicasio, Juan (2,F3-$2.25M)</t>
  </si>
  <si>
    <t>Ottavino, Adam (3,F3-3.142M)</t>
  </si>
  <si>
    <t>Quintana, Jose (2,L5-14M)</t>
  </si>
  <si>
    <t>Robertson, David (3,F3-6M)</t>
  </si>
  <si>
    <t>Treinen, Blake (Y3)</t>
  </si>
  <si>
    <t>Vizcaino, Arodys (Y2)</t>
  </si>
  <si>
    <t>Wainwright, Adam (3,F5-28.875M)</t>
  </si>
  <si>
    <t>Warren, Adam (ARB-Y4)</t>
  </si>
  <si>
    <t>Abreu, Jose Dariel (Y3)</t>
  </si>
  <si>
    <t>Benintendi, Andrew (Y1)</t>
  </si>
  <si>
    <t>Cain, Lorenzo (3,L5-14M)</t>
  </si>
  <si>
    <t>Castro, Daniel (Y1)</t>
  </si>
  <si>
    <t>Garcia, Adonis (Y2)</t>
  </si>
  <si>
    <t>Gomes, Yan (4,F5-11.75M)</t>
  </si>
  <si>
    <t>Guyer, Brandon (Y3)</t>
  </si>
  <si>
    <t>Inciarte, Ender* (Y3)</t>
  </si>
  <si>
    <t>Kinsler, Ian (3,F5-13.25M)</t>
  </si>
  <si>
    <t>Realmuto, J.T. (Y2)</t>
  </si>
  <si>
    <t>Reed, AJ (Y1)</t>
  </si>
  <si>
    <t>Russell, Addison (Y2)</t>
  </si>
  <si>
    <t>Sano, Miguel (Y2)</t>
  </si>
  <si>
    <t>Schwarber, Kyle (Y1*)</t>
  </si>
  <si>
    <t>Semien, Marcus (Y3)</t>
  </si>
  <si>
    <t>Susac, Andrew (Y1*)</t>
  </si>
  <si>
    <t>Axford, John (3,F3-1.11M)</t>
  </si>
  <si>
    <t>Cecil, Brett (4,F4-8.8M)</t>
  </si>
  <si>
    <t>Cooney, Tim (Y1*)</t>
  </si>
  <si>
    <t>Cotton, Jharel (MM)</t>
  </si>
  <si>
    <t>Danks, John (2,F2-$1.942M)</t>
  </si>
  <si>
    <t>Hand, Brad (2,F3-$2.712M)</t>
  </si>
  <si>
    <t>Jackson, Edwin (3,F3-1.275M)</t>
  </si>
  <si>
    <t>Kela, Keone (Y2)</t>
  </si>
  <si>
    <t>Kluber, Corey (2,L5-14M)</t>
  </si>
  <si>
    <t>Maurer, Brandon (ARB-Y4)</t>
  </si>
  <si>
    <t>McCullers, Lance (Y2)</t>
  </si>
  <si>
    <t>Tomlin, Josh (3,F3-1.892M)</t>
  </si>
  <si>
    <t>Wood, Alex (ARB-Y4)</t>
  </si>
  <si>
    <t>Adames, Cristhian+ (Y1)</t>
  </si>
  <si>
    <t>Alberto, Hanser (Y1*)</t>
  </si>
  <si>
    <t>Altherr, Aaron (Y2)</t>
  </si>
  <si>
    <t>Buxton, Byron (Y2)</t>
  </si>
  <si>
    <t>Encarnacion, Edwin (4,F5-30M)</t>
  </si>
  <si>
    <t>Giavotella, Johnny (2,F3-$1.89M)</t>
  </si>
  <si>
    <t>Herrera, Dilson (Y1*)</t>
  </si>
  <si>
    <t>Herrera, Odubel* (Y2)</t>
  </si>
  <si>
    <t>Kim, Hyun-Soo (Y1)</t>
  </si>
  <si>
    <t>Lamb, Jake* (Y3)</t>
  </si>
  <si>
    <t>Rivera, Rene (3,F3-6M)</t>
  </si>
  <si>
    <t>Souza, Steven (Y2)</t>
  </si>
  <si>
    <t>Suzuki, Kurt (4,F4-4M)</t>
  </si>
  <si>
    <t>Bettis, Chad (2,F3-$2,793M)</t>
  </si>
  <si>
    <t>Bundy, Dylan (Y1)</t>
  </si>
  <si>
    <t>Duke, Zach (3,F3-3.937M)</t>
  </si>
  <si>
    <t>Estrada, Marco (ARB-Y6)</t>
  </si>
  <si>
    <t>Griffin, AJ (Y3)</t>
  </si>
  <si>
    <t>Iglesias, Raisel (Y2)</t>
  </si>
  <si>
    <t>Maeda, Kenta (Y1)</t>
  </si>
  <si>
    <t>Miller, Shelby (ARB-Y4)</t>
  </si>
  <si>
    <t>Morgan, Adam* (Y2)</t>
  </si>
  <si>
    <t>Osuna, Roberto (Y2)</t>
  </si>
  <si>
    <t>Ramirez, Erasmo (ARB-Y5)</t>
  </si>
  <si>
    <t>Santiago, Hector (ARB-Y5)</t>
  </si>
  <si>
    <t>Weaver, Luke (Y1)</t>
  </si>
  <si>
    <t>Webb, Ryan (3,F3-1.653M)</t>
  </si>
  <si>
    <t>Wood, Travis (4,L5-14M)</t>
  </si>
  <si>
    <t>Altuve, Jose (3,L5-14M)</t>
  </si>
  <si>
    <t>Aoki, Norichika (5,F5-16.407M)</t>
  </si>
  <si>
    <t>Belt, Brandon (3,L5-14M)</t>
  </si>
  <si>
    <t>Carter, Chris V. (ARB-Y5)</t>
  </si>
  <si>
    <t>Ellsbury, Jacoby (2,F5-$11.75M)</t>
  </si>
  <si>
    <t>Gattis, Evan (ARB-Y4)</t>
  </si>
  <si>
    <t>Kang, Jung-Ho (Y2)</t>
  </si>
  <si>
    <t>Kelly, Carson (MM)</t>
  </si>
  <si>
    <t>Lindor, Francisco (Y2)</t>
  </si>
  <si>
    <t>Markakis, Nick (3,F5-15.75M)</t>
  </si>
  <si>
    <t>McGehee, Casey (3,F3-3.622M)</t>
  </si>
  <si>
    <t>Owings, Chris (Y3)</t>
  </si>
  <si>
    <t>Perez, Carlos Eduardo (Y2)</t>
  </si>
  <si>
    <t>Rojas, Miguel (Y3)</t>
  </si>
  <si>
    <t>Butler, Eddie (Y2)</t>
  </si>
  <si>
    <t>Cain, Matt (4,F5-33.6M)</t>
  </si>
  <si>
    <t>Feliz, Neftali (2,F2-$500k)</t>
  </si>
  <si>
    <t>Floyd, Gavin (3,F3-1.276M)</t>
  </si>
  <si>
    <t>Hunter, Tommy (2,F2-$1.4M)</t>
  </si>
  <si>
    <t>Jennings, Dan (ARB-Y4)</t>
  </si>
  <si>
    <t>May, Trevor (Y3)</t>
  </si>
  <si>
    <t>Neshek, Pat (2,F2-$1.2M)</t>
  </si>
  <si>
    <t>Norris, Daniel (Y2)</t>
  </si>
  <si>
    <t>Papelbon, Jonathan (4,F5-14.7M)</t>
  </si>
  <si>
    <t>Pineda, Michael (ARB-Y4)</t>
  </si>
  <si>
    <t>Thompson, Jake Keith (Y1)</t>
  </si>
  <si>
    <t>Tillman, Chris (2,F3-$11.4M)</t>
  </si>
  <si>
    <t>Verlander, Justin (3,F3-11.4M)</t>
  </si>
  <si>
    <t>Bell, Josh (Pit) (Y1)</t>
  </si>
  <si>
    <t>Bryant, Kris (Y2)</t>
  </si>
  <si>
    <t>Carpenter, Matt (2,L5-14M)</t>
  </si>
  <si>
    <t>Davis, Ike (3,F3-1.641M)</t>
  </si>
  <si>
    <t>Frazier, Todd (ARB-Y6)</t>
  </si>
  <si>
    <t>Hedges, Austin (Y1*)</t>
  </si>
  <si>
    <t>Jaso, John (2,F2-$1.25M)</t>
  </si>
  <si>
    <t>Marte, Ketel (Y2)</t>
  </si>
  <si>
    <t>Moncada, Yoan (MM)</t>
  </si>
  <si>
    <t>Pompey, Dalton+ (Y1*)</t>
  </si>
  <si>
    <t>Saltalamacchia, Jarrod (4,F5-18.625M)</t>
  </si>
  <si>
    <t>Seager, Corey (Y2)</t>
  </si>
  <si>
    <t>Segura, Jean (ARB-Y5)</t>
  </si>
  <si>
    <t>Taylor, Chris (2,F3-$1.05M)</t>
  </si>
  <si>
    <t>Tucker, Preston* (Y2)</t>
  </si>
  <si>
    <t>Upton, Justin (2,F5-$27.5M )</t>
  </si>
  <si>
    <t>Alvarez, Jose Ricardo (Y3)</t>
  </si>
  <si>
    <t>Beck, Chris (Y1)</t>
  </si>
  <si>
    <t>Blair, Aaron (Y1)</t>
  </si>
  <si>
    <t>Casilla, Santiago (2,F2-$1.626M)</t>
  </si>
  <si>
    <t>de la Rosa, Rubby (ARB-Y4)</t>
  </si>
  <si>
    <t>Farquhar, Danny (ARB-Y4)</t>
  </si>
  <si>
    <t>Friedrich, Christian (Y3)</t>
  </si>
  <si>
    <t>Fulmer, Carson (MM)</t>
  </si>
  <si>
    <t>Holland, Greg (3,L5-14M)</t>
  </si>
  <si>
    <t>Lyles, Jordan (ARB-Y6)</t>
  </si>
  <si>
    <t>Lyons, Tyler (ARB-Y4)</t>
  </si>
  <si>
    <t>Martinez, Nick (Y3)</t>
  </si>
  <si>
    <t>Nova, Ivan (4,L5-14M)</t>
  </si>
  <si>
    <t>Overton, Dillon (MM)</t>
  </si>
  <si>
    <t>Peavy, Jake (3,F4-9.975M)</t>
  </si>
  <si>
    <t>Romero, Enny (Y2)</t>
  </si>
  <si>
    <t>Sampson, Keyvius (Y2)</t>
  </si>
  <si>
    <t>Scheppers, Tanner (3,F3-1.335M)</t>
  </si>
  <si>
    <t>Straily, Dan (3,F3-2.175)</t>
  </si>
  <si>
    <t>Stroman, Marcus (Y2)</t>
  </si>
  <si>
    <t>Wisler, Matt (Y2)</t>
  </si>
  <si>
    <t>Ahmed, Nick (Y2)</t>
  </si>
  <si>
    <t>Avila, Alex (ARB-Y7)</t>
  </si>
  <si>
    <t>Gosselin, Philip (Y3)</t>
  </si>
  <si>
    <t>Hamilton, Billy (Y3)</t>
  </si>
  <si>
    <t>Hechavarria, Adeiny (ARB-Y5)</t>
  </si>
  <si>
    <t>Holt, Brock (Y3)</t>
  </si>
  <si>
    <t>Jankowski, Travis (Y1)</t>
  </si>
  <si>
    <t>Peralta, Jhonny (3,X3-15M)</t>
  </si>
  <si>
    <t>Ramos, Wilson (ARB-Y5)</t>
  </si>
  <si>
    <t>Revere, Ben (ARB-Y6)</t>
  </si>
  <si>
    <t>Reynolds, Mark (2,F2-$500k)</t>
  </si>
  <si>
    <t>Rosario, Eddie (Y2)</t>
  </si>
  <si>
    <t>Taylor, Michael Anthony (Y2)</t>
  </si>
  <si>
    <t>Desclafani, Anthony (Y3)</t>
  </si>
  <si>
    <t>Diaz, Jumbo (Y3)</t>
  </si>
  <si>
    <t>Duffey, Tyler (Y2)</t>
  </si>
  <si>
    <t>Gomez, Jeanmar (2,F3-$2.622M)</t>
  </si>
  <si>
    <t>Hoffman, Jeff (Y1)</t>
  </si>
  <si>
    <t>Madson, Ryan (2,F3-$2.55M)</t>
  </si>
  <si>
    <t>Musgrove, Joe (Y1)</t>
  </si>
  <si>
    <t>Odorizzi, Jake (Y3)</t>
  </si>
  <si>
    <t>Sanchez, Aaron (Y3)</t>
  </si>
  <si>
    <t>Siegrist, Kevin (ARB-Y4)</t>
  </si>
  <si>
    <t>Wacha, Mickael (ARB-Y4)</t>
  </si>
  <si>
    <t>Ackley, Dustin (2,F5-$8M)</t>
  </si>
  <si>
    <t>Adams, Matt (ARB-Y4)</t>
  </si>
  <si>
    <t>Anderson, Tim (Y1)</t>
  </si>
  <si>
    <t>Beckham, Gordon (5,L5-14M)</t>
  </si>
  <si>
    <t>Blackmon, Charlie (ARB-Y6)</t>
  </si>
  <si>
    <t>Crisp, Coco (4,F4-12M)</t>
  </si>
  <si>
    <t>Dahl, David (Y1)</t>
  </si>
  <si>
    <t>Franklin, Nick (2,F3-$1.005M)</t>
  </si>
  <si>
    <t>Hamilton, Josh (2,F3-$1.095M)</t>
  </si>
  <si>
    <t>Johnson, Chris (3,F4-5M)</t>
  </si>
  <si>
    <t>Martinez, JD (3,F5-12M)</t>
  </si>
  <si>
    <t>Myers, Wil (ARB-Y4)</t>
  </si>
  <si>
    <t>Perez, Salvador (ARB-Y6)</t>
  </si>
  <si>
    <t>Renfroe, Hunter (MM)</t>
  </si>
  <si>
    <t>Santana, Domingo (Y2)</t>
  </si>
  <si>
    <t>Schoop, Jon (Y3)</t>
  </si>
  <si>
    <t>Thompson, Trayce (Y2)</t>
  </si>
  <si>
    <t>Tulowitzki, Troy (3,F5-32.75M)</t>
  </si>
  <si>
    <t>Uribe, Juan (3,F3-5.4M)</t>
  </si>
  <si>
    <t>Anderson, Cody (Y2)</t>
  </si>
  <si>
    <t>Araujo, Elvis* (Y2)</t>
  </si>
  <si>
    <t>Chapman, Aroldis (3,L5-14M)</t>
  </si>
  <si>
    <t>Giolito, Lucas (MM)</t>
  </si>
  <si>
    <t>Holland, Derek (5,L5-14M)</t>
  </si>
  <si>
    <t>Jansen, Kenley (ARB-Y7)</t>
  </si>
  <si>
    <t>Kendrick, Kyle (3,F3-7.875M)</t>
  </si>
  <si>
    <t>Knebel, Corey (Y2)</t>
  </si>
  <si>
    <t>Latos, Mat (5,L5-14M)</t>
  </si>
  <si>
    <t>Lopez, Reynaldo (Y1)</t>
  </si>
  <si>
    <t>Porcello, Rick (5,L5-14M)</t>
  </si>
  <si>
    <t>Pressly, Ryan (Y3)</t>
  </si>
  <si>
    <t>Severino, Luis (Y2)</t>
  </si>
  <si>
    <t>Teheran, Julio (ARB-Y4)</t>
  </si>
  <si>
    <t>Wilson, Tyler (Y2)</t>
  </si>
  <si>
    <t>Withrow, Chris (Y2)</t>
  </si>
  <si>
    <t>Alvarez, Pedro (4,L5-14M)</t>
  </si>
  <si>
    <t>Baez, Javier (Y2)</t>
  </si>
  <si>
    <t>Bird, Greg (Y1*)</t>
  </si>
  <si>
    <t>Cano, Robinson (4,F5-48.51M)</t>
  </si>
  <si>
    <t>Franco, Maikel (Y2)</t>
  </si>
  <si>
    <t>Gonzalez, Adrian (4,F5-24.25M)</t>
  </si>
  <si>
    <t>Jackson, Austin (4,L5-14M)</t>
  </si>
  <si>
    <t>Perez, Hernan (Y2)</t>
  </si>
  <si>
    <t>Swihart, Blake (Y1*)</t>
  </si>
  <si>
    <t>Trout, Mike (3,L5-14M)</t>
  </si>
  <si>
    <t>Vogt, Stephen (ARB-Y4)</t>
  </si>
  <si>
    <t>Wieters, Matt (5,L5-14M)</t>
  </si>
  <si>
    <t>Wright, David (3,F3-5.906M)</t>
  </si>
  <si>
    <t>Andriese, Matt (Y2)</t>
  </si>
  <si>
    <t>Boyd, Matt* (Y2)</t>
  </si>
  <si>
    <t>Cobb, Alex (3,L5-14M)</t>
  </si>
  <si>
    <t>Diekman, Jake (ARB-Y5)</t>
  </si>
  <si>
    <t>Eickhoff, Jerad (Y2)</t>
  </si>
  <si>
    <t>Fernandez, Jose D (ARB-Y4)</t>
  </si>
  <si>
    <t>Garcia, Yimi (Y1*)</t>
  </si>
  <si>
    <t>Gonzalez, Miguel Angel (ARB-Y5)</t>
  </si>
  <si>
    <t>Graveman, Kendall (Y2)</t>
  </si>
  <si>
    <t>Hamels, Cole (3,F5-29.4M)</t>
  </si>
  <si>
    <t>Nuno, Vidal (Y3)</t>
  </si>
  <si>
    <t>Osich, Josh* (Y2)</t>
  </si>
  <si>
    <t>Owens, Henry (Y1*)</t>
  </si>
  <si>
    <t>Tropeano, Nick (Y2)</t>
  </si>
  <si>
    <t>Conforto, Michael (Y2)</t>
  </si>
  <si>
    <t>Contreras, Willson (Y1)</t>
  </si>
  <si>
    <t>Garcia, Avisail (ARB-Y4)</t>
  </si>
  <si>
    <t>Judge, Aaron (MM)</t>
  </si>
  <si>
    <t>Marisnick, Jake (ARB-Y4)</t>
  </si>
  <si>
    <t>Martin, Russell (2,F5-$15.9M)</t>
  </si>
  <si>
    <t>Mauer, Joe (3,F4-8.4M)</t>
  </si>
  <si>
    <t>Pennington, Cliff (2,F3-$1.941M)</t>
  </si>
  <si>
    <t>Polanco, Jorge+ (Y1)</t>
  </si>
  <si>
    <t>Tapia, Raimel (MM)</t>
  </si>
  <si>
    <t>Zobrist, Ben (4,F5-30.87M)</t>
  </si>
  <si>
    <t>fixed</t>
  </si>
  <si>
    <t>Fine</t>
  </si>
  <si>
    <t>Overusage Fine</t>
  </si>
  <si>
    <t>Jack Wier</t>
  </si>
  <si>
    <t>1,X1-$5M</t>
  </si>
  <si>
    <t>Happ, JA (1,X1-$5M)</t>
  </si>
  <si>
    <t>Archer, Chris (1,L5-14M)</t>
  </si>
  <si>
    <t>Arenado, Nolan (1,L5-14M)</t>
  </si>
  <si>
    <t>Cosart, Jarred (1,L5-14M)</t>
  </si>
  <si>
    <t>Davis, Khris (1,L5-14M)</t>
  </si>
  <si>
    <t>Duffy, Danny (1,L5-14M)</t>
  </si>
  <si>
    <t>Eaton, Adam (1,L5-14M)</t>
  </si>
  <si>
    <t>Gennett, Scooter (1,L5-14M)</t>
  </si>
  <si>
    <t>Martin, Leonys (1,L5-14M)</t>
  </si>
  <si>
    <t>Pollock, A.J. (1,L5-14M)</t>
  </si>
  <si>
    <t>Rendon, Anthony (1,L5-14M)</t>
  </si>
  <si>
    <t>Villar, Jonathan (1,L5-14M)</t>
  </si>
  <si>
    <t>Bradley, Jackie (1,L5-14M)</t>
  </si>
  <si>
    <t>Cole, Gerrit (1,L5-14M)</t>
  </si>
  <si>
    <t>Arbitration</t>
  </si>
  <si>
    <t>Greenville trades its 2017 1st rd pick to Mudville for Adeiny Hechavarria and MUD 2017 3rd rd pick</t>
  </si>
  <si>
    <t>Greenville trades its 2017 2nd rd pick to Virginia for ALA 2017 2nd rd and VIR 2017 3rd rd picks</t>
  </si>
  <si>
    <t>Greenville trades Jake Bauers and GBS 2018 2nd rd pick to West Oakland for Russell Martin</t>
  </si>
  <si>
    <t>Columbus trades Nate Jones to Virginia for Virginia 2017 #2 draft pick and 1.5M in cash</t>
  </si>
  <si>
    <t>Trx #5</t>
  </si>
  <si>
    <t>Columbus trades Adonis Garcia, Cam Bedrosian, Plum Island '17 #1, Middlesex '17 #2, Andrew Susac 
to Gotham City for Josh Donaldson and Shawn Kelley</t>
  </si>
  <si>
    <t>2017 TRX #2</t>
  </si>
  <si>
    <t>2017 TRX #4</t>
  </si>
  <si>
    <t>2017 TRX #5</t>
  </si>
  <si>
    <t>2017 TRX #6</t>
  </si>
  <si>
    <t>trx #6</t>
  </si>
  <si>
    <t>Gotham City trades Pedro Strop and $500K to Virginia for VIR'17 # 4 and Clint Robinson</t>
  </si>
  <si>
    <t>2017 TRX #7</t>
  </si>
  <si>
    <t>trx #7</t>
  </si>
  <si>
    <t>Trx #7</t>
  </si>
  <si>
    <t>Exeter trades Alex Bregman and Doug Fister to West Oakland for Cole Hamels, the late Jose D Fernandez, and Jake Diekman</t>
  </si>
  <si>
    <t>2017 TRX #8</t>
  </si>
  <si>
    <t>trx #9</t>
  </si>
  <si>
    <t>trx #8</t>
  </si>
  <si>
    <t>Waikiki trades Zack Cozart, $350 K in cash, and Virginia #8(2017) draft pick to Virginia for Chicago #2 (2017) + Virginia #4 (2018) draft picks</t>
  </si>
  <si>
    <t>2017 TRX #9</t>
  </si>
  <si>
    <t>Trx #9</t>
  </si>
  <si>
    <t>locked and untradeable (4 picks in 1st 5 rounds combined)</t>
  </si>
  <si>
    <t>NOVEMBER</t>
  </si>
  <si>
    <t>2017 TRX #10</t>
  </si>
  <si>
    <t>Waikiki agree to send Kevin Jepsen and $250,000 cash to Middlesex for CC Sabathia.</t>
  </si>
  <si>
    <t>Trx #10</t>
  </si>
  <si>
    <t>New York trades their 2017 3rd round pick, Cody Allen and $1M to Aspen for Luke Weaver and Carson Kelly</t>
  </si>
  <si>
    <t>2017 TRX #11</t>
  </si>
  <si>
    <t>trx #11</t>
  </si>
  <si>
    <t>Trx #11</t>
  </si>
  <si>
    <t>2017 TRX #12</t>
  </si>
  <si>
    <t>trx #12</t>
  </si>
  <si>
    <t>New York trades Rich Hill and Josh Redthingy to Virginia for Columbus 2017 #2 draft pick, Thunder Bay 2017 #2 draft pick, Christian Arroyo and Josh Naylor</t>
  </si>
  <si>
    <t>Pismo Beach cuts John Danks</t>
  </si>
  <si>
    <t>Exeter releases Tim Lincecum, Huston Street, &amp; Jimmy Paredes.</t>
  </si>
  <si>
    <t>2017 TRX #14; Terminal Pay</t>
  </si>
  <si>
    <t>Lincecum, Tim (3,F3-$1.95M)</t>
  </si>
  <si>
    <t>Paredes, Jimmy (3,F3-$1.77M)</t>
  </si>
  <si>
    <t>Jon Gordon</t>
  </si>
  <si>
    <t>trx 12</t>
  </si>
  <si>
    <t xml:space="preserve">Middlesex </t>
  </si>
  <si>
    <t xml:space="preserve">Gotham City </t>
  </si>
  <si>
    <t xml:space="preserve">Chicago </t>
  </si>
  <si>
    <t xml:space="preserve">West Oakland </t>
  </si>
  <si>
    <t xml:space="preserve">Waikiki </t>
  </si>
  <si>
    <t xml:space="preserve">Pena, Ramiro </t>
  </si>
  <si>
    <t xml:space="preserve">Alaska </t>
  </si>
  <si>
    <t>Ramirez, JC</t>
  </si>
  <si>
    <t xml:space="preserve">New York </t>
  </si>
  <si>
    <t xml:space="preserve">Columbus </t>
  </si>
  <si>
    <t xml:space="preserve">Williamsburg </t>
  </si>
  <si>
    <t>Wilson, Bobby</t>
  </si>
  <si>
    <t xml:space="preserve">Thunder Bay </t>
  </si>
  <si>
    <t>Ellington, Brian</t>
  </si>
  <si>
    <t xml:space="preserve">Simmons, Shae </t>
  </si>
  <si>
    <t xml:space="preserve">Palo Alto </t>
  </si>
  <si>
    <t>D'Arnaud, Chase</t>
  </si>
  <si>
    <t xml:space="preserve">Plum Island </t>
  </si>
  <si>
    <t>Gearrin, Cory</t>
  </si>
  <si>
    <t xml:space="preserve">Aspen </t>
  </si>
  <si>
    <t xml:space="preserve">Mudville </t>
  </si>
  <si>
    <t xml:space="preserve">San Jose </t>
  </si>
  <si>
    <t xml:space="preserve">Leblanc, Wade </t>
  </si>
  <si>
    <t>Vincent, Nick</t>
  </si>
  <si>
    <t xml:space="preserve">Mansfield </t>
  </si>
  <si>
    <t>Morales, Kendrys</t>
  </si>
  <si>
    <t xml:space="preserve">Pismo Beach </t>
  </si>
  <si>
    <t xml:space="preserve">Chatwood, Tyler </t>
  </si>
  <si>
    <t xml:space="preserve">Virginia </t>
  </si>
  <si>
    <t xml:space="preserve">Rock Island </t>
  </si>
  <si>
    <t>2017 Free Agency</t>
  </si>
  <si>
    <t>1,F1-$210k</t>
  </si>
  <si>
    <t>1,F1-$225k</t>
  </si>
  <si>
    <t>1,F2-$525k</t>
  </si>
  <si>
    <t>1,F1-$273k</t>
  </si>
  <si>
    <t>1,F2-$580k</t>
  </si>
  <si>
    <t>1,F1-$300k</t>
  </si>
  <si>
    <t>1,F2-$620k</t>
  </si>
  <si>
    <t>1,F1-$310k</t>
  </si>
  <si>
    <t>1,F1-$325,784</t>
  </si>
  <si>
    <t>1,F3-$1.002M</t>
  </si>
  <si>
    <t>1,F2-$680k</t>
  </si>
  <si>
    <t>1,F2-$690k</t>
  </si>
  <si>
    <t>1,F2-$700k</t>
  </si>
  <si>
    <t>1,F1-$350k</t>
  </si>
  <si>
    <t>1,F2-$742k</t>
  </si>
  <si>
    <t>1,F2-$750k</t>
  </si>
  <si>
    <t>1,F3-$1.2M</t>
  </si>
  <si>
    <t>1,F1-$410k</t>
  </si>
  <si>
    <t>1,F2-$830,744</t>
  </si>
  <si>
    <t>1,F3-$1.275M</t>
  </si>
  <si>
    <t>1,F2-$890k</t>
  </si>
  <si>
    <t>1,F3-$1.386M</t>
  </si>
  <si>
    <t>1,F2-$976.5k</t>
  </si>
  <si>
    <t>1,F1-$488K</t>
  </si>
  <si>
    <t>1,F2-$980k</t>
  </si>
  <si>
    <t>1,F2-$1M</t>
  </si>
  <si>
    <t>1,F1-$510K</t>
  </si>
  <si>
    <t>1,F3-$1.575M</t>
  </si>
  <si>
    <t>1,F1-$541</t>
  </si>
  <si>
    <t>1,F2-$1.11M</t>
  </si>
  <si>
    <t>1,F1-$585k</t>
  </si>
  <si>
    <t>1,F1-$600k</t>
  </si>
  <si>
    <t>1,F3-$1.86M</t>
  </si>
  <si>
    <t>1,F1-$650k</t>
  </si>
  <si>
    <t>1,F3-$2.025M</t>
  </si>
  <si>
    <t>1,F3-$1.988M</t>
  </si>
  <si>
    <t>1,F3-$1.981M</t>
  </si>
  <si>
    <t>1,F2-$1.42M</t>
  </si>
  <si>
    <t>1,F2-$1.492M</t>
  </si>
  <si>
    <t>1,F1-$747K</t>
  </si>
  <si>
    <t>1,F2-$1.5M</t>
  </si>
  <si>
    <t>1,F3-$2.331M</t>
  </si>
  <si>
    <t>1,F3-$2.363M</t>
  </si>
  <si>
    <t>1,F2-$1.638M</t>
  </si>
  <si>
    <t>1,F3-$2.524M</t>
  </si>
  <si>
    <t>1,F3-$2.284M</t>
  </si>
  <si>
    <t>1,F3-$2.618M</t>
  </si>
  <si>
    <t>1,F1-$890k</t>
  </si>
  <si>
    <t>1,F1-$908K</t>
  </si>
  <si>
    <t>1,F3-$2.835M</t>
  </si>
  <si>
    <t>1,F4-$4M</t>
  </si>
  <si>
    <t>1,F4-$4.2M</t>
  </si>
  <si>
    <t>1,F3-$3.150M</t>
  </si>
  <si>
    <t>1,F2-$2.184M</t>
  </si>
  <si>
    <t>1,F3-$3.3M</t>
  </si>
  <si>
    <t>1,F4-$4.41M</t>
  </si>
  <si>
    <t>1,F2-$2.205M</t>
  </si>
  <si>
    <t>1,F1-$1.15M</t>
  </si>
  <si>
    <t>1,F1-$1.155M</t>
  </si>
  <si>
    <t>1,F2-$2.4M</t>
  </si>
  <si>
    <t>1,F4-$5.166M</t>
  </si>
  <si>
    <t>1,F3-$3.995M</t>
  </si>
  <si>
    <t>1,F1-$1.397M</t>
  </si>
  <si>
    <t>1,F2-$2.9M</t>
  </si>
  <si>
    <t>1,F2-$2.924M</t>
  </si>
  <si>
    <t>1,F3-$4.417M</t>
  </si>
  <si>
    <t>1,F2-$3M</t>
  </si>
  <si>
    <t>1,F2-$3.034M</t>
  </si>
  <si>
    <t>1,F2-$3.35M</t>
  </si>
  <si>
    <t>1,F5-$8.75M</t>
  </si>
  <si>
    <t>1,F5-$8.55M</t>
  </si>
  <si>
    <t>1,F2-$3.6M</t>
  </si>
  <si>
    <t>1,F5-$9.375M</t>
  </si>
  <si>
    <t>1,F2-$3.947M</t>
  </si>
  <si>
    <t>1,F3-$5.985M</t>
  </si>
  <si>
    <t>1,F4-$8.45M</t>
  </si>
  <si>
    <t>1,F3-$6.535M</t>
  </si>
  <si>
    <t>1,F4-$8.715M</t>
  </si>
  <si>
    <t>1,F5-$10.474M</t>
  </si>
  <si>
    <t>1,F2-$4.5M</t>
  </si>
  <si>
    <t>1,F5-$12.5M</t>
  </si>
  <si>
    <t>1,F4-$10.3M</t>
  </si>
  <si>
    <t>1,F4-$10.5M</t>
  </si>
  <si>
    <t>1,F1-$2.625M</t>
  </si>
  <si>
    <t>1,F5-$14.077M</t>
  </si>
  <si>
    <t>1,F5-$14.438M</t>
  </si>
  <si>
    <t>1,F2-$5.51M</t>
  </si>
  <si>
    <t>1,F2-$6M</t>
  </si>
  <si>
    <t>1,F2-$6.2M</t>
  </si>
  <si>
    <t>1,F2-$6.51M</t>
  </si>
  <si>
    <t>1,F3-$10M</t>
  </si>
  <si>
    <t>1,F3-$10.125M</t>
  </si>
  <si>
    <t>1,F4-$14.175M</t>
  </si>
  <si>
    <t>1,F4-$14.7M</t>
  </si>
  <si>
    <t>1,F3-$11.13M</t>
  </si>
  <si>
    <t>1,F5-$18.597M</t>
  </si>
  <si>
    <t>1,F5-$19.076M</t>
  </si>
  <si>
    <t>1,F4-$15.8M</t>
  </si>
  <si>
    <t>1,F2-$7.922M</t>
  </si>
  <si>
    <t>1,F2-$8M</t>
  </si>
  <si>
    <t>1,F2-$9.1M</t>
  </si>
  <si>
    <t>1,F1-$5M</t>
  </si>
  <si>
    <t>1,F3-$21M</t>
  </si>
  <si>
    <t xml:space="preserve">1,F5-$37,333M </t>
  </si>
  <si>
    <t>1,F5-$37.485M</t>
  </si>
  <si>
    <t>1,F1-$7.5M</t>
  </si>
  <si>
    <t>1,F5-$42.5M</t>
  </si>
  <si>
    <t>2,F2-$525k</t>
  </si>
  <si>
    <t>2,F2-$580k</t>
  </si>
  <si>
    <t>2,F2-$620k</t>
  </si>
  <si>
    <t>2,F3-$1.002M</t>
  </si>
  <si>
    <t>2,F2-$680k</t>
  </si>
  <si>
    <t>2,F2-$690k</t>
  </si>
  <si>
    <t>2,F2-$700k</t>
  </si>
  <si>
    <t>3,F3-$1.002M</t>
  </si>
  <si>
    <t>2,F2-$742k</t>
  </si>
  <si>
    <t>2,F2-$750k</t>
  </si>
  <si>
    <t>2,F3-$1.2M</t>
  </si>
  <si>
    <t>3,F3-$1.2M</t>
  </si>
  <si>
    <t>2,F2-$830,744</t>
  </si>
  <si>
    <t>2,F3-$1.275M</t>
  </si>
  <si>
    <t>2,F2-$890k</t>
  </si>
  <si>
    <t>2,F3-$1.386M</t>
  </si>
  <si>
    <t>2,F2-$976.5k</t>
  </si>
  <si>
    <t>3,F3-$1.275M</t>
  </si>
  <si>
    <t>3,F3-$1.386M</t>
  </si>
  <si>
    <t>2,F2-$980k</t>
  </si>
  <si>
    <t>2,F2-$1M</t>
  </si>
  <si>
    <t>2,F3-$1.575M</t>
  </si>
  <si>
    <t>3,F3-$1.575M</t>
  </si>
  <si>
    <t>2,F2-$1.11M</t>
  </si>
  <si>
    <t>2,F3-$1.86M</t>
  </si>
  <si>
    <t>3,F3-$1.86M</t>
  </si>
  <si>
    <t>2,F3-$1.981M</t>
  </si>
  <si>
    <t>2,F3-$1.988M</t>
  </si>
  <si>
    <t>2,F3-$2.025M</t>
  </si>
  <si>
    <t>3,F3-$1.981M</t>
  </si>
  <si>
    <t>3,F3-$1.988M</t>
  </si>
  <si>
    <t>3,F3-$2.025M</t>
  </si>
  <si>
    <t>2,F2-$1.42M</t>
  </si>
  <si>
    <t>2,F2-$1.492M</t>
  </si>
  <si>
    <t>2,F2-$1.5M</t>
  </si>
  <si>
    <t>2,F3-$2.284M</t>
  </si>
  <si>
    <t>2,F3-$2.331M</t>
  </si>
  <si>
    <t>2,F3-$2.363M</t>
  </si>
  <si>
    <t>2,F2-$1.638M</t>
  </si>
  <si>
    <t>2,F3-$2.524M</t>
  </si>
  <si>
    <t>2,F3-$2.618M</t>
  </si>
  <si>
    <t>3,F3-$2.284M</t>
  </si>
  <si>
    <t>3,F3-$2.331M</t>
  </si>
  <si>
    <t>3,F3-$2.363M</t>
  </si>
  <si>
    <t>3,F3-$2.524M</t>
  </si>
  <si>
    <t>3,F3-$2.618M</t>
  </si>
  <si>
    <t>2,F3-$2.835M</t>
  </si>
  <si>
    <t>2,F4-$4M</t>
  </si>
  <si>
    <t>2,F4-$4.2M</t>
  </si>
  <si>
    <t>2,F3-$3.150M</t>
  </si>
  <si>
    <t>2,F2-$2.184M</t>
  </si>
  <si>
    <t>2,F3-$3.3M</t>
  </si>
  <si>
    <t>2,F4-$4.41M</t>
  </si>
  <si>
    <t>2,F2-$2.205M</t>
  </si>
  <si>
    <t>3,F3-$2.835M</t>
  </si>
  <si>
    <t>3,F4-$4M</t>
  </si>
  <si>
    <t>3,F4-$4.2M</t>
  </si>
  <si>
    <t>3,F3-$3.150M</t>
  </si>
  <si>
    <t>4,F4-$4M</t>
  </si>
  <si>
    <t>4,F4-$4.2M</t>
  </si>
  <si>
    <t>3,F3-$3.3M</t>
  </si>
  <si>
    <t>3,F4-$4.41M</t>
  </si>
  <si>
    <t>4,F4-$4.41M</t>
  </si>
  <si>
    <t>2,F2-$2.4M</t>
  </si>
  <si>
    <t>2,F4-$5.166M</t>
  </si>
  <si>
    <t>2,F3-$3.995M</t>
  </si>
  <si>
    <t>3,F4-$5.166M</t>
  </si>
  <si>
    <t>3,F3-$3.995M</t>
  </si>
  <si>
    <t>4,F4-$5.166M</t>
  </si>
  <si>
    <t>2,F2-$2.9M</t>
  </si>
  <si>
    <t>2,F2-$2.924M</t>
  </si>
  <si>
    <t>2,F3-$4.417M</t>
  </si>
  <si>
    <t>2,F2-$3M</t>
  </si>
  <si>
    <t>2,F2-$3.034M</t>
  </si>
  <si>
    <t>2,F2-$3.35M</t>
  </si>
  <si>
    <t>2,F5-$8.75M</t>
  </si>
  <si>
    <t>2,F5-$8.55M</t>
  </si>
  <si>
    <t>2,F2-$3.6M</t>
  </si>
  <si>
    <t>2,F5-$9.375M</t>
  </si>
  <si>
    <t>2,F2-$3.947M</t>
  </si>
  <si>
    <t>2,F3-$5.985M</t>
  </si>
  <si>
    <t>2,F4-$8.45M</t>
  </si>
  <si>
    <t>2,F3-$6.535M</t>
  </si>
  <si>
    <t>2,F4-$8.715M</t>
  </si>
  <si>
    <t>2,F5-$10.474M</t>
  </si>
  <si>
    <t>2,F2-$4.5M</t>
  </si>
  <si>
    <t>2,F5-$12.5M</t>
  </si>
  <si>
    <t>2,F4-$10.3M</t>
  </si>
  <si>
    <t>2,F4-$10.5M</t>
  </si>
  <si>
    <t>3,F3-$4.417M</t>
  </si>
  <si>
    <t>3,F5-$8.75M</t>
  </si>
  <si>
    <t>3,F5-$8.55M</t>
  </si>
  <si>
    <t>4,F5-$8.75M</t>
  </si>
  <si>
    <t>4,F5-$8.55M</t>
  </si>
  <si>
    <t>5,F5-$8.75M</t>
  </si>
  <si>
    <t>5,F5-$8.55M</t>
  </si>
  <si>
    <t>3,F5-$9.375M</t>
  </si>
  <si>
    <t>4,F5-$9.375M</t>
  </si>
  <si>
    <t>5,F5-$9.375M</t>
  </si>
  <si>
    <t>3,F3-$5.985M</t>
  </si>
  <si>
    <t>3,F4-$8.45M</t>
  </si>
  <si>
    <t>3,F3-$6.535M</t>
  </si>
  <si>
    <t>3,F4-$8.715M</t>
  </si>
  <si>
    <t>3,F5-$10.474M</t>
  </si>
  <si>
    <t>4,F4-$8.45M</t>
  </si>
  <si>
    <t>4,F4-$8.715M</t>
  </si>
  <si>
    <t>4,F5-$10.474M</t>
  </si>
  <si>
    <t>5,F5-$10.474M</t>
  </si>
  <si>
    <t>3,F5-$12.5M</t>
  </si>
  <si>
    <t>4,F5-$12.5M</t>
  </si>
  <si>
    <t>5,F5-$12.5M</t>
  </si>
  <si>
    <t>3,F4-$10.3M</t>
  </si>
  <si>
    <t>3,F4-$10.5M</t>
  </si>
  <si>
    <t>4,F4-$10.3M</t>
  </si>
  <si>
    <t>4,F4-$10.5M</t>
  </si>
  <si>
    <t>2,F5-$14.077M</t>
  </si>
  <si>
    <t>2,F5-$14.438M</t>
  </si>
  <si>
    <t>2,F2-$5.51M</t>
  </si>
  <si>
    <t>2,F2-$6M</t>
  </si>
  <si>
    <t>2,F2-$6.2M</t>
  </si>
  <si>
    <t>2,F2-$6.51M</t>
  </si>
  <si>
    <t>2,F3-$10M</t>
  </si>
  <si>
    <t>2,F3-$10.125M</t>
  </si>
  <si>
    <t>2,F4-$14.175M</t>
  </si>
  <si>
    <t>2,F4-$14.7M</t>
  </si>
  <si>
    <t>2,F3-$11.13M</t>
  </si>
  <si>
    <t>2,F5-$18.597M</t>
  </si>
  <si>
    <t>2,F5-$19.076M</t>
  </si>
  <si>
    <t>2,F4-$15.8M</t>
  </si>
  <si>
    <t>2,F2-$7.922M</t>
  </si>
  <si>
    <t>2,F2-$8M</t>
  </si>
  <si>
    <t>2,F2-$9.1M</t>
  </si>
  <si>
    <t>3,F5-$14.077M</t>
  </si>
  <si>
    <t>3,F5-$14.438M</t>
  </si>
  <si>
    <t>4,F5-$14.077M</t>
  </si>
  <si>
    <t>4,F5-$14.438M</t>
  </si>
  <si>
    <t>5,F5-$14.077M</t>
  </si>
  <si>
    <t>5,F5-$14.438M</t>
  </si>
  <si>
    <t>3,F3-$10M</t>
  </si>
  <si>
    <t>3,F3-$10.125M</t>
  </si>
  <si>
    <t>3,F4-$14.175M</t>
  </si>
  <si>
    <t>3,F4-$14.7M</t>
  </si>
  <si>
    <t>3,F3-$11.13M</t>
  </si>
  <si>
    <t>3,F5-$18.597M</t>
  </si>
  <si>
    <t>3,F5-$19.076M</t>
  </si>
  <si>
    <t>3,F4-$15.8M</t>
  </si>
  <si>
    <t>4,F4-$14.175M</t>
  </si>
  <si>
    <t>4,F4-$14.7M</t>
  </si>
  <si>
    <t>4,F5-$18.597M</t>
  </si>
  <si>
    <t>4,F5-$19.076M</t>
  </si>
  <si>
    <t>4,F4-$15.8M</t>
  </si>
  <si>
    <t>5,F5-$18.597M</t>
  </si>
  <si>
    <t>5,F5-$19.076M</t>
  </si>
  <si>
    <t>2,F3-$21M</t>
  </si>
  <si>
    <t xml:space="preserve">2,F5-$37,333M </t>
  </si>
  <si>
    <t>2,F5-$37.485M</t>
  </si>
  <si>
    <t>3,F3-$21M</t>
  </si>
  <si>
    <t xml:space="preserve">3,F5-$37,333M </t>
  </si>
  <si>
    <t>3,F5-$37.485M</t>
  </si>
  <si>
    <t xml:space="preserve">4,F5-$37,333M </t>
  </si>
  <si>
    <t>4,F5-$37.485M</t>
  </si>
  <si>
    <t xml:space="preserve">5,F5-$37,333M </t>
  </si>
  <si>
    <t>5,F5-$37.485M</t>
  </si>
  <si>
    <t>2,F5-$42.5M</t>
  </si>
  <si>
    <t>3,F5-$42.5M</t>
  </si>
  <si>
    <t>4,F5-$42.5M</t>
  </si>
  <si>
    <t>5,F5-$42.5M</t>
  </si>
  <si>
    <t>Eovaldi, Nathan (1,F4-$4M)</t>
  </si>
  <si>
    <t>Gearrin, Cory (1,F3-$1.2M)</t>
  </si>
  <si>
    <t>Gonzalez, Gio (1,F4-$15.8M)</t>
  </si>
  <si>
    <t>Hammel, Jason (1,F2-$6.51M)</t>
  </si>
  <si>
    <t>Kintzler, Brandon (1,F2-$890k)</t>
  </si>
  <si>
    <t>Logan, Boone (1,F3-$1.425M)</t>
  </si>
  <si>
    <t>Valbuena, Luis (1,F2-$3.35M)</t>
  </si>
  <si>
    <t>Blevins, Jerry (1,F2-$742k)</t>
  </si>
  <si>
    <t>Gibson, Kyle (1,F5-$8.55M)</t>
  </si>
  <si>
    <t>Johnson, Jim (1,F3-$2.25M)</t>
  </si>
  <si>
    <t>Kelly, Joe (1,F3-$1.86M)</t>
  </si>
  <si>
    <t>Ross, Tyson (1,F5-$8M)</t>
  </si>
  <si>
    <t>Thornburg, Tyler (1,F5-$8.75M)</t>
  </si>
  <si>
    <t>Davis, Chris (1,F4-$10.3M)</t>
  </si>
  <si>
    <t>Stewart, Chris (1,F1-$210k)</t>
  </si>
  <si>
    <t>Barney, Darwin (1,F3-$2.835M)</t>
  </si>
  <si>
    <t>Bautista, Jose (1,F4-$10.5M)</t>
  </si>
  <si>
    <t>Heyward, Jason (1,F5-$14.438M)</t>
  </si>
  <si>
    <t>Pillar, Kevin (1,F5-$8M)</t>
  </si>
  <si>
    <t>Kennedy, Ian (1,F4-$14.175M)</t>
  </si>
  <si>
    <t>Benoit, Joaquin (1,F1-$225k)</t>
  </si>
  <si>
    <t>Broxton, Jonathan (1,F2-$690k)</t>
  </si>
  <si>
    <t>Cueto, Johnny (1,F3-$21M)</t>
  </si>
  <si>
    <t>Grimm, Justin (1,F1-$585k)</t>
  </si>
  <si>
    <t>Krol, Ian (1,F2-$620k)</t>
  </si>
  <si>
    <t>Ross, Robbie (1,F2-$1.11M)</t>
  </si>
  <si>
    <t>Forsythe, Logan (1,F2-$6.2M)</t>
  </si>
  <si>
    <t>Parra, Gerardo (1,F1-$200k)</t>
  </si>
  <si>
    <t>Rosales, Adam (1,F1-$700k)</t>
  </si>
  <si>
    <t>Delgado, Randall (1,F3-$1.26M)</t>
  </si>
  <si>
    <t>Perez, Williams (1,F3-$1.002M)</t>
  </si>
  <si>
    <t>Richards, Garrett (1,F3-$1.988M)</t>
  </si>
  <si>
    <t>Rosenthal, Trevor (1,F4-$4M)</t>
  </si>
  <si>
    <t>Cabrera, Miguel (1,F5-$37,333M )</t>
  </si>
  <si>
    <t>Lowrie, Jed (1,F1-$200k)</t>
  </si>
  <si>
    <t>Moustakas, Mike (1,F5-$10.474M)</t>
  </si>
  <si>
    <t>Norris, Derek (1,F3-$2.284M)</t>
  </si>
  <si>
    <t>Bastardo, Antonio (1,F2-$1M)</t>
  </si>
  <si>
    <t>Belisle, Matt (1,F1-$1.15M)</t>
  </si>
  <si>
    <t>Colon, Bartolo (1,F2-$9.1M)</t>
  </si>
  <si>
    <t>McGowan, Dustin (1,F2-$680k)</t>
  </si>
  <si>
    <t>O'Day, Darren (1,F1-$200k)</t>
  </si>
  <si>
    <t>Ohlendorf, Ross (1,F1-$225k)</t>
  </si>
  <si>
    <t>Richard, Clayton (1,F1-$350k)</t>
  </si>
  <si>
    <t>Carrera, Ezequiel (1,F1-$650k)</t>
  </si>
  <si>
    <t>Gosewisch, Tuffy (1,F1-$200k)</t>
  </si>
  <si>
    <t>Herrmann, Chris (1,F3-$3.3M)</t>
  </si>
  <si>
    <t>Rollins, Jimmy (1,F1-$225k)</t>
  </si>
  <si>
    <t>Young, Chris (1,F2-$980k)</t>
  </si>
  <si>
    <t>Chatwood, Tyler  (1,F5-$9.375M)</t>
  </si>
  <si>
    <t>Cruz, Nelson R. (1,F1-$7.5M)</t>
  </si>
  <si>
    <t>D'Arnaud, Chase (1,F2-$750k)</t>
  </si>
  <si>
    <t>Hundley, Nick (1,F2-$2.9M)</t>
  </si>
  <si>
    <t>Gee, Dillon (1,F1-$600k)</t>
  </si>
  <si>
    <t>Locke, Jeff (1,F2-$600k)</t>
  </si>
  <si>
    <t>Oberholtzer, Brett (1,F1-$300k)</t>
  </si>
  <si>
    <t>Francoeur, Jeff (1,F1-$200k)</t>
  </si>
  <si>
    <t>Plouffe, Trevor (1,F2-$500k)</t>
  </si>
  <si>
    <t>Upton, Melvin (1,F2-$2.924M)</t>
  </si>
  <si>
    <t>Dickey, R.A. (1,F2-$8M)</t>
  </si>
  <si>
    <t>Lewis, Colby (1,F2-$5M)</t>
  </si>
  <si>
    <t>Butera, Drew (1,F2-$2.4M)</t>
  </si>
  <si>
    <t>Drew, Stephen (1,F2-$1.42M)</t>
  </si>
  <si>
    <t>Petit, Yusmeiro (1,F2-$600k)</t>
  </si>
  <si>
    <t>Ramirez, JC (1,F2-$500k)</t>
  </si>
  <si>
    <t>Longoria, Evan (1,F1-$5M)</t>
  </si>
  <si>
    <t>Wilson, Bobby (1,F1-$310k)</t>
  </si>
  <si>
    <t>Bruce, Jay (1,F1-$5M)</t>
  </si>
  <si>
    <t>Abad, Fernando (1,F2-$580k)</t>
  </si>
  <si>
    <t>McAllister, Zach (1,F3-$1.275M)</t>
  </si>
  <si>
    <t>Rondon, Bruce (1,F3-$2.524M)</t>
  </si>
  <si>
    <t>Shaw, Bryan (1,F3-$2.025M)</t>
  </si>
  <si>
    <t>Ziegler, Brad (1,F1-$890k)</t>
  </si>
  <si>
    <t>Bourjos, Peter (1,F1-$410k)</t>
  </si>
  <si>
    <t>Escobar, Yunel (1,F2-$5.51M)</t>
  </si>
  <si>
    <t>Granderson, Curt (1,F2-$3.6M)</t>
  </si>
  <si>
    <t>Lagares, Juan (1,F2-$700k)</t>
  </si>
  <si>
    <t>Maldonado, Martin (1,F3-$1.575M)</t>
  </si>
  <si>
    <t>Smoak, Justin (1,F2-$500k)</t>
  </si>
  <si>
    <t>Clippard, Tyler (1,F3-$2.331M)</t>
  </si>
  <si>
    <t>Rodriguez, Francisco (1,F3-$3.995M)</t>
  </si>
  <si>
    <t>Rusin, Chris (1,F2-$3.034M)</t>
  </si>
  <si>
    <t>Uehara, Koji (1,F1-$488K)</t>
  </si>
  <si>
    <t>Vincent, Nick (1,F3-$2.363M)</t>
  </si>
  <si>
    <t>Watson, Tony (1,F3-$2.618M)</t>
  </si>
  <si>
    <t>Grossman, Robbie (1,F3-$3.150M)</t>
  </si>
  <si>
    <t>Morales, Kendrys (1,F2-$2.184M)</t>
  </si>
  <si>
    <t>Suzuki, Ichiro (1,F1-$1.397M)</t>
  </si>
  <si>
    <t>Valencia, Danny (1,F2-$4.5M)</t>
  </si>
  <si>
    <t>Doolittle, Sean (1,F2-$1.638M)</t>
  </si>
  <si>
    <t>Garcia, Jaime (1,F2-$6M)</t>
  </si>
  <si>
    <t>Leblanc, Wade  (1,F1-$541)</t>
  </si>
  <si>
    <t>Liriano, Francisco (1,F3-$11.13M)</t>
  </si>
  <si>
    <t>Simmons, Shae  (1,F3-$1.05M)</t>
  </si>
  <si>
    <t>Storen, Drew (1,F3-$1.05M)</t>
  </si>
  <si>
    <t>Brantley, Michael (1,F4-$8.45M)</t>
  </si>
  <si>
    <t>Pagan, Angel (1,F1-$747K)</t>
  </si>
  <si>
    <t>Smith, Seth (1,F2-$2.205M)</t>
  </si>
  <si>
    <t>Rodney, Fernando (1,F1-$510K)</t>
  </si>
  <si>
    <t>Headley, Chase (1,F1-$908K)</t>
  </si>
  <si>
    <t>Cashner, Andrew (1,F4-$5.166M)</t>
  </si>
  <si>
    <t>Ellington, Brian (1,F3-$1M)</t>
  </si>
  <si>
    <t>Hendriks, Liam (1,F3-$1.981M)</t>
  </si>
  <si>
    <t>Howell, JP (1,F1-$325,784)</t>
  </si>
  <si>
    <t>Rzepczynski, Marc (1,F2-$830,744)</t>
  </si>
  <si>
    <t>Beltre, Adrian (1,F3-$10M)</t>
  </si>
  <si>
    <t>Recker, Anthony (1,F2-$976.5k)</t>
  </si>
  <si>
    <t>Boyer, Blaine (1,F1-$210k)</t>
  </si>
  <si>
    <t>Hembree, Heath (1,F1-$200k)</t>
  </si>
  <si>
    <t>Hernandez, David (1,F1-$273k)</t>
  </si>
  <si>
    <t>McCarthy, Brandon (1,F3-$1M)</t>
  </si>
  <si>
    <t>Smith, Will Michael (1,F3-$1.386M)</t>
  </si>
  <si>
    <t>Yates, Kirby (1,F1-$200k)</t>
  </si>
  <si>
    <t>Navarro, Dioner (1,F2-$525k)</t>
  </si>
  <si>
    <t>Phillips, Brandon (1,F2-$1.492M)</t>
  </si>
  <si>
    <t>Rasmus, Colby (1,F1-$200k)</t>
  </si>
  <si>
    <t>Votto, Joey (1,F4-$14.7M)</t>
  </si>
  <si>
    <t>Ellis, A.J. (1,F1-$200k)</t>
  </si>
  <si>
    <t>Jones, Adam (1,F5-$12.5M)</t>
  </si>
  <si>
    <t>Brach, Brad (1,F2-$5M)</t>
  </si>
  <si>
    <t>Fowler, Dexter (1,F3-$10.125M)</t>
  </si>
  <si>
    <t>Harrison, Josh (1,F2-$3M)</t>
  </si>
  <si>
    <t>Holaday, Bryan (1,F1-$250k)</t>
  </si>
  <si>
    <t>Mathis, Jeff (1,F1-$250k)</t>
  </si>
  <si>
    <t>Pena, Ramiro  (1,F1-$200k)</t>
  </si>
  <si>
    <t>Petit, Gregorio (1,F1-$200k)</t>
  </si>
  <si>
    <t>Scherzer, Max (1,F5-$37.485M)</t>
  </si>
  <si>
    <t>Gonzalez, Carlos (1,F5-$19.076M)</t>
  </si>
  <si>
    <t>Murphy, Daniel (1,F5-$18.597M)</t>
  </si>
  <si>
    <t>Karns, Nate (1,F3-$1.575M)</t>
  </si>
  <si>
    <t>Kershaw, Clayton (1,F5-$42.5M)</t>
  </si>
  <si>
    <t>Otero, Dan (1,F4-$8.715M)</t>
  </si>
  <si>
    <t>Skaggs, Tyler (1,F4-$4.2M)</t>
  </si>
  <si>
    <t>Freese, David (1,F3-$4.417M)</t>
  </si>
  <si>
    <t>Joyce, Matthew (1,F2-$1.5M)</t>
  </si>
  <si>
    <t>Rua, Ryan (1,F2-$500k)</t>
  </si>
  <si>
    <t>Sardinas, Luis (1,F2-$750k)</t>
  </si>
  <si>
    <t>Iwakuma, Hisashi (1,F2-$7.922M)</t>
  </si>
  <si>
    <t>Miley, Wade (1,F1-$2.625M)</t>
  </si>
  <si>
    <t>Pelfrey, Mike (1,F1-$1.155M)</t>
  </si>
  <si>
    <t>Castro, Jason (1,F3-$5.985M)</t>
  </si>
  <si>
    <t>d'Arnaud, Travis (1,F5-$14.077M)</t>
  </si>
  <si>
    <t>Escobar, Alcides (1,F4-$4.41M)</t>
  </si>
  <si>
    <t>Hardy, J.J. (1,F2-$3.947M)</t>
  </si>
  <si>
    <t>Nunez, Eduardo (1,F3-$6.535M)</t>
  </si>
  <si>
    <t>Pismo Beach trades Kurt Suzuki to Greenville for the Black Sox's 9th round pick in the 2018 draft</t>
  </si>
  <si>
    <t>2017 TRX #15</t>
  </si>
  <si>
    <t>trx #15</t>
  </si>
  <si>
    <t>2017 TRX #16</t>
  </si>
  <si>
    <t>trx #16</t>
  </si>
  <si>
    <t>Columbus trades Ottavino, Baez, and their '18 #5 to Chicago for their '18 #2 &amp; #4</t>
  </si>
  <si>
    <t>2017 TRX #17</t>
  </si>
  <si>
    <t>Virginia trades Mitch Haniger, GBS '17 #2 and CBS '18 #3 to Columbus for Lorenzo Cain, ‘17 GCG #5, ’17 NYM #6 + $250K</t>
  </si>
  <si>
    <t>trx #18</t>
  </si>
  <si>
    <t>trx #17</t>
  </si>
  <si>
    <t>cash</t>
  </si>
  <si>
    <t>Trx #17</t>
  </si>
  <si>
    <t>Waikiki agrees to send Jesse Hahn to Gotham City for Jason Grilli</t>
  </si>
  <si>
    <t>2017 TRX #18</t>
  </si>
  <si>
    <t>DECEMBER</t>
  </si>
  <si>
    <t>ASP releases Ryan Webb &amp; Casey McGehee</t>
  </si>
  <si>
    <t>SAN releases Carlos Corporan and JP Arencibia</t>
  </si>
  <si>
    <t>2017 TRX #21</t>
  </si>
  <si>
    <t>trx 21</t>
  </si>
  <si>
    <t>trx 21 - cut</t>
  </si>
  <si>
    <t>Columbus has traded Adam Wainwright, Arodys Vizcaino, Adam Warren, $1MM cash and their 2017 #4 to Rock Island for Edwin Diaz, Garret Jones and Aramis Ramirez then Columbus waives Jones &amp; Ramirez</t>
  </si>
  <si>
    <t>Trx #21</t>
  </si>
  <si>
    <t>San Jose trades Gavin Cecchini and their 2018 6th round pick to Alaska for Wilmer Flores and $760K in cash</t>
  </si>
  <si>
    <t>2017 TRX #22</t>
  </si>
  <si>
    <t>trx 22</t>
  </si>
  <si>
    <t>Trx #22</t>
  </si>
  <si>
    <t>Aspen Rainmakers have traded SP Adam Morgan &amp; $2,750,000 to San Jose for San Jose's 2018 1st round draft pick</t>
  </si>
  <si>
    <t>2017 TRX #23</t>
  </si>
  <si>
    <t>Trx #23</t>
  </si>
  <si>
    <t>Trx 23</t>
  </si>
  <si>
    <t>JANUARY</t>
  </si>
  <si>
    <t>Aspen trades Dylan Bundy, AJ Griffin, Chris Owings and their 2017 3rd round draft pick to Mansfield for Danny Duffy</t>
  </si>
  <si>
    <t>2017 TRX #24</t>
  </si>
  <si>
    <t>trx #24</t>
  </si>
  <si>
    <t>trx 24</t>
  </si>
  <si>
    <t>Mudville trades GCG '17 #1 (the #4 overall pick) to Columbus for their '18 #1 and '18 #4, Austin Riley and Daniel Castro</t>
  </si>
  <si>
    <t>2017 TRX #25</t>
  </si>
  <si>
    <t>ASP trades Touki Toussaint and Nick Williams to MUD for Dan Straily</t>
  </si>
  <si>
    <t>trx 26</t>
  </si>
  <si>
    <t>Mudville trades it's 2017 #1 pick to Plum Island for their 2018 #1 pick, 2018, #3 pick, and Victor Martinez (salary paid).</t>
  </si>
  <si>
    <t>2017 TRX #26</t>
  </si>
  <si>
    <t>2017 TRX #27</t>
  </si>
  <si>
    <t>trx #27</t>
  </si>
  <si>
    <t>Trx #27</t>
  </si>
  <si>
    <t>Romine, Austin (1,F2-$550k)</t>
  </si>
  <si>
    <t>Romine, Austin</t>
  </si>
  <si>
    <t>FEBRUARY</t>
  </si>
  <si>
    <t>Columbus trades Juan Nicasio to Hoboken for Victor Robles. (orig in Nov, confirmed in Feb)</t>
  </si>
  <si>
    <t>2017 TRX #28</t>
  </si>
  <si>
    <t>Aspen trades Zack Duke to Virginia for Viginia's 2018 3rd round draft pick</t>
  </si>
  <si>
    <t>Aspen trades Chris Carter, Chad Bettis and Dominic Smith to Williamsburg for Jeremy Hellickson</t>
  </si>
  <si>
    <t>trx 30</t>
  </si>
  <si>
    <t>2017 TRX #30</t>
  </si>
  <si>
    <t>2017 TRX #31</t>
  </si>
  <si>
    <t>2017 TRX #29</t>
  </si>
  <si>
    <r>
      <t xml:space="preserve">Waikiki trades Luke Hochevar and $250,000 in cash to Chicago for </t>
    </r>
    <r>
      <rPr>
        <b/>
        <sz val="10"/>
        <rFont val="Arial"/>
        <family val="2"/>
      </rPr>
      <t>Fernando Tatis Jr.</t>
    </r>
  </si>
  <si>
    <t>trx 31</t>
  </si>
  <si>
    <t>GBS sends their 2018 3rd and 2019 4th draft picks to Aspen for K-Rod &amp; 500k</t>
  </si>
  <si>
    <t>Trx #31</t>
  </si>
  <si>
    <t>Trx #32</t>
  </si>
  <si>
    <t>2017 TRX #32</t>
  </si>
  <si>
    <t>trx 32</t>
  </si>
  <si>
    <t>Virginia trades Jorge de la Rosa (contract paid) to San Jose for SAN #5 draft pick</t>
  </si>
  <si>
    <t>2017 TRX #33</t>
  </si>
  <si>
    <t>trx 33</t>
  </si>
  <si>
    <t>Trx #33</t>
  </si>
  <si>
    <t>MARCH</t>
  </si>
  <si>
    <t>pick#</t>
  </si>
  <si>
    <t>round</t>
  </si>
  <si>
    <t>rndpick</t>
  </si>
  <si>
    <t>Moniak, Mickey</t>
  </si>
  <si>
    <t>2017 Draft</t>
  </si>
  <si>
    <t>Maitan, Kevin</t>
  </si>
  <si>
    <t>Senzel, Nick</t>
  </si>
  <si>
    <t>Groome, Jason</t>
  </si>
  <si>
    <t>Lewis, Kyle</t>
  </si>
  <si>
    <t>Ray, Corey</t>
  </si>
  <si>
    <t>Keller, Mitch</t>
  </si>
  <si>
    <t>Reid-Foley, Sean</t>
  </si>
  <si>
    <t>Collins, Zack</t>
  </si>
  <si>
    <t>Perez, Delvin</t>
  </si>
  <si>
    <t>McKenzie, Triston</t>
  </si>
  <si>
    <t>Espinal, Andersson</t>
  </si>
  <si>
    <t>Manning, Matt</t>
  </si>
  <si>
    <t>Taveras, Leody</t>
  </si>
  <si>
    <t>1A</t>
  </si>
  <si>
    <t>Rutherford, Blake</t>
  </si>
  <si>
    <t>Puk, A.J.</t>
  </si>
  <si>
    <t>Garrett, Braxton</t>
  </si>
  <si>
    <t>Thaiss, Matt</t>
  </si>
  <si>
    <t>Quantrill, Cal</t>
  </si>
  <si>
    <t>Pint, Riley</t>
  </si>
  <si>
    <t>Alcantara, Sandy</t>
  </si>
  <si>
    <t>Acuna, Ronald</t>
  </si>
  <si>
    <t>Soroka, Mike</t>
  </si>
  <si>
    <t>Ibanez, Andy</t>
  </si>
  <si>
    <t>Anderson, Ian</t>
  </si>
  <si>
    <t>Buehler, Walker</t>
  </si>
  <si>
    <t>Calhoun, Willie</t>
  </si>
  <si>
    <t>Morejon, Adrian</t>
  </si>
  <si>
    <t>Urena, Richard</t>
  </si>
  <si>
    <t>Dunn, Justin</t>
  </si>
  <si>
    <t>Andujar, Miguel</t>
  </si>
  <si>
    <t>Gurriel, Lourdes</t>
  </si>
  <si>
    <t>Perez, Franklin</t>
  </si>
  <si>
    <t>Beede, Tyler</t>
  </si>
  <si>
    <t>3A</t>
  </si>
  <si>
    <t>Burdi, Zack</t>
  </si>
  <si>
    <t>Jurado, Ariel</t>
  </si>
  <si>
    <t>Clifton, Trevor</t>
  </si>
  <si>
    <t>Romero, Fernando</t>
  </si>
  <si>
    <t>Whitley, Forrest</t>
  </si>
  <si>
    <t>Sanchez, Sixto</t>
  </si>
  <si>
    <t>Gohara, Luiz</t>
  </si>
  <si>
    <t>Banda, Anthony</t>
  </si>
  <si>
    <t>Urias, Luis</t>
  </si>
  <si>
    <t>Erceg, Lucas</t>
  </si>
  <si>
    <t>Zeuch, T.J.</t>
  </si>
  <si>
    <t>Cozens, Dylan</t>
  </si>
  <si>
    <t>Adams, Chance</t>
  </si>
  <si>
    <t>Tellez, Rowdy</t>
  </si>
  <si>
    <t>Gonsalves, Stephen</t>
  </si>
  <si>
    <t>Lowe, Joshua</t>
  </si>
  <si>
    <t>Diaz, Yandy</t>
  </si>
  <si>
    <t>Kirilloff, Alex</t>
  </si>
  <si>
    <t>Hoskins, Rhys</t>
  </si>
  <si>
    <t>Szapucki, Thomas</t>
  </si>
  <si>
    <t>Rodriguez, Alfredo</t>
  </si>
  <si>
    <t>Bader, Harrison</t>
  </si>
  <si>
    <t>Garcia, Luis (Wash)</t>
  </si>
  <si>
    <t>Woodruff, Brandon</t>
  </si>
  <si>
    <t>Hudson, Dakota</t>
  </si>
  <si>
    <t>Hu, Chih-Wei</t>
  </si>
  <si>
    <t>Hansen, Alec</t>
  </si>
  <si>
    <t>Kieboom, Carter</t>
  </si>
  <si>
    <t>Dubon, Mauricio</t>
  </si>
  <si>
    <t>Ruiz, Norge</t>
  </si>
  <si>
    <t>Basabe, Luis Alexander</t>
  </si>
  <si>
    <t>Soto, Juan</t>
  </si>
  <si>
    <t>Lugo, Dawel</t>
  </si>
  <si>
    <t>Allen, Greg</t>
  </si>
  <si>
    <t>Leyba, Domingo</t>
  </si>
  <si>
    <t>Sedlock, Cody</t>
  </si>
  <si>
    <t>Armenteros, Lazaro</t>
  </si>
  <si>
    <t>Reynolds, Bryan</t>
  </si>
  <si>
    <t>Castillo, Luis Miguel</t>
  </si>
  <si>
    <t>Laureano, Ramon</t>
  </si>
  <si>
    <t>Gutierrez, Vladimir</t>
  </si>
  <si>
    <t>Baez, Michel</t>
  </si>
  <si>
    <t>Antuna, Yasel</t>
  </si>
  <si>
    <t>Tatis Jr., Fernando</t>
  </si>
  <si>
    <t>Nix, Jacob</t>
  </si>
  <si>
    <t>Stubbs, Garrett</t>
  </si>
  <si>
    <t>Mountcastle, Ryan</t>
  </si>
  <si>
    <t>Hwang, Jae-Gyun</t>
  </si>
  <si>
    <t>Perez, Cionel</t>
  </si>
  <si>
    <t>Almanzar, Luis</t>
  </si>
  <si>
    <t>Ona, Jorge</t>
  </si>
  <si>
    <t>Arias, Gabriel</t>
  </si>
  <si>
    <t>Gossett, Daniel</t>
  </si>
  <si>
    <t>Abreu, Albert</t>
  </si>
  <si>
    <t>de la Cruz, Oscar</t>
  </si>
  <si>
    <t>Bichette, Bo</t>
  </si>
  <si>
    <t>Trammell, Taylor</t>
  </si>
  <si>
    <t>Lindsay, Desmond</t>
  </si>
  <si>
    <t>Diplan, Marco</t>
  </si>
  <si>
    <t>Lux, Gavin</t>
  </si>
  <si>
    <t>Machado, Jonatan</t>
  </si>
  <si>
    <t>Rosario, Jeisson</t>
  </si>
  <si>
    <t>Kingham, Nick</t>
  </si>
  <si>
    <t>Tucker, Cole</t>
  </si>
  <si>
    <t>Anderson, Brian</t>
  </si>
  <si>
    <t>Garcia, Victor</t>
  </si>
  <si>
    <t>Garcia, David</t>
  </si>
  <si>
    <t>Jones, Nolan</t>
  </si>
  <si>
    <t>Zagunis, Mark</t>
  </si>
  <si>
    <t>Wilson, Darryl James</t>
  </si>
  <si>
    <t>Dalbec, Bobby</t>
  </si>
  <si>
    <t>Chisholm, Jasardo</t>
  </si>
  <si>
    <t>Fowler, Dustin</t>
  </si>
  <si>
    <t>Barley, Yordy</t>
  </si>
  <si>
    <t>Capellan, Jonathan</t>
  </si>
  <si>
    <t>Contreras, Juan</t>
  </si>
  <si>
    <t>Marsh, Brandon</t>
  </si>
  <si>
    <t>Abreu, Pablo</t>
  </si>
  <si>
    <t>Paulino, David</t>
  </si>
  <si>
    <t>Mendez, Yohander</t>
  </si>
  <si>
    <t>Marquez, German</t>
  </si>
  <si>
    <t>Blach, Ty</t>
  </si>
  <si>
    <t>Tilson, Charlie</t>
  </si>
  <si>
    <t>Dozier, Hunter</t>
  </si>
  <si>
    <t>Asuaje, Carlos</t>
  </si>
  <si>
    <t>Glover, Koda</t>
  </si>
  <si>
    <t>Tuivailala, Sam</t>
  </si>
  <si>
    <t>Mejia, Adalberto</t>
  </si>
  <si>
    <t>Stewart, Brock</t>
  </si>
  <si>
    <t>Okert, Steven</t>
  </si>
  <si>
    <t>Holder, Jonathan</t>
  </si>
  <si>
    <t>Segedin, Rob</t>
  </si>
  <si>
    <t>Zastryzny, Rob</t>
  </si>
  <si>
    <t>Asher, Alec</t>
  </si>
  <si>
    <t>Gonzalez, Erik</t>
  </si>
  <si>
    <t>Altavilla, Dan</t>
  </si>
  <si>
    <t>Hernandez, Marco</t>
  </si>
  <si>
    <t>Marrero, Deven</t>
  </si>
  <si>
    <t>Ynoa, Gabriel</t>
  </si>
  <si>
    <t>Gamel, Ben</t>
  </si>
  <si>
    <t>Suter, Brent</t>
  </si>
  <si>
    <t>Austin, Tyler</t>
  </si>
  <si>
    <t>Brito, Socrates</t>
  </si>
  <si>
    <t>Merritt, Ryan</t>
  </si>
  <si>
    <t>Patterson, Jordan</t>
  </si>
  <si>
    <t>Ruiz, Rio</t>
  </si>
  <si>
    <t>Pina, Manny</t>
  </si>
  <si>
    <t>Whalen, Rob</t>
  </si>
  <si>
    <t>Goodwin, Brian</t>
  </si>
  <si>
    <t>Snyder, Brandon</t>
  </si>
  <si>
    <t>Smoker, Josh</t>
  </si>
  <si>
    <t>Motter, Taylor</t>
  </si>
  <si>
    <t>Koch, Matt</t>
  </si>
  <si>
    <t>Gustave, Jandel</t>
  </si>
  <si>
    <t>Machado, Dixon</t>
  </si>
  <si>
    <t>Kelly, Casey</t>
  </si>
  <si>
    <t>Hood, Destin</t>
  </si>
  <si>
    <t>Telis, Tomas</t>
  </si>
  <si>
    <t>Rivera, Yadiel</t>
  </si>
  <si>
    <t>Gore, Terrance</t>
  </si>
  <si>
    <t>Garneau, Dustin</t>
  </si>
  <si>
    <t>Kelly, Ty</t>
  </si>
  <si>
    <t>Toles, Andrew</t>
  </si>
  <si>
    <t>Oh, Seung-Hwan</t>
  </si>
  <si>
    <t>Diaz, Aledmys</t>
  </si>
  <si>
    <t>Naquin, Tyler</t>
  </si>
  <si>
    <t>Gsellman, Robert</t>
  </si>
  <si>
    <t>Devenski, Chris</t>
  </si>
  <si>
    <t>Guerra, Junior</t>
  </si>
  <si>
    <t>Anderson, Tyler</t>
  </si>
  <si>
    <t>Kuhl, Chad</t>
  </si>
  <si>
    <t>Joseph, Tommy</t>
  </si>
  <si>
    <t>Schimpf, Ryan</t>
  </si>
  <si>
    <t>Edwards Jr., Carl</t>
  </si>
  <si>
    <t>Gurriel, Yulieski</t>
  </si>
  <si>
    <t>Bush, Matt</t>
  </si>
  <si>
    <t>Bowman, Matthew</t>
  </si>
  <si>
    <t>Lugo, Seth</t>
  </si>
  <si>
    <t>Dayton, Grant</t>
  </si>
  <si>
    <t>Healy, Ryon</t>
  </si>
  <si>
    <t>Perdomo, Luis</t>
  </si>
  <si>
    <t>Maxwell, Bruce</t>
  </si>
  <si>
    <t>Law, Derek</t>
  </si>
  <si>
    <t>Triggs, Andrew</t>
  </si>
  <si>
    <t>Strahm, Matt</t>
  </si>
  <si>
    <t>Barrett, Jake</t>
  </si>
  <si>
    <t>Cessa, Luis</t>
  </si>
  <si>
    <t>Broxton, Keon</t>
  </si>
  <si>
    <t>Schugel, A.J.</t>
  </si>
  <si>
    <t>Wolters, Tony</t>
  </si>
  <si>
    <t>Merrifield, Whit</t>
  </si>
  <si>
    <t>Buchter, Ryan</t>
  </si>
  <si>
    <t>Torreyes, Ronald</t>
  </si>
  <si>
    <t>Barnette, Tony</t>
  </si>
  <si>
    <t>Garcia, Greg</t>
  </si>
  <si>
    <t>Rickard, Joey</t>
  </si>
  <si>
    <t>Bandy, Jett</t>
  </si>
  <si>
    <t>Stripling, Ross</t>
  </si>
  <si>
    <t>Adleman, Tim</t>
  </si>
  <si>
    <t>Neal, Zach</t>
  </si>
  <si>
    <t>Green, Chad</t>
  </si>
  <si>
    <t>Biagini, Joe</t>
  </si>
  <si>
    <t>Marte, Jefry</t>
  </si>
  <si>
    <t>Rogers, Taylor</t>
  </si>
  <si>
    <t>Coulombe, Daniel</t>
  </si>
  <si>
    <t>Szczur, Matt</t>
  </si>
  <si>
    <t>Suarez, Albert</t>
  </si>
  <si>
    <t>Barnes, Jacob</t>
  </si>
  <si>
    <t>Cabrera, Mauricio</t>
  </si>
  <si>
    <t>Wittgren, Nick</t>
  </si>
  <si>
    <t>White, Tyler</t>
  </si>
  <si>
    <t>Ramos, Edubray</t>
  </si>
  <si>
    <t>Ynoa, Michael</t>
  </si>
  <si>
    <t>Marinez, Jhan</t>
  </si>
  <si>
    <t>Hernandez, Teoscar</t>
  </si>
  <si>
    <t>Flynn, Brian</t>
  </si>
  <si>
    <t>Miranda, Ariel</t>
  </si>
  <si>
    <t>Rivera, T.J.</t>
  </si>
  <si>
    <t>Brault, Steven</t>
  </si>
  <si>
    <t>Bleier, Richard</t>
  </si>
  <si>
    <t>De La Cruz, Joel</t>
  </si>
  <si>
    <t>Guerra, Deolis</t>
  </si>
  <si>
    <t>Heredia, Guillermo</t>
  </si>
  <si>
    <t>Narvaez, Omar</t>
  </si>
  <si>
    <t>Centeno, Juan</t>
  </si>
  <si>
    <t>Hazelbaker, Jeremy</t>
  </si>
  <si>
    <t>Cervenka, Hunter</t>
  </si>
  <si>
    <t>Refsnyder, Rob</t>
  </si>
  <si>
    <t>Boshers, Buddy</t>
  </si>
  <si>
    <t>Frazier, Adam</t>
  </si>
  <si>
    <t>Gant, John</t>
  </si>
  <si>
    <t>Brown, Trevor</t>
  </si>
  <si>
    <t>Estevez, Carlos</t>
  </si>
  <si>
    <t>Chargois, J.T.</t>
  </si>
  <si>
    <t>Holt, Tyler</t>
  </si>
  <si>
    <t>Cabrera, Ramon</t>
  </si>
  <si>
    <t>Alvarez, Dario</t>
  </si>
  <si>
    <t>Garton, Ryan</t>
  </si>
  <si>
    <t>Fryer, Eric</t>
  </si>
  <si>
    <t>Wendle, Joey</t>
  </si>
  <si>
    <t>O'Malley, Shawn</t>
  </si>
  <si>
    <t>Eibner, Brett</t>
  </si>
  <si>
    <t>Dean, Pat</t>
  </si>
  <si>
    <t>Weber, Ryan</t>
  </si>
  <si>
    <t>Goeddel, Tyler</t>
  </si>
  <si>
    <t>Hoyt, James</t>
  </si>
  <si>
    <t>Vargas, Cesar</t>
  </si>
  <si>
    <t>Cessa, Luis (Y1)</t>
  </si>
  <si>
    <t>Law, Derek (Y1)</t>
  </si>
  <si>
    <t>Schugel, A.J. (Y1)</t>
  </si>
  <si>
    <t>Gurriel, Lourdes (min)</t>
  </si>
  <si>
    <t>Jurado, Ariel (min)</t>
  </si>
  <si>
    <t>Urias, Luis (min)</t>
  </si>
  <si>
    <t>Chargois, J.T. (Y1)</t>
  </si>
  <si>
    <t>Wittgren, Nick (Y1)</t>
  </si>
  <si>
    <t>Bandy, Jett (Y1)</t>
  </si>
  <si>
    <t>Schimpf, Ryan (Y1)</t>
  </si>
  <si>
    <t>Gonsalves, Stephen (min)</t>
  </si>
  <si>
    <t>McKenzie, Triston (min)</t>
  </si>
  <si>
    <t>Stubbs, Garrett (min)</t>
  </si>
  <si>
    <t>Woodruff, Brandon (min)</t>
  </si>
  <si>
    <t>Barnette, Tony (Y1)</t>
  </si>
  <si>
    <t>Flynn, Brian (Y1)</t>
  </si>
  <si>
    <t>Gsellman, Robert (Y1)</t>
  </si>
  <si>
    <t>Lugo, Seth (Y1)</t>
  </si>
  <si>
    <t>Rogers, Taylor (Y1)</t>
  </si>
  <si>
    <t>Joseph, Tommy (Y1)</t>
  </si>
  <si>
    <t>Merrifield, Whit (Y1)</t>
  </si>
  <si>
    <t>Segedin, Rob (MM)</t>
  </si>
  <si>
    <t>Almanzar, Luis (min)</t>
  </si>
  <si>
    <t>Baez, Michel (min)</t>
  </si>
  <si>
    <t>Basabe, Luis Alexander (min)</t>
  </si>
  <si>
    <t>Altavilla, Dan (MM)</t>
  </si>
  <si>
    <t>Cabrera, Mauricio (Y1)</t>
  </si>
  <si>
    <t>Guerra, Deolis (Y1)</t>
  </si>
  <si>
    <t>Fryer, Eric (Y1)</t>
  </si>
  <si>
    <t>Heredia, Guillermo (Y1)</t>
  </si>
  <si>
    <t>Rickard, Joey (Y1)</t>
  </si>
  <si>
    <t>Acuna, Ronald (min)</t>
  </si>
  <si>
    <t>Buehler, Walker (min)</t>
  </si>
  <si>
    <t>Perez, Delvin (min)</t>
  </si>
  <si>
    <t>Szapucki, Thomas (min)</t>
  </si>
  <si>
    <t>Biagini, Joe (Y1)</t>
  </si>
  <si>
    <t>Hernandez, Teoscar (Y1)</t>
  </si>
  <si>
    <t>Tilson, Charlie (MM)</t>
  </si>
  <si>
    <t>Alcantara, Sandy (min)</t>
  </si>
  <si>
    <t>Lewis, Kyle (min)</t>
  </si>
  <si>
    <t>Buchter, Ryan (Y1)</t>
  </si>
  <si>
    <t>Cervenka, Hunter (Y1)</t>
  </si>
  <si>
    <t>Guerra, Junior (Y1)</t>
  </si>
  <si>
    <t>Rivera, T.J. (Y1)</t>
  </si>
  <si>
    <t>Szczur, Matt (Y1)</t>
  </si>
  <si>
    <t>Allen, Greg (min)</t>
  </si>
  <si>
    <t>Antuna, Yasel (min)</t>
  </si>
  <si>
    <t>Garcia, Victor (min)</t>
  </si>
  <si>
    <t>Lindsay, Desmond (min)</t>
  </si>
  <si>
    <t>Machado, Jonatan (min)</t>
  </si>
  <si>
    <t>Ona, Jorge (min)</t>
  </si>
  <si>
    <t>Tatis Jr., Fernando (min)</t>
  </si>
  <si>
    <t>Wilson, Darryl James (min)</t>
  </si>
  <si>
    <t>Okert, Steven (MM)</t>
  </si>
  <si>
    <t>Whalen, Rob (MM)</t>
  </si>
  <si>
    <t>Frazier, Adam (Y1)</t>
  </si>
  <si>
    <t>Holt, Tyler (Y1)</t>
  </si>
  <si>
    <t>Gohara, Luiz (min)</t>
  </si>
  <si>
    <t>Morejon, Adrian (min)</t>
  </si>
  <si>
    <t>Perez, Franklin (min)</t>
  </si>
  <si>
    <t>Rutherford, Blake (min)</t>
  </si>
  <si>
    <t>Senzel, Nick (min)</t>
  </si>
  <si>
    <t>Brault, Steven (Y1)</t>
  </si>
  <si>
    <t>Garton, Ryan (Y1)</t>
  </si>
  <si>
    <t>Miranda, Ariel (Y1)</t>
  </si>
  <si>
    <t>Perdomo, Luis (Y1)</t>
  </si>
  <si>
    <t>Suarez, Albert (Y1)</t>
  </si>
  <si>
    <t>Ynoa, Gabriel (MM)</t>
  </si>
  <si>
    <t>Diaz, Aledmys (Y1)</t>
  </si>
  <si>
    <t>Maxwell, Bruce (Y1)</t>
  </si>
  <si>
    <t>Keller, Mitch (min)</t>
  </si>
  <si>
    <t>Manning, Matt (min)</t>
  </si>
  <si>
    <t>Marinez, Jhan (Y1)</t>
  </si>
  <si>
    <t>Brito, Socrates (MM)</t>
  </si>
  <si>
    <t>Dubon, Mauricio (min)</t>
  </si>
  <si>
    <t>Hoskins, Rhys (min)</t>
  </si>
  <si>
    <t>Pint, Riley (min)</t>
  </si>
  <si>
    <t>Blach, Ty (MM)</t>
  </si>
  <si>
    <t>Marquez, German (MM)</t>
  </si>
  <si>
    <t>Stewart, Brock (MM)</t>
  </si>
  <si>
    <t>Gonzalez, Erik (MM)</t>
  </si>
  <si>
    <t>Pina, Manny (MM)</t>
  </si>
  <si>
    <t>Anderson, Ian (min)</t>
  </si>
  <si>
    <t>Beede, Tyler (min)</t>
  </si>
  <si>
    <t>Espinal, Andersson (min)</t>
  </si>
  <si>
    <t>Garrett, Braxton (min)</t>
  </si>
  <si>
    <t>Taveras, Leody (min)</t>
  </si>
  <si>
    <t>De La Cruz, Joel (Y1)</t>
  </si>
  <si>
    <t>Dean, Pat (Y1)</t>
  </si>
  <si>
    <t>Kelly, Casey (MM)</t>
  </si>
  <si>
    <t>Vargas, Cesar (Y1)</t>
  </si>
  <si>
    <t>Weber, Ryan (Y1)</t>
  </si>
  <si>
    <t>Cabrera, Ramon (Y1)</t>
  </si>
  <si>
    <t>Centeno, Juan (Y1)</t>
  </si>
  <si>
    <t>Garneau, Dustin (MM)</t>
  </si>
  <si>
    <t>Kelly, Ty (MM)</t>
  </si>
  <si>
    <t>O'Malley, Shawn (Y1)</t>
  </si>
  <si>
    <t>Rivera, Yadiel (MM)</t>
  </si>
  <si>
    <t>White, Tyler (Y1)</t>
  </si>
  <si>
    <t>Abreu, Pablo (min)</t>
  </si>
  <si>
    <t>Contreras, Juan (min)</t>
  </si>
  <si>
    <t>Hansen, Alec (min)</t>
  </si>
  <si>
    <t>Marsh, Brandon (min)</t>
  </si>
  <si>
    <t>Moniak, Mickey (min)</t>
  </si>
  <si>
    <t>Dayton, Grant (Y1)</t>
  </si>
  <si>
    <t>Mejia, Adalberto (MM)</t>
  </si>
  <si>
    <t>Merritt, Ryan (MM)</t>
  </si>
  <si>
    <t>Zastryzny, Rob (MM)</t>
  </si>
  <si>
    <t>Andujar, Miguel (min)</t>
  </si>
  <si>
    <t>Cozens, Dylan (min)</t>
  </si>
  <si>
    <t>Ray, Corey (min)</t>
  </si>
  <si>
    <t>Soto, Juan (min)</t>
  </si>
  <si>
    <t>Anderson, Tyler (Y1)</t>
  </si>
  <si>
    <t>Barnes, Jacob (Y1)</t>
  </si>
  <si>
    <t>Bleier, Richard (Y1)</t>
  </si>
  <si>
    <t>Gamel, Ben (MM)</t>
  </si>
  <si>
    <t>Patterson, Jordan (MM)</t>
  </si>
  <si>
    <t>Refsnyder, Rob (Y1)</t>
  </si>
  <si>
    <t>Torreyes, Ronald (Y1)</t>
  </si>
  <si>
    <t>Arias, Gabriel (min)</t>
  </si>
  <si>
    <t>Barley, Yordy (min)</t>
  </si>
  <si>
    <t>Capellan, Jonathan (min)</t>
  </si>
  <si>
    <t>Dalbec, Bobby (min)</t>
  </si>
  <si>
    <t>Fowler, Dustin (min)</t>
  </si>
  <si>
    <t>Garcia, David (min)</t>
  </si>
  <si>
    <t>Rosario, Jeisson (min)</t>
  </si>
  <si>
    <t>Barrett, Jake (Y1)</t>
  </si>
  <si>
    <t>Estevez, Carlos (Y1)</t>
  </si>
  <si>
    <t>Oh, Seung-Hwan (Y1)</t>
  </si>
  <si>
    <t>Smoker, Josh (MM)</t>
  </si>
  <si>
    <t>Suter, Brent (MM)</t>
  </si>
  <si>
    <t>Burdi, Zack (min)</t>
  </si>
  <si>
    <t>Hwang, Jae-Gyun (min)</t>
  </si>
  <si>
    <t>Ibanez, Andy (min)</t>
  </si>
  <si>
    <t>Kieboom, Carter (min)</t>
  </si>
  <si>
    <t>Kirilloff, Alex (min)</t>
  </si>
  <si>
    <t>Thaiss, Matt (min)</t>
  </si>
  <si>
    <t>Coulombe, Daniel (Y1)</t>
  </si>
  <si>
    <t>Devenski, Chris (Y1)</t>
  </si>
  <si>
    <t>Snyder, Brandon (MM)</t>
  </si>
  <si>
    <t>Wolters, Tony (Y1)</t>
  </si>
  <si>
    <t>Anderson, Brian (min)</t>
  </si>
  <si>
    <t>Garcia, Luis (Wash) (min)</t>
  </si>
  <si>
    <t>Lugo, Dawel (min)</t>
  </si>
  <si>
    <t>Lux, Gavin (min)</t>
  </si>
  <si>
    <t>Reynolds, Bryan (min)</t>
  </si>
  <si>
    <t>Rodriguez, Alfredo (min)</t>
  </si>
  <si>
    <t>Trammell, Taylor (min)</t>
  </si>
  <si>
    <t>Zagunis, Mark (min)</t>
  </si>
  <si>
    <t>Boshers, Buddy (Y1)</t>
  </si>
  <si>
    <t>Neal, Zach (Y1)</t>
  </si>
  <si>
    <t>Eibner, Brett (Y1)</t>
  </si>
  <si>
    <t>Narvaez, Omar (Y1)</t>
  </si>
  <si>
    <t>Wendle, Joey (Y1)</t>
  </si>
  <si>
    <t>Castillo, Luis Miguel (min)</t>
  </si>
  <si>
    <t>Chisholm, Jasardo (min)</t>
  </si>
  <si>
    <t>Diplan, Marco (min)</t>
  </si>
  <si>
    <t>Jones, Nolan (min)</t>
  </si>
  <si>
    <t>Tucker, Cole (min)</t>
  </si>
  <si>
    <t>Gustave, Jandel (MM)</t>
  </si>
  <si>
    <t>Hoyt, James (Y1)</t>
  </si>
  <si>
    <t>Kuhl, Chad (Y1)</t>
  </si>
  <si>
    <t>Triggs, Andrew (Y1)</t>
  </si>
  <si>
    <t>Garcia, Greg (Y1)</t>
  </si>
  <si>
    <t>Gurriel, Yulieski (Y1)</t>
  </si>
  <si>
    <t>Healy, Ryon (Y1)</t>
  </si>
  <si>
    <t>Abreu, Albert (min)</t>
  </si>
  <si>
    <t>Collins, Zack (min)</t>
  </si>
  <si>
    <t>Kingham, Nick (min)</t>
  </si>
  <si>
    <t>Maitan, Kevin (min)</t>
  </si>
  <si>
    <t>Nix, Jacob (min)</t>
  </si>
  <si>
    <t>Urena, Richard (min)</t>
  </si>
  <si>
    <t>Whitley, Forrest (min)</t>
  </si>
  <si>
    <t>Edwards Jr., Carl (Y1)</t>
  </si>
  <si>
    <t>Glover, Koda (MM)</t>
  </si>
  <si>
    <t>Mendez, Yohander (MM)</t>
  </si>
  <si>
    <t>Ramos, Edubray (Y1)</t>
  </si>
  <si>
    <t>Strahm, Matt (Y1)</t>
  </si>
  <si>
    <t>Goodwin, Brian (MM)</t>
  </si>
  <si>
    <t>Hernandez, Marco (MM)</t>
  </si>
  <si>
    <t>Toles, Andrew (Y1)</t>
  </si>
  <si>
    <t>Bichette, Bo (min)</t>
  </si>
  <si>
    <t>Diaz, Yandy (min)</t>
  </si>
  <si>
    <t>Hu, Chih-Wei (min)</t>
  </si>
  <si>
    <t>Laureano, Ramon (min)</t>
  </si>
  <si>
    <t>Adleman, Tim (Y1)</t>
  </si>
  <si>
    <t>Asher, Alec (MM)</t>
  </si>
  <si>
    <t>Koch, Matt (MM)</t>
  </si>
  <si>
    <t>Gore, Terrance (MM)</t>
  </si>
  <si>
    <t>Hood, Destin (MM)</t>
  </si>
  <si>
    <t>Machado, Dixon (MM)</t>
  </si>
  <si>
    <t>Ruiz, Rio (MM)</t>
  </si>
  <si>
    <t>Telis, Tomas (MM)</t>
  </si>
  <si>
    <t>Banda, Anthony (min)</t>
  </si>
  <si>
    <t>Calhoun, Willie (min)</t>
  </si>
  <si>
    <t>Gossett, Daniel (min)</t>
  </si>
  <si>
    <t>Leyba, Domingo (min)</t>
  </si>
  <si>
    <t>Reid-Foley, Sean (min)</t>
  </si>
  <si>
    <t>Romero, Fernando (min)</t>
  </si>
  <si>
    <t>Tellez, Rowdy (min)</t>
  </si>
  <si>
    <t>Paulino, David (MM)</t>
  </si>
  <si>
    <t>Brown, Trevor (Y1)</t>
  </si>
  <si>
    <t>Dozier, Hunter (MM)</t>
  </si>
  <si>
    <t>Adams, Chance (min)</t>
  </si>
  <si>
    <t>Bader, Harrison (min)</t>
  </si>
  <si>
    <t>Clifton, Trevor (min)</t>
  </si>
  <si>
    <t>Soroka, Mike (min)</t>
  </si>
  <si>
    <t>Bush, Matt (Y1)</t>
  </si>
  <si>
    <t>Tuivailala, Sam (MM)</t>
  </si>
  <si>
    <t>Ynoa, Michael (Y1)</t>
  </si>
  <si>
    <t>Asuaje, Carlos (MM)</t>
  </si>
  <si>
    <t>Austin, Tyler (MM)</t>
  </si>
  <si>
    <t>Hazelbaker, Jeremy (Y1)</t>
  </si>
  <si>
    <t>Marrero, Deven (MM)</t>
  </si>
  <si>
    <t>Stripling, Ross (Y1)</t>
  </si>
  <si>
    <t>Armenteros, Lazaro (min)</t>
  </si>
  <si>
    <t>de la Cruz, Oscar (min)</t>
  </si>
  <si>
    <t>Hudson, Dakota (min)</t>
  </si>
  <si>
    <t>Lowe, Joshua (min)</t>
  </si>
  <si>
    <t>Mountcastle, Ryan (min)</t>
  </si>
  <si>
    <t>Puk, A.J. (min)</t>
  </si>
  <si>
    <t>Sanchez, Sixto (min)</t>
  </si>
  <si>
    <t>Sedlock, Cody (min)</t>
  </si>
  <si>
    <t>Bowman, Matthew (Y1)</t>
  </si>
  <si>
    <t>Goeddel, Tyler (Y1)</t>
  </si>
  <si>
    <t>Marte, Jefry (Y1)</t>
  </si>
  <si>
    <t>Motter, Taylor (MM)</t>
  </si>
  <si>
    <t>Naquin, Tyler (Y1)</t>
  </si>
  <si>
    <t>Dunn, Justin (min)</t>
  </si>
  <si>
    <t>Gutierrez, Vladimir (min)</t>
  </si>
  <si>
    <t>Perez, Cionel (min)</t>
  </si>
  <si>
    <t>Ruiz, Norge (min)</t>
  </si>
  <si>
    <t>Zeuch, T.J. (min)</t>
  </si>
  <si>
    <t>Alvarez, Dario (Y1)</t>
  </si>
  <si>
    <t>Gant, John (Y1)</t>
  </si>
  <si>
    <t>Green, Chad (Y1)</t>
  </si>
  <si>
    <t>Holder, Jonathan (MM)</t>
  </si>
  <si>
    <t>Broxton, Keon (Y1)</t>
  </si>
  <si>
    <t>Erceg, Lucas (min)</t>
  </si>
  <si>
    <t>Groome, Jason (min)</t>
  </si>
  <si>
    <t>Quantrill, Cal (min)</t>
  </si>
  <si>
    <t>AT&amp;T Park (SF)</t>
  </si>
  <si>
    <t>11-19</t>
  </si>
  <si>
    <t>7-10</t>
  </si>
  <si>
    <t>11-20</t>
  </si>
  <si>
    <t>9-18</t>
  </si>
  <si>
    <t>6-8</t>
  </si>
  <si>
    <t>12/12</t>
  </si>
  <si>
    <t>3/3</t>
  </si>
  <si>
    <t>11/11</t>
  </si>
  <si>
    <t>1/1</t>
  </si>
  <si>
    <t>0/0</t>
  </si>
  <si>
    <t>Ballpark Change</t>
  </si>
  <si>
    <t>Construction Costs</t>
  </si>
  <si>
    <t>Waikiki trades CC Sabathia, Sergio Romo &amp; $785,000 in cash to Rock Island for Trevor Cahill, Zach Eflin and Alec Hansen</t>
  </si>
  <si>
    <t>2017 TRX #34</t>
  </si>
  <si>
    <t>trx 34</t>
  </si>
  <si>
    <t>Trx #34</t>
  </si>
  <si>
    <t>Plum Island sends Adam Frazier and the 2018 PI #5 to Columbus for Luis Sardinas and the 2018 Chicago #4</t>
  </si>
  <si>
    <t>2017 TRX #35</t>
  </si>
  <si>
    <t>trx 35</t>
  </si>
  <si>
    <t>Virginia trades 2018 VIR #5 to Mansfield for Steve Cishek and 512K</t>
  </si>
  <si>
    <t>trx #36</t>
  </si>
  <si>
    <t>Trx #36</t>
  </si>
  <si>
    <t>Alaska trades their 2018 5th round pick to Virginia for RP Mike Morin</t>
  </si>
  <si>
    <t>2017 TRX #37</t>
  </si>
  <si>
    <t>trx 37</t>
  </si>
  <si>
    <t>Virginia trades 2018 VIR #6 and 200K to Mansfield for Kelby Tomlinson</t>
  </si>
  <si>
    <t>trx 38</t>
  </si>
  <si>
    <t>Trx #38</t>
  </si>
  <si>
    <t>Waikiki agrees to send Corey Dickerson to Hoboken in exchange for Carl Crawford and Hoboken's 3rd round pick in 2019</t>
  </si>
  <si>
    <t>2017 TRX #39</t>
  </si>
  <si>
    <t>trx 39</t>
  </si>
  <si>
    <t>trx #39</t>
  </si>
  <si>
    <t>Palo Alto sends Jean Segura to Mudville in exchange for Wilson Ramos.</t>
  </si>
  <si>
    <t>2017 TRX #40</t>
  </si>
  <si>
    <t>trx 40</t>
  </si>
  <si>
    <t>The Waikiki Rabbits send Eric Fryer, Gerardo Parra, Casey Fien, and their 2018 4th round pick to Middlesex for Alberto Callaspo &amp; its 2018 3rd round pick</t>
  </si>
  <si>
    <t>2017 TRX #41</t>
  </si>
  <si>
    <t>trx 41</t>
  </si>
  <si>
    <t>trx #41</t>
  </si>
  <si>
    <t>SAN releases: Mark Buerhle SP, Aaron Brooks SP</t>
  </si>
  <si>
    <t>Pismo Beach releases Tim Cooney P Cleveland Indians Y1</t>
  </si>
  <si>
    <t>Butler, Billy (4,F5-8M)</t>
  </si>
  <si>
    <t>Butler, Billy (5,F5-8M)</t>
  </si>
  <si>
    <t>2019 Salary</t>
  </si>
  <si>
    <t>2017 TRX #44; Terminal Pay</t>
  </si>
  <si>
    <t>Alaska cuts Billy Butler, Chris Stewart, Andrew Faulkner</t>
  </si>
  <si>
    <t>Mansfield cuts Gonzalez, Alex "Chi Chi" (Y1*), Gott, Trevor (Y1*), Janssen, Casey (3,F3-1.23M), Ogando, Alexi (3,F3-1M), Villanueva, Carlos (2,F3-$2.799M), Wilson, CJ (2,F3-$4.734M), Ethier, Andre (3,F3-3.785M), Rondon, Jose Gregorio (MM)</t>
  </si>
  <si>
    <t>2017 TRX #45; Terminal Pay</t>
  </si>
  <si>
    <t>Villanueva, Carlos (3,F3-$2.799M)</t>
  </si>
  <si>
    <t>Wilson, CJ (3,F3-$4.734M)</t>
  </si>
  <si>
    <t>Columbus cuts Mike Minor.</t>
  </si>
  <si>
    <t>Minor, Mike (5,L5-14M)</t>
  </si>
  <si>
    <t>2017 TRX #46; Terminal Pay</t>
  </si>
  <si>
    <t>The Waikiki Rabbits cut the following players loose: Carl Crawford, Alberto Callaspo, Mike Cuddyer, Chris Bassitt, Michael Reed</t>
  </si>
  <si>
    <t>Crawford, Carl (3,F3-$1M)</t>
  </si>
  <si>
    <t>2017 TRX #47; Terminal Pay</t>
  </si>
  <si>
    <t>Mudville releases the following players: Kendry Flores, Jordan Lyles, Jake Peavy, Keyvius Sampson, Tanner Scheppers</t>
  </si>
  <si>
    <t>Peavy, Jake (4,F4-9.975M)</t>
  </si>
  <si>
    <t>2017 TRX #48; Terminal Pay</t>
  </si>
  <si>
    <t>2017 TRX #49; Terminal Pay</t>
  </si>
  <si>
    <t>WIL releases Chris Denorfia OF, Cesar Ramos P, and Prince Fielder 1B</t>
  </si>
  <si>
    <t>Greenville releases Phil Klein and Elian Herrera.</t>
  </si>
  <si>
    <t>West Oakland releases the following players: Yimi Garcia, Kirby Yates</t>
  </si>
  <si>
    <t>The Palo Alto Robber Barons release Miguel Almonte, Ike Davis and Gavin Floyd.</t>
  </si>
  <si>
    <t>Mengden, Daniel</t>
  </si>
  <si>
    <t>Milone, Tommy</t>
  </si>
  <si>
    <t>Sandoval, Pablo</t>
  </si>
  <si>
    <t>Stubbs, Drew</t>
  </si>
  <si>
    <t>Wood, Blake</t>
  </si>
  <si>
    <t>2017 SFA</t>
  </si>
  <si>
    <t>1,F1</t>
  </si>
  <si>
    <t>1,F3</t>
  </si>
  <si>
    <t>2,F3</t>
  </si>
  <si>
    <t>3,F3</t>
  </si>
  <si>
    <t>1,F2</t>
  </si>
  <si>
    <t>2,F2</t>
  </si>
  <si>
    <t>Mengden, Daniel (1,F1)</t>
  </si>
  <si>
    <t>Milone, Tommy (1,F1)</t>
  </si>
  <si>
    <t>Sandoval, Pablo (1,F3)</t>
  </si>
  <si>
    <t>Stubbs, Drew (1,F1)</t>
  </si>
  <si>
    <t>Wood, Blake (1,F2)</t>
  </si>
  <si>
    <t>Gateway</t>
  </si>
  <si>
    <t>Grizzlies</t>
  </si>
  <si>
    <t>Jeff Juenger</t>
  </si>
  <si>
    <t>former POR</t>
  </si>
  <si>
    <t>GGZ</t>
  </si>
  <si>
    <t>SAN releases Kris Medlen, Chris Coghlan and Mark Lowe</t>
  </si>
  <si>
    <t>Medlen, Kris (3,F3-$5.037M)</t>
  </si>
  <si>
    <t>2017 TRX #53; Terminal Pay</t>
  </si>
  <si>
    <t>Lowe, Mark (3,F3-$2.379M)</t>
  </si>
  <si>
    <t>Chicago cuts Jonathan Singleton and Vin Mazzaro</t>
  </si>
  <si>
    <t>Singleton, Jonathan (3,F3-$1.26M)</t>
  </si>
  <si>
    <t>2017 TRX #54; Terminal Pay</t>
  </si>
  <si>
    <t>Walden, Jordan (3,F3-$1M)</t>
  </si>
  <si>
    <t>2017 TRX #55; Terminal Pay</t>
  </si>
  <si>
    <t>open</t>
  </si>
  <si>
    <t>Mudville cuts Victor Roache, Ashe Russell, Dillon Tate  (from pre-draft email)</t>
  </si>
  <si>
    <t>Hoboken releases Walden and Brito</t>
  </si>
  <si>
    <t>News Article</t>
  </si>
  <si>
    <t>journal</t>
  </si>
  <si>
    <t>APRIL</t>
  </si>
  <si>
    <t>News Article 2016</t>
  </si>
  <si>
    <t>NYM trades Dustin Pedroia and NYM 2019 2nd round pick to Exeter for Anthony Rendon, Exeter 2018 4th round pick and Exeter 2019 4th round pick.</t>
  </si>
  <si>
    <t>2017 TRX #57</t>
  </si>
  <si>
    <t>trx 57</t>
  </si>
  <si>
    <t>TRX #57</t>
  </si>
  <si>
    <t>Virginia signs Jake Peavy to in season contract.</t>
  </si>
  <si>
    <t>2017 In-Season FA</t>
  </si>
  <si>
    <t>1,F1-200k</t>
  </si>
  <si>
    <t>Peavy, Jake (1,F1-200k)</t>
  </si>
  <si>
    <t>In-Season FA</t>
  </si>
  <si>
    <t>New York cuts Charlie Furbush and picks up Josh Smith</t>
  </si>
  <si>
    <t>Smith, Josh</t>
  </si>
  <si>
    <t>Smith, Josh (1,F1-200k)</t>
  </si>
  <si>
    <t>Furbush, Charlie (3,F3-$1.005M)</t>
  </si>
  <si>
    <t>2017 TRX #59; Terminal Pay</t>
  </si>
  <si>
    <t>Mudville signs A.J. Pierzynski to an in-season contract and cuts Deven Marrero</t>
  </si>
  <si>
    <t>Pierzynski, AJ</t>
  </si>
  <si>
    <t>1,F1-200K</t>
  </si>
  <si>
    <t>Pierzynski, AJ (1,F1-200K)</t>
  </si>
  <si>
    <t>GCG signs Paul Clemens to in season FA contract and cuts Brandon Morrow</t>
  </si>
  <si>
    <t>Clemens, Paul</t>
  </si>
  <si>
    <t>Clemens, Paul (1,F1-200K)</t>
  </si>
  <si>
    <t>MAY</t>
  </si>
  <si>
    <t>Clemens, Paul (1,F1-$200K)</t>
  </si>
  <si>
    <t>Columbus waives Jandel Gustave and adds Josh Collmenter as an in-season FA</t>
  </si>
  <si>
    <t>Collmenter, Josh</t>
  </si>
  <si>
    <t>Collmenter, Josh (1,F1-200K)</t>
  </si>
  <si>
    <t>Columbus sends Madison Bumgarner and their 2019 #4 to Aspen for Aspen's 2018 #1 &amp; #3 draft picks, $1 million, Chris Rusin, Dan Gossett and Sean Reid-Foley</t>
  </si>
  <si>
    <t>2017 TRX #64</t>
  </si>
  <si>
    <t>2017 TRX #63</t>
  </si>
  <si>
    <t>TRX #63</t>
  </si>
  <si>
    <t>GBS sends their 1st (2018), 2nd (2019), 4th (2018) and Scott Oberg to Aspen for Hellickson, ASP 5th (2018), and ASP 5th (2019)</t>
  </si>
  <si>
    <t>TRX #64</t>
  </si>
  <si>
    <t>JUNE</t>
  </si>
  <si>
    <t>Shuck, JB</t>
  </si>
  <si>
    <t>Shuck, JB (1,F1, 200k)</t>
  </si>
  <si>
    <t>TRX #65</t>
  </si>
  <si>
    <t>TRX #66</t>
  </si>
  <si>
    <t>Los Angeles would like to add Alfredo Simon and Lucas Harrell  as In-Season FA</t>
  </si>
  <si>
    <t>Los Angeles would like to add JB Shuck as In-Season FA</t>
  </si>
  <si>
    <t>Simon, Alfredo</t>
  </si>
  <si>
    <t>Simon, Alfredo (1,F1-200k)</t>
  </si>
  <si>
    <t>Harrell, Lucas</t>
  </si>
  <si>
    <t>Harrell, Lucas (1,F1-200k)</t>
  </si>
  <si>
    <t>Raburn, Ryan</t>
  </si>
  <si>
    <t>Raburn, Ryan (1,F1-200K)</t>
  </si>
  <si>
    <t>TRX #67</t>
  </si>
  <si>
    <t>Gimenez, Chris</t>
  </si>
  <si>
    <t>Gimenez, Chris (1,F1-200k)</t>
  </si>
  <si>
    <t>Lyles, Jordan (1,F1-200k)</t>
  </si>
  <si>
    <t>GCG signs In-Season FA Ryan Rayburn, Chris Gimenez, and Jordan Lyles, and release Francooer, Montero, and Millone</t>
  </si>
  <si>
    <t>Mansfield, feeling horrible about how they are doing this year, starts to blow up their team and sends Khris Davis and Edinson Volquez to Los Angeles for Jeffrey Marte, Tyler Naquin, and LA's 2nd round pick.</t>
  </si>
  <si>
    <t>2017 TRX #68</t>
  </si>
  <si>
    <t>TRX #68</t>
  </si>
  <si>
    <t>JULY</t>
  </si>
  <si>
    <t>PIG trades the Plum Island 2018 #2 and the Plum Island 2019 #3 to Exeter for Jose Fernandez. Plum Island releases Justin Nicolino</t>
  </si>
  <si>
    <t>2017 TRX #69</t>
  </si>
  <si>
    <t>TRX #69</t>
  </si>
  <si>
    <t>Peacock, Brad</t>
  </si>
  <si>
    <t>Floyd, Gavin (1,F1-200k)</t>
  </si>
  <si>
    <t>Peacock, Brad (1,F1-200k)</t>
  </si>
  <si>
    <t>Pismo Beach signs in-season FA Gavin Floyd and Brad Peacock and releases Rene Rivera and Edwin Jackson</t>
  </si>
  <si>
    <t>TRX #70</t>
  </si>
  <si>
    <t>Chicago trades Yu Darvish to Los Angeles for Dylan Cease &amp; $1,000,000 cash</t>
  </si>
  <si>
    <t>2017 TRX #71</t>
  </si>
  <si>
    <t>TRX #71</t>
  </si>
  <si>
    <t>incl cash</t>
  </si>
  <si>
    <t>2017 TRX #72</t>
  </si>
  <si>
    <t>Sanchez, Yolmer</t>
  </si>
  <si>
    <t>Sanchez, Yolmer+ (Y3)</t>
  </si>
  <si>
    <t>Middlesex trades C. Yelich, N. Walker and $754,583(to make the trade salary neutral) to San Jose for W. Flores, Yolmer Sanchez and their 2018 2nd rd pick.</t>
  </si>
  <si>
    <t>TRX #72</t>
  </si>
  <si>
    <t>2017 TRX #73</t>
  </si>
  <si>
    <t>Virginia trades Jahmai Jones, Brian Anderson and 500K to New York for Evan Longoria (salary paid).  Virginia cuts Ben Paulsen</t>
  </si>
  <si>
    <t>Greenville trades Will Harris to Columbus for CBC 2018 3rd rd pick.  Columbus waives AJ Reed</t>
  </si>
  <si>
    <t>2017 TRX #74</t>
  </si>
  <si>
    <t>TRX #74</t>
  </si>
  <si>
    <t>Hoboken trades Melancon to the Hot Stoves for Shawn Armstrong</t>
  </si>
  <si>
    <t>2017 TRX #75</t>
  </si>
  <si>
    <t>TRX #75</t>
  </si>
  <si>
    <t>GCG cuts Brett Anderson and Brett Oberholtzer and picks up Louis Coleman and Arquimedes Caminero</t>
  </si>
  <si>
    <t>Coleman, Louis</t>
  </si>
  <si>
    <t>Coleman, Louis (1,F1-200K)</t>
  </si>
  <si>
    <t>Caminero, Arquimedes</t>
  </si>
  <si>
    <t>Caminero, Arquimedes (1,F1-200K)</t>
  </si>
  <si>
    <t>TRX #76</t>
  </si>
  <si>
    <t>Palo Alto picks up Alexi Amarista and cuts Tommy Hunter</t>
  </si>
  <si>
    <t>Amarista, Alexi</t>
  </si>
  <si>
    <t>Amarista, Alexi (1,F1-200K)</t>
  </si>
  <si>
    <t>TRX #77</t>
  </si>
  <si>
    <t>Stewart, Chris (1,F1-$200k)</t>
  </si>
  <si>
    <t>TRX #78</t>
  </si>
  <si>
    <t>New York signs in season free agent Chris Stewart</t>
  </si>
  <si>
    <t>New York signs in season free agent Chris Smith and releases Jeff Manship.</t>
  </si>
  <si>
    <t>Smith, Chris Michael</t>
  </si>
  <si>
    <t>Smith, Chris Michael (1,F1-200k)</t>
  </si>
  <si>
    <t>Manship, Jeff (3,F3-$1.05M)</t>
  </si>
  <si>
    <t>2017 TRX #79; Terminal Pay</t>
  </si>
  <si>
    <t>Alaska signs Ryan O'Rourke and releases Geltz</t>
  </si>
  <si>
    <t>O'Rourke, Ryan</t>
  </si>
  <si>
    <t>O'Rourke, Ryan (1,F1-200k)</t>
  </si>
  <si>
    <t>West Oakland releases Henry Owens and Will Smith and signs Andrew Bailey and Rob Scahill.</t>
  </si>
  <si>
    <t>Bailey, Andrew</t>
  </si>
  <si>
    <t>Bailey, Andrew (1,F1-200K)</t>
  </si>
  <si>
    <t>2017 TRX #81; Terminal Pay</t>
  </si>
  <si>
    <t>Scahill, Rob</t>
  </si>
  <si>
    <t>2017 TRX #81</t>
  </si>
  <si>
    <t>Scahill, Rob (1,F1-200k)</t>
  </si>
  <si>
    <t>Smith, Chris Michael (1,F1-$200k)</t>
  </si>
  <si>
    <t>TRX #79</t>
  </si>
  <si>
    <t>TRX #80</t>
  </si>
  <si>
    <t>TRX #81</t>
  </si>
  <si>
    <t>TRX #73</t>
  </si>
  <si>
    <t>AUGUST</t>
  </si>
  <si>
    <t>Waikiki sends Braden Shipley and their 2018 5th Round pick to Chicago for Junior Guerra</t>
  </si>
  <si>
    <t>2017 TRX #82</t>
  </si>
  <si>
    <t>Pismo Beach releases Johnny Giavotella, Hyun Soo Kim, and John Axford and signs up Abraham Almonte, Peter Moylan, and Chaz Roe</t>
  </si>
  <si>
    <t>Giavotella, Johnny (3,F3-$1.89M)</t>
  </si>
  <si>
    <t>2017 TRX #83; Terminal Pay</t>
  </si>
  <si>
    <t>Almonte, Abraham</t>
  </si>
  <si>
    <t>Moylan, Peter</t>
  </si>
  <si>
    <t>Roe, Chaz</t>
  </si>
  <si>
    <t>Roe, Chaz (1,F1-$200k)</t>
  </si>
  <si>
    <t>Moylan, Peter (1,F1-$200k)</t>
  </si>
  <si>
    <t>Almonte, Abraham (1,F1-$200k)</t>
  </si>
  <si>
    <t>TRX #83</t>
  </si>
  <si>
    <t>TRX #84</t>
  </si>
  <si>
    <t>TRX #85</t>
  </si>
  <si>
    <t>Virginia signs Ross Detwiler and drops Alejandro de Aza</t>
  </si>
  <si>
    <t>Detwiler, Ross</t>
  </si>
  <si>
    <t>Detwiler, Ross (1,F1-$200k)</t>
  </si>
  <si>
    <t>New York signs in season free agent Justin Nicolino and releases Chris Young</t>
  </si>
  <si>
    <t>2017 TRX #85; Terminal Pay</t>
  </si>
  <si>
    <t>Nicolino, Justin (1,F1-$200k)</t>
  </si>
  <si>
    <t>Mudville would like to sign Brett Nicholas, Cesar Ramos, Carlos Villanueva, and Chien Wang and cut Jhonny Peralta, Danny Farquahar, Fernando Rodney, and Rubby de la Rosa</t>
  </si>
  <si>
    <t>Nicholas, Brett</t>
  </si>
  <si>
    <t>Nicholas, Brett (1,F1-200k)</t>
  </si>
  <si>
    <t>Ramos, Cesar (1,F1-200K)</t>
  </si>
  <si>
    <t>Villanueva, Carlos (1,F1-200k)</t>
  </si>
  <si>
    <t>Ming-Wang, Chien</t>
  </si>
  <si>
    <t>Ming-Wang, Chien (1,F1-200k)</t>
  </si>
  <si>
    <t>TRX #86</t>
  </si>
  <si>
    <t>Mudville signs FA Caleb Joseph and cuts Santiago Casilla</t>
  </si>
  <si>
    <t>Joseph, Caleb</t>
  </si>
  <si>
    <t>Joseph, Caleb (1,F1-200k)</t>
  </si>
  <si>
    <t>TRX #87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</si>
</sst>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6" formatCode="&quot;$&quot;#,##0_);[Red]\(&quot;$&quot;#,##0\)"/>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000"/>
    <numFmt numFmtId="167" formatCode="mmm\-yyyy"/>
    <numFmt numFmtId="168" formatCode="_(&quot;$&quot;* #,##0_);[Red]_(&quot;$&quot;* \(#,##0\);_(&quot;$&quot;* &quot;-&quot;??_);_(@_)"/>
    <numFmt numFmtId="169" formatCode="m/d/yyyy;@"/>
    <numFmt numFmtId="170" formatCode="_(* #,##0_);_(* \(#,##0\);_(* &quot;-&quot;??_);_(@_)"/>
    <numFmt numFmtId="171" formatCode="mm/dd/yy;@"/>
  </numFmts>
  <fonts count="8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b/>
      <sz val="11"/>
      <name val="Arial"/>
      <family val="2"/>
    </font>
    <font>
      <b/>
      <sz val="12"/>
      <name val="Arial"/>
      <family val="2"/>
    </font>
    <font>
      <b/>
      <sz val="14"/>
      <name val="Arial"/>
      <family val="2"/>
    </font>
    <font>
      <sz val="12"/>
      <name val="Arial"/>
      <family val="2"/>
    </font>
    <font>
      <i/>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10"/>
      <name val="Arial"/>
      <family val="2"/>
    </font>
    <font>
      <sz val="8"/>
      <name val="Arial"/>
      <family val="2"/>
    </font>
    <font>
      <b/>
      <sz val="8"/>
      <color indexed="81"/>
      <name val="Tahoma"/>
      <family val="2"/>
    </font>
    <font>
      <sz val="10"/>
      <color indexed="10"/>
      <name val="Arial"/>
      <family val="2"/>
    </font>
    <font>
      <sz val="10"/>
      <name val="Arial"/>
      <family val="2"/>
    </font>
    <font>
      <sz val="10"/>
      <name val="Arial"/>
      <family val="2"/>
    </font>
    <font>
      <u/>
      <sz val="7.5"/>
      <color theme="10"/>
      <name val="Arial"/>
      <family val="2"/>
    </font>
    <font>
      <sz val="10"/>
      <name val="Arial"/>
      <family val="2"/>
    </font>
    <font>
      <sz val="10"/>
      <color theme="1"/>
      <name val="Arial"/>
      <family val="2"/>
    </font>
    <font>
      <sz val="10"/>
      <name val="Arial"/>
      <family val="2"/>
    </font>
    <font>
      <sz val="10"/>
      <color rgb="FF000000"/>
      <name val="Arial"/>
      <family val="2"/>
    </font>
    <font>
      <u/>
      <sz val="10"/>
      <name val="Arial"/>
      <family val="2"/>
    </font>
    <font>
      <u/>
      <sz val="11"/>
      <color theme="10"/>
      <name val="Calibri"/>
      <family val="2"/>
    </font>
    <font>
      <sz val="10"/>
      <color rgb="FF551A8B"/>
      <name val="Arial"/>
      <family val="2"/>
    </font>
    <font>
      <u/>
      <sz val="10"/>
      <color rgb="FF551A8B"/>
      <name val="Arial"/>
      <family val="2"/>
    </font>
    <font>
      <sz val="10"/>
      <name val="Calibri"/>
      <family val="2"/>
      <scheme val="minor"/>
    </font>
    <font>
      <sz val="10"/>
      <color theme="1"/>
      <name val="Calibri"/>
      <family val="2"/>
      <scheme val="minor"/>
    </font>
    <font>
      <b/>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8"/>
      <color theme="3"/>
      <name val="Cambria"/>
      <family val="2"/>
      <scheme val="major"/>
    </font>
    <font>
      <sz val="11"/>
      <color theme="1"/>
      <name val="Calibri"/>
      <family val="2"/>
    </font>
    <font>
      <sz val="9"/>
      <color rgb="FF000000"/>
      <name val="Verdana"/>
      <family val="2"/>
    </font>
    <font>
      <sz val="11"/>
      <color rgb="FF000000"/>
      <name val="Calibri"/>
      <family val="2"/>
      <scheme val="minor"/>
    </font>
    <font>
      <sz val="11"/>
      <name val="Calibri"/>
      <family val="2"/>
      <scheme val="minor"/>
    </font>
    <font>
      <sz val="11"/>
      <color rgb="FF551A8B"/>
      <name val="Calibri"/>
      <family val="2"/>
      <scheme val="minor"/>
    </font>
    <font>
      <u/>
      <sz val="11"/>
      <color rgb="FF551A8B"/>
      <name val="Calibri"/>
      <family val="2"/>
      <scheme val="minor"/>
    </font>
  </fonts>
  <fills count="6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47"/>
        <bgColor indexed="64"/>
      </patternFill>
    </fill>
    <fill>
      <patternFill patternType="solid">
        <fgColor indexed="43"/>
        <bgColor indexed="64"/>
      </patternFill>
    </fill>
    <fill>
      <patternFill patternType="solid">
        <fgColor indexed="42"/>
        <bgColor indexed="64"/>
      </patternFill>
    </fill>
    <fill>
      <patternFill patternType="solid">
        <fgColor rgb="FFFFFF00"/>
        <bgColor indexed="64"/>
      </patternFill>
    </fill>
    <fill>
      <patternFill patternType="solid">
        <fgColor rgb="FF92D050"/>
        <bgColor indexed="64"/>
      </patternFill>
    </fill>
    <fill>
      <patternFill patternType="solid">
        <fgColor rgb="FF0070C0"/>
        <bgColor indexed="64"/>
      </patternFill>
    </fill>
    <fill>
      <patternFill patternType="solid">
        <fgColor theme="8" tint="0.59999389629810485"/>
        <bgColor indexed="64"/>
      </patternFill>
    </fill>
    <fill>
      <patternFill patternType="solid">
        <fgColor rgb="FFFFFF99"/>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39997558519241921"/>
        <bgColor indexed="64"/>
      </patternFill>
    </fill>
    <fill>
      <patternFill patternType="solid">
        <fgColor theme="3" tint="0.39997558519241921"/>
        <bgColor indexed="64"/>
      </patternFill>
    </fill>
  </fills>
  <borders count="7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medium">
        <color indexed="64"/>
      </left>
      <right/>
      <top/>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diagonal/>
    </border>
    <border>
      <left/>
      <right style="medium">
        <color rgb="FF000000"/>
      </right>
      <top style="medium">
        <color indexed="64"/>
      </top>
      <bottom style="medium">
        <color indexed="64"/>
      </bottom>
      <diagonal/>
    </border>
    <border>
      <left style="medium">
        <color indexed="64"/>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8244">
    <xf numFmtId="0" fontId="0"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44" fontId="22"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24" fillId="23" borderId="7" applyNumberFormat="0" applyFont="0" applyAlignment="0" applyProtection="0"/>
    <xf numFmtId="0" fontId="43" fillId="20" borderId="8" applyNumberFormat="0" applyAlignment="0" applyProtection="0"/>
    <xf numFmtId="9" fontId="22" fillId="0" borderId="0" applyFont="0" applyFill="0" applyBorder="0" applyAlignment="0" applyProtection="0"/>
    <xf numFmtId="0" fontId="44" fillId="0" borderId="0" applyNumberFormat="0" applyFill="0" applyBorder="0" applyAlignment="0" applyProtection="0"/>
    <xf numFmtId="0" fontId="45" fillId="0" borderId="9" applyNumberFormat="0" applyFill="0" applyAlignment="0" applyProtection="0"/>
    <xf numFmtId="0" fontId="46" fillId="0" borderId="0" applyNumberFormat="0" applyFill="0" applyBorder="0" applyAlignment="0" applyProtection="0"/>
    <xf numFmtId="0" fontId="21" fillId="0" borderId="0"/>
    <xf numFmtId="0" fontId="22"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44" fontId="22"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24" fillId="23" borderId="7" applyNumberFormat="0" applyFont="0" applyAlignment="0" applyProtection="0"/>
    <xf numFmtId="0" fontId="43" fillId="20" borderId="8" applyNumberFormat="0" applyAlignment="0" applyProtection="0"/>
    <xf numFmtId="9" fontId="22" fillId="0" borderId="0" applyFont="0" applyFill="0" applyBorder="0" applyAlignment="0" applyProtection="0"/>
    <xf numFmtId="0" fontId="44" fillId="0" borderId="0" applyNumberFormat="0" applyFill="0" applyBorder="0" applyAlignment="0" applyProtection="0"/>
    <xf numFmtId="0" fontId="45" fillId="0" borderId="9" applyNumberFormat="0" applyFill="0" applyAlignment="0" applyProtection="0"/>
    <xf numFmtId="0" fontId="46" fillId="0" borderId="0" applyNumberFormat="0" applyFill="0" applyBorder="0" applyAlignment="0" applyProtection="0"/>
    <xf numFmtId="0" fontId="20" fillId="0" borderId="0"/>
    <xf numFmtId="0" fontId="22"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44" fontId="22"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24" fillId="23" borderId="7" applyNumberFormat="0" applyFont="0" applyAlignment="0" applyProtection="0"/>
    <xf numFmtId="0" fontId="43" fillId="20" borderId="8" applyNumberFormat="0" applyAlignment="0" applyProtection="0"/>
    <xf numFmtId="9" fontId="22" fillId="0" borderId="0" applyFont="0" applyFill="0" applyBorder="0" applyAlignment="0" applyProtection="0"/>
    <xf numFmtId="0" fontId="44" fillId="0" borderId="0" applyNumberFormat="0" applyFill="0" applyBorder="0" applyAlignment="0" applyProtection="0"/>
    <xf numFmtId="0" fontId="45" fillId="0" borderId="9" applyNumberFormat="0" applyFill="0" applyAlignment="0" applyProtection="0"/>
    <xf numFmtId="0" fontId="46" fillId="0" borderId="0" applyNumberFormat="0" applyFill="0" applyBorder="0" applyAlignment="0" applyProtection="0"/>
    <xf numFmtId="0" fontId="20" fillId="0" borderId="0"/>
    <xf numFmtId="0" fontId="19" fillId="0" borderId="0"/>
    <xf numFmtId="0" fontId="19" fillId="0" borderId="0"/>
    <xf numFmtId="0" fontId="19" fillId="0" borderId="0"/>
    <xf numFmtId="0" fontId="22" fillId="23" borderId="7" applyNumberFormat="0" applyFont="0" applyAlignment="0" applyProtection="0"/>
    <xf numFmtId="0" fontId="22" fillId="23" borderId="7" applyNumberFormat="0" applyFont="0" applyAlignment="0" applyProtection="0"/>
    <xf numFmtId="0" fontId="22" fillId="23" borderId="7" applyNumberFormat="0" applyFont="0" applyAlignment="0" applyProtection="0"/>
    <xf numFmtId="0" fontId="18" fillId="0" borderId="0"/>
    <xf numFmtId="0" fontId="51"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44" fontId="22"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22" fillId="23" borderId="7" applyNumberFormat="0" applyFont="0" applyAlignment="0" applyProtection="0"/>
    <xf numFmtId="0" fontId="43" fillId="20" borderId="8" applyNumberFormat="0" applyAlignment="0" applyProtection="0"/>
    <xf numFmtId="9" fontId="22" fillId="0" borderId="0" applyFont="0" applyFill="0" applyBorder="0" applyAlignment="0" applyProtection="0"/>
    <xf numFmtId="0" fontId="44" fillId="0" borderId="0" applyNumberFormat="0" applyFill="0" applyBorder="0" applyAlignment="0" applyProtection="0"/>
    <xf numFmtId="0" fontId="45" fillId="0" borderId="9" applyNumberFormat="0" applyFill="0" applyAlignment="0" applyProtection="0"/>
    <xf numFmtId="0" fontId="46"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51"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44" fontId="22"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22" fillId="23" borderId="7" applyNumberFormat="0" applyFont="0" applyAlignment="0" applyProtection="0"/>
    <xf numFmtId="0" fontId="43" fillId="20" borderId="8" applyNumberFormat="0" applyAlignment="0" applyProtection="0"/>
    <xf numFmtId="9" fontId="22" fillId="0" borderId="0" applyFont="0" applyFill="0" applyBorder="0" applyAlignment="0" applyProtection="0"/>
    <xf numFmtId="0" fontId="44" fillId="0" borderId="0" applyNumberFormat="0" applyFill="0" applyBorder="0" applyAlignment="0" applyProtection="0"/>
    <xf numFmtId="0" fontId="45" fillId="0" borderId="9" applyNumberFormat="0" applyFill="0" applyAlignment="0" applyProtection="0"/>
    <xf numFmtId="0" fontId="46" fillId="0" borderId="0" applyNumberFormat="0" applyFill="0" applyBorder="0" applyAlignment="0" applyProtection="0"/>
    <xf numFmtId="0" fontId="17" fillId="0" borderId="0"/>
    <xf numFmtId="0" fontId="31" fillId="13" borderId="0" applyNumberFormat="0" applyBorder="0" applyAlignment="0" applyProtection="0"/>
    <xf numFmtId="0" fontId="46" fillId="0" borderId="0" applyNumberFormat="0" applyFill="0" applyBorder="0" applyAlignment="0" applyProtection="0"/>
    <xf numFmtId="9" fontId="22" fillId="0" borderId="0" applyFont="0" applyFill="0" applyBorder="0" applyAlignment="0" applyProtection="0"/>
    <xf numFmtId="0" fontId="42" fillId="22" borderId="0" applyNumberFormat="0" applyBorder="0" applyAlignment="0" applyProtection="0"/>
    <xf numFmtId="0" fontId="39" fillId="0" borderId="0" applyNumberFormat="0" applyFill="0" applyBorder="0" applyAlignment="0" applyProtection="0"/>
    <xf numFmtId="0" fontId="37" fillId="0" borderId="3" applyNumberFormat="0" applyFill="0" applyAlignment="0" applyProtection="0"/>
    <xf numFmtId="44" fontId="22" fillId="0" borderId="0" applyFont="0" applyFill="0" applyBorder="0" applyAlignment="0" applyProtection="0"/>
    <xf numFmtId="0" fontId="32" fillId="3" borderId="0" applyNumberFormat="0" applyBorder="0" applyAlignment="0" applyProtection="0"/>
    <xf numFmtId="0" fontId="31" fillId="16" borderId="0" applyNumberFormat="0" applyBorder="0" applyAlignment="0" applyProtection="0"/>
    <xf numFmtId="0" fontId="31" fillId="12"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5" borderId="0" applyNumberFormat="0" applyBorder="0" applyAlignment="0" applyProtection="0"/>
    <xf numFmtId="0" fontId="30" fillId="2" borderId="0" applyNumberFormat="0" applyBorder="0" applyAlignment="0" applyProtection="0"/>
    <xf numFmtId="0" fontId="17" fillId="0" borderId="0"/>
    <xf numFmtId="0" fontId="31" fillId="18" borderId="0" applyNumberFormat="0" applyBorder="0" applyAlignment="0" applyProtection="0"/>
    <xf numFmtId="0" fontId="45" fillId="0" borderId="9" applyNumberFormat="0" applyFill="0" applyAlignment="0" applyProtection="0"/>
    <xf numFmtId="0" fontId="43" fillId="20" borderId="8" applyNumberFormat="0" applyAlignment="0" applyProtection="0"/>
    <xf numFmtId="0" fontId="41" fillId="0" borderId="6" applyNumberFormat="0" applyFill="0" applyAlignment="0" applyProtection="0"/>
    <xf numFmtId="0" fontId="39" fillId="0" borderId="5" applyNumberFormat="0" applyFill="0" applyAlignment="0" applyProtection="0"/>
    <xf numFmtId="0" fontId="36" fillId="4" borderId="0" applyNumberFormat="0" applyBorder="0" applyAlignment="0" applyProtection="0"/>
    <xf numFmtId="0" fontId="34" fillId="21" borderId="2" applyNumberFormat="0" applyAlignment="0" applyProtection="0"/>
    <xf numFmtId="0" fontId="31" fillId="19" borderId="0" applyNumberFormat="0" applyBorder="0" applyAlignment="0" applyProtection="0"/>
    <xf numFmtId="0" fontId="31" fillId="14" borderId="0" applyNumberFormat="0" applyBorder="0" applyAlignment="0" applyProtection="0"/>
    <xf numFmtId="0" fontId="30" fillId="11" borderId="0" applyNumberFormat="0" applyBorder="0" applyAlignment="0" applyProtection="0"/>
    <xf numFmtId="0" fontId="30" fillId="10" borderId="0" applyNumberFormat="0" applyBorder="0" applyAlignment="0" applyProtection="0"/>
    <xf numFmtId="0" fontId="30" fillId="7" borderId="0" applyNumberFormat="0" applyBorder="0" applyAlignment="0" applyProtection="0"/>
    <xf numFmtId="0" fontId="30" fillId="4" borderId="0" applyNumberFormat="0" applyBorder="0" applyAlignment="0" applyProtection="0"/>
    <xf numFmtId="0" fontId="22" fillId="0" borderId="0"/>
    <xf numFmtId="0" fontId="17" fillId="0" borderId="0"/>
    <xf numFmtId="0" fontId="17" fillId="0" borderId="0"/>
    <xf numFmtId="0" fontId="17" fillId="0" borderId="0"/>
    <xf numFmtId="0" fontId="17" fillId="0" borderId="0"/>
    <xf numFmtId="0" fontId="31" fillId="10" borderId="0" applyNumberFormat="0" applyBorder="0" applyAlignment="0" applyProtection="0"/>
    <xf numFmtId="0" fontId="31" fillId="15" borderId="0" applyNumberFormat="0" applyBorder="0" applyAlignment="0" applyProtection="0"/>
    <xf numFmtId="0" fontId="31" fillId="13" borderId="0" applyNumberFormat="0" applyBorder="0" applyAlignment="0" applyProtection="0"/>
    <xf numFmtId="0" fontId="17" fillId="0" borderId="0"/>
    <xf numFmtId="0" fontId="31" fillId="17" borderId="0" applyNumberFormat="0" applyBorder="0" applyAlignment="0" applyProtection="0"/>
    <xf numFmtId="0" fontId="44" fillId="0" borderId="0" applyNumberFormat="0" applyFill="0" applyBorder="0" applyAlignment="0" applyProtection="0"/>
    <xf numFmtId="0" fontId="22" fillId="23" borderId="7" applyNumberFormat="0" applyFont="0" applyAlignment="0" applyProtection="0"/>
    <xf numFmtId="0" fontId="40" fillId="7" borderId="1" applyNumberFormat="0" applyAlignment="0" applyProtection="0"/>
    <xf numFmtId="0" fontId="38" fillId="0" borderId="4" applyNumberFormat="0" applyFill="0" applyAlignment="0" applyProtection="0"/>
    <xf numFmtId="0" fontId="35" fillId="0" borderId="0" applyNumberFormat="0" applyFill="0" applyBorder="0" applyAlignment="0" applyProtection="0"/>
    <xf numFmtId="0" fontId="33" fillId="20" borderId="1" applyNumberFormat="0" applyAlignment="0" applyProtection="0"/>
    <xf numFmtId="0" fontId="31" fillId="14" borderId="0" applyNumberFormat="0" applyBorder="0" applyAlignment="0" applyProtection="0"/>
    <xf numFmtId="0" fontId="31" fillId="9"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6" borderId="0" applyNumberFormat="0" applyBorder="0" applyAlignment="0" applyProtection="0"/>
    <xf numFmtId="0" fontId="30" fillId="3"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22" fillId="0" borderId="0"/>
    <xf numFmtId="0" fontId="22" fillId="0" borderId="0"/>
    <xf numFmtId="0" fontId="16" fillId="0" borderId="0"/>
    <xf numFmtId="0" fontId="51"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44" fontId="22"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22" fillId="23" borderId="7" applyNumberFormat="0" applyFont="0" applyAlignment="0" applyProtection="0"/>
    <xf numFmtId="0" fontId="43" fillId="20" borderId="8" applyNumberFormat="0" applyAlignment="0" applyProtection="0"/>
    <xf numFmtId="9" fontId="22" fillId="0" borderId="0" applyFont="0" applyFill="0" applyBorder="0" applyAlignment="0" applyProtection="0"/>
    <xf numFmtId="0" fontId="44" fillId="0" borderId="0" applyNumberFormat="0" applyFill="0" applyBorder="0" applyAlignment="0" applyProtection="0"/>
    <xf numFmtId="0" fontId="45" fillId="0" borderId="9" applyNumberFormat="0" applyFill="0" applyAlignment="0" applyProtection="0"/>
    <xf numFmtId="0" fontId="46"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51"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44" fontId="22"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22" fillId="23" borderId="7" applyNumberFormat="0" applyFont="0" applyAlignment="0" applyProtection="0"/>
    <xf numFmtId="0" fontId="43" fillId="20" borderId="8" applyNumberFormat="0" applyAlignment="0" applyProtection="0"/>
    <xf numFmtId="9" fontId="22" fillId="0" borderId="0" applyFont="0" applyFill="0" applyBorder="0" applyAlignment="0" applyProtection="0"/>
    <xf numFmtId="0" fontId="44" fillId="0" borderId="0" applyNumberFormat="0" applyFill="0" applyBorder="0" applyAlignment="0" applyProtection="0"/>
    <xf numFmtId="0" fontId="45" fillId="0" borderId="9" applyNumberFormat="0" applyFill="0" applyAlignment="0" applyProtection="0"/>
    <xf numFmtId="0" fontId="46"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51"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44" fontId="22"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22" fillId="23" borderId="7" applyNumberFormat="0" applyFont="0" applyAlignment="0" applyProtection="0"/>
    <xf numFmtId="0" fontId="43" fillId="20" borderId="8" applyNumberFormat="0" applyAlignment="0" applyProtection="0"/>
    <xf numFmtId="9" fontId="22" fillId="0" borderId="0" applyFont="0" applyFill="0" applyBorder="0" applyAlignment="0" applyProtection="0"/>
    <xf numFmtId="0" fontId="44" fillId="0" borderId="0" applyNumberFormat="0" applyFill="0" applyBorder="0" applyAlignment="0" applyProtection="0"/>
    <xf numFmtId="0" fontId="45" fillId="0" borderId="9" applyNumberFormat="0" applyFill="0" applyAlignment="0" applyProtection="0"/>
    <xf numFmtId="0" fontId="46" fillId="0" borderId="0" applyNumberFormat="0" applyFill="0" applyBorder="0" applyAlignment="0" applyProtection="0"/>
    <xf numFmtId="0" fontId="14" fillId="0" borderId="0"/>
    <xf numFmtId="0" fontId="45" fillId="0" borderId="9" applyNumberFormat="0" applyFill="0" applyAlignment="0" applyProtection="0"/>
    <xf numFmtId="0" fontId="38" fillId="0" borderId="4" applyNumberFormat="0" applyFill="0" applyAlignment="0" applyProtection="0"/>
    <xf numFmtId="0" fontId="32" fillId="3" borderId="0" applyNumberFormat="0" applyBorder="0" applyAlignment="0" applyProtection="0"/>
    <xf numFmtId="0" fontId="31" fillId="15" borderId="0" applyNumberFormat="0" applyBorder="0" applyAlignment="0" applyProtection="0"/>
    <xf numFmtId="0" fontId="30" fillId="8" borderId="0" applyNumberFormat="0" applyBorder="0" applyAlignment="0" applyProtection="0"/>
    <xf numFmtId="0" fontId="30" fillId="5" borderId="0" applyNumberFormat="0" applyBorder="0" applyAlignment="0" applyProtection="0"/>
    <xf numFmtId="0" fontId="14" fillId="0" borderId="0"/>
    <xf numFmtId="9" fontId="22" fillId="0" borderId="0" applyFont="0" applyFill="0" applyBorder="0" applyAlignment="0" applyProtection="0"/>
    <xf numFmtId="0" fontId="37" fillId="0" borderId="3" applyNumberFormat="0" applyFill="0" applyAlignment="0" applyProtection="0"/>
    <xf numFmtId="0" fontId="31" fillId="19" borderId="0" applyNumberFormat="0" applyBorder="0" applyAlignment="0" applyProtection="0"/>
    <xf numFmtId="0" fontId="31" fillId="14" borderId="0" applyNumberFormat="0" applyBorder="0" applyAlignment="0" applyProtection="0"/>
    <xf numFmtId="0" fontId="30" fillId="5" borderId="0" applyNumberFormat="0" applyBorder="0" applyAlignment="0" applyProtection="0"/>
    <xf numFmtId="0" fontId="30" fillId="4" borderId="0" applyNumberFormat="0" applyBorder="0" applyAlignment="0" applyProtection="0"/>
    <xf numFmtId="0" fontId="14" fillId="0" borderId="0"/>
    <xf numFmtId="0" fontId="14" fillId="0" borderId="0"/>
    <xf numFmtId="0" fontId="14" fillId="0" borderId="0"/>
    <xf numFmtId="0" fontId="14" fillId="0" borderId="0"/>
    <xf numFmtId="0" fontId="22" fillId="23" borderId="7" applyNumberFormat="0" applyFont="0" applyAlignment="0" applyProtection="0"/>
    <xf numFmtId="0" fontId="44" fillId="0" borderId="0" applyNumberFormat="0" applyFill="0" applyBorder="0" applyAlignment="0" applyProtection="0"/>
    <xf numFmtId="0" fontId="43" fillId="20" borderId="8" applyNumberFormat="0" applyAlignment="0" applyProtection="0"/>
    <xf numFmtId="0" fontId="14" fillId="0" borderId="0"/>
    <xf numFmtId="0" fontId="42" fillId="22" borderId="0" applyNumberFormat="0" applyBorder="0" applyAlignment="0" applyProtection="0"/>
    <xf numFmtId="0" fontId="36" fillId="4" borderId="0" applyNumberFormat="0" applyBorder="0" applyAlignment="0" applyProtection="0"/>
    <xf numFmtId="0" fontId="31" fillId="14" borderId="0" applyNumberFormat="0" applyBorder="0" applyAlignment="0" applyProtection="0"/>
    <xf numFmtId="0" fontId="31" fillId="13" borderId="0" applyNumberFormat="0" applyBorder="0" applyAlignment="0" applyProtection="0"/>
    <xf numFmtId="0" fontId="30" fillId="10" borderId="0" applyNumberFormat="0" applyBorder="0" applyAlignment="0" applyProtection="0"/>
    <xf numFmtId="0" fontId="30" fillId="3"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6" applyNumberFormat="0" applyFill="0" applyAlignment="0" applyProtection="0"/>
    <xf numFmtId="0" fontId="35" fillId="0" borderId="0" applyNumberFormat="0" applyFill="0" applyBorder="0" applyAlignment="0" applyProtection="0"/>
    <xf numFmtId="0" fontId="31" fillId="13" borderId="0" applyNumberFormat="0" applyBorder="0" applyAlignment="0" applyProtection="0"/>
    <xf numFmtId="0" fontId="31" fillId="10" borderId="0" applyNumberFormat="0" applyBorder="0" applyAlignment="0" applyProtection="0"/>
    <xf numFmtId="0" fontId="30" fillId="9" borderId="0" applyNumberFormat="0" applyBorder="0" applyAlignment="0" applyProtection="0"/>
    <xf numFmtId="0" fontId="30" fillId="2" borderId="0" applyNumberFormat="0" applyBorder="0" applyAlignment="0" applyProtection="0"/>
    <xf numFmtId="0" fontId="14" fillId="0" borderId="0"/>
    <xf numFmtId="0" fontId="51" fillId="0" borderId="0"/>
    <xf numFmtId="0" fontId="31" fillId="18" borderId="0" applyNumberFormat="0" applyBorder="0" applyAlignment="0" applyProtection="0"/>
    <xf numFmtId="0" fontId="14" fillId="0" borderId="0"/>
    <xf numFmtId="0" fontId="30" fillId="8" borderId="0" applyNumberFormat="0" applyBorder="0" applyAlignment="0" applyProtection="0"/>
    <xf numFmtId="44" fontId="2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31" fillId="9" borderId="0" applyNumberFormat="0" applyBorder="0" applyAlignment="0" applyProtection="0"/>
    <xf numFmtId="0" fontId="40" fillId="7" borderId="1"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46" fillId="0" borderId="0" applyNumberFormat="0" applyFill="0" applyBorder="0" applyAlignment="0" applyProtection="0"/>
    <xf numFmtId="0" fontId="14" fillId="0" borderId="0"/>
    <xf numFmtId="0" fontId="39" fillId="0" borderId="0" applyNumberFormat="0" applyFill="0" applyBorder="0" applyAlignment="0" applyProtection="0"/>
    <xf numFmtId="0" fontId="34" fillId="21" borderId="2" applyNumberFormat="0" applyAlignment="0" applyProtection="0"/>
    <xf numFmtId="0" fontId="31" fillId="17" borderId="0" applyNumberFormat="0" applyBorder="0" applyAlignment="0" applyProtection="0"/>
    <xf numFmtId="0" fontId="31" fillId="12" borderId="0" applyNumberFormat="0" applyBorder="0" applyAlignment="0" applyProtection="0"/>
    <xf numFmtId="0" fontId="30" fillId="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9" fillId="0" borderId="5" applyNumberFormat="0" applyFill="0" applyAlignment="0" applyProtection="0"/>
    <xf numFmtId="0" fontId="33" fillId="20" borderId="1" applyNumberFormat="0" applyAlignment="0" applyProtection="0"/>
    <xf numFmtId="0" fontId="31" fillId="16" borderId="0" applyNumberFormat="0" applyBorder="0" applyAlignment="0" applyProtection="0"/>
    <xf numFmtId="0" fontId="30" fillId="11" borderId="0" applyNumberFormat="0" applyBorder="0" applyAlignment="0" applyProtection="0"/>
    <xf numFmtId="0" fontId="30" fillId="6"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22"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44" fontId="22"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22" fillId="23" borderId="7" applyNumberFormat="0" applyFont="0" applyAlignment="0" applyProtection="0"/>
    <xf numFmtId="0" fontId="43" fillId="20" borderId="8" applyNumberFormat="0" applyAlignment="0" applyProtection="0"/>
    <xf numFmtId="9" fontId="22" fillId="0" borderId="0" applyFont="0" applyFill="0" applyBorder="0" applyAlignment="0" applyProtection="0"/>
    <xf numFmtId="0" fontId="44" fillId="0" borderId="0" applyNumberFormat="0" applyFill="0" applyBorder="0" applyAlignment="0" applyProtection="0"/>
    <xf numFmtId="0" fontId="45" fillId="0" borderId="9" applyNumberFormat="0" applyFill="0" applyAlignment="0" applyProtection="0"/>
    <xf numFmtId="0" fontId="46"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22"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44" fontId="22"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22" fillId="23" borderId="7" applyNumberFormat="0" applyFont="0" applyAlignment="0" applyProtection="0"/>
    <xf numFmtId="0" fontId="43" fillId="20" borderId="8" applyNumberFormat="0" applyAlignment="0" applyProtection="0"/>
    <xf numFmtId="9" fontId="22" fillId="0" borderId="0" applyFont="0" applyFill="0" applyBorder="0" applyAlignment="0" applyProtection="0"/>
    <xf numFmtId="0" fontId="44" fillId="0" borderId="0" applyNumberFormat="0" applyFill="0" applyBorder="0" applyAlignment="0" applyProtection="0"/>
    <xf numFmtId="0" fontId="45" fillId="0" borderId="9" applyNumberFormat="0" applyFill="0" applyAlignment="0" applyProtection="0"/>
    <xf numFmtId="0" fontId="46" fillId="0" borderId="0" applyNumberFormat="0" applyFill="0" applyBorder="0" applyAlignment="0" applyProtection="0"/>
    <xf numFmtId="0" fontId="11" fillId="0" borderId="0"/>
    <xf numFmtId="0" fontId="41" fillId="0" borderId="6" applyNumberFormat="0" applyFill="0" applyAlignment="0" applyProtection="0"/>
    <xf numFmtId="0" fontId="33" fillId="20" borderId="1" applyNumberFormat="0" applyAlignment="0" applyProtection="0"/>
    <xf numFmtId="0" fontId="31" fillId="13" borderId="0" applyNumberFormat="0" applyBorder="0" applyAlignment="0" applyProtection="0"/>
    <xf numFmtId="0" fontId="30" fillId="7" borderId="0" applyNumberFormat="0" applyBorder="0" applyAlignment="0" applyProtection="0"/>
    <xf numFmtId="0" fontId="11" fillId="0" borderId="0"/>
    <xf numFmtId="0" fontId="40" fillId="7" borderId="1" applyNumberFormat="0" applyAlignment="0" applyProtection="0"/>
    <xf numFmtId="0" fontId="32" fillId="3" borderId="0" applyNumberFormat="0" applyBorder="0" applyAlignment="0" applyProtection="0"/>
    <xf numFmtId="0" fontId="31" fillId="10" borderId="0" applyNumberFormat="0" applyBorder="0" applyAlignment="0" applyProtection="0"/>
    <xf numFmtId="0" fontId="30" fillId="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9" fillId="0" borderId="0" applyNumberFormat="0" applyFill="0" applyBorder="0" applyAlignment="0" applyProtection="0"/>
    <xf numFmtId="0" fontId="31" fillId="19" borderId="0" applyNumberFormat="0" applyBorder="0" applyAlignment="0" applyProtection="0"/>
    <xf numFmtId="0" fontId="31" fillId="9" borderId="0" applyNumberFormat="0" applyBorder="0" applyAlignment="0" applyProtection="0"/>
    <xf numFmtId="0" fontId="30" fillId="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6" fillId="0" borderId="0" applyNumberFormat="0" applyFill="0" applyBorder="0" applyAlignment="0" applyProtection="0"/>
    <xf numFmtId="0" fontId="39" fillId="0" borderId="5" applyNumberFormat="0" applyFill="0" applyAlignment="0" applyProtection="0"/>
    <xf numFmtId="0" fontId="31" fillId="14" borderId="0" applyNumberFormat="0" applyBorder="0" applyAlignment="0" applyProtection="0"/>
    <xf numFmtId="0" fontId="31" fillId="12" borderId="0" applyNumberFormat="0" applyBorder="0" applyAlignment="0" applyProtection="0"/>
    <xf numFmtId="0" fontId="30" fillId="4" borderId="0" applyNumberFormat="0" applyBorder="0" applyAlignment="0" applyProtection="0"/>
    <xf numFmtId="0" fontId="11" fillId="0" borderId="0"/>
    <xf numFmtId="0" fontId="30" fillId="3" borderId="0" applyNumberFormat="0" applyBorder="0" applyAlignment="0" applyProtection="0"/>
    <xf numFmtId="0" fontId="38" fillId="0" borderId="4" applyNumberFormat="0" applyFill="0" applyAlignment="0" applyProtection="0"/>
    <xf numFmtId="0" fontId="11" fillId="0" borderId="0"/>
    <xf numFmtId="0" fontId="30" fillId="11" borderId="0" applyNumberFormat="0" applyBorder="0" applyAlignment="0" applyProtection="0"/>
    <xf numFmtId="0" fontId="45" fillId="0" borderId="9"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31" fillId="1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4" fillId="0" borderId="0" applyNumberFormat="0" applyFill="0" applyBorder="0" applyAlignment="0" applyProtection="0"/>
    <xf numFmtId="0" fontId="37" fillId="0" borderId="3" applyNumberFormat="0" applyFill="0" applyAlignment="0" applyProtection="0"/>
    <xf numFmtId="0" fontId="31" fillId="18" borderId="0" applyNumberFormat="0" applyBorder="0" applyAlignment="0" applyProtection="0"/>
    <xf numFmtId="0" fontId="30" fillId="8" borderId="0" applyNumberFormat="0" applyBorder="0" applyAlignment="0" applyProtection="0"/>
    <xf numFmtId="0" fontId="30" fillId="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22" fillId="0" borderId="0" applyFont="0" applyFill="0" applyBorder="0" applyAlignment="0" applyProtection="0"/>
    <xf numFmtId="0" fontId="36" fillId="4" borderId="0" applyNumberFormat="0" applyBorder="0" applyAlignment="0" applyProtection="0"/>
    <xf numFmtId="0" fontId="31" fillId="17" borderId="0" applyNumberFormat="0" applyBorder="0" applyAlignment="0" applyProtection="0"/>
    <xf numFmtId="0" fontId="30" fillId="5" borderId="0" applyNumberFormat="0" applyBorder="0" applyAlignment="0" applyProtection="0"/>
    <xf numFmtId="0" fontId="5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20" borderId="8" applyNumberFormat="0" applyAlignment="0" applyProtection="0"/>
    <xf numFmtId="0" fontId="35" fillId="0" borderId="0" applyNumberFormat="0" applyFill="0" applyBorder="0" applyAlignment="0" applyProtection="0"/>
    <xf numFmtId="0" fontId="31" fillId="16" borderId="0" applyNumberFormat="0" applyBorder="0" applyAlignment="0" applyProtection="0"/>
    <xf numFmtId="0" fontId="30" fillId="10" borderId="0" applyNumberFormat="0" applyBorder="0" applyAlignment="0" applyProtection="0"/>
    <xf numFmtId="0" fontId="11" fillId="0" borderId="0"/>
    <xf numFmtId="0" fontId="31" fillId="15" borderId="0" applyNumberFormat="0" applyBorder="0" applyAlignment="0" applyProtection="0"/>
    <xf numFmtId="0" fontId="11" fillId="0" borderId="0"/>
    <xf numFmtId="0" fontId="22" fillId="23" borderId="7" applyNumberFormat="0" applyFont="0" applyAlignment="0" applyProtection="0"/>
    <xf numFmtId="0" fontId="11" fillId="0" borderId="0"/>
    <xf numFmtId="0" fontId="11" fillId="0" borderId="0"/>
    <xf numFmtId="0" fontId="11" fillId="0" borderId="0"/>
    <xf numFmtId="0" fontId="11" fillId="0" borderId="0"/>
    <xf numFmtId="44" fontId="2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2" fillId="22" borderId="0" applyNumberFormat="0" applyBorder="0" applyAlignment="0" applyProtection="0"/>
    <xf numFmtId="0" fontId="34" fillId="21" borderId="2" applyNumberFormat="0" applyAlignment="0" applyProtection="0"/>
    <xf numFmtId="0" fontId="31" fillId="14" borderId="0" applyNumberFormat="0" applyBorder="0" applyAlignment="0" applyProtection="0"/>
    <xf numFmtId="0" fontId="30" fillId="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5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8" fillId="0" borderId="0"/>
    <xf numFmtId="0" fontId="52"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44" fontId="22"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22" fillId="23" borderId="7" applyNumberFormat="0" applyFont="0" applyAlignment="0" applyProtection="0"/>
    <xf numFmtId="0" fontId="43" fillId="20" borderId="8" applyNumberFormat="0" applyAlignment="0" applyProtection="0"/>
    <xf numFmtId="9" fontId="22" fillId="0" borderId="0" applyFont="0" applyFill="0" applyBorder="0" applyAlignment="0" applyProtection="0"/>
    <xf numFmtId="0" fontId="44" fillId="0" borderId="0" applyNumberFormat="0" applyFill="0" applyBorder="0" applyAlignment="0" applyProtection="0"/>
    <xf numFmtId="0" fontId="45" fillId="0" borderId="9" applyNumberFormat="0" applyFill="0" applyAlignment="0" applyProtection="0"/>
    <xf numFmtId="0" fontId="46" fillId="0" borderId="0" applyNumberFormat="0" applyFill="0" applyBorder="0" applyAlignment="0" applyProtection="0"/>
    <xf numFmtId="0" fontId="8" fillId="0" borderId="0"/>
    <xf numFmtId="0" fontId="42" fillId="22" borderId="0" applyNumberFormat="0" applyBorder="0" applyAlignment="0" applyProtection="0"/>
    <xf numFmtId="0" fontId="44" fillId="0" borderId="0" applyNumberFormat="0" applyFill="0" applyBorder="0" applyAlignment="0" applyProtection="0"/>
    <xf numFmtId="0" fontId="30" fillId="4" borderId="0" applyNumberFormat="0" applyBorder="0" applyAlignment="0" applyProtection="0"/>
    <xf numFmtId="0" fontId="31" fillId="16" borderId="0" applyNumberFormat="0" applyBorder="0" applyAlignment="0" applyProtection="0"/>
    <xf numFmtId="0" fontId="8" fillId="0" borderId="0"/>
    <xf numFmtId="0" fontId="41" fillId="0" borderId="6" applyNumberFormat="0" applyFill="0" applyAlignment="0" applyProtection="0"/>
    <xf numFmtId="0" fontId="52" fillId="0" borderId="0"/>
    <xf numFmtId="0" fontId="31" fillId="13" borderId="0" applyNumberFormat="0" applyBorder="0" applyAlignment="0" applyProtection="0"/>
    <xf numFmtId="0" fontId="38" fillId="0" borderId="4" applyNumberFormat="0" applyFill="0" applyAlignment="0" applyProtection="0"/>
    <xf numFmtId="0" fontId="8" fillId="0" borderId="0"/>
    <xf numFmtId="0" fontId="8" fillId="0" borderId="0"/>
    <xf numFmtId="0" fontId="8" fillId="0" borderId="0"/>
    <xf numFmtId="0" fontId="8" fillId="0" borderId="0"/>
    <xf numFmtId="0" fontId="8" fillId="0" borderId="0"/>
    <xf numFmtId="0" fontId="30" fillId="11" borderId="0" applyNumberFormat="0" applyBorder="0" applyAlignment="0" applyProtection="0"/>
    <xf numFmtId="0" fontId="31" fillId="12" borderId="0" applyNumberFormat="0" applyBorder="0" applyAlignment="0" applyProtection="0"/>
    <xf numFmtId="0" fontId="35"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2" fillId="3" borderId="0" applyNumberFormat="0" applyBorder="0" applyAlignment="0" applyProtection="0"/>
    <xf numFmtId="0" fontId="33" fillId="20" borderId="1" applyNumberFormat="0" applyAlignment="0" applyProtection="0"/>
    <xf numFmtId="0" fontId="31" fillId="9" borderId="0" applyNumberFormat="0" applyBorder="0" applyAlignment="0" applyProtection="0"/>
    <xf numFmtId="0" fontId="45" fillId="0" borderId="9" applyNumberFormat="0" applyFill="0" applyAlignment="0" applyProtection="0"/>
    <xf numFmtId="0" fontId="8" fillId="0" borderId="0"/>
    <xf numFmtId="0" fontId="30" fillId="5" borderId="0" applyNumberFormat="0" applyBorder="0" applyAlignment="0" applyProtection="0"/>
    <xf numFmtId="0" fontId="8" fillId="0" borderId="0"/>
    <xf numFmtId="0" fontId="43" fillId="20" borderId="8" applyNumberFormat="0" applyAlignment="0" applyProtection="0"/>
    <xf numFmtId="0" fontId="8" fillId="0" borderId="0"/>
    <xf numFmtId="0" fontId="8" fillId="0" borderId="0"/>
    <xf numFmtId="0" fontId="8" fillId="0" borderId="0"/>
    <xf numFmtId="0" fontId="8" fillId="0" borderId="0"/>
    <xf numFmtId="0" fontId="8" fillId="0" borderId="0"/>
    <xf numFmtId="0" fontId="22" fillId="23" borderId="7"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4" fillId="21" borderId="2" applyNumberFormat="0" applyAlignment="0" applyProtection="0"/>
    <xf numFmtId="9" fontId="22" fillId="0" borderId="0" applyFont="0" applyFill="0" applyBorder="0" applyAlignment="0" applyProtection="0"/>
    <xf numFmtId="0" fontId="31" fillId="14"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0" fillId="2" borderId="0" applyNumberFormat="0" applyBorder="0" applyAlignment="0" applyProtection="0"/>
    <xf numFmtId="0" fontId="36" fillId="4"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0" fillId="6" borderId="0" applyNumberFormat="0" applyBorder="0" applyAlignment="0" applyProtection="0"/>
    <xf numFmtId="0" fontId="31" fillId="14" borderId="0" applyNumberFormat="0" applyBorder="0" applyAlignment="0" applyProtection="0"/>
    <xf numFmtId="0" fontId="46"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7" fillId="0" borderId="3"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0" fillId="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 fillId="1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0" fillId="8" borderId="0" applyNumberFormat="0" applyBorder="0" applyAlignment="0" applyProtection="0"/>
    <xf numFmtId="0" fontId="31" fillId="10" borderId="0" applyNumberFormat="0" applyBorder="0" applyAlignment="0" applyProtection="0"/>
    <xf numFmtId="0" fontId="8" fillId="0" borderId="0"/>
    <xf numFmtId="44" fontId="22"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 fillId="1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0" fillId="7"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0" fillId="5" borderId="0" applyNumberFormat="0" applyBorder="0" applyAlignment="0" applyProtection="0"/>
    <xf numFmtId="0" fontId="40" fillId="7" borderId="1" applyNumberFormat="0" applyAlignment="0" applyProtection="0"/>
    <xf numFmtId="0" fontId="31" fillId="13" borderId="0" applyNumberFormat="0" applyBorder="0" applyAlignment="0" applyProtection="0"/>
    <xf numFmtId="0" fontId="30" fillId="10" borderId="0" applyNumberFormat="0" applyBorder="0" applyAlignment="0" applyProtection="0"/>
    <xf numFmtId="0" fontId="39" fillId="0" borderId="0" applyNumberFormat="0" applyFill="0" applyBorder="0" applyAlignment="0" applyProtection="0"/>
    <xf numFmtId="0" fontId="31" fillId="18" borderId="0" applyNumberFormat="0" applyBorder="0" applyAlignment="0" applyProtection="0"/>
    <xf numFmtId="0" fontId="30" fillId="9" borderId="0" applyNumberFormat="0" applyBorder="0" applyAlignment="0" applyProtection="0"/>
    <xf numFmtId="0" fontId="30" fillId="8" borderId="0" applyNumberFormat="0" applyBorder="0" applyAlignment="0" applyProtection="0"/>
    <xf numFmtId="0" fontId="31" fillId="17" borderId="0" applyNumberFormat="0" applyBorder="0" applyAlignment="0" applyProtection="0"/>
    <xf numFmtId="0" fontId="39" fillId="0" borderId="5" applyNumberFormat="0" applyFill="0" applyAlignment="0" applyProtection="0"/>
    <xf numFmtId="0" fontId="7" fillId="0" borderId="0"/>
    <xf numFmtId="0" fontId="52"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44" fontId="22"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22" fillId="23" borderId="7" applyNumberFormat="0" applyFont="0" applyAlignment="0" applyProtection="0"/>
    <xf numFmtId="0" fontId="43" fillId="20" borderId="8" applyNumberFormat="0" applyAlignment="0" applyProtection="0"/>
    <xf numFmtId="9" fontId="22" fillId="0" borderId="0" applyFont="0" applyFill="0" applyBorder="0" applyAlignment="0" applyProtection="0"/>
    <xf numFmtId="0" fontId="44" fillId="0" borderId="0" applyNumberFormat="0" applyFill="0" applyBorder="0" applyAlignment="0" applyProtection="0"/>
    <xf numFmtId="0" fontId="45" fillId="0" borderId="9" applyNumberFormat="0" applyFill="0" applyAlignment="0" applyProtection="0"/>
    <xf numFmtId="0" fontId="46" fillId="0" borderId="0" applyNumberFormat="0" applyFill="0" applyBorder="0" applyAlignment="0" applyProtection="0"/>
    <xf numFmtId="0" fontId="7" fillId="0" borderId="0"/>
    <xf numFmtId="0" fontId="36" fillId="4" borderId="0" applyNumberFormat="0" applyBorder="0" applyAlignment="0" applyProtection="0"/>
    <xf numFmtId="0" fontId="31" fillId="13" borderId="0" applyNumberFormat="0" applyBorder="0" applyAlignment="0" applyProtection="0"/>
    <xf numFmtId="0" fontId="30" fillId="3" borderId="0" applyNumberFormat="0" applyBorder="0" applyAlignment="0" applyProtection="0"/>
    <xf numFmtId="0" fontId="7" fillId="0" borderId="0"/>
    <xf numFmtId="0" fontId="46" fillId="0" borderId="0" applyNumberFormat="0" applyFill="0" applyBorder="0" applyAlignment="0" applyProtection="0"/>
    <xf numFmtId="0" fontId="35" fillId="0" borderId="0" applyNumberFormat="0" applyFill="0" applyBorder="0" applyAlignment="0" applyProtection="0"/>
    <xf numFmtId="0" fontId="31" fillId="10" borderId="0" applyNumberFormat="0" applyBorder="0" applyAlignment="0" applyProtection="0"/>
    <xf numFmtId="0" fontId="30" fillId="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45" fillId="0" borderId="9" applyNumberFormat="0" applyFill="0" applyAlignment="0" applyProtection="0"/>
    <xf numFmtId="44" fontId="22" fillId="0" borderId="0" applyFont="0" applyFill="0" applyBorder="0" applyAlignment="0" applyProtection="0"/>
    <xf numFmtId="0" fontId="31" fillId="9" borderId="0" applyNumberFormat="0" applyBorder="0" applyAlignment="0" applyProtection="0"/>
    <xf numFmtId="0" fontId="2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4" fillId="0" borderId="0" applyNumberFormat="0" applyFill="0" applyBorder="0" applyAlignment="0" applyProtection="0"/>
    <xf numFmtId="0" fontId="34" fillId="21" borderId="2" applyNumberFormat="0" applyAlignment="0" applyProtection="0"/>
    <xf numFmtId="0" fontId="31" fillId="12" borderId="0" applyNumberFormat="0" applyBorder="0" applyAlignment="0" applyProtection="0"/>
    <xf numFmtId="0" fontId="7" fillId="0" borderId="0"/>
    <xf numFmtId="9" fontId="22" fillId="0" borderId="0" applyFont="0" applyFill="0" applyBorder="0" applyAlignment="0" applyProtection="0"/>
    <xf numFmtId="0" fontId="7" fillId="0" borderId="0"/>
    <xf numFmtId="0" fontId="30" fillId="1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33" fillId="20" borderId="1"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3" fillId="20" borderId="8" applyNumberFormat="0" applyAlignment="0" applyProtection="0"/>
    <xf numFmtId="0" fontId="32" fillId="3" borderId="0" applyNumberFormat="0" applyBorder="0" applyAlignment="0" applyProtection="0"/>
    <xf numFmtId="0" fontId="30"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2" fillId="23" borderId="7" applyNumberFormat="0" applyFont="0" applyAlignment="0" applyProtection="0"/>
    <xf numFmtId="0" fontId="31" fillId="19" borderId="0" applyNumberFormat="0" applyBorder="0" applyAlignment="0" applyProtection="0"/>
    <xf numFmtId="0" fontId="30" fillId="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2" fillId="22" borderId="0" applyNumberFormat="0" applyBorder="0" applyAlignment="0" applyProtection="0"/>
    <xf numFmtId="0" fontId="31" fillId="14" borderId="0" applyNumberFormat="0" applyBorder="0" applyAlignment="0" applyProtection="0"/>
    <xf numFmtId="0" fontId="30" fillId="10" borderId="0" applyNumberFormat="0" applyBorder="0" applyAlignment="0" applyProtection="0"/>
    <xf numFmtId="0" fontId="7" fillId="0" borderId="0"/>
    <xf numFmtId="0" fontId="31" fillId="1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41" fillId="0" borderId="6"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0" fillId="7" borderId="1" applyNumberFormat="0" applyAlignment="0" applyProtection="0"/>
    <xf numFmtId="0" fontId="31" fillId="18" borderId="0" applyNumberFormat="0" applyBorder="0" applyAlignment="0" applyProtection="0"/>
    <xf numFmtId="0" fontId="30"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9" fillId="0" borderId="0" applyNumberFormat="0" applyFill="0" applyBorder="0" applyAlignment="0" applyProtection="0"/>
    <xf numFmtId="0" fontId="31" fillId="17" borderId="0" applyNumberFormat="0" applyBorder="0" applyAlignment="0" applyProtection="0"/>
    <xf numFmtId="0" fontId="30" fillId="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6" borderId="0" applyNumberFormat="0" applyBorder="0" applyAlignment="0" applyProtection="0"/>
    <xf numFmtId="0" fontId="7" fillId="0" borderId="0"/>
    <xf numFmtId="0" fontId="7" fillId="0" borderId="0"/>
    <xf numFmtId="0" fontId="31" fillId="1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9" fillId="0" borderId="5"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8" fillId="0" borderId="4" applyNumberFormat="0" applyFill="0" applyAlignment="0" applyProtection="0"/>
    <xf numFmtId="0" fontId="31" fillId="15" borderId="0" applyNumberFormat="0" applyBorder="0" applyAlignment="0" applyProtection="0"/>
    <xf numFmtId="0" fontId="30" fillId="5" borderId="0" applyNumberFormat="0" applyBorder="0" applyAlignment="0" applyProtection="0"/>
    <xf numFmtId="0" fontId="7" fillId="0" borderId="0"/>
    <xf numFmtId="0" fontId="37" fillId="0" borderId="3"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1" fillId="1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2" fillId="0" borderId="0"/>
    <xf numFmtId="0" fontId="22" fillId="0" borderId="0"/>
    <xf numFmtId="0" fontId="22" fillId="0" borderId="0"/>
    <xf numFmtId="0" fontId="22" fillId="0" borderId="0"/>
    <xf numFmtId="0" fontId="22" fillId="0" borderId="0"/>
    <xf numFmtId="0" fontId="53" fillId="0" borderId="0" applyNumberFormat="0" applyFill="0" applyBorder="0" applyAlignment="0" applyProtection="0">
      <alignment vertical="top"/>
      <protection locked="0"/>
    </xf>
    <xf numFmtId="0" fontId="6" fillId="0" borderId="0"/>
    <xf numFmtId="0" fontId="22"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44" fontId="22"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22" fillId="23" borderId="7" applyNumberFormat="0" applyFont="0" applyAlignment="0" applyProtection="0"/>
    <xf numFmtId="0" fontId="43" fillId="20" borderId="8" applyNumberFormat="0" applyAlignment="0" applyProtection="0"/>
    <xf numFmtId="9" fontId="22" fillId="0" borderId="0" applyFont="0" applyFill="0" applyBorder="0" applyAlignment="0" applyProtection="0"/>
    <xf numFmtId="0" fontId="44" fillId="0" borderId="0" applyNumberFormat="0" applyFill="0" applyBorder="0" applyAlignment="0" applyProtection="0"/>
    <xf numFmtId="0" fontId="45" fillId="0" borderId="9" applyNumberFormat="0" applyFill="0" applyAlignment="0" applyProtection="0"/>
    <xf numFmtId="0" fontId="46" fillId="0" borderId="0" applyNumberFormat="0" applyFill="0" applyBorder="0" applyAlignment="0" applyProtection="0"/>
    <xf numFmtId="0" fontId="6" fillId="0" borderId="0"/>
    <xf numFmtId="0" fontId="6" fillId="0" borderId="0"/>
    <xf numFmtId="9" fontId="2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30" fillId="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4"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1" fillId="1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3" fillId="20" borderId="8" applyNumberFormat="0" applyAlignment="0" applyProtection="0"/>
    <xf numFmtId="0" fontId="42" fillId="22" borderId="0" applyNumberFormat="0" applyBorder="0" applyAlignment="0" applyProtection="0"/>
    <xf numFmtId="44" fontId="22" fillId="0" borderId="0" applyFont="0" applyFill="0" applyBorder="0" applyAlignment="0" applyProtection="0"/>
    <xf numFmtId="0" fontId="37" fillId="0" borderId="3" applyNumberFormat="0" applyFill="0" applyAlignment="0" applyProtection="0"/>
    <xf numFmtId="0" fontId="30" fillId="5" borderId="0" applyNumberFormat="0" applyBorder="0" applyAlignment="0" applyProtection="0"/>
    <xf numFmtId="0" fontId="36" fillId="4" borderId="0" applyNumberFormat="0" applyBorder="0" applyAlignment="0" applyProtection="0"/>
    <xf numFmtId="0" fontId="31" fillId="13" borderId="0" applyNumberFormat="0" applyBorder="0" applyAlignment="0" applyProtection="0"/>
    <xf numFmtId="0" fontId="30" fillId="8" borderId="0" applyNumberFormat="0" applyBorder="0" applyAlignment="0" applyProtection="0"/>
    <xf numFmtId="0" fontId="31" fillId="19" borderId="0" applyNumberFormat="0" applyBorder="0" applyAlignment="0" applyProtection="0"/>
    <xf numFmtId="0" fontId="30" fillId="11" borderId="0" applyNumberFormat="0" applyBorder="0" applyAlignment="0" applyProtection="0"/>
    <xf numFmtId="0" fontId="41" fillId="0" borderId="6" applyNumberFormat="0" applyFill="0" applyAlignment="0" applyProtection="0"/>
    <xf numFmtId="0" fontId="31" fillId="15" borderId="0" applyNumberFormat="0" applyBorder="0" applyAlignment="0" applyProtection="0"/>
    <xf numFmtId="0" fontId="33" fillId="20" borderId="1" applyNumberFormat="0" applyAlignment="0" applyProtection="0"/>
    <xf numFmtId="0" fontId="31" fillId="14" borderId="0" applyNumberFormat="0" applyBorder="0" applyAlignment="0" applyProtection="0"/>
    <xf numFmtId="0" fontId="45" fillId="0" borderId="9" applyNumberFormat="0" applyFill="0" applyAlignment="0" applyProtection="0"/>
    <xf numFmtId="0" fontId="31" fillId="18" borderId="0" applyNumberFormat="0" applyBorder="0" applyAlignment="0" applyProtection="0"/>
    <xf numFmtId="0" fontId="39" fillId="0" borderId="5" applyNumberFormat="0" applyFill="0" applyAlignment="0" applyProtection="0"/>
    <xf numFmtId="0" fontId="35" fillId="0" borderId="0" applyNumberFormat="0" applyFill="0" applyBorder="0" applyAlignment="0" applyProtection="0"/>
    <xf numFmtId="0" fontId="31" fillId="10" borderId="0" applyNumberFormat="0" applyBorder="0" applyAlignment="0" applyProtection="0"/>
    <xf numFmtId="0" fontId="22" fillId="0" borderId="0"/>
    <xf numFmtId="0" fontId="31" fillId="13" borderId="0" applyNumberFormat="0" applyBorder="0" applyAlignment="0" applyProtection="0"/>
    <xf numFmtId="0" fontId="38" fillId="0" borderId="4" applyNumberFormat="0" applyFill="0" applyAlignment="0" applyProtection="0"/>
    <xf numFmtId="0" fontId="31" fillId="17" borderId="0" applyNumberFormat="0" applyBorder="0" applyAlignment="0" applyProtection="0"/>
    <xf numFmtId="0" fontId="30" fillId="8" borderId="0" applyNumberFormat="0" applyBorder="0" applyAlignment="0" applyProtection="0"/>
    <xf numFmtId="0" fontId="31" fillId="9" borderId="0" applyNumberFormat="0" applyBorder="0" applyAlignment="0" applyProtection="0"/>
    <xf numFmtId="0" fontId="31" fillId="12" borderId="0" applyNumberFormat="0" applyBorder="0" applyAlignment="0" applyProtection="0"/>
    <xf numFmtId="0" fontId="30" fillId="5" borderId="0" applyNumberFormat="0" applyBorder="0" applyAlignment="0" applyProtection="0"/>
    <xf numFmtId="0" fontId="30" fillId="2" borderId="0" applyNumberFormat="0" applyBorder="0" applyAlignment="0" applyProtection="0"/>
    <xf numFmtId="0" fontId="30" fillId="10" borderId="0" applyNumberFormat="0" applyBorder="0" applyAlignment="0" applyProtection="0"/>
    <xf numFmtId="0" fontId="32" fillId="3" borderId="0" applyNumberFormat="0" applyBorder="0" applyAlignment="0" applyProtection="0"/>
    <xf numFmtId="0" fontId="22" fillId="0" borderId="0"/>
    <xf numFmtId="0" fontId="30" fillId="6" borderId="0" applyNumberFormat="0" applyBorder="0" applyAlignment="0" applyProtection="0"/>
    <xf numFmtId="0" fontId="30" fillId="9" borderId="0" applyNumberFormat="0" applyBorder="0" applyAlignment="0" applyProtection="0"/>
    <xf numFmtId="0" fontId="40" fillId="7" borderId="1" applyNumberFormat="0" applyAlignment="0" applyProtection="0"/>
    <xf numFmtId="0" fontId="30" fillId="4" borderId="0" applyNumberFormat="0" applyBorder="0" applyAlignment="0" applyProtection="0"/>
    <xf numFmtId="0" fontId="46" fillId="0" borderId="0" applyNumberFormat="0" applyFill="0" applyBorder="0" applyAlignment="0" applyProtection="0"/>
    <xf numFmtId="0" fontId="39" fillId="0" borderId="0" applyNumberFormat="0" applyFill="0" applyBorder="0" applyAlignment="0" applyProtection="0"/>
    <xf numFmtId="0" fontId="34" fillId="21" borderId="2" applyNumberFormat="0" applyAlignment="0" applyProtection="0"/>
    <xf numFmtId="0" fontId="22" fillId="23" borderId="7" applyNumberFormat="0" applyFont="0" applyAlignment="0" applyProtection="0"/>
    <xf numFmtId="0" fontId="30" fillId="3" borderId="0" applyNumberFormat="0" applyBorder="0" applyAlignment="0" applyProtection="0"/>
    <xf numFmtId="0" fontId="31" fillId="16" borderId="0" applyNumberFormat="0" applyBorder="0" applyAlignment="0" applyProtection="0"/>
    <xf numFmtId="0" fontId="22" fillId="0" borderId="0"/>
    <xf numFmtId="0" fontId="5" fillId="0" borderId="0"/>
    <xf numFmtId="0" fontId="54"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44" fontId="22"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22" fillId="23" borderId="7" applyNumberFormat="0" applyFont="0" applyAlignment="0" applyProtection="0"/>
    <xf numFmtId="0" fontId="43" fillId="20" borderId="8" applyNumberFormat="0" applyAlignment="0" applyProtection="0"/>
    <xf numFmtId="9" fontId="22" fillId="0" borderId="0" applyFont="0" applyFill="0" applyBorder="0" applyAlignment="0" applyProtection="0"/>
    <xf numFmtId="0" fontId="44" fillId="0" borderId="0" applyNumberFormat="0" applyFill="0" applyBorder="0" applyAlignment="0" applyProtection="0"/>
    <xf numFmtId="0" fontId="45" fillId="0" borderId="9" applyNumberFormat="0" applyFill="0" applyAlignment="0" applyProtection="0"/>
    <xf numFmtId="0" fontId="46"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6" fillId="0" borderId="0" applyFont="0" applyFill="0" applyBorder="0" applyAlignment="0" applyProtection="0"/>
    <xf numFmtId="0" fontId="4" fillId="0" borderId="0"/>
    <xf numFmtId="0" fontId="59" fillId="0" borderId="0" applyNumberFormat="0" applyFill="0" applyBorder="0" applyAlignment="0" applyProtection="0">
      <alignment vertical="top"/>
      <protection locked="0"/>
    </xf>
    <xf numFmtId="44" fontId="4"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65" fillId="0" borderId="67" applyNumberFormat="0" applyFill="0" applyAlignment="0" applyProtection="0"/>
    <xf numFmtId="0" fontId="66" fillId="0" borderId="68" applyNumberFormat="0" applyFill="0" applyAlignment="0" applyProtection="0"/>
    <xf numFmtId="0" fontId="67" fillId="0" borderId="69" applyNumberFormat="0" applyFill="0" applyAlignment="0" applyProtection="0"/>
    <xf numFmtId="0" fontId="67" fillId="0" borderId="0" applyNumberFormat="0" applyFill="0" applyBorder="0" applyAlignment="0" applyProtection="0"/>
    <xf numFmtId="0" fontId="68" fillId="34" borderId="0" applyNumberFormat="0" applyBorder="0" applyAlignment="0" applyProtection="0"/>
    <xf numFmtId="0" fontId="69" fillId="35" borderId="0" applyNumberFormat="0" applyBorder="0" applyAlignment="0" applyProtection="0"/>
    <xf numFmtId="0" fontId="70" fillId="36" borderId="0" applyNumberFormat="0" applyBorder="0" applyAlignment="0" applyProtection="0"/>
    <xf numFmtId="0" fontId="71" fillId="37" borderId="70" applyNumberFormat="0" applyAlignment="0" applyProtection="0"/>
    <xf numFmtId="0" fontId="72" fillId="38" borderId="71" applyNumberFormat="0" applyAlignment="0" applyProtection="0"/>
    <xf numFmtId="0" fontId="73" fillId="38" borderId="70" applyNumberFormat="0" applyAlignment="0" applyProtection="0"/>
    <xf numFmtId="0" fontId="74" fillId="0" borderId="72" applyNumberFormat="0" applyFill="0" applyAlignment="0" applyProtection="0"/>
    <xf numFmtId="0" fontId="75" fillId="39" borderId="73" applyNumberFormat="0" applyAlignment="0" applyProtection="0"/>
    <xf numFmtId="0" fontId="76" fillId="0" borderId="0" applyNumberFormat="0" applyFill="0" applyBorder="0" applyAlignment="0" applyProtection="0"/>
    <xf numFmtId="0" fontId="2" fillId="40" borderId="74" applyNumberFormat="0" applyFont="0" applyAlignment="0" applyProtection="0"/>
    <xf numFmtId="0" fontId="77" fillId="0" borderId="0" applyNumberFormat="0" applyFill="0" applyBorder="0" applyAlignment="0" applyProtection="0"/>
    <xf numFmtId="0" fontId="64" fillId="0" borderId="75" applyNumberFormat="0" applyFill="0" applyAlignment="0" applyProtection="0"/>
    <xf numFmtId="0" fontId="78"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78" fillId="44" borderId="0" applyNumberFormat="0" applyBorder="0" applyAlignment="0" applyProtection="0"/>
    <xf numFmtId="0" fontId="78" fillId="45"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78" fillId="48" borderId="0" applyNumberFormat="0" applyBorder="0" applyAlignment="0" applyProtection="0"/>
    <xf numFmtId="0" fontId="78" fillId="49"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78" fillId="52" borderId="0" applyNumberFormat="0" applyBorder="0" applyAlignment="0" applyProtection="0"/>
    <xf numFmtId="0" fontId="78" fillId="53"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78" fillId="56" borderId="0" applyNumberFormat="0" applyBorder="0" applyAlignment="0" applyProtection="0"/>
    <xf numFmtId="0" fontId="78"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78" fillId="60" borderId="0" applyNumberFormat="0" applyBorder="0" applyAlignment="0" applyProtection="0"/>
    <xf numFmtId="0" fontId="78"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78" fillId="64" borderId="0" applyNumberFormat="0" applyBorder="0" applyAlignment="0" applyProtection="0"/>
    <xf numFmtId="0" fontId="79" fillId="0" borderId="0" applyNumberFormat="0" applyFill="0" applyBorder="0" applyAlignment="0" applyProtection="0"/>
    <xf numFmtId="0" fontId="2" fillId="0" borderId="0"/>
    <xf numFmtId="0" fontId="80" fillId="0" borderId="0"/>
  </cellStyleXfs>
  <cellXfs count="734">
    <xf numFmtId="0" fontId="0" fillId="0" borderId="0" xfId="0"/>
    <xf numFmtId="0" fontId="0" fillId="0" borderId="10" xfId="0" applyBorder="1"/>
    <xf numFmtId="0" fontId="0" fillId="0" borderId="11" xfId="0" applyBorder="1" applyAlignment="1">
      <alignment horizontal="center"/>
    </xf>
    <xf numFmtId="0" fontId="25" fillId="0" borderId="14" xfId="0" applyFont="1" applyBorder="1" applyAlignment="1">
      <alignment horizontal="center"/>
    </xf>
    <xf numFmtId="0" fontId="25" fillId="0" borderId="15" xfId="0" applyFont="1" applyBorder="1" applyAlignment="1">
      <alignment horizontal="center"/>
    </xf>
    <xf numFmtId="0" fontId="25" fillId="0" borderId="16" xfId="0" applyFont="1" applyBorder="1" applyAlignment="1">
      <alignment horizontal="center"/>
    </xf>
    <xf numFmtId="0" fontId="0" fillId="0" borderId="0" xfId="0" applyBorder="1" applyAlignment="1">
      <alignment horizontal="center"/>
    </xf>
    <xf numFmtId="0" fontId="23" fillId="0" borderId="11" xfId="0" applyFont="1" applyBorder="1"/>
    <xf numFmtId="0" fontId="23" fillId="0" borderId="11" xfId="0" applyFont="1" applyBorder="1" applyAlignment="1">
      <alignment horizontal="center"/>
    </xf>
    <xf numFmtId="164" fontId="22" fillId="0" borderId="11" xfId="28" applyNumberFormat="1" applyFont="1" applyBorder="1" applyAlignment="1">
      <alignment horizontal="center"/>
    </xf>
    <xf numFmtId="0" fontId="24" fillId="0" borderId="11" xfId="0" applyFont="1" applyBorder="1" applyAlignment="1">
      <alignment horizontal="center"/>
    </xf>
    <xf numFmtId="0" fontId="23" fillId="0" borderId="17" xfId="0" applyFont="1" applyBorder="1" applyAlignment="1">
      <alignment horizontal="center"/>
    </xf>
    <xf numFmtId="0" fontId="23" fillId="0" borderId="18" xfId="0" applyFont="1" applyBorder="1" applyAlignment="1">
      <alignment horizontal="center"/>
    </xf>
    <xf numFmtId="0" fontId="23" fillId="0" borderId="19" xfId="0" applyFont="1" applyBorder="1" applyAlignment="1">
      <alignment horizontal="center"/>
    </xf>
    <xf numFmtId="0" fontId="24" fillId="0" borderId="20" xfId="0" applyFont="1" applyBorder="1" applyAlignment="1">
      <alignment horizontal="center" vertical="center"/>
    </xf>
    <xf numFmtId="0" fontId="24" fillId="0" borderId="21" xfId="0" applyFont="1" applyBorder="1" applyAlignment="1">
      <alignment horizontal="center" vertical="center"/>
    </xf>
    <xf numFmtId="0" fontId="24" fillId="0" borderId="22" xfId="0" applyFont="1" applyBorder="1" applyAlignment="1">
      <alignment horizontal="center" vertical="center"/>
    </xf>
    <xf numFmtId="0" fontId="24" fillId="0" borderId="0" xfId="0" applyFont="1" applyBorder="1" applyAlignment="1">
      <alignment horizontal="center" vertical="center"/>
    </xf>
    <xf numFmtId="0" fontId="24" fillId="0" borderId="23" xfId="0" applyFont="1" applyBorder="1" applyAlignment="1">
      <alignment horizontal="center" vertical="center"/>
    </xf>
    <xf numFmtId="0" fontId="24" fillId="0" borderId="24" xfId="0" applyFont="1" applyBorder="1" applyAlignment="1">
      <alignment horizontal="center" vertical="center"/>
    </xf>
    <xf numFmtId="0" fontId="24" fillId="0" borderId="25" xfId="0" applyFont="1" applyBorder="1" applyAlignment="1">
      <alignment horizontal="center" vertical="center"/>
    </xf>
    <xf numFmtId="0" fontId="24" fillId="0" borderId="26" xfId="0" applyFont="1" applyBorder="1" applyAlignment="1">
      <alignment horizontal="center" vertical="center"/>
    </xf>
    <xf numFmtId="0" fontId="24" fillId="0" borderId="27" xfId="0" applyFont="1" applyBorder="1" applyAlignment="1">
      <alignment horizontal="center" vertical="center"/>
    </xf>
    <xf numFmtId="0" fontId="23" fillId="0" borderId="29" xfId="0" applyFont="1" applyBorder="1"/>
    <xf numFmtId="0" fontId="23" fillId="0" borderId="30" xfId="0" applyFont="1" applyBorder="1"/>
    <xf numFmtId="0" fontId="0" fillId="0" borderId="25" xfId="0" applyBorder="1"/>
    <xf numFmtId="0" fontId="0" fillId="0" borderId="11" xfId="0" applyBorder="1"/>
    <xf numFmtId="0" fontId="0" fillId="0" borderId="22" xfId="0" applyBorder="1"/>
    <xf numFmtId="0" fontId="0" fillId="0" borderId="32" xfId="0" applyBorder="1"/>
    <xf numFmtId="0" fontId="0" fillId="0" borderId="33" xfId="0" applyBorder="1"/>
    <xf numFmtId="0" fontId="0" fillId="0" borderId="18" xfId="0" applyBorder="1"/>
    <xf numFmtId="165" fontId="24" fillId="0" borderId="11" xfId="28" applyNumberFormat="1" applyFont="1" applyBorder="1"/>
    <xf numFmtId="0" fontId="0" fillId="0" borderId="0" xfId="0" applyBorder="1"/>
    <xf numFmtId="165" fontId="22" fillId="0" borderId="11" xfId="28" applyNumberFormat="1" applyFont="1" applyBorder="1" applyAlignment="1">
      <alignment horizontal="center"/>
    </xf>
    <xf numFmtId="0" fontId="0" fillId="0" borderId="33" xfId="0" applyBorder="1" applyAlignment="1">
      <alignment horizontal="center"/>
    </xf>
    <xf numFmtId="0" fontId="0" fillId="0" borderId="31" xfId="0" applyBorder="1" applyAlignment="1">
      <alignment horizontal="center"/>
    </xf>
    <xf numFmtId="9" fontId="0" fillId="0" borderId="11" xfId="40" applyFont="1" applyBorder="1" applyAlignment="1">
      <alignment horizontal="center"/>
    </xf>
    <xf numFmtId="166" fontId="23" fillId="0" borderId="11" xfId="0" applyNumberFormat="1" applyFont="1" applyBorder="1" applyAlignment="1">
      <alignment horizontal="center"/>
    </xf>
    <xf numFmtId="0" fontId="23" fillId="0" borderId="0" xfId="0" applyFont="1" applyBorder="1" applyAlignment="1">
      <alignment horizontal="center"/>
    </xf>
    <xf numFmtId="165" fontId="22" fillId="0" borderId="0" xfId="28" applyNumberFormat="1" applyFont="1" applyBorder="1"/>
    <xf numFmtId="0" fontId="24" fillId="0" borderId="0" xfId="0" applyFont="1" applyBorder="1" applyAlignment="1">
      <alignment horizontal="center"/>
    </xf>
    <xf numFmtId="165" fontId="24" fillId="0" borderId="0" xfId="28" applyNumberFormat="1" applyFont="1" applyBorder="1"/>
    <xf numFmtId="2" fontId="23" fillId="0" borderId="11" xfId="0" applyNumberFormat="1" applyFont="1" applyBorder="1" applyAlignment="1">
      <alignment horizontal="center"/>
    </xf>
    <xf numFmtId="0" fontId="23" fillId="0" borderId="33" xfId="0" applyFont="1" applyBorder="1" applyAlignment="1">
      <alignment horizontal="center"/>
    </xf>
    <xf numFmtId="0" fontId="23" fillId="0" borderId="31" xfId="0" applyFont="1" applyBorder="1" applyAlignment="1">
      <alignment horizontal="center"/>
    </xf>
    <xf numFmtId="0" fontId="0" fillId="0" borderId="26" xfId="0" applyBorder="1"/>
    <xf numFmtId="0" fontId="0" fillId="0" borderId="34" xfId="0" applyBorder="1"/>
    <xf numFmtId="0" fontId="24" fillId="0" borderId="33" xfId="0" applyFont="1" applyBorder="1" applyAlignment="1">
      <alignment horizontal="center"/>
    </xf>
    <xf numFmtId="165" fontId="24" fillId="0" borderId="31" xfId="28" applyNumberFormat="1" applyFont="1" applyBorder="1"/>
    <xf numFmtId="165" fontId="22" fillId="0" borderId="31" xfId="28" applyNumberFormat="1" applyBorder="1"/>
    <xf numFmtId="165" fontId="22" fillId="0" borderId="35" xfId="28" applyNumberFormat="1" applyFont="1" applyBorder="1" applyAlignment="1">
      <alignment horizontal="center"/>
    </xf>
    <xf numFmtId="165" fontId="22" fillId="0" borderId="19" xfId="28" applyNumberFormat="1" applyBorder="1"/>
    <xf numFmtId="16" fontId="0" fillId="0" borderId="33" xfId="0" quotePrefix="1" applyNumberFormat="1" applyBorder="1" applyAlignment="1">
      <alignment horizontal="center"/>
    </xf>
    <xf numFmtId="0" fontId="24" fillId="0" borderId="0" xfId="0" applyFont="1" applyBorder="1" applyAlignment="1">
      <alignment horizontal="left"/>
    </xf>
    <xf numFmtId="0" fontId="24" fillId="0" borderId="0" xfId="0" applyFont="1" applyBorder="1" applyAlignment="1">
      <alignment horizontal="left" indent="1"/>
    </xf>
    <xf numFmtId="0" fontId="29" fillId="0" borderId="0" xfId="0" applyFont="1" applyBorder="1" applyAlignment="1">
      <alignment horizontal="center"/>
    </xf>
    <xf numFmtId="0" fontId="29" fillId="0" borderId="32" xfId="0" applyFont="1" applyBorder="1" applyAlignment="1">
      <alignment horizontal="center"/>
    </xf>
    <xf numFmtId="0" fontId="29" fillId="0" borderId="22" xfId="0" applyFont="1" applyBorder="1" applyAlignment="1">
      <alignment horizontal="center"/>
    </xf>
    <xf numFmtId="0" fontId="24" fillId="0" borderId="11" xfId="0" applyFont="1" applyBorder="1"/>
    <xf numFmtId="165" fontId="24" fillId="0" borderId="11" xfId="28" applyNumberFormat="1" applyFont="1" applyFill="1" applyBorder="1"/>
    <xf numFmtId="0" fontId="24" fillId="0" borderId="0" xfId="0" applyFont="1"/>
    <xf numFmtId="0" fontId="22" fillId="0" borderId="11" xfId="0" applyFont="1" applyBorder="1"/>
    <xf numFmtId="0" fontId="0" fillId="0" borderId="11" xfId="0" applyFill="1" applyBorder="1" applyAlignment="1">
      <alignment horizontal="center"/>
    </xf>
    <xf numFmtId="6" fontId="23" fillId="0" borderId="11" xfId="28" applyNumberFormat="1" applyFont="1" applyBorder="1" applyAlignment="1">
      <alignment horizontal="center"/>
    </xf>
    <xf numFmtId="0" fontId="0" fillId="0" borderId="0" xfId="0" applyAlignment="1">
      <alignment horizontal="center"/>
    </xf>
    <xf numFmtId="0" fontId="26" fillId="0" borderId="0" xfId="0" applyFont="1" applyAlignment="1">
      <alignment horizontal="center"/>
    </xf>
    <xf numFmtId="0" fontId="0" fillId="0" borderId="0" xfId="0" applyAlignment="1">
      <alignment wrapText="1"/>
    </xf>
    <xf numFmtId="0" fontId="0" fillId="0" borderId="36" xfId="0" applyBorder="1"/>
    <xf numFmtId="0" fontId="0" fillId="0" borderId="37" xfId="0" applyBorder="1"/>
    <xf numFmtId="0" fontId="0" fillId="0" borderId="11" xfId="0" applyFill="1" applyBorder="1"/>
    <xf numFmtId="167" fontId="0" fillId="0" borderId="0" xfId="0" applyNumberFormat="1" applyBorder="1" applyAlignment="1">
      <alignment horizontal="center"/>
    </xf>
    <xf numFmtId="165" fontId="0" fillId="0" borderId="0" xfId="28" applyNumberFormat="1" applyFont="1" applyBorder="1"/>
    <xf numFmtId="6" fontId="0" fillId="0" borderId="0" xfId="0" applyNumberFormat="1" applyBorder="1" applyAlignment="1">
      <alignment horizontal="center"/>
    </xf>
    <xf numFmtId="6" fontId="0" fillId="0" borderId="0" xfId="28" applyNumberFormat="1" applyFont="1" applyBorder="1"/>
    <xf numFmtId="0" fontId="24" fillId="0" borderId="39" xfId="0" applyFont="1" applyBorder="1"/>
    <xf numFmtId="0" fontId="24" fillId="0" borderId="25" xfId="0" applyFont="1" applyBorder="1"/>
    <xf numFmtId="49" fontId="24" fillId="0" borderId="40" xfId="0" applyNumberFormat="1" applyFont="1" applyBorder="1" applyAlignment="1">
      <alignment horizontal="center"/>
    </xf>
    <xf numFmtId="49" fontId="24" fillId="0" borderId="41" xfId="0" applyNumberFormat="1" applyFont="1" applyBorder="1" applyAlignment="1">
      <alignment horizontal="center"/>
    </xf>
    <xf numFmtId="49" fontId="24" fillId="0" borderId="36" xfId="0" applyNumberFormat="1" applyFont="1" applyBorder="1" applyAlignment="1">
      <alignment horizontal="center"/>
    </xf>
    <xf numFmtId="49" fontId="24" fillId="0" borderId="33" xfId="0" applyNumberFormat="1" applyFont="1" applyBorder="1" applyAlignment="1">
      <alignment horizontal="center"/>
    </xf>
    <xf numFmtId="49" fontId="24" fillId="0" borderId="31" xfId="0" applyNumberFormat="1" applyFont="1" applyBorder="1" applyAlignment="1">
      <alignment horizontal="center"/>
    </xf>
    <xf numFmtId="49" fontId="24" fillId="0" borderId="37" xfId="0" applyNumberFormat="1" applyFont="1" applyBorder="1" applyAlignment="1">
      <alignment horizontal="center"/>
    </xf>
    <xf numFmtId="49" fontId="24" fillId="0" borderId="18" xfId="0" applyNumberFormat="1" applyFont="1" applyBorder="1" applyAlignment="1">
      <alignment horizontal="center"/>
    </xf>
    <xf numFmtId="49" fontId="24" fillId="0" borderId="19" xfId="0" applyNumberFormat="1" applyFont="1" applyBorder="1" applyAlignment="1">
      <alignment horizontal="center"/>
    </xf>
    <xf numFmtId="49" fontId="24" fillId="0" borderId="38" xfId="0" applyNumberFormat="1" applyFont="1" applyBorder="1" applyAlignment="1">
      <alignment horizontal="center"/>
    </xf>
    <xf numFmtId="165" fontId="0" fillId="0" borderId="11" xfId="0" applyNumberFormat="1" applyBorder="1"/>
    <xf numFmtId="165" fontId="22" fillId="0" borderId="11" xfId="28" applyNumberFormat="1" applyBorder="1" applyAlignment="1">
      <alignment horizontal="left"/>
    </xf>
    <xf numFmtId="0" fontId="0" fillId="0" borderId="11" xfId="0" applyBorder="1" applyAlignment="1"/>
    <xf numFmtId="6" fontId="23" fillId="0" borderId="11" xfId="0" applyNumberFormat="1" applyFont="1" applyBorder="1" applyAlignment="1"/>
    <xf numFmtId="0" fontId="24" fillId="0" borderId="11" xfId="0" applyFont="1" applyFill="1" applyBorder="1"/>
    <xf numFmtId="0" fontId="23" fillId="0" borderId="11" xfId="0" applyFont="1" applyFill="1" applyBorder="1" applyAlignment="1">
      <alignment vertical="center" textRotation="90"/>
    </xf>
    <xf numFmtId="0" fontId="23" fillId="0" borderId="11" xfId="0" applyFont="1" applyFill="1" applyBorder="1" applyAlignment="1">
      <alignment horizontal="center" vertical="center" textRotation="90"/>
    </xf>
    <xf numFmtId="0" fontId="0" fillId="0" borderId="33" xfId="0" quotePrefix="1" applyNumberFormat="1" applyBorder="1" applyAlignment="1">
      <alignment horizontal="center"/>
    </xf>
    <xf numFmtId="0" fontId="23" fillId="0" borderId="0" xfId="0" applyFont="1" applyBorder="1" applyAlignment="1"/>
    <xf numFmtId="0" fontId="29" fillId="0" borderId="0" xfId="0" applyFont="1" applyBorder="1" applyAlignment="1"/>
    <xf numFmtId="0" fontId="0" fillId="0" borderId="0" xfId="0" applyBorder="1" applyAlignment="1"/>
    <xf numFmtId="168" fontId="0" fillId="0" borderId="31" xfId="28" applyNumberFormat="1" applyFont="1" applyBorder="1"/>
    <xf numFmtId="168" fontId="0" fillId="0" borderId="19" xfId="28" applyNumberFormat="1" applyFont="1" applyBorder="1"/>
    <xf numFmtId="0" fontId="47" fillId="0" borderId="0" xfId="0" applyFont="1" applyAlignment="1">
      <alignment horizontal="center"/>
    </xf>
    <xf numFmtId="166" fontId="0" fillId="0" borderId="0" xfId="0" applyNumberFormat="1" applyAlignment="1">
      <alignment horizontal="center"/>
    </xf>
    <xf numFmtId="0" fontId="26" fillId="0" borderId="0" xfId="0" applyFont="1" applyAlignment="1"/>
    <xf numFmtId="0" fontId="0" fillId="0" borderId="43" xfId="0" applyBorder="1"/>
    <xf numFmtId="0" fontId="23" fillId="0" borderId="44" xfId="0" applyFont="1" applyBorder="1" applyAlignment="1">
      <alignment horizontal="center"/>
    </xf>
    <xf numFmtId="166" fontId="23" fillId="0" borderId="45" xfId="0" applyNumberFormat="1" applyFont="1" applyBorder="1" applyAlignment="1">
      <alignment horizontal="center"/>
    </xf>
    <xf numFmtId="0" fontId="0" fillId="0" borderId="44" xfId="0" applyBorder="1" applyAlignment="1">
      <alignment horizontal="center"/>
    </xf>
    <xf numFmtId="166" fontId="0" fillId="0" borderId="45" xfId="0" applyNumberFormat="1" applyBorder="1" applyAlignment="1">
      <alignment horizontal="center"/>
    </xf>
    <xf numFmtId="0" fontId="0" fillId="0" borderId="21" xfId="0" applyBorder="1" applyAlignment="1">
      <alignment horizontal="center"/>
    </xf>
    <xf numFmtId="0" fontId="0" fillId="0" borderId="46" xfId="0" applyBorder="1" applyAlignment="1">
      <alignment horizontal="center"/>
    </xf>
    <xf numFmtId="166" fontId="0" fillId="0" borderId="13" xfId="0" applyNumberFormat="1" applyBorder="1" applyAlignment="1">
      <alignment horizontal="center"/>
    </xf>
    <xf numFmtId="166" fontId="23" fillId="0" borderId="0" xfId="0" applyNumberFormat="1" applyFont="1" applyBorder="1" applyAlignment="1">
      <alignment horizontal="center"/>
    </xf>
    <xf numFmtId="166" fontId="0" fillId="0" borderId="0" xfId="0" applyNumberFormat="1" applyBorder="1" applyAlignment="1">
      <alignment horizontal="center"/>
    </xf>
    <xf numFmtId="0" fontId="0" fillId="0" borderId="45" xfId="0" applyBorder="1" applyAlignment="1">
      <alignment horizontal="center"/>
    </xf>
    <xf numFmtId="0" fontId="0" fillId="0" borderId="21" xfId="0" applyNumberFormat="1" applyBorder="1" applyAlignment="1">
      <alignment horizontal="center"/>
    </xf>
    <xf numFmtId="0" fontId="0" fillId="0" borderId="46" xfId="0" applyNumberFormat="1" applyBorder="1" applyAlignment="1">
      <alignment horizontal="center"/>
    </xf>
    <xf numFmtId="166" fontId="0" fillId="0" borderId="46" xfId="0" applyNumberFormat="1" applyBorder="1" applyAlignment="1">
      <alignment horizontal="center"/>
    </xf>
    <xf numFmtId="0" fontId="0" fillId="0" borderId="46" xfId="0" applyBorder="1"/>
    <xf numFmtId="0" fontId="0" fillId="0" borderId="13" xfId="0" applyBorder="1"/>
    <xf numFmtId="0" fontId="23" fillId="0" borderId="47" xfId="0" applyFont="1" applyBorder="1"/>
    <xf numFmtId="0" fontId="26" fillId="0" borderId="42" xfId="0" applyFont="1" applyBorder="1" applyAlignment="1">
      <alignment horizontal="center"/>
    </xf>
    <xf numFmtId="0" fontId="50" fillId="0" borderId="0" xfId="0" applyFont="1"/>
    <xf numFmtId="165" fontId="0" fillId="0" borderId="0" xfId="28" applyNumberFormat="1" applyFont="1"/>
    <xf numFmtId="6" fontId="0" fillId="0" borderId="11" xfId="28" applyNumberFormat="1" applyFont="1" applyBorder="1"/>
    <xf numFmtId="0" fontId="22" fillId="0" borderId="12" xfId="0" applyFont="1" applyBorder="1" applyAlignment="1">
      <alignment horizontal="center"/>
    </xf>
    <xf numFmtId="0" fontId="0" fillId="0" borderId="11" xfId="0" applyBorder="1" applyAlignment="1">
      <alignment horizontal="left"/>
    </xf>
    <xf numFmtId="0" fontId="22" fillId="0" borderId="11" xfId="0" applyFont="1" applyBorder="1" applyAlignment="1">
      <alignment horizontal="left"/>
    </xf>
    <xf numFmtId="0" fontId="0" fillId="0" borderId="0" xfId="0" applyAlignment="1">
      <alignment horizontal="center"/>
    </xf>
    <xf numFmtId="0" fontId="0" fillId="0" borderId="0" xfId="0" applyBorder="1" applyAlignment="1">
      <alignment horizontal="center"/>
    </xf>
    <xf numFmtId="0" fontId="22" fillId="0" borderId="11" xfId="669" applyBorder="1"/>
    <xf numFmtId="165" fontId="22" fillId="0" borderId="11" xfId="697" applyNumberFormat="1" applyFont="1" applyBorder="1" applyAlignment="1">
      <alignment horizontal="left"/>
    </xf>
    <xf numFmtId="0" fontId="22" fillId="0" borderId="11" xfId="669" applyBorder="1"/>
    <xf numFmtId="165" fontId="22" fillId="0" borderId="11" xfId="697" applyNumberFormat="1" applyFont="1" applyBorder="1" applyAlignment="1">
      <alignment horizontal="left"/>
    </xf>
    <xf numFmtId="0" fontId="22" fillId="0" borderId="11" xfId="669" applyFill="1" applyBorder="1"/>
    <xf numFmtId="0" fontId="0" fillId="0" borderId="0" xfId="0" applyBorder="1" applyAlignment="1">
      <alignment horizontal="center"/>
    </xf>
    <xf numFmtId="0" fontId="22" fillId="0" borderId="0" xfId="0" applyFont="1"/>
    <xf numFmtId="0" fontId="22" fillId="0" borderId="11" xfId="0" applyFont="1" applyFill="1" applyBorder="1"/>
    <xf numFmtId="0" fontId="22" fillId="0" borderId="11" xfId="0" applyFont="1" applyFill="1" applyBorder="1" applyAlignment="1">
      <alignment horizontal="center"/>
    </xf>
    <xf numFmtId="0" fontId="23" fillId="0" borderId="11" xfId="0" applyFont="1" applyBorder="1" applyAlignment="1">
      <alignment horizontal="center"/>
    </xf>
    <xf numFmtId="0" fontId="0" fillId="0" borderId="20" xfId="0" applyBorder="1" applyAlignment="1">
      <alignment horizontal="center"/>
    </xf>
    <xf numFmtId="0" fontId="0" fillId="0" borderId="12" xfId="0" applyBorder="1" applyAlignment="1">
      <alignment horizontal="center"/>
    </xf>
    <xf numFmtId="0" fontId="0" fillId="0" borderId="0" xfId="0" applyAlignment="1">
      <alignment horizontal="center"/>
    </xf>
    <xf numFmtId="0" fontId="0" fillId="0" borderId="0" xfId="0" applyBorder="1" applyAlignment="1">
      <alignment horizontal="center"/>
    </xf>
    <xf numFmtId="0" fontId="22" fillId="0" borderId="10" xfId="0" applyFont="1" applyBorder="1"/>
    <xf numFmtId="0" fontId="22" fillId="0" borderId="13" xfId="0" applyFont="1" applyBorder="1" applyAlignment="1">
      <alignment horizontal="center"/>
    </xf>
    <xf numFmtId="0" fontId="0" fillId="0" borderId="0" xfId="0" applyAlignment="1">
      <alignment horizontal="center"/>
    </xf>
    <xf numFmtId="0" fontId="0" fillId="0" borderId="51" xfId="0" applyBorder="1" applyAlignment="1">
      <alignment horizontal="center"/>
    </xf>
    <xf numFmtId="165" fontId="22" fillId="0" borderId="11" xfId="7892" applyNumberFormat="1" applyFont="1" applyFill="1" applyBorder="1" applyAlignment="1">
      <alignment horizontal="left"/>
    </xf>
    <xf numFmtId="0" fontId="22" fillId="0" borderId="11" xfId="7894" applyFont="1" applyFill="1" applyBorder="1"/>
    <xf numFmtId="0" fontId="22" fillId="0" borderId="11" xfId="0" applyFont="1" applyFill="1" applyBorder="1" applyAlignment="1">
      <alignment horizontal="left"/>
    </xf>
    <xf numFmtId="0" fontId="0" fillId="0" borderId="11" xfId="0" applyFill="1" applyBorder="1" applyAlignment="1">
      <alignment horizontal="left"/>
    </xf>
    <xf numFmtId="0" fontId="23" fillId="0" borderId="66" xfId="0" applyFont="1" applyBorder="1" applyAlignment="1">
      <alignment horizontal="center"/>
    </xf>
    <xf numFmtId="0" fontId="23" fillId="0" borderId="34" xfId="0" applyFont="1" applyBorder="1" applyAlignment="1">
      <alignment horizontal="center"/>
    </xf>
    <xf numFmtId="0" fontId="22" fillId="0" borderId="66" xfId="0" applyFont="1" applyBorder="1"/>
    <xf numFmtId="0" fontId="22" fillId="0" borderId="34" xfId="0" applyFont="1" applyBorder="1"/>
    <xf numFmtId="0" fontId="22" fillId="0" borderId="17" xfId="0" applyFont="1" applyBorder="1"/>
    <xf numFmtId="0" fontId="22" fillId="0" borderId="55" xfId="0" applyFont="1" applyBorder="1"/>
    <xf numFmtId="0" fontId="22" fillId="0" borderId="0" xfId="0" applyFont="1" applyBorder="1"/>
    <xf numFmtId="0" fontId="23" fillId="0" borderId="11" xfId="0" applyFont="1" applyBorder="1" applyAlignment="1">
      <alignment horizontal="center"/>
    </xf>
    <xf numFmtId="0" fontId="0" fillId="0" borderId="0" xfId="0" applyBorder="1" applyAlignment="1">
      <alignment horizontal="center"/>
    </xf>
    <xf numFmtId="14" fontId="0" fillId="0" borderId="0" xfId="0" applyNumberFormat="1" applyBorder="1" applyAlignment="1">
      <alignment horizontal="center"/>
    </xf>
    <xf numFmtId="0" fontId="0" fillId="0" borderId="0" xfId="0" applyBorder="1" applyAlignment="1">
      <alignment horizontal="left"/>
    </xf>
    <xf numFmtId="0" fontId="0" fillId="0" borderId="11" xfId="0" applyBorder="1" applyAlignment="1"/>
    <xf numFmtId="0" fontId="22" fillId="0" borderId="12" xfId="0" applyFont="1" applyFill="1" applyBorder="1" applyAlignment="1">
      <alignment horizontal="center"/>
    </xf>
    <xf numFmtId="9" fontId="0" fillId="0" borderId="0" xfId="0" applyNumberFormat="1" applyBorder="1"/>
    <xf numFmtId="10" fontId="0" fillId="0" borderId="0" xfId="0" applyNumberFormat="1" applyBorder="1"/>
    <xf numFmtId="0" fontId="0" fillId="0" borderId="0" xfId="0" applyAlignment="1">
      <alignment horizontal="center"/>
    </xf>
    <xf numFmtId="0" fontId="0" fillId="0" borderId="0" xfId="0" applyBorder="1" applyAlignment="1">
      <alignment horizontal="center"/>
    </xf>
    <xf numFmtId="165" fontId="22" fillId="0" borderId="11" xfId="28" applyNumberFormat="1" applyFont="1" applyFill="1" applyBorder="1" applyAlignment="1">
      <alignment horizontal="left"/>
    </xf>
    <xf numFmtId="165" fontId="22" fillId="0" borderId="11" xfId="28" applyNumberFormat="1" applyFont="1" applyFill="1" applyBorder="1"/>
    <xf numFmtId="0" fontId="22" fillId="0" borderId="0" xfId="0" applyFont="1" applyFill="1" applyBorder="1"/>
    <xf numFmtId="167" fontId="22" fillId="0" borderId="11" xfId="0" applyNumberFormat="1" applyFont="1" applyFill="1" applyBorder="1" applyAlignment="1">
      <alignment horizontal="center"/>
    </xf>
    <xf numFmtId="165" fontId="22" fillId="0" borderId="11" xfId="697" applyNumberFormat="1" applyFont="1" applyFill="1" applyBorder="1" applyAlignment="1">
      <alignment horizontal="left"/>
    </xf>
    <xf numFmtId="0" fontId="0" fillId="0" borderId="0" xfId="0" applyFill="1"/>
    <xf numFmtId="0" fontId="0" fillId="0" borderId="20" xfId="0" applyBorder="1" applyAlignment="1">
      <alignment horizontal="center"/>
    </xf>
    <xf numFmtId="0" fontId="0" fillId="0" borderId="12" xfId="0" applyBorder="1" applyAlignment="1">
      <alignment horizontal="center"/>
    </xf>
    <xf numFmtId="49" fontId="22" fillId="0" borderId="11" xfId="0" applyNumberFormat="1" applyFont="1" applyFill="1" applyBorder="1"/>
    <xf numFmtId="14" fontId="0" fillId="0" borderId="11" xfId="0" applyNumberFormat="1" applyBorder="1" applyAlignment="1">
      <alignment horizontal="center"/>
    </xf>
    <xf numFmtId="165" fontId="0" fillId="0" borderId="0" xfId="28" applyNumberFormat="1" applyFont="1" applyAlignment="1">
      <alignment horizontal="center"/>
    </xf>
    <xf numFmtId="165" fontId="22" fillId="0" borderId="0" xfId="28" applyNumberFormat="1" applyFont="1" applyAlignment="1">
      <alignment horizontal="center"/>
    </xf>
    <xf numFmtId="166" fontId="22" fillId="0" borderId="0" xfId="0" applyNumberFormat="1" applyFont="1" applyAlignment="1">
      <alignment horizontal="center"/>
    </xf>
    <xf numFmtId="1" fontId="0" fillId="0" borderId="0" xfId="0" applyNumberFormat="1" applyAlignment="1">
      <alignment horizontal="center"/>
    </xf>
    <xf numFmtId="170" fontId="0" fillId="0" borderId="0" xfId="58194" applyNumberFormat="1" applyFont="1"/>
    <xf numFmtId="170" fontId="0" fillId="0" borderId="0" xfId="58194" applyNumberFormat="1" applyFont="1" applyBorder="1"/>
    <xf numFmtId="0" fontId="58" fillId="0" borderId="0" xfId="0" applyFont="1"/>
    <xf numFmtId="170" fontId="0" fillId="29" borderId="17" xfId="0" applyNumberFormat="1" applyFill="1" applyBorder="1"/>
    <xf numFmtId="170" fontId="0" fillId="0" borderId="0" xfId="0" applyNumberFormat="1"/>
    <xf numFmtId="170" fontId="23" fillId="28" borderId="17" xfId="58194" applyNumberFormat="1" applyFont="1" applyFill="1" applyBorder="1"/>
    <xf numFmtId="0" fontId="0" fillId="0" borderId="0" xfId="0" applyBorder="1" applyAlignment="1">
      <alignment horizontal="center"/>
    </xf>
    <xf numFmtId="165" fontId="22" fillId="0" borderId="0" xfId="28" applyNumberFormat="1" applyFont="1" applyFill="1" applyBorder="1"/>
    <xf numFmtId="49" fontId="22" fillId="0" borderId="0" xfId="0" applyNumberFormat="1" applyFont="1" applyFill="1" applyBorder="1"/>
    <xf numFmtId="171" fontId="22" fillId="0" borderId="0" xfId="0" applyNumberFormat="1" applyFont="1" applyFill="1" applyBorder="1"/>
    <xf numFmtId="0" fontId="22" fillId="0" borderId="0" xfId="0" applyFont="1" applyFill="1" applyBorder="1" applyAlignment="1">
      <alignment horizontal="center"/>
    </xf>
    <xf numFmtId="167" fontId="22" fillId="0" borderId="0" xfId="0" applyNumberFormat="1" applyFont="1" applyFill="1" applyBorder="1" applyAlignment="1">
      <alignment horizontal="center"/>
    </xf>
    <xf numFmtId="165" fontId="22" fillId="0" borderId="0" xfId="28" applyNumberFormat="1" applyFont="1" applyFill="1" applyBorder="1" applyAlignment="1">
      <alignment horizontal="left"/>
    </xf>
    <xf numFmtId="171" fontId="22" fillId="0" borderId="11" xfId="0" applyNumberFormat="1" applyFont="1" applyFill="1" applyBorder="1"/>
    <xf numFmtId="0" fontId="22" fillId="28" borderId="0" xfId="0" applyFont="1" applyFill="1"/>
    <xf numFmtId="49" fontId="22" fillId="0" borderId="11" xfId="0" applyNumberFormat="1" applyFont="1" applyFill="1" applyBorder="1" applyAlignment="1">
      <alignment horizontal="left"/>
    </xf>
    <xf numFmtId="49" fontId="22" fillId="0" borderId="0" xfId="0" applyNumberFormat="1" applyFont="1" applyFill="1" applyBorder="1" applyAlignment="1">
      <alignment horizontal="left"/>
    </xf>
    <xf numFmtId="0" fontId="0" fillId="30" borderId="0" xfId="0" applyFill="1"/>
    <xf numFmtId="0" fontId="55" fillId="0" borderId="11" xfId="58195" applyFont="1" applyFill="1" applyBorder="1" applyAlignment="1">
      <alignment wrapText="1"/>
    </xf>
    <xf numFmtId="0" fontId="55" fillId="0" borderId="11" xfId="58195" applyFont="1" applyFill="1" applyBorder="1" applyAlignment="1">
      <alignment horizontal="center" wrapText="1"/>
    </xf>
    <xf numFmtId="171" fontId="55" fillId="0" borderId="11" xfId="58195" applyNumberFormat="1" applyFont="1" applyFill="1" applyBorder="1" applyAlignment="1">
      <alignment wrapText="1"/>
    </xf>
    <xf numFmtId="171" fontId="55" fillId="0" borderId="11" xfId="58195" applyNumberFormat="1" applyFont="1" applyFill="1" applyBorder="1" applyAlignment="1">
      <alignment horizontal="left" wrapText="1"/>
    </xf>
    <xf numFmtId="171" fontId="60" fillId="0" borderId="11" xfId="58195" applyNumberFormat="1" applyFont="1" applyFill="1" applyBorder="1" applyAlignment="1">
      <alignment horizontal="right"/>
    </xf>
    <xf numFmtId="169" fontId="60" fillId="0" borderId="11" xfId="58195" applyNumberFormat="1" applyFont="1" applyFill="1" applyBorder="1" applyAlignment="1">
      <alignment horizontal="left"/>
    </xf>
    <xf numFmtId="171" fontId="57" fillId="0" borderId="11" xfId="58195" applyNumberFormat="1" applyFont="1" applyFill="1" applyBorder="1" applyAlignment="1">
      <alignment horizontal="right"/>
    </xf>
    <xf numFmtId="169" fontId="57" fillId="0" borderId="11" xfId="58195" applyNumberFormat="1" applyFont="1" applyFill="1" applyBorder="1" applyAlignment="1">
      <alignment horizontal="left"/>
    </xf>
    <xf numFmtId="0" fontId="22" fillId="0" borderId="11" xfId="0" applyFont="1" applyFill="1" applyBorder="1" applyAlignment="1">
      <alignment vertical="top"/>
    </xf>
    <xf numFmtId="165" fontId="22" fillId="0" borderId="11" xfId="28" applyNumberFormat="1" applyFont="1" applyFill="1" applyBorder="1" applyAlignment="1">
      <alignment vertical="top"/>
    </xf>
    <xf numFmtId="0" fontId="62" fillId="0" borderId="11" xfId="0" applyFont="1" applyFill="1" applyBorder="1" applyAlignment="1">
      <alignment vertical="top"/>
    </xf>
    <xf numFmtId="165" fontId="62" fillId="0" borderId="11" xfId="28" applyNumberFormat="1" applyFont="1" applyFill="1" applyBorder="1" applyAlignment="1">
      <alignment vertical="top"/>
    </xf>
    <xf numFmtId="0" fontId="23" fillId="0" borderId="11" xfId="0" applyFont="1" applyFill="1" applyBorder="1" applyAlignment="1">
      <alignment vertical="top"/>
    </xf>
    <xf numFmtId="165" fontId="55" fillId="0" borderId="11" xfId="28" applyNumberFormat="1" applyFont="1" applyFill="1" applyBorder="1" applyAlignment="1">
      <alignment wrapText="1"/>
    </xf>
    <xf numFmtId="165" fontId="22" fillId="0" borderId="11" xfId="28" applyNumberFormat="1" applyFont="1" applyFill="1" applyBorder="1" applyAlignment="1"/>
    <xf numFmtId="0" fontId="22" fillId="0" borderId="11" xfId="0" applyFont="1" applyFill="1" applyBorder="1" applyAlignment="1">
      <alignment horizontal="center" vertical="top"/>
    </xf>
    <xf numFmtId="0" fontId="22" fillId="0" borderId="11" xfId="0" applyFont="1" applyFill="1" applyBorder="1" applyAlignment="1">
      <alignment vertical="top" wrapText="1"/>
    </xf>
    <xf numFmtId="0" fontId="55" fillId="0" borderId="11" xfId="296" applyFont="1" applyFill="1" applyBorder="1" applyAlignment="1">
      <alignment vertical="top" wrapText="1"/>
    </xf>
    <xf numFmtId="0" fontId="22" fillId="0" borderId="11" xfId="0" applyFont="1" applyFill="1" applyBorder="1" applyAlignment="1">
      <alignment horizontal="left" vertical="top" wrapText="1"/>
    </xf>
    <xf numFmtId="15" fontId="22" fillId="0" borderId="11" xfId="0" applyNumberFormat="1" applyFont="1" applyFill="1" applyBorder="1" applyAlignment="1">
      <alignment horizontal="center" vertical="top" wrapText="1"/>
    </xf>
    <xf numFmtId="0" fontId="55" fillId="0" borderId="11" xfId="296" applyFont="1" applyFill="1" applyBorder="1" applyAlignment="1">
      <alignment horizontal="center" vertical="top" wrapText="1"/>
    </xf>
    <xf numFmtId="0" fontId="63" fillId="0" borderId="11" xfId="296" applyFont="1" applyFill="1" applyBorder="1" applyAlignment="1">
      <alignment vertical="top" wrapText="1"/>
    </xf>
    <xf numFmtId="0" fontId="22" fillId="0" borderId="11" xfId="296" applyFont="1" applyFill="1" applyBorder="1" applyAlignment="1">
      <alignment vertical="top" wrapText="1"/>
    </xf>
    <xf numFmtId="0" fontId="3" fillId="0" borderId="11" xfId="296" applyFont="1" applyFill="1" applyBorder="1" applyAlignment="1">
      <alignment vertical="top" wrapText="1"/>
    </xf>
    <xf numFmtId="171" fontId="55" fillId="0" borderId="11" xfId="296" applyNumberFormat="1" applyFont="1" applyFill="1" applyBorder="1" applyAlignment="1">
      <alignment horizontal="right" vertical="top" wrapText="1"/>
    </xf>
    <xf numFmtId="171" fontId="22" fillId="0" borderId="11" xfId="0" applyNumberFormat="1" applyFont="1" applyFill="1" applyBorder="1" applyAlignment="1">
      <alignment horizontal="right" vertical="top" wrapText="1"/>
    </xf>
    <xf numFmtId="15" fontId="22" fillId="0" borderId="11" xfId="0" applyNumberFormat="1" applyFont="1" applyFill="1" applyBorder="1" applyAlignment="1">
      <alignment vertical="top" wrapText="1"/>
    </xf>
    <xf numFmtId="171" fontId="60" fillId="0" borderId="11" xfId="296" applyNumberFormat="1" applyFont="1" applyFill="1" applyBorder="1" applyAlignment="1">
      <alignment horizontal="right" vertical="top"/>
    </xf>
    <xf numFmtId="0" fontId="22" fillId="0" borderId="11" xfId="296" applyFont="1" applyFill="1" applyBorder="1" applyAlignment="1">
      <alignment horizontal="center" vertical="top" wrapText="1"/>
    </xf>
    <xf numFmtId="171" fontId="22" fillId="0" borderId="11" xfId="296" applyNumberFormat="1" applyFont="1" applyFill="1" applyBorder="1" applyAlignment="1">
      <alignment horizontal="right" vertical="top"/>
    </xf>
    <xf numFmtId="0" fontId="22" fillId="0" borderId="11" xfId="0" applyFont="1" applyFill="1" applyBorder="1" applyAlignment="1">
      <alignment horizontal="center" vertical="top" wrapText="1"/>
    </xf>
    <xf numFmtId="165" fontId="22" fillId="0" borderId="11" xfId="28" applyNumberFormat="1" applyFill="1" applyBorder="1" applyAlignment="1">
      <alignment horizontal="left"/>
    </xf>
    <xf numFmtId="165" fontId="0" fillId="0" borderId="11" xfId="0" applyNumberFormat="1" applyFill="1" applyBorder="1"/>
    <xf numFmtId="0" fontId="24" fillId="0" borderId="0" xfId="0" applyFont="1" applyFill="1"/>
    <xf numFmtId="0" fontId="0" fillId="0" borderId="0" xfId="0" applyFill="1" applyBorder="1"/>
    <xf numFmtId="0" fontId="0" fillId="0" borderId="12" xfId="0" applyFill="1" applyBorder="1" applyAlignment="1">
      <alignment horizontal="center"/>
    </xf>
    <xf numFmtId="165" fontId="22" fillId="0" borderId="34" xfId="28" applyNumberFormat="1" applyFont="1" applyBorder="1" applyAlignment="1">
      <alignment horizontal="right"/>
    </xf>
    <xf numFmtId="0" fontId="23" fillId="0" borderId="0" xfId="0" applyFont="1"/>
    <xf numFmtId="0" fontId="0" fillId="0" borderId="37" xfId="0" applyFill="1" applyBorder="1"/>
    <xf numFmtId="0" fontId="22" fillId="0" borderId="66" xfId="0" applyFont="1" applyFill="1" applyBorder="1"/>
    <xf numFmtId="0" fontId="22" fillId="0" borderId="34" xfId="0" applyFont="1" applyFill="1" applyBorder="1"/>
    <xf numFmtId="165" fontId="22" fillId="0" borderId="34" xfId="28" applyNumberFormat="1" applyFont="1" applyFill="1" applyBorder="1" applyAlignment="1">
      <alignment horizontal="right"/>
    </xf>
    <xf numFmtId="165" fontId="0" fillId="0" borderId="34" xfId="28" applyNumberFormat="1" applyFont="1" applyFill="1" applyBorder="1"/>
    <xf numFmtId="0" fontId="0" fillId="0" borderId="20" xfId="0" applyFill="1" applyBorder="1" applyAlignment="1">
      <alignment horizontal="center"/>
    </xf>
    <xf numFmtId="164" fontId="22" fillId="0" borderId="11" xfId="28" applyNumberFormat="1" applyFont="1" applyFill="1" applyBorder="1" applyAlignment="1">
      <alignment horizontal="center"/>
    </xf>
    <xf numFmtId="0" fontId="0" fillId="0" borderId="11" xfId="0" applyFill="1" applyBorder="1" applyAlignment="1"/>
    <xf numFmtId="6" fontId="23" fillId="0" borderId="11" xfId="0" applyNumberFormat="1" applyFont="1" applyFill="1" applyBorder="1" applyAlignment="1"/>
    <xf numFmtId="0" fontId="0" fillId="0" borderId="51" xfId="0" applyFill="1" applyBorder="1" applyAlignment="1">
      <alignment horizontal="center"/>
    </xf>
    <xf numFmtId="49" fontId="22" fillId="0" borderId="11" xfId="0" applyNumberFormat="1" applyFont="1" applyFill="1" applyBorder="1" applyAlignment="1">
      <alignment horizontal="center"/>
    </xf>
    <xf numFmtId="49" fontId="22" fillId="0" borderId="0" xfId="0" applyNumberFormat="1" applyFont="1" applyFill="1" applyBorder="1" applyAlignment="1">
      <alignment horizontal="center"/>
    </xf>
    <xf numFmtId="171" fontId="22" fillId="0" borderId="11" xfId="0" applyNumberFormat="1" applyFont="1" applyFill="1" applyBorder="1" applyAlignment="1">
      <alignment horizontal="right" vertical="top"/>
    </xf>
    <xf numFmtId="14" fontId="22" fillId="0" borderId="11" xfId="0" applyNumberFormat="1" applyFont="1" applyFill="1" applyBorder="1" applyAlignment="1">
      <alignment vertical="top" wrapText="1"/>
    </xf>
    <xf numFmtId="0" fontId="22" fillId="0" borderId="0" xfId="0" applyFont="1" applyFill="1" applyBorder="1" applyAlignment="1">
      <alignment vertical="top"/>
    </xf>
    <xf numFmtId="0" fontId="55" fillId="0" borderId="11" xfId="58195" applyFont="1" applyFill="1" applyBorder="1" applyAlignment="1">
      <alignment horizontal="left" wrapText="1"/>
    </xf>
    <xf numFmtId="0" fontId="22" fillId="0" borderId="0" xfId="0" applyFont="1" applyFill="1" applyBorder="1" applyAlignment="1">
      <alignment horizontal="left"/>
    </xf>
    <xf numFmtId="0" fontId="55" fillId="0" borderId="11" xfId="0" applyFont="1" applyFill="1" applyBorder="1" applyAlignment="1">
      <alignment wrapText="1"/>
    </xf>
    <xf numFmtId="0" fontId="55" fillId="0" borderId="11" xfId="0" applyFont="1" applyFill="1" applyBorder="1" applyAlignment="1">
      <alignment horizontal="left" wrapText="1"/>
    </xf>
    <xf numFmtId="165" fontId="22" fillId="0" borderId="0" xfId="28" applyNumberFormat="1" applyFont="1" applyFill="1" applyBorder="1" applyAlignment="1">
      <alignment vertical="top"/>
    </xf>
    <xf numFmtId="0" fontId="62" fillId="0" borderId="0" xfId="0" applyFont="1" applyFill="1" applyBorder="1" applyAlignment="1">
      <alignment vertical="top"/>
    </xf>
    <xf numFmtId="0" fontId="55" fillId="0" borderId="11" xfId="0" applyFont="1" applyFill="1" applyBorder="1" applyAlignment="1">
      <alignment horizontal="center" wrapText="1"/>
    </xf>
    <xf numFmtId="49" fontId="23" fillId="0" borderId="11" xfId="28" applyNumberFormat="1" applyFont="1" applyFill="1" applyBorder="1" applyAlignment="1">
      <alignment horizontal="center"/>
    </xf>
    <xf numFmtId="0" fontId="22" fillId="0" borderId="11" xfId="0" applyFont="1" applyFill="1" applyBorder="1" applyAlignment="1">
      <alignment horizontal="left" vertical="top"/>
    </xf>
    <xf numFmtId="0" fontId="62" fillId="0" borderId="11" xfId="0" applyFont="1" applyFill="1" applyBorder="1" applyAlignment="1">
      <alignment horizontal="left" vertical="top"/>
    </xf>
    <xf numFmtId="165" fontId="22" fillId="0" borderId="11" xfId="28" applyNumberFormat="1" applyFont="1" applyFill="1" applyBorder="1" applyAlignment="1">
      <alignment horizontal="right"/>
    </xf>
    <xf numFmtId="165" fontId="22" fillId="0" borderId="0" xfId="28" applyNumberFormat="1" applyFont="1" applyFill="1" applyBorder="1" applyAlignment="1">
      <alignment horizontal="right"/>
    </xf>
    <xf numFmtId="0" fontId="0" fillId="0" borderId="11" xfId="0" applyBorder="1"/>
    <xf numFmtId="0" fontId="0" fillId="0" borderId="11" xfId="0" applyFill="1" applyBorder="1"/>
    <xf numFmtId="0" fontId="0" fillId="0" borderId="20" xfId="0" applyBorder="1"/>
    <xf numFmtId="0" fontId="22" fillId="0" borderId="13" xfId="0" applyFont="1" applyFill="1" applyBorder="1" applyAlignment="1">
      <alignment horizontal="center"/>
    </xf>
    <xf numFmtId="0" fontId="0" fillId="0" borderId="38" xfId="0" applyFill="1" applyBorder="1"/>
    <xf numFmtId="0" fontId="0" fillId="0" borderId="20" xfId="0" applyFill="1" applyBorder="1"/>
    <xf numFmtId="0" fontId="0" fillId="0" borderId="11" xfId="0" applyBorder="1" applyAlignment="1"/>
    <xf numFmtId="0" fontId="23" fillId="65" borderId="12" xfId="0" applyFont="1" applyFill="1" applyBorder="1" applyAlignment="1">
      <alignment horizontal="center"/>
    </xf>
    <xf numFmtId="0" fontId="22" fillId="0" borderId="11" xfId="0" applyFont="1" applyFill="1" applyBorder="1" applyAlignment="1"/>
    <xf numFmtId="0" fontId="22" fillId="0" borderId="11" xfId="7894" applyFont="1" applyFill="1" applyBorder="1" applyAlignment="1"/>
    <xf numFmtId="0" fontId="22" fillId="0" borderId="11" xfId="669" applyBorder="1" applyAlignment="1"/>
    <xf numFmtId="0" fontId="23" fillId="0" borderId="11" xfId="669" applyFont="1" applyBorder="1" applyAlignment="1"/>
    <xf numFmtId="0" fontId="0" fillId="0" borderId="10" xfId="0" applyBorder="1" applyAlignment="1"/>
    <xf numFmtId="0" fontId="0" fillId="0" borderId="43" xfId="0" applyBorder="1" applyAlignment="1"/>
    <xf numFmtId="0" fontId="0" fillId="0" borderId="11" xfId="0" applyBorder="1" applyAlignment="1"/>
    <xf numFmtId="0" fontId="22" fillId="0" borderId="11" xfId="669" applyFill="1" applyBorder="1" applyAlignment="1"/>
    <xf numFmtId="0" fontId="24" fillId="0" borderId="43" xfId="0" applyFont="1" applyFill="1" applyBorder="1"/>
    <xf numFmtId="0" fontId="24" fillId="0" borderId="24" xfId="0" applyFont="1" applyFill="1" applyBorder="1" applyAlignment="1">
      <alignment horizontal="center" vertical="center"/>
    </xf>
    <xf numFmtId="49" fontId="24" fillId="0" borderId="40" xfId="0" applyNumberFormat="1" applyFont="1" applyFill="1" applyBorder="1" applyAlignment="1">
      <alignment horizontal="center"/>
    </xf>
    <xf numFmtId="49" fontId="24" fillId="0" borderId="41" xfId="0" applyNumberFormat="1" applyFont="1" applyFill="1" applyBorder="1" applyAlignment="1">
      <alignment horizontal="center"/>
    </xf>
    <xf numFmtId="49" fontId="24" fillId="0" borderId="36" xfId="0" applyNumberFormat="1" applyFont="1" applyFill="1" applyBorder="1" applyAlignment="1">
      <alignment horizontal="center"/>
    </xf>
    <xf numFmtId="0" fontId="24" fillId="0" borderId="22" xfId="0" applyFont="1" applyFill="1" applyBorder="1" applyAlignment="1">
      <alignment horizontal="center" vertical="center"/>
    </xf>
    <xf numFmtId="0" fontId="24" fillId="0" borderId="0" xfId="0" applyFont="1" applyFill="1" applyBorder="1" applyAlignment="1">
      <alignment horizontal="center" vertical="center"/>
    </xf>
    <xf numFmtId="0" fontId="24" fillId="0" borderId="20" xfId="0" applyFont="1" applyFill="1" applyBorder="1" applyAlignment="1">
      <alignment horizontal="center" vertical="center"/>
    </xf>
    <xf numFmtId="49" fontId="24" fillId="0" borderId="33" xfId="0" applyNumberFormat="1" applyFont="1" applyFill="1" applyBorder="1" applyAlignment="1">
      <alignment horizontal="center"/>
    </xf>
    <xf numFmtId="49" fontId="24" fillId="0" borderId="31" xfId="0" applyNumberFormat="1" applyFont="1" applyFill="1" applyBorder="1" applyAlignment="1">
      <alignment horizontal="center"/>
    </xf>
    <xf numFmtId="0" fontId="24" fillId="0" borderId="25" xfId="0" applyFont="1" applyFill="1" applyBorder="1" applyAlignment="1">
      <alignment horizontal="center" vertical="center"/>
    </xf>
    <xf numFmtId="0" fontId="24" fillId="0" borderId="26" xfId="0" applyFont="1" applyFill="1" applyBorder="1" applyAlignment="1">
      <alignment horizontal="center" vertical="center"/>
    </xf>
    <xf numFmtId="0" fontId="24" fillId="0" borderId="27" xfId="0" applyFont="1" applyFill="1" applyBorder="1" applyAlignment="1">
      <alignment horizontal="center" vertical="center"/>
    </xf>
    <xf numFmtId="49" fontId="24" fillId="0" borderId="18" xfId="0" applyNumberFormat="1" applyFont="1" applyFill="1" applyBorder="1" applyAlignment="1">
      <alignment horizontal="center"/>
    </xf>
    <xf numFmtId="49" fontId="24" fillId="0" borderId="19" xfId="0" applyNumberFormat="1" applyFont="1" applyFill="1" applyBorder="1" applyAlignment="1">
      <alignment horizontal="center"/>
    </xf>
    <xf numFmtId="49" fontId="24" fillId="0" borderId="38" xfId="0" applyNumberFormat="1" applyFont="1" applyFill="1" applyBorder="1" applyAlignment="1">
      <alignment horizontal="center"/>
    </xf>
    <xf numFmtId="49" fontId="24" fillId="0" borderId="37" xfId="0" applyNumberFormat="1" applyFont="1" applyFill="1" applyBorder="1" applyAlignment="1">
      <alignment horizontal="center"/>
    </xf>
    <xf numFmtId="0" fontId="0" fillId="28" borderId="11" xfId="0" applyFill="1" applyBorder="1"/>
    <xf numFmtId="0" fontId="22" fillId="0" borderId="45" xfId="0" applyFont="1" applyFill="1" applyBorder="1" applyAlignment="1">
      <alignment horizontal="center"/>
    </xf>
    <xf numFmtId="0" fontId="22" fillId="0" borderId="0" xfId="0" applyFont="1" applyFill="1" applyAlignment="1">
      <alignment vertical="top"/>
    </xf>
    <xf numFmtId="0" fontId="0" fillId="0" borderId="11" xfId="0" applyFill="1" applyBorder="1"/>
    <xf numFmtId="0" fontId="0" fillId="0" borderId="11" xfId="0" applyBorder="1" applyAlignment="1"/>
    <xf numFmtId="165" fontId="0" fillId="0" borderId="0" xfId="28" applyNumberFormat="1" applyFont="1" applyFill="1" applyBorder="1"/>
    <xf numFmtId="0" fontId="81" fillId="0" borderId="0" xfId="0" applyFont="1"/>
    <xf numFmtId="165" fontId="22" fillId="0" borderId="34" xfId="28" applyNumberFormat="1" applyFont="1" applyFill="1" applyBorder="1"/>
    <xf numFmtId="0" fontId="0" fillId="0" borderId="11" xfId="0" applyBorder="1" applyAlignment="1">
      <alignment horizontal="center"/>
    </xf>
    <xf numFmtId="0" fontId="0" fillId="0" borderId="11" xfId="0" applyBorder="1"/>
    <xf numFmtId="0" fontId="24" fillId="0" borderId="20" xfId="0" applyFont="1" applyBorder="1"/>
    <xf numFmtId="0" fontId="24" fillId="0" borderId="12" xfId="0" applyFont="1" applyBorder="1"/>
    <xf numFmtId="0" fontId="0" fillId="0" borderId="12" xfId="0" applyBorder="1"/>
    <xf numFmtId="49" fontId="23" fillId="0" borderId="11" xfId="0" applyNumberFormat="1" applyFont="1" applyFill="1" applyBorder="1" applyAlignment="1">
      <alignment horizontal="center"/>
    </xf>
    <xf numFmtId="49" fontId="23" fillId="0" borderId="11" xfId="0" applyNumberFormat="1" applyFont="1" applyFill="1" applyBorder="1" applyAlignment="1">
      <alignment horizontal="left"/>
    </xf>
    <xf numFmtId="49" fontId="23" fillId="0" borderId="11" xfId="0" applyNumberFormat="1" applyFont="1" applyFill="1" applyBorder="1"/>
    <xf numFmtId="49" fontId="23" fillId="0" borderId="11" xfId="28" applyNumberFormat="1" applyFont="1" applyFill="1" applyBorder="1" applyAlignment="1">
      <alignment horizontal="left"/>
    </xf>
    <xf numFmtId="0" fontId="22" fillId="0" borderId="11" xfId="15087" applyFont="1" applyFill="1" applyBorder="1" applyAlignment="1" applyProtection="1">
      <alignment horizontal="center" vertical="top" wrapText="1"/>
    </xf>
    <xf numFmtId="171" fontId="58" fillId="0" borderId="11" xfId="15087" applyNumberFormat="1" applyFont="1" applyFill="1" applyBorder="1" applyAlignment="1" applyProtection="1">
      <alignment horizontal="right" vertical="top" wrapText="1"/>
    </xf>
    <xf numFmtId="0" fontId="0" fillId="0" borderId="0" xfId="0" applyAlignment="1">
      <alignment horizontal="center"/>
    </xf>
    <xf numFmtId="0" fontId="0" fillId="0" borderId="54" xfId="0" applyBorder="1" applyAlignment="1">
      <alignment horizontal="center"/>
    </xf>
    <xf numFmtId="1" fontId="0" fillId="0" borderId="36" xfId="0" applyNumberFormat="1" applyBorder="1" applyAlignment="1">
      <alignment horizontal="center"/>
    </xf>
    <xf numFmtId="0" fontId="0" fillId="29" borderId="0" xfId="0" applyFill="1"/>
    <xf numFmtId="0" fontId="23" fillId="0" borderId="11" xfId="0" applyFont="1" applyBorder="1" applyAlignment="1">
      <alignment horizontal="center"/>
    </xf>
    <xf numFmtId="165" fontId="22" fillId="0" borderId="11" xfId="28" applyNumberFormat="1" applyFont="1" applyFill="1" applyBorder="1" applyAlignment="1">
      <alignment horizontal="center"/>
    </xf>
    <xf numFmtId="0" fontId="22" fillId="29" borderId="0" xfId="0" applyFont="1" applyFill="1"/>
    <xf numFmtId="0" fontId="0" fillId="0" borderId="11" xfId="0" applyFill="1" applyBorder="1" applyAlignment="1">
      <alignment horizontal="center"/>
    </xf>
    <xf numFmtId="0" fontId="0" fillId="0" borderId="11" xfId="0" applyFill="1" applyBorder="1"/>
    <xf numFmtId="0" fontId="0" fillId="0" borderId="11" xfId="0" applyBorder="1"/>
    <xf numFmtId="0" fontId="24" fillId="0" borderId="43" xfId="0" applyFont="1" applyBorder="1"/>
    <xf numFmtId="0" fontId="22" fillId="0" borderId="10" xfId="669" applyFill="1" applyBorder="1"/>
    <xf numFmtId="0" fontId="22" fillId="0" borderId="44" xfId="0" applyFont="1" applyFill="1" applyBorder="1" applyAlignment="1">
      <alignment vertical="top"/>
    </xf>
    <xf numFmtId="0" fontId="0" fillId="0" borderId="11" xfId="0" applyBorder="1" applyAlignment="1">
      <alignment horizontal="center"/>
    </xf>
    <xf numFmtId="0" fontId="0" fillId="0" borderId="11" xfId="0" applyFill="1" applyBorder="1"/>
    <xf numFmtId="0" fontId="0" fillId="0" borderId="11" xfId="0" applyBorder="1"/>
    <xf numFmtId="0" fontId="0" fillId="0" borderId="12" xfId="0" applyBorder="1" applyAlignment="1">
      <alignment horizontal="center"/>
    </xf>
    <xf numFmtId="0" fontId="0" fillId="0" borderId="55" xfId="0" applyBorder="1" applyAlignment="1">
      <alignment horizontal="center"/>
    </xf>
    <xf numFmtId="15" fontId="22" fillId="0" borderId="11" xfId="0" applyNumberFormat="1" applyFont="1" applyFill="1" applyBorder="1" applyAlignment="1">
      <alignment vertical="top"/>
    </xf>
    <xf numFmtId="171" fontId="55" fillId="0" borderId="11" xfId="58195" applyNumberFormat="1" applyFont="1" applyFill="1" applyBorder="1" applyAlignment="1">
      <alignment horizontal="right" wrapText="1"/>
    </xf>
    <xf numFmtId="169" fontId="55" fillId="0" borderId="11" xfId="58195" applyNumberFormat="1" applyFont="1" applyFill="1" applyBorder="1" applyAlignment="1">
      <alignment horizontal="left" wrapText="1"/>
    </xf>
    <xf numFmtId="171" fontId="0" fillId="0" borderId="11" xfId="0" applyNumberFormat="1" applyFill="1" applyBorder="1"/>
    <xf numFmtId="167" fontId="0" fillId="0" borderId="11" xfId="0" applyNumberFormat="1" applyFill="1" applyBorder="1" applyAlignment="1">
      <alignment horizontal="left"/>
    </xf>
    <xf numFmtId="0" fontId="0" fillId="0" borderId="47" xfId="0" applyFill="1" applyBorder="1"/>
    <xf numFmtId="0" fontId="23" fillId="0" borderId="12" xfId="0" applyFont="1" applyFill="1" applyBorder="1" applyAlignment="1">
      <alignment horizontal="center"/>
    </xf>
    <xf numFmtId="0" fontId="0" fillId="0" borderId="11" xfId="0" applyBorder="1" applyAlignment="1"/>
    <xf numFmtId="0" fontId="0" fillId="0" borderId="11" xfId="0" applyFill="1" applyBorder="1"/>
    <xf numFmtId="0" fontId="0" fillId="0" borderId="0" xfId="0" applyAlignment="1">
      <alignment horizontal="center"/>
    </xf>
    <xf numFmtId="0" fontId="0" fillId="0" borderId="0" xfId="0" applyBorder="1" applyAlignment="1">
      <alignment horizontal="center"/>
    </xf>
    <xf numFmtId="165" fontId="22" fillId="0" borderId="11" xfId="0" applyNumberFormat="1" applyFont="1" applyFill="1" applyBorder="1"/>
    <xf numFmtId="171" fontId="82" fillId="0" borderId="11" xfId="0" applyNumberFormat="1" applyFont="1" applyFill="1" applyBorder="1"/>
    <xf numFmtId="0" fontId="61" fillId="0" borderId="11" xfId="58195" applyFont="1" applyFill="1" applyBorder="1" applyAlignment="1">
      <alignment horizontal="center"/>
    </xf>
    <xf numFmtId="171" fontId="57" fillId="0" borderId="11" xfId="0" applyNumberFormat="1" applyFont="1" applyFill="1" applyBorder="1" applyAlignment="1">
      <alignment horizontal="right"/>
    </xf>
    <xf numFmtId="165" fontId="24" fillId="0" borderId="47" xfId="28" applyNumberFormat="1" applyFont="1" applyFill="1" applyBorder="1"/>
    <xf numFmtId="0" fontId="23" fillId="65" borderId="13" xfId="0" applyFont="1" applyFill="1" applyBorder="1" applyAlignment="1">
      <alignment horizontal="center"/>
    </xf>
    <xf numFmtId="0" fontId="0" fillId="0" borderId="11" xfId="0" applyBorder="1" applyAlignment="1"/>
    <xf numFmtId="0" fontId="0" fillId="0" borderId="0" xfId="0" applyFill="1" applyAlignment="1">
      <alignment horizontal="center"/>
    </xf>
    <xf numFmtId="167" fontId="0" fillId="0" borderId="0" xfId="0" applyNumberFormat="1" applyFill="1" applyBorder="1" applyAlignment="1">
      <alignment horizontal="left"/>
    </xf>
    <xf numFmtId="167" fontId="0" fillId="0" borderId="12" xfId="0" applyNumberFormat="1" applyFill="1" applyBorder="1" applyAlignment="1">
      <alignment horizontal="left"/>
    </xf>
    <xf numFmtId="0" fontId="0" fillId="0" borderId="11" xfId="0" applyBorder="1" applyAlignment="1"/>
    <xf numFmtId="0" fontId="22" fillId="28" borderId="11" xfId="0" applyFont="1" applyFill="1" applyBorder="1" applyAlignment="1">
      <alignment horizontal="left"/>
    </xf>
    <xf numFmtId="3" fontId="0" fillId="0" borderId="32" xfId="0" applyNumberFormat="1" applyBorder="1"/>
    <xf numFmtId="0" fontId="22" fillId="28" borderId="11" xfId="0" applyFont="1" applyFill="1" applyBorder="1"/>
    <xf numFmtId="0" fontId="22" fillId="28" borderId="11" xfId="0" applyFont="1" applyFill="1" applyBorder="1" applyAlignment="1">
      <alignment horizontal="center"/>
    </xf>
    <xf numFmtId="0" fontId="0" fillId="0" borderId="57" xfId="0" applyFill="1" applyBorder="1"/>
    <xf numFmtId="0" fontId="0" fillId="0" borderId="11" xfId="0" applyBorder="1"/>
    <xf numFmtId="165" fontId="0" fillId="0" borderId="11" xfId="0" applyNumberFormat="1" applyFill="1" applyBorder="1" applyAlignment="1">
      <alignment horizontal="center"/>
    </xf>
    <xf numFmtId="165" fontId="0" fillId="0" borderId="11" xfId="28" applyNumberFormat="1" applyFont="1" applyFill="1" applyBorder="1" applyAlignment="1"/>
    <xf numFmtId="49" fontId="23" fillId="0" borderId="11" xfId="28" applyNumberFormat="1" applyFont="1" applyFill="1" applyBorder="1" applyAlignment="1"/>
    <xf numFmtId="165" fontId="0" fillId="0" borderId="11" xfId="0" applyNumberFormat="1" applyFill="1" applyBorder="1" applyAlignment="1"/>
    <xf numFmtId="165" fontId="22" fillId="0" borderId="11" xfId="0" applyNumberFormat="1" applyFont="1" applyFill="1" applyBorder="1" applyAlignment="1"/>
    <xf numFmtId="165" fontId="22" fillId="0" borderId="0" xfId="28" applyNumberFormat="1" applyFont="1" applyFill="1" applyBorder="1" applyAlignment="1"/>
    <xf numFmtId="0" fontId="22" fillId="0" borderId="0" xfId="0" applyFont="1" applyFill="1" applyBorder="1" applyAlignment="1"/>
    <xf numFmtId="0" fontId="1" fillId="0" borderId="11" xfId="296" applyFont="1" applyFill="1" applyBorder="1" applyAlignment="1">
      <alignment vertical="top" wrapText="1"/>
    </xf>
    <xf numFmtId="0" fontId="23" fillId="0" borderId="11" xfId="0" applyFont="1" applyBorder="1" applyAlignment="1">
      <alignment horizontal="center"/>
    </xf>
    <xf numFmtId="0" fontId="0" fillId="0" borderId="11" xfId="0" applyBorder="1"/>
    <xf numFmtId="0" fontId="0" fillId="0" borderId="11" xfId="0" applyFont="1" applyFill="1" applyBorder="1"/>
    <xf numFmtId="0" fontId="0" fillId="0" borderId="57" xfId="0" applyFont="1" applyFill="1" applyBorder="1"/>
    <xf numFmtId="0" fontId="0" fillId="0" borderId="0" xfId="0" applyFont="1" applyFill="1" applyBorder="1"/>
    <xf numFmtId="6" fontId="0" fillId="0" borderId="11" xfId="0" applyNumberFormat="1" applyFill="1" applyBorder="1" applyAlignment="1">
      <alignment horizontal="left"/>
    </xf>
    <xf numFmtId="6" fontId="0" fillId="0" borderId="11" xfId="28" applyNumberFormat="1" applyFont="1" applyFill="1" applyBorder="1"/>
    <xf numFmtId="0" fontId="22" fillId="0" borderId="0" xfId="0" applyFont="1" applyAlignment="1">
      <alignment wrapText="1"/>
    </xf>
    <xf numFmtId="14" fontId="22" fillId="0" borderId="11" xfId="0" applyNumberFormat="1" applyFont="1" applyBorder="1" applyAlignment="1">
      <alignment horizontal="center"/>
    </xf>
    <xf numFmtId="0" fontId="0" fillId="0" borderId="11" xfId="0" applyBorder="1" applyAlignment="1"/>
    <xf numFmtId="171" fontId="23" fillId="0" borderId="11" xfId="0" applyNumberFormat="1" applyFont="1" applyFill="1" applyBorder="1" applyAlignment="1">
      <alignment horizontal="center"/>
    </xf>
    <xf numFmtId="171" fontId="22" fillId="0" borderId="11" xfId="0" applyNumberFormat="1" applyFont="1" applyFill="1" applyBorder="1" applyAlignment="1">
      <alignment horizontal="center"/>
    </xf>
    <xf numFmtId="171" fontId="55" fillId="0" borderId="11" xfId="0" applyNumberFormat="1" applyFont="1" applyFill="1" applyBorder="1" applyAlignment="1">
      <alignment wrapText="1"/>
    </xf>
    <xf numFmtId="0" fontId="83" fillId="0" borderId="11" xfId="0" applyFont="1" applyFill="1" applyBorder="1" applyAlignment="1">
      <alignment horizontal="center"/>
    </xf>
    <xf numFmtId="171" fontId="83" fillId="0" borderId="11" xfId="0" applyNumberFormat="1" applyFont="1" applyFill="1" applyBorder="1" applyAlignment="1">
      <alignment horizontal="right"/>
    </xf>
    <xf numFmtId="0" fontId="83" fillId="0" borderId="11" xfId="0" applyFont="1" applyFill="1" applyBorder="1" applyAlignment="1">
      <alignment horizontal="left"/>
    </xf>
    <xf numFmtId="164" fontId="0" fillId="0" borderId="11" xfId="0" applyNumberFormat="1" applyFill="1" applyBorder="1"/>
    <xf numFmtId="0" fontId="0" fillId="0" borderId="11" xfId="0" applyFill="1" applyBorder="1" applyAlignment="1">
      <alignment horizontal="center" vertical="center"/>
    </xf>
    <xf numFmtId="165" fontId="0" fillId="0" borderId="11" xfId="0" applyNumberFormat="1" applyFill="1" applyBorder="1" applyAlignment="1">
      <alignment horizontal="center" vertical="center"/>
    </xf>
    <xf numFmtId="0" fontId="0" fillId="0" borderId="11" xfId="0" applyFill="1" applyBorder="1" applyAlignment="1">
      <alignment horizontal="left" vertical="center"/>
    </xf>
    <xf numFmtId="0" fontId="22" fillId="0" borderId="11" xfId="0" applyFont="1" applyFill="1" applyBorder="1" applyAlignment="1">
      <alignment horizontal="left" vertical="center"/>
    </xf>
    <xf numFmtId="165" fontId="23" fillId="0" borderId="11" xfId="28" applyNumberFormat="1" applyFont="1" applyFill="1" applyBorder="1" applyAlignment="1">
      <alignment horizontal="center"/>
    </xf>
    <xf numFmtId="165" fontId="23" fillId="0" borderId="11" xfId="28" applyNumberFormat="1" applyFont="1" applyFill="1" applyBorder="1" applyAlignment="1"/>
    <xf numFmtId="0" fontId="0" fillId="0" borderId="11" xfId="58195" applyFont="1" applyFill="1" applyBorder="1" applyAlignment="1">
      <alignment horizontal="center" wrapText="1"/>
    </xf>
    <xf numFmtId="0" fontId="0" fillId="0" borderId="11" xfId="296" applyFont="1" applyFill="1" applyBorder="1" applyAlignment="1">
      <alignment horizontal="center" vertical="top" wrapText="1"/>
    </xf>
    <xf numFmtId="0" fontId="0" fillId="0" borderId="11" xfId="0" applyFont="1" applyFill="1" applyBorder="1" applyAlignment="1">
      <alignment horizontal="center" wrapText="1"/>
    </xf>
    <xf numFmtId="0" fontId="85" fillId="0" borderId="11" xfId="58195" applyFont="1" applyFill="1" applyBorder="1" applyAlignment="1">
      <alignment horizontal="center"/>
    </xf>
    <xf numFmtId="49" fontId="83" fillId="0" borderId="11" xfId="0" applyNumberFormat="1" applyFont="1" applyFill="1" applyBorder="1" applyAlignment="1">
      <alignment horizontal="center"/>
    </xf>
    <xf numFmtId="0" fontId="83" fillId="0" borderId="11" xfId="296" applyFont="1" applyFill="1" applyBorder="1" applyAlignment="1">
      <alignment horizontal="center" vertical="top" wrapText="1"/>
    </xf>
    <xf numFmtId="171" fontId="84" fillId="0" borderId="11" xfId="58195" applyNumberFormat="1" applyFont="1" applyFill="1" applyBorder="1" applyAlignment="1">
      <alignment horizontal="right"/>
    </xf>
    <xf numFmtId="171" fontId="0" fillId="0" borderId="11" xfId="58195" applyNumberFormat="1" applyFont="1" applyFill="1" applyBorder="1" applyAlignment="1">
      <alignment horizontal="right" wrapText="1"/>
    </xf>
    <xf numFmtId="171" fontId="84" fillId="0" borderId="11" xfId="296" applyNumberFormat="1" applyFont="1" applyFill="1" applyBorder="1" applyAlignment="1">
      <alignment horizontal="right" vertical="top"/>
    </xf>
    <xf numFmtId="171" fontId="82" fillId="0" borderId="11" xfId="58195" applyNumberFormat="1" applyFont="1" applyFill="1" applyBorder="1" applyAlignment="1">
      <alignment horizontal="right"/>
    </xf>
    <xf numFmtId="171" fontId="0" fillId="0" borderId="11" xfId="296" applyNumberFormat="1" applyFont="1" applyFill="1" applyBorder="1" applyAlignment="1">
      <alignment horizontal="right" vertical="top" wrapText="1"/>
    </xf>
    <xf numFmtId="171" fontId="0" fillId="0" borderId="11" xfId="0" applyNumberFormat="1" applyFont="1" applyFill="1" applyBorder="1" applyAlignment="1">
      <alignment horizontal="right" wrapText="1"/>
    </xf>
    <xf numFmtId="171" fontId="0" fillId="0" borderId="11" xfId="0" applyNumberFormat="1" applyFont="1" applyFill="1" applyBorder="1" applyAlignment="1">
      <alignment horizontal="right"/>
    </xf>
    <xf numFmtId="171" fontId="83" fillId="0" borderId="11" xfId="296" applyNumberFormat="1" applyFont="1" applyFill="1" applyBorder="1" applyAlignment="1">
      <alignment horizontal="right" vertical="top"/>
    </xf>
    <xf numFmtId="169" fontId="84" fillId="0" borderId="11" xfId="58195" applyNumberFormat="1" applyFont="1" applyFill="1" applyBorder="1" applyAlignment="1">
      <alignment horizontal="left"/>
    </xf>
    <xf numFmtId="171" fontId="0" fillId="0" borderId="11" xfId="58195" applyNumberFormat="1" applyFont="1" applyFill="1" applyBorder="1" applyAlignment="1">
      <alignment horizontal="left" wrapText="1"/>
    </xf>
    <xf numFmtId="0" fontId="0" fillId="0" borderId="11" xfId="296" applyFont="1" applyFill="1" applyBorder="1" applyAlignment="1">
      <alignment vertical="top" wrapText="1"/>
    </xf>
    <xf numFmtId="169" fontId="82" fillId="0" borderId="11" xfId="58195" applyNumberFormat="1" applyFont="1" applyFill="1" applyBorder="1" applyAlignment="1">
      <alignment horizontal="left"/>
    </xf>
    <xf numFmtId="0" fontId="0" fillId="0" borderId="11" xfId="0" applyFont="1" applyFill="1" applyBorder="1" applyAlignment="1">
      <alignment wrapText="1"/>
    </xf>
    <xf numFmtId="49" fontId="83" fillId="0" borderId="11" xfId="0" applyNumberFormat="1" applyFont="1" applyFill="1" applyBorder="1" applyAlignment="1">
      <alignment horizontal="left"/>
    </xf>
    <xf numFmtId="0" fontId="83" fillId="0" borderId="11" xfId="0" applyFont="1" applyFill="1" applyBorder="1"/>
    <xf numFmtId="0" fontId="83" fillId="0" borderId="11" xfId="296" applyFont="1" applyFill="1" applyBorder="1" applyAlignment="1">
      <alignment vertical="top" wrapText="1"/>
    </xf>
    <xf numFmtId="165" fontId="55" fillId="0" borderId="0" xfId="28" applyNumberFormat="1" applyFont="1" applyFill="1" applyBorder="1" applyAlignment="1">
      <alignment wrapText="1"/>
    </xf>
    <xf numFmtId="0" fontId="26" fillId="0" borderId="0" xfId="0" applyFont="1" applyFill="1" applyBorder="1" applyAlignment="1">
      <alignment vertical="top"/>
    </xf>
    <xf numFmtId="0" fontId="22" fillId="0" borderId="11" xfId="0" applyFont="1" applyFill="1" applyBorder="1" applyAlignment="1">
      <alignment horizontal="center" vertical="center"/>
    </xf>
    <xf numFmtId="0" fontId="0" fillId="0" borderId="11" xfId="0" applyFont="1" applyFill="1" applyBorder="1" applyAlignment="1">
      <alignment horizontal="center" vertical="center"/>
    </xf>
    <xf numFmtId="171" fontId="0" fillId="0" borderId="11" xfId="0" applyNumberFormat="1" applyFont="1" applyFill="1" applyBorder="1" applyAlignment="1">
      <alignment horizontal="right" vertical="center"/>
    </xf>
    <xf numFmtId="0" fontId="0" fillId="0" borderId="11" xfId="0" applyFont="1" applyFill="1" applyBorder="1" applyAlignment="1">
      <alignment horizontal="left" vertical="center"/>
    </xf>
    <xf numFmtId="0" fontId="0" fillId="0" borderId="11" xfId="0" applyFill="1" applyBorder="1"/>
    <xf numFmtId="6" fontId="22" fillId="0" borderId="11" xfId="0" applyNumberFormat="1" applyFont="1" applyFill="1" applyBorder="1" applyAlignment="1">
      <alignment horizontal="center" vertical="center"/>
    </xf>
    <xf numFmtId="0" fontId="22" fillId="0" borderId="11" xfId="7894" applyFont="1" applyFill="1" applyBorder="1" applyAlignment="1">
      <alignment horizontal="left"/>
    </xf>
    <xf numFmtId="0" fontId="22" fillId="0" borderId="11" xfId="296" applyFont="1" applyFill="1" applyBorder="1" applyAlignment="1">
      <alignment horizontal="left" vertical="top" wrapText="1"/>
    </xf>
    <xf numFmtId="0" fontId="55" fillId="0" borderId="11" xfId="296" applyFont="1" applyFill="1" applyBorder="1" applyAlignment="1">
      <alignment horizontal="left" vertical="top" wrapText="1"/>
    </xf>
    <xf numFmtId="0" fontId="23" fillId="28" borderId="12" xfId="0" applyFont="1" applyFill="1" applyBorder="1" applyAlignment="1">
      <alignment horizontal="center"/>
    </xf>
    <xf numFmtId="0" fontId="22" fillId="28" borderId="11" xfId="0" applyFont="1" applyFill="1" applyBorder="1" applyAlignment="1">
      <alignment vertical="top"/>
    </xf>
    <xf numFmtId="0" fontId="22" fillId="0" borderId="20" xfId="0" applyFont="1" applyFill="1" applyBorder="1"/>
    <xf numFmtId="6" fontId="0" fillId="0" borderId="11" xfId="0" applyNumberFormat="1" applyFill="1" applyBorder="1"/>
    <xf numFmtId="6" fontId="22" fillId="0" borderId="11" xfId="0" applyNumberFormat="1" applyFont="1" applyFill="1" applyBorder="1" applyAlignment="1">
      <alignment horizontal="left"/>
    </xf>
    <xf numFmtId="167" fontId="22" fillId="0" borderId="11" xfId="0" applyNumberFormat="1" applyFont="1" applyFill="1" applyBorder="1" applyAlignment="1">
      <alignment horizontal="left"/>
    </xf>
    <xf numFmtId="0" fontId="22" fillId="28" borderId="11" xfId="0" applyFont="1" applyFill="1" applyBorder="1" applyAlignment="1">
      <alignment vertical="top" wrapText="1"/>
    </xf>
    <xf numFmtId="0" fontId="63" fillId="28" borderId="11" xfId="296" applyFont="1" applyFill="1" applyBorder="1" applyAlignment="1">
      <alignment vertical="top" wrapText="1"/>
    </xf>
    <xf numFmtId="171" fontId="22" fillId="28" borderId="11" xfId="0" applyNumberFormat="1" applyFont="1" applyFill="1" applyBorder="1"/>
    <xf numFmtId="167" fontId="22" fillId="28" borderId="11" xfId="0" applyNumberFormat="1" applyFont="1" applyFill="1" applyBorder="1" applyAlignment="1">
      <alignment horizontal="center"/>
    </xf>
    <xf numFmtId="0" fontId="0" fillId="0" borderId="0" xfId="0" applyAlignment="1">
      <alignment horizontal="center"/>
    </xf>
    <xf numFmtId="0" fontId="0" fillId="0" borderId="12" xfId="0" applyBorder="1" applyAlignment="1">
      <alignment horizontal="center"/>
    </xf>
    <xf numFmtId="0" fontId="0" fillId="0" borderId="0" xfId="0" applyFill="1" applyAlignment="1">
      <alignment wrapText="1"/>
    </xf>
    <xf numFmtId="0" fontId="22" fillId="0" borderId="0" xfId="0" applyFont="1" applyFill="1" applyAlignment="1">
      <alignment wrapText="1"/>
    </xf>
    <xf numFmtId="0" fontId="22" fillId="0" borderId="57" xfId="0" applyFont="1" applyFill="1" applyBorder="1"/>
    <xf numFmtId="0" fontId="22" fillId="28" borderId="0" xfId="0" applyFont="1" applyFill="1" applyAlignment="1">
      <alignment wrapText="1"/>
    </xf>
    <xf numFmtId="0" fontId="55" fillId="28" borderId="11" xfId="58195" applyFont="1" applyFill="1" applyBorder="1" applyAlignment="1">
      <alignment horizontal="center" wrapText="1"/>
    </xf>
    <xf numFmtId="0" fontId="0" fillId="0" borderId="11" xfId="0" applyFill="1" applyBorder="1" applyAlignment="1">
      <alignment horizontal="center"/>
    </xf>
    <xf numFmtId="0" fontId="0" fillId="0" borderId="11" xfId="0" applyFill="1" applyBorder="1"/>
    <xf numFmtId="0" fontId="55" fillId="0" borderId="0" xfId="58195" applyFont="1" applyFill="1" applyBorder="1" applyAlignment="1">
      <alignment wrapText="1"/>
    </xf>
    <xf numFmtId="0" fontId="0" fillId="0" borderId="0" xfId="0" applyFill="1" applyBorder="1" applyAlignment="1">
      <alignment horizontal="left"/>
    </xf>
    <xf numFmtId="0" fontId="22" fillId="0" borderId="0" xfId="7894" applyFont="1" applyFill="1" applyBorder="1"/>
    <xf numFmtId="0" fontId="22" fillId="0" borderId="0" xfId="669" applyFont="1" applyFill="1" applyBorder="1"/>
    <xf numFmtId="0" fontId="22" fillId="0" borderId="0" xfId="0" applyFont="1" applyFill="1" applyBorder="1" applyAlignment="1">
      <alignment horizontal="left" vertical="top" wrapText="1"/>
    </xf>
    <xf numFmtId="0" fontId="55" fillId="0" borderId="0" xfId="58195" applyFont="1" applyFill="1" applyBorder="1" applyAlignment="1">
      <alignment horizontal="left" wrapText="1"/>
    </xf>
    <xf numFmtId="0" fontId="55" fillId="0" borderId="0" xfId="0" applyFont="1" applyFill="1" applyBorder="1" applyAlignment="1">
      <alignment wrapText="1"/>
    </xf>
    <xf numFmtId="0" fontId="55" fillId="0" borderId="0" xfId="296" applyFont="1" applyFill="1" applyBorder="1" applyAlignment="1">
      <alignment vertical="top" wrapText="1"/>
    </xf>
    <xf numFmtId="0" fontId="0" fillId="0" borderId="0" xfId="0" applyFill="1" applyBorder="1" applyAlignment="1">
      <alignment horizontal="left" vertical="center"/>
    </xf>
    <xf numFmtId="0" fontId="22" fillId="0" borderId="0" xfId="0" applyFont="1" applyFill="1" applyBorder="1" applyAlignment="1">
      <alignment vertical="top" wrapText="1"/>
    </xf>
    <xf numFmtId="0" fontId="22" fillId="0" borderId="0" xfId="7894" applyFont="1" applyFill="1" applyBorder="1" applyAlignment="1">
      <alignment horizontal="left"/>
    </xf>
    <xf numFmtId="0" fontId="22" fillId="0" borderId="0" xfId="296" applyFont="1" applyFill="1" applyBorder="1" applyAlignment="1">
      <alignment wrapText="1"/>
    </xf>
    <xf numFmtId="0" fontId="22" fillId="0" borderId="0" xfId="296" applyFont="1" applyFill="1" applyBorder="1" applyAlignment="1">
      <alignment vertical="top" wrapText="1"/>
    </xf>
    <xf numFmtId="0" fontId="22" fillId="0" borderId="0" xfId="0" applyFont="1" applyFill="1" applyBorder="1" applyAlignment="1">
      <alignment vertical="center"/>
    </xf>
    <xf numFmtId="0" fontId="55" fillId="0" borderId="0" xfId="58195" applyFont="1" applyFill="1" applyBorder="1" applyAlignment="1">
      <alignment horizontal="center" wrapText="1"/>
    </xf>
    <xf numFmtId="0" fontId="83" fillId="0" borderId="0" xfId="0" applyFont="1" applyFill="1" applyBorder="1" applyAlignment="1">
      <alignment horizontal="center"/>
    </xf>
    <xf numFmtId="0" fontId="22" fillId="0" borderId="0" xfId="0" applyFont="1" applyFill="1" applyBorder="1" applyAlignment="1">
      <alignment horizontal="center" vertical="top" wrapText="1"/>
    </xf>
    <xf numFmtId="0" fontId="0" fillId="0" borderId="0" xfId="58195" applyFont="1" applyFill="1" applyBorder="1" applyAlignment="1">
      <alignment horizontal="center" wrapText="1"/>
    </xf>
    <xf numFmtId="0" fontId="55" fillId="0" borderId="0" xfId="0" applyFont="1" applyFill="1" applyBorder="1" applyAlignment="1">
      <alignment horizontal="center" wrapText="1"/>
    </xf>
    <xf numFmtId="0" fontId="55" fillId="0" borderId="0" xfId="296" applyFont="1" applyFill="1" applyBorder="1" applyAlignment="1">
      <alignment horizontal="center" vertical="top" wrapText="1"/>
    </xf>
    <xf numFmtId="0" fontId="0" fillId="0" borderId="0" xfId="0" applyFont="1" applyFill="1" applyBorder="1" applyAlignment="1">
      <alignment horizontal="center" vertical="center"/>
    </xf>
    <xf numFmtId="0" fontId="22" fillId="0" borderId="0" xfId="0" applyFont="1" applyFill="1" applyBorder="1" applyAlignment="1">
      <alignment horizontal="center" vertical="top"/>
    </xf>
    <xf numFmtId="0" fontId="22" fillId="0" borderId="0" xfId="296" applyFont="1" applyFill="1" applyBorder="1" applyAlignment="1">
      <alignment horizontal="center" wrapText="1"/>
    </xf>
    <xf numFmtId="0" fontId="22" fillId="0" borderId="0" xfId="296" applyFont="1" applyFill="1" applyBorder="1" applyAlignment="1">
      <alignment horizontal="center" vertical="top" wrapText="1"/>
    </xf>
    <xf numFmtId="0" fontId="0" fillId="0" borderId="0" xfId="0" applyFill="1" applyBorder="1" applyAlignment="1">
      <alignment horizontal="center"/>
    </xf>
    <xf numFmtId="171" fontId="60" fillId="0" borderId="0" xfId="58195" applyNumberFormat="1" applyFont="1" applyFill="1" applyBorder="1" applyAlignment="1">
      <alignment horizontal="right"/>
    </xf>
    <xf numFmtId="14" fontId="22" fillId="28" borderId="11" xfId="0" applyNumberFormat="1" applyFont="1" applyFill="1" applyBorder="1"/>
    <xf numFmtId="171" fontId="0" fillId="0" borderId="0" xfId="0" applyNumberFormat="1" applyFill="1" applyBorder="1"/>
    <xf numFmtId="171" fontId="83" fillId="0" borderId="0" xfId="0" applyNumberFormat="1" applyFont="1" applyFill="1" applyBorder="1" applyAlignment="1">
      <alignment horizontal="right"/>
    </xf>
    <xf numFmtId="171" fontId="22" fillId="0" borderId="0" xfId="0" applyNumberFormat="1" applyFont="1" applyFill="1" applyBorder="1" applyAlignment="1">
      <alignment horizontal="center"/>
    </xf>
    <xf numFmtId="171" fontId="22" fillId="0" borderId="0" xfId="0" applyNumberFormat="1" applyFont="1" applyFill="1" applyBorder="1" applyAlignment="1">
      <alignment horizontal="right" vertical="top" wrapText="1"/>
    </xf>
    <xf numFmtId="171" fontId="84" fillId="0" borderId="0" xfId="58195" applyNumberFormat="1" applyFont="1" applyFill="1" applyBorder="1" applyAlignment="1">
      <alignment horizontal="right"/>
    </xf>
    <xf numFmtId="171" fontId="55" fillId="0" borderId="0" xfId="0" applyNumberFormat="1" applyFont="1" applyFill="1" applyBorder="1" applyAlignment="1">
      <alignment wrapText="1"/>
    </xf>
    <xf numFmtId="171" fontId="55" fillId="0" borderId="0" xfId="58195" applyNumberFormat="1" applyFont="1" applyFill="1" applyBorder="1" applyAlignment="1">
      <alignment wrapText="1"/>
    </xf>
    <xf numFmtId="171" fontId="60" fillId="0" borderId="0" xfId="296" applyNumberFormat="1" applyFont="1" applyFill="1" applyBorder="1" applyAlignment="1">
      <alignment horizontal="right" vertical="top"/>
    </xf>
    <xf numFmtId="171" fontId="82" fillId="0" borderId="0" xfId="58195" applyNumberFormat="1" applyFont="1" applyFill="1" applyBorder="1" applyAlignment="1">
      <alignment horizontal="right"/>
    </xf>
    <xf numFmtId="171" fontId="0" fillId="0" borderId="0" xfId="0" applyNumberFormat="1" applyFont="1" applyFill="1" applyBorder="1" applyAlignment="1">
      <alignment horizontal="right" vertical="center"/>
    </xf>
    <xf numFmtId="171" fontId="57" fillId="0" borderId="0" xfId="58195" applyNumberFormat="1" applyFont="1" applyFill="1" applyBorder="1" applyAlignment="1">
      <alignment horizontal="right"/>
    </xf>
    <xf numFmtId="171" fontId="55" fillId="0" borderId="0" xfId="296" applyNumberFormat="1" applyFont="1" applyFill="1" applyBorder="1" applyAlignment="1">
      <alignment horizontal="right" vertical="top" wrapText="1"/>
    </xf>
    <xf numFmtId="171" fontId="22" fillId="0" borderId="0" xfId="296" applyNumberFormat="1" applyFont="1" applyFill="1" applyBorder="1" applyAlignment="1">
      <alignment horizontal="right" wrapText="1"/>
    </xf>
    <xf numFmtId="171" fontId="22" fillId="0" borderId="0" xfId="296" applyNumberFormat="1" applyFont="1" applyFill="1" applyBorder="1" applyAlignment="1">
      <alignment horizontal="right" vertical="top" wrapText="1"/>
    </xf>
    <xf numFmtId="169" fontId="60" fillId="0" borderId="0" xfId="58195" applyNumberFormat="1" applyFont="1" applyFill="1" applyBorder="1" applyAlignment="1">
      <alignment horizontal="left"/>
    </xf>
    <xf numFmtId="0" fontId="83" fillId="0" borderId="0" xfId="0" applyFont="1" applyFill="1" applyBorder="1" applyAlignment="1">
      <alignment horizontal="left"/>
    </xf>
    <xf numFmtId="0" fontId="83" fillId="0" borderId="0" xfId="0" applyFont="1" applyFill="1" applyBorder="1"/>
    <xf numFmtId="169" fontId="84" fillId="0" borderId="0" xfId="58195" applyNumberFormat="1" applyFont="1" applyFill="1" applyBorder="1" applyAlignment="1">
      <alignment horizontal="left"/>
    </xf>
    <xf numFmtId="171" fontId="55" fillId="0" borderId="0" xfId="58195" applyNumberFormat="1" applyFont="1" applyFill="1" applyBorder="1" applyAlignment="1">
      <alignment horizontal="left" wrapText="1"/>
    </xf>
    <xf numFmtId="0" fontId="3" fillId="0" borderId="0" xfId="296" applyFont="1" applyFill="1" applyBorder="1" applyAlignment="1">
      <alignment vertical="top" wrapText="1"/>
    </xf>
    <xf numFmtId="169" fontId="82" fillId="0" borderId="0" xfId="58195" applyNumberFormat="1" applyFont="1" applyFill="1" applyBorder="1" applyAlignment="1">
      <alignment horizontal="left"/>
    </xf>
    <xf numFmtId="0" fontId="0" fillId="0" borderId="0" xfId="0" applyFont="1" applyFill="1" applyBorder="1" applyAlignment="1">
      <alignment horizontal="left" vertical="center"/>
    </xf>
    <xf numFmtId="169" fontId="57" fillId="0" borderId="0" xfId="58195" applyNumberFormat="1" applyFont="1" applyFill="1" applyBorder="1" applyAlignment="1">
      <alignment horizontal="left"/>
    </xf>
    <xf numFmtId="15" fontId="22" fillId="0" borderId="0" xfId="0" applyNumberFormat="1" applyFont="1" applyFill="1" applyBorder="1" applyAlignment="1">
      <alignment vertical="top" wrapText="1"/>
    </xf>
    <xf numFmtId="0" fontId="0" fillId="0" borderId="0" xfId="0" applyFill="1" applyBorder="1" applyAlignment="1">
      <alignment horizontal="center" vertical="center"/>
    </xf>
    <xf numFmtId="6" fontId="22" fillId="0" borderId="0" xfId="0" applyNumberFormat="1" applyFont="1" applyFill="1" applyBorder="1" applyAlignment="1">
      <alignment horizontal="center" vertical="center"/>
    </xf>
    <xf numFmtId="165" fontId="22" fillId="0" borderId="0" xfId="28" applyNumberFormat="1" applyFont="1" applyFill="1" applyBorder="1" applyAlignment="1">
      <alignment horizontal="center"/>
    </xf>
    <xf numFmtId="0" fontId="22" fillId="0" borderId="0" xfId="0" applyFont="1" applyFill="1" applyBorder="1" applyAlignment="1">
      <alignment horizontal="left" vertical="center"/>
    </xf>
    <xf numFmtId="0" fontId="22" fillId="0" borderId="0" xfId="0" applyFont="1" applyFill="1" applyBorder="1" applyAlignment="1">
      <alignment horizontal="left" vertical="top"/>
    </xf>
    <xf numFmtId="165" fontId="0" fillId="0" borderId="0" xfId="0" applyNumberFormat="1" applyFill="1" applyBorder="1" applyAlignment="1">
      <alignment horizontal="center" vertical="center"/>
    </xf>
    <xf numFmtId="165" fontId="0" fillId="0" borderId="0" xfId="0" applyNumberFormat="1" applyFill="1" applyBorder="1"/>
    <xf numFmtId="165" fontId="0" fillId="0" borderId="0" xfId="0" applyNumberFormat="1" applyFill="1" applyBorder="1" applyAlignment="1">
      <alignment horizontal="center"/>
    </xf>
    <xf numFmtId="165" fontId="22" fillId="0" borderId="0" xfId="58194" applyNumberFormat="1" applyFont="1" applyFill="1" applyBorder="1" applyAlignment="1">
      <alignment horizontal="right"/>
    </xf>
    <xf numFmtId="165" fontId="0" fillId="0" borderId="0" xfId="0" applyNumberFormat="1" applyFill="1" applyBorder="1" applyAlignment="1"/>
    <xf numFmtId="165" fontId="62" fillId="0" borderId="0" xfId="28" applyNumberFormat="1" applyFont="1" applyFill="1" applyBorder="1" applyAlignment="1">
      <alignment vertical="top"/>
    </xf>
    <xf numFmtId="165" fontId="22" fillId="0" borderId="0" xfId="0" applyNumberFormat="1" applyFont="1" applyFill="1" applyBorder="1" applyAlignment="1"/>
    <xf numFmtId="0" fontId="0" fillId="0" borderId="0" xfId="0" applyFill="1" applyBorder="1" applyAlignment="1"/>
    <xf numFmtId="0" fontId="0" fillId="0" borderId="11" xfId="0" applyBorder="1"/>
    <xf numFmtId="49" fontId="22" fillId="28" borderId="37" xfId="0" applyNumberFormat="1" applyFont="1" applyFill="1" applyBorder="1" applyAlignment="1">
      <alignment horizontal="center"/>
    </xf>
    <xf numFmtId="49" fontId="22" fillId="28" borderId="40" xfId="0" applyNumberFormat="1" applyFont="1" applyFill="1" applyBorder="1" applyAlignment="1">
      <alignment horizontal="center"/>
    </xf>
    <xf numFmtId="49" fontId="22" fillId="28" borderId="33" xfId="0" applyNumberFormat="1" applyFont="1" applyFill="1" applyBorder="1" applyAlignment="1">
      <alignment horizontal="center"/>
    </xf>
    <xf numFmtId="49" fontId="22" fillId="28" borderId="18" xfId="0" applyNumberFormat="1" applyFont="1" applyFill="1" applyBorder="1" applyAlignment="1">
      <alignment horizontal="center"/>
    </xf>
    <xf numFmtId="49" fontId="22" fillId="28" borderId="41" xfId="0" applyNumberFormat="1" applyFont="1" applyFill="1" applyBorder="1" applyAlignment="1">
      <alignment horizontal="center"/>
    </xf>
    <xf numFmtId="49" fontId="22" fillId="28" borderId="31" xfId="0" applyNumberFormat="1" applyFont="1" applyFill="1" applyBorder="1" applyAlignment="1">
      <alignment horizontal="center"/>
    </xf>
    <xf numFmtId="49" fontId="22" fillId="28" borderId="19" xfId="0" applyNumberFormat="1" applyFont="1" applyFill="1" applyBorder="1" applyAlignment="1">
      <alignment horizontal="center"/>
    </xf>
    <xf numFmtId="49" fontId="22" fillId="28" borderId="36" xfId="0" applyNumberFormat="1" applyFont="1" applyFill="1" applyBorder="1" applyAlignment="1">
      <alignment horizontal="center"/>
    </xf>
    <xf numFmtId="49" fontId="22" fillId="28" borderId="38" xfId="0" applyNumberFormat="1" applyFont="1" applyFill="1" applyBorder="1" applyAlignment="1">
      <alignment horizontal="center"/>
    </xf>
    <xf numFmtId="0" fontId="55" fillId="28" borderId="11" xfId="58195" applyFont="1" applyFill="1" applyBorder="1" applyAlignment="1">
      <alignment wrapText="1"/>
    </xf>
    <xf numFmtId="171" fontId="60" fillId="28" borderId="11" xfId="58195" applyNumberFormat="1" applyFont="1" applyFill="1" applyBorder="1" applyAlignment="1">
      <alignment horizontal="right"/>
    </xf>
    <xf numFmtId="169" fontId="60" fillId="28" borderId="11" xfId="58195" applyNumberFormat="1" applyFont="1" applyFill="1" applyBorder="1" applyAlignment="1">
      <alignment horizontal="left"/>
    </xf>
    <xf numFmtId="1" fontId="22" fillId="0" borderId="0" xfId="0" applyNumberFormat="1" applyFont="1" applyAlignment="1">
      <alignment horizontal="center"/>
    </xf>
    <xf numFmtId="1" fontId="22" fillId="0" borderId="0" xfId="0" applyNumberFormat="1" applyFont="1" applyAlignment="1">
      <alignment horizontal="left"/>
    </xf>
    <xf numFmtId="0" fontId="22" fillId="0" borderId="0" xfId="0" applyFont="1" applyFill="1"/>
    <xf numFmtId="0" fontId="63" fillId="0" borderId="0" xfId="296" applyFont="1" applyFill="1" applyBorder="1" applyAlignment="1">
      <alignment vertical="top" wrapText="1"/>
    </xf>
    <xf numFmtId="0" fontId="22" fillId="0" borderId="0" xfId="0" applyFont="1" applyFill="1" applyAlignment="1">
      <alignment horizontal="left"/>
    </xf>
    <xf numFmtId="0" fontId="0" fillId="0" borderId="11" xfId="0" applyBorder="1"/>
    <xf numFmtId="0" fontId="0" fillId="0" borderId="11" xfId="0" applyFill="1" applyBorder="1" applyAlignment="1">
      <alignment horizontal="center"/>
    </xf>
    <xf numFmtId="0" fontId="0" fillId="0" borderId="11" xfId="0" applyFill="1" applyBorder="1"/>
    <xf numFmtId="0" fontId="0" fillId="0" borderId="11" xfId="0" applyBorder="1" applyAlignment="1"/>
    <xf numFmtId="0" fontId="0" fillId="0" borderId="11" xfId="0" applyBorder="1"/>
    <xf numFmtId="0" fontId="0" fillId="0" borderId="11" xfId="0" applyFill="1" applyBorder="1"/>
    <xf numFmtId="0" fontId="0" fillId="0" borderId="11" xfId="0" applyBorder="1"/>
    <xf numFmtId="0" fontId="0" fillId="0" borderId="11" xfId="0" applyFill="1" applyBorder="1"/>
    <xf numFmtId="0" fontId="0" fillId="0" borderId="11" xfId="0" applyBorder="1"/>
    <xf numFmtId="14" fontId="22" fillId="0" borderId="11" xfId="0" applyNumberFormat="1" applyFont="1" applyFill="1" applyBorder="1"/>
    <xf numFmtId="14" fontId="22" fillId="0" borderId="0" xfId="0" applyNumberFormat="1" applyFont="1" applyFill="1" applyBorder="1"/>
    <xf numFmtId="0" fontId="0" fillId="0" borderId="0" xfId="0" applyFill="1" applyAlignment="1">
      <alignment horizontal="left"/>
    </xf>
    <xf numFmtId="14" fontId="22" fillId="0" borderId="0" xfId="0" applyNumberFormat="1" applyFont="1" applyFill="1" applyBorder="1" applyAlignment="1">
      <alignment vertical="top" wrapText="1"/>
    </xf>
    <xf numFmtId="165" fontId="0" fillId="0" borderId="0" xfId="28" applyNumberFormat="1" applyFont="1" applyFill="1" applyBorder="1" applyAlignment="1">
      <alignment horizontal="left"/>
    </xf>
    <xf numFmtId="165" fontId="0" fillId="0" borderId="0" xfId="28" applyNumberFormat="1" applyFont="1" applyFill="1"/>
    <xf numFmtId="0" fontId="0" fillId="0" borderId="33" xfId="0" applyFill="1" applyBorder="1"/>
    <xf numFmtId="168" fontId="0" fillId="0" borderId="31" xfId="28" applyNumberFormat="1" applyFont="1" applyFill="1" applyBorder="1"/>
    <xf numFmtId="0" fontId="0" fillId="0" borderId="18" xfId="0" applyFill="1" applyBorder="1"/>
    <xf numFmtId="0" fontId="23" fillId="0" borderId="11" xfId="0" applyFont="1" applyFill="1" applyBorder="1" applyAlignment="1">
      <alignment horizontal="center"/>
    </xf>
    <xf numFmtId="0" fontId="23" fillId="0" borderId="11" xfId="0" applyFont="1" applyFill="1" applyBorder="1"/>
    <xf numFmtId="6" fontId="0" fillId="0" borderId="0" xfId="0" applyNumberFormat="1" applyFill="1"/>
    <xf numFmtId="6" fontId="22" fillId="0" borderId="11" xfId="28" applyNumberFormat="1" applyFont="1" applyFill="1" applyBorder="1"/>
    <xf numFmtId="169" fontId="23" fillId="0" borderId="11" xfId="0" applyNumberFormat="1" applyFont="1" applyFill="1" applyBorder="1" applyAlignment="1">
      <alignment horizontal="center"/>
    </xf>
    <xf numFmtId="169" fontId="0" fillId="0" borderId="20" xfId="0" applyNumberFormat="1" applyFill="1" applyBorder="1" applyAlignment="1">
      <alignment horizontal="center"/>
    </xf>
    <xf numFmtId="169" fontId="0" fillId="0" borderId="11" xfId="0" applyNumberFormat="1" applyFill="1" applyBorder="1" applyAlignment="1">
      <alignment horizontal="center"/>
    </xf>
    <xf numFmtId="169" fontId="0" fillId="0" borderId="0" xfId="0" applyNumberFormat="1" applyFill="1" applyBorder="1" applyAlignment="1">
      <alignment horizontal="center"/>
    </xf>
    <xf numFmtId="169" fontId="22" fillId="0" borderId="11" xfId="0" applyNumberFormat="1" applyFont="1" applyFill="1" applyBorder="1" applyAlignment="1">
      <alignment horizontal="center"/>
    </xf>
    <xf numFmtId="169" fontId="0" fillId="28" borderId="11" xfId="0" applyNumberFormat="1" applyFill="1" applyBorder="1" applyAlignment="1">
      <alignment horizontal="center"/>
    </xf>
    <xf numFmtId="38" fontId="0" fillId="0" borderId="0" xfId="0" applyNumberFormat="1" applyFill="1" applyBorder="1" applyAlignment="1">
      <alignment horizontal="right"/>
    </xf>
    <xf numFmtId="38" fontId="23" fillId="0" borderId="11" xfId="28" applyNumberFormat="1" applyFont="1" applyFill="1" applyBorder="1" applyAlignment="1">
      <alignment horizontal="right"/>
    </xf>
    <xf numFmtId="38" fontId="0" fillId="0" borderId="11" xfId="28" applyNumberFormat="1" applyFont="1" applyFill="1" applyBorder="1" applyAlignment="1">
      <alignment horizontal="right"/>
    </xf>
    <xf numFmtId="38" fontId="0" fillId="0" borderId="11" xfId="0" applyNumberFormat="1" applyFill="1" applyBorder="1" applyAlignment="1">
      <alignment horizontal="right"/>
    </xf>
    <xf numFmtId="38" fontId="22" fillId="0" borderId="11" xfId="28" applyNumberFormat="1" applyFont="1" applyFill="1" applyBorder="1" applyAlignment="1">
      <alignment horizontal="right"/>
    </xf>
    <xf numFmtId="38" fontId="22" fillId="0" borderId="11" xfId="0" applyNumberFormat="1" applyFont="1" applyFill="1" applyBorder="1" applyAlignment="1">
      <alignment horizontal="right"/>
    </xf>
    <xf numFmtId="38" fontId="0" fillId="0" borderId="0" xfId="28" applyNumberFormat="1" applyFont="1" applyFill="1" applyBorder="1" applyAlignment="1">
      <alignment horizontal="right"/>
    </xf>
    <xf numFmtId="0" fontId="0" fillId="0" borderId="51" xfId="0" applyFill="1" applyBorder="1" applyAlignment="1">
      <alignment horizontal="left"/>
    </xf>
    <xf numFmtId="0" fontId="22" fillId="28" borderId="0" xfId="0" applyFont="1" applyFill="1" applyBorder="1" applyAlignment="1">
      <alignment horizontal="center"/>
    </xf>
    <xf numFmtId="0" fontId="22" fillId="28" borderId="0" xfId="0" applyFont="1" applyFill="1" applyBorder="1" applyAlignment="1">
      <alignment horizontal="left"/>
    </xf>
    <xf numFmtId="165" fontId="22" fillId="0" borderId="11" xfId="58194" applyNumberFormat="1" applyFont="1" applyFill="1" applyBorder="1" applyAlignment="1">
      <alignment horizontal="right"/>
    </xf>
    <xf numFmtId="0" fontId="22" fillId="28" borderId="0" xfId="0" applyFont="1" applyFill="1" applyBorder="1"/>
    <xf numFmtId="0" fontId="0" fillId="0" borderId="11" xfId="0" applyFill="1" applyBorder="1"/>
    <xf numFmtId="42" fontId="22" fillId="0" borderId="11" xfId="0" applyNumberFormat="1" applyFont="1" applyFill="1" applyBorder="1"/>
    <xf numFmtId="0" fontId="55" fillId="28" borderId="11" xfId="58195" applyFont="1" applyFill="1" applyBorder="1" applyAlignment="1">
      <alignment horizontal="left" wrapText="1"/>
    </xf>
    <xf numFmtId="0" fontId="22" fillId="66" borderId="12" xfId="0" applyFont="1" applyFill="1" applyBorder="1" applyAlignment="1">
      <alignment horizontal="center"/>
    </xf>
    <xf numFmtId="0" fontId="23" fillId="0" borderId="11" xfId="0" applyFont="1" applyFill="1" applyBorder="1" applyAlignment="1">
      <alignment horizontal="left"/>
    </xf>
    <xf numFmtId="0" fontId="0" fillId="0" borderId="11" xfId="0" applyFill="1" applyBorder="1" applyAlignment="1">
      <alignment horizontal="center"/>
    </xf>
    <xf numFmtId="0" fontId="0" fillId="0" borderId="11" xfId="0" applyFill="1" applyBorder="1"/>
    <xf numFmtId="0" fontId="0" fillId="28" borderId="0" xfId="0" applyFill="1" applyBorder="1"/>
    <xf numFmtId="171" fontId="0" fillId="28" borderId="0" xfId="0" applyNumberFormat="1" applyFill="1" applyBorder="1"/>
    <xf numFmtId="0" fontId="22" fillId="28" borderId="11" xfId="7894" applyFont="1" applyFill="1" applyBorder="1"/>
    <xf numFmtId="0" fontId="0" fillId="0" borderId="11" xfId="0" applyFill="1" applyBorder="1"/>
    <xf numFmtId="0" fontId="0" fillId="0" borderId="11" xfId="0" applyFill="1" applyBorder="1"/>
    <xf numFmtId="0" fontId="55" fillId="28" borderId="11" xfId="0" applyFont="1" applyFill="1" applyBorder="1" applyAlignment="1">
      <alignment horizontal="center" wrapText="1"/>
    </xf>
    <xf numFmtId="171" fontId="0" fillId="28" borderId="11" xfId="0" applyNumberFormat="1" applyFill="1" applyBorder="1"/>
    <xf numFmtId="167" fontId="22" fillId="28" borderId="0" xfId="0" applyNumberFormat="1" applyFont="1" applyFill="1" applyBorder="1" applyAlignment="1">
      <alignment horizontal="center"/>
    </xf>
    <xf numFmtId="0" fontId="22" fillId="0" borderId="10" xfId="0" applyFont="1" applyFill="1" applyBorder="1"/>
    <xf numFmtId="0" fontId="22" fillId="0" borderId="0" xfId="0" applyFont="1" applyBorder="1" applyAlignment="1">
      <alignment horizontal="left"/>
    </xf>
    <xf numFmtId="0" fontId="0" fillId="0" borderId="11" xfId="0" applyFill="1" applyBorder="1" applyAlignment="1">
      <alignment horizontal="center"/>
    </xf>
    <xf numFmtId="0" fontId="0" fillId="0" borderId="11" xfId="0" applyFill="1" applyBorder="1"/>
    <xf numFmtId="0" fontId="22" fillId="28" borderId="0" xfId="0" applyFont="1" applyFill="1" applyBorder="1" applyAlignment="1">
      <alignment vertical="top" wrapText="1"/>
    </xf>
    <xf numFmtId="0" fontId="22" fillId="28" borderId="0" xfId="0" applyFont="1" applyFill="1" applyBorder="1" applyAlignment="1">
      <alignment horizontal="center" vertical="top"/>
    </xf>
    <xf numFmtId="171" fontId="22" fillId="28" borderId="0" xfId="0" applyNumberFormat="1" applyFont="1" applyFill="1" applyBorder="1" applyAlignment="1">
      <alignment horizontal="right" vertical="top" wrapText="1"/>
    </xf>
    <xf numFmtId="15" fontId="22" fillId="28" borderId="0" xfId="0" applyNumberFormat="1" applyFont="1" applyFill="1" applyBorder="1" applyAlignment="1">
      <alignment vertical="top" wrapText="1"/>
    </xf>
    <xf numFmtId="14" fontId="0" fillId="28" borderId="0" xfId="0" applyNumberFormat="1" applyFill="1" applyBorder="1" applyAlignment="1">
      <alignment horizontal="center"/>
    </xf>
    <xf numFmtId="0" fontId="22" fillId="28" borderId="10" xfId="0" applyFont="1" applyFill="1" applyBorder="1"/>
    <xf numFmtId="6" fontId="0" fillId="28" borderId="0" xfId="28" applyNumberFormat="1" applyFont="1" applyFill="1" applyBorder="1"/>
    <xf numFmtId="0" fontId="55" fillId="28" borderId="11" xfId="0" applyFont="1" applyFill="1" applyBorder="1" applyAlignment="1">
      <alignment horizontal="left" wrapText="1"/>
    </xf>
    <xf numFmtId="171" fontId="22" fillId="28" borderId="11" xfId="0" applyNumberFormat="1" applyFont="1" applyFill="1" applyBorder="1" applyAlignment="1">
      <alignment horizontal="center"/>
    </xf>
    <xf numFmtId="165" fontId="22" fillId="28" borderId="11" xfId="28" applyNumberFormat="1" applyFont="1" applyFill="1" applyBorder="1" applyAlignment="1">
      <alignment horizontal="center"/>
    </xf>
    <xf numFmtId="0" fontId="0" fillId="28" borderId="0" xfId="0" applyFont="1" applyFill="1" applyBorder="1"/>
    <xf numFmtId="49" fontId="22" fillId="28" borderId="0" xfId="0" applyNumberFormat="1" applyFont="1" applyFill="1" applyBorder="1" applyAlignment="1">
      <alignment horizontal="center"/>
    </xf>
    <xf numFmtId="49" fontId="22" fillId="28" borderId="0" xfId="0" applyNumberFormat="1" applyFont="1" applyFill="1" applyBorder="1" applyAlignment="1">
      <alignment horizontal="left"/>
    </xf>
    <xf numFmtId="0" fontId="0" fillId="0" borderId="0" xfId="0" applyAlignment="1">
      <alignment horizontal="center"/>
    </xf>
    <xf numFmtId="0" fontId="23" fillId="0" borderId="11" xfId="0" applyFont="1" applyBorder="1" applyAlignment="1">
      <alignment horizontal="center"/>
    </xf>
    <xf numFmtId="0" fontId="23" fillId="0" borderId="11" xfId="0" applyFont="1" applyBorder="1" applyAlignment="1">
      <alignment horizontal="left"/>
    </xf>
    <xf numFmtId="0" fontId="0" fillId="0" borderId="11" xfId="0" applyBorder="1" applyAlignment="1">
      <alignment horizontal="center"/>
    </xf>
    <xf numFmtId="0" fontId="23" fillId="0" borderId="11" xfId="0" applyFont="1" applyFill="1" applyBorder="1" applyAlignment="1">
      <alignment horizontal="left"/>
    </xf>
    <xf numFmtId="0" fontId="0" fillId="0" borderId="11" xfId="0" applyFill="1" applyBorder="1" applyAlignment="1">
      <alignment horizontal="center"/>
    </xf>
    <xf numFmtId="0" fontId="28" fillId="0" borderId="11" xfId="0" applyFont="1" applyBorder="1" applyAlignment="1">
      <alignment horizontal="center"/>
    </xf>
    <xf numFmtId="0" fontId="25" fillId="0" borderId="11" xfId="0" applyFont="1" applyBorder="1" applyAlignment="1">
      <alignment horizontal="center"/>
    </xf>
    <xf numFmtId="6" fontId="25" fillId="0" borderId="11" xfId="28" applyNumberFormat="1" applyFont="1" applyBorder="1" applyAlignment="1">
      <alignment horizontal="left" indent="10"/>
    </xf>
    <xf numFmtId="0" fontId="27" fillId="25" borderId="11" xfId="0" applyFont="1" applyFill="1" applyBorder="1" applyAlignment="1">
      <alignment horizontal="center"/>
    </xf>
    <xf numFmtId="0" fontId="27" fillId="26" borderId="11" xfId="0" applyFont="1" applyFill="1" applyBorder="1" applyAlignment="1">
      <alignment horizontal="center"/>
    </xf>
    <xf numFmtId="0" fontId="25" fillId="0" borderId="11" xfId="0" applyFont="1" applyFill="1" applyBorder="1" applyAlignment="1">
      <alignment horizontal="center"/>
    </xf>
    <xf numFmtId="0" fontId="0" fillId="0" borderId="11" xfId="0" applyFill="1" applyBorder="1"/>
    <xf numFmtId="6" fontId="25" fillId="0" borderId="11" xfId="28" applyNumberFormat="1" applyFont="1" applyFill="1" applyBorder="1" applyAlignment="1">
      <alignment horizontal="left" indent="10"/>
    </xf>
    <xf numFmtId="0" fontId="27" fillId="25" borderId="21" xfId="0" applyFont="1" applyFill="1" applyBorder="1" applyAlignment="1">
      <alignment horizontal="center"/>
    </xf>
    <xf numFmtId="0" fontId="27" fillId="25" borderId="46" xfId="0" applyFont="1" applyFill="1" applyBorder="1" applyAlignment="1">
      <alignment horizontal="center"/>
    </xf>
    <xf numFmtId="0" fontId="0" fillId="0" borderId="46" xfId="0" applyBorder="1" applyAlignment="1"/>
    <xf numFmtId="0" fontId="27" fillId="32" borderId="11" xfId="0" applyFont="1" applyFill="1" applyBorder="1" applyAlignment="1">
      <alignment horizontal="center"/>
    </xf>
    <xf numFmtId="0" fontId="28" fillId="0" borderId="11" xfId="0" applyFont="1" applyFill="1" applyBorder="1" applyAlignment="1">
      <alignment horizontal="center"/>
    </xf>
    <xf numFmtId="0" fontId="23" fillId="26" borderId="47" xfId="0" applyFont="1" applyFill="1" applyBorder="1" applyAlignment="1">
      <alignment horizontal="center" vertical="center" textRotation="90"/>
    </xf>
    <xf numFmtId="0" fontId="0" fillId="0" borderId="10" xfId="0" applyBorder="1" applyAlignment="1"/>
    <xf numFmtId="0" fontId="0" fillId="0" borderId="43" xfId="0" applyBorder="1" applyAlignment="1"/>
    <xf numFmtId="0" fontId="23" fillId="24" borderId="47" xfId="0" applyFont="1" applyFill="1" applyBorder="1" applyAlignment="1">
      <alignment horizontal="center" vertical="center" textRotation="90"/>
    </xf>
    <xf numFmtId="0" fontId="23" fillId="27" borderId="47" xfId="0" applyFont="1" applyFill="1" applyBorder="1" applyAlignment="1">
      <alignment horizontal="center" vertical="center" textRotation="90"/>
    </xf>
    <xf numFmtId="0" fontId="23" fillId="27" borderId="64" xfId="0" applyFont="1" applyFill="1" applyBorder="1" applyAlignment="1">
      <alignment horizontal="center" vertical="center" textRotation="90"/>
    </xf>
    <xf numFmtId="0" fontId="0" fillId="0" borderId="45" xfId="0" applyBorder="1" applyAlignment="1"/>
    <xf numFmtId="0" fontId="0" fillId="0" borderId="13" xfId="0" applyBorder="1" applyAlignment="1"/>
    <xf numFmtId="0" fontId="23" fillId="24" borderId="64" xfId="0" applyFont="1" applyFill="1" applyBorder="1" applyAlignment="1">
      <alignment horizontal="center" vertical="center" textRotation="90"/>
    </xf>
    <xf numFmtId="0" fontId="23" fillId="32" borderId="47" xfId="0" applyFont="1" applyFill="1" applyBorder="1" applyAlignment="1">
      <alignment horizontal="center" vertical="center" textRotation="90"/>
    </xf>
    <xf numFmtId="0" fontId="23" fillId="33" borderId="47" xfId="0" applyFont="1" applyFill="1" applyBorder="1" applyAlignment="1">
      <alignment horizontal="center" vertical="center" textRotation="90"/>
    </xf>
    <xf numFmtId="0" fontId="23" fillId="31" borderId="47" xfId="0" applyFont="1" applyFill="1" applyBorder="1" applyAlignment="1">
      <alignment horizontal="center" vertical="center" textRotation="90"/>
    </xf>
    <xf numFmtId="0" fontId="0" fillId="0" borderId="11" xfId="0" applyBorder="1"/>
    <xf numFmtId="0" fontId="23" fillId="33" borderId="10" xfId="0" applyFont="1" applyFill="1" applyBorder="1" applyAlignment="1">
      <alignment horizontal="center" vertical="center" textRotation="90"/>
    </xf>
    <xf numFmtId="0" fontId="23" fillId="33" borderId="43" xfId="0" applyFont="1" applyFill="1" applyBorder="1" applyAlignment="1">
      <alignment horizontal="center" vertical="center" textRotation="90"/>
    </xf>
    <xf numFmtId="0" fontId="23" fillId="27" borderId="10" xfId="0" applyFont="1" applyFill="1" applyBorder="1" applyAlignment="1">
      <alignment horizontal="center" vertical="center" textRotation="90"/>
    </xf>
    <xf numFmtId="0" fontId="23" fillId="27" borderId="43" xfId="0" applyFont="1" applyFill="1" applyBorder="1" applyAlignment="1">
      <alignment horizontal="center" vertical="center" textRotation="90"/>
    </xf>
    <xf numFmtId="0" fontId="27" fillId="0" borderId="11" xfId="0" applyFont="1" applyFill="1" applyBorder="1" applyAlignment="1">
      <alignment horizontal="center"/>
    </xf>
    <xf numFmtId="0" fontId="23" fillId="33" borderId="64" xfId="0" applyFont="1" applyFill="1" applyBorder="1" applyAlignment="1">
      <alignment horizontal="center" vertical="center" textRotation="90"/>
    </xf>
    <xf numFmtId="0" fontId="23" fillId="31" borderId="64" xfId="0" applyFont="1" applyFill="1" applyBorder="1" applyAlignment="1">
      <alignment horizontal="center" vertical="center" textRotation="90"/>
    </xf>
    <xf numFmtId="0" fontId="0" fillId="0" borderId="20" xfId="0" applyBorder="1" applyAlignment="1">
      <alignment horizontal="center"/>
    </xf>
    <xf numFmtId="0" fontId="0" fillId="0" borderId="12" xfId="0" applyBorder="1" applyAlignment="1">
      <alignment horizontal="center"/>
    </xf>
    <xf numFmtId="0" fontId="23" fillId="0" borderId="20" xfId="0" applyFont="1" applyBorder="1" applyAlignment="1">
      <alignment horizontal="left"/>
    </xf>
    <xf numFmtId="0" fontId="23" fillId="0" borderId="12" xfId="0" applyFont="1" applyBorder="1" applyAlignment="1">
      <alignment horizontal="left"/>
    </xf>
    <xf numFmtId="0" fontId="0" fillId="0" borderId="57" xfId="0" applyBorder="1" applyAlignment="1">
      <alignment horizontal="center"/>
    </xf>
    <xf numFmtId="0" fontId="27" fillId="26" borderId="20" xfId="0" applyFont="1" applyFill="1" applyBorder="1" applyAlignment="1">
      <alignment horizontal="center"/>
    </xf>
    <xf numFmtId="0" fontId="28" fillId="0" borderId="20" xfId="0" applyFont="1" applyBorder="1" applyAlignment="1">
      <alignment horizontal="center"/>
    </xf>
    <xf numFmtId="6" fontId="25" fillId="0" borderId="20" xfId="28" applyNumberFormat="1" applyFont="1" applyBorder="1" applyAlignment="1">
      <alignment horizontal="left" indent="10"/>
    </xf>
    <xf numFmtId="6" fontId="25" fillId="0" borderId="57" xfId="28" applyNumberFormat="1" applyFont="1" applyBorder="1" applyAlignment="1">
      <alignment horizontal="left" indent="10"/>
    </xf>
    <xf numFmtId="6" fontId="25" fillId="0" borderId="12" xfId="28" applyNumberFormat="1" applyFont="1" applyBorder="1" applyAlignment="1">
      <alignment horizontal="left" indent="10"/>
    </xf>
    <xf numFmtId="0" fontId="25" fillId="0" borderId="20" xfId="0" applyFont="1" applyBorder="1" applyAlignment="1">
      <alignment horizontal="center"/>
    </xf>
    <xf numFmtId="0" fontId="25" fillId="0" borderId="12" xfId="0" applyFont="1" applyBorder="1" applyAlignment="1">
      <alignment horizontal="center"/>
    </xf>
    <xf numFmtId="0" fontId="23" fillId="0" borderId="0" xfId="0" applyFont="1" applyAlignment="1">
      <alignment horizontal="center"/>
    </xf>
    <xf numFmtId="0" fontId="26" fillId="0" borderId="0" xfId="0" applyFont="1" applyAlignment="1">
      <alignment horizontal="center"/>
    </xf>
    <xf numFmtId="0" fontId="23" fillId="0" borderId="52" xfId="0" applyFont="1" applyBorder="1" applyAlignment="1">
      <alignment horizontal="center"/>
    </xf>
    <xf numFmtId="0" fontId="23" fillId="0" borderId="53" xfId="0" applyFont="1" applyBorder="1" applyAlignment="1">
      <alignment horizontal="center"/>
    </xf>
    <xf numFmtId="0" fontId="23" fillId="0" borderId="52" xfId="0" applyFont="1" applyFill="1" applyBorder="1" applyAlignment="1">
      <alignment horizontal="center"/>
    </xf>
    <xf numFmtId="0" fontId="23" fillId="0" borderId="53" xfId="0" applyFont="1" applyFill="1" applyBorder="1" applyAlignment="1">
      <alignment horizontal="center"/>
    </xf>
    <xf numFmtId="0" fontId="26" fillId="0" borderId="0" xfId="0" applyFont="1" applyFill="1" applyAlignment="1">
      <alignment horizontal="center"/>
    </xf>
    <xf numFmtId="0" fontId="27" fillId="25" borderId="54" xfId="0" applyFont="1" applyFill="1" applyBorder="1" applyAlignment="1">
      <alignment horizontal="center"/>
    </xf>
    <xf numFmtId="0" fontId="27" fillId="25" borderId="55" xfId="0" applyFont="1" applyFill="1" applyBorder="1" applyAlignment="1">
      <alignment horizontal="center"/>
    </xf>
    <xf numFmtId="0" fontId="26" fillId="0" borderId="28" xfId="0" applyFont="1" applyBorder="1" applyAlignment="1">
      <alignment horizontal="center"/>
    </xf>
    <xf numFmtId="0" fontId="26" fillId="0" borderId="54" xfId="0" applyFont="1" applyBorder="1" applyAlignment="1">
      <alignment horizontal="center"/>
    </xf>
    <xf numFmtId="0" fontId="26" fillId="0" borderId="55" xfId="0" applyFont="1" applyBorder="1" applyAlignment="1">
      <alignment horizontal="center"/>
    </xf>
    <xf numFmtId="0" fontId="23" fillId="0" borderId="28" xfId="0" applyFont="1" applyBorder="1" applyAlignment="1">
      <alignment horizontal="center"/>
    </xf>
    <xf numFmtId="0" fontId="23" fillId="0" borderId="55" xfId="0" applyFont="1" applyBorder="1" applyAlignment="1">
      <alignment horizontal="center"/>
    </xf>
    <xf numFmtId="0" fontId="22" fillId="0" borderId="46" xfId="0" applyFont="1" applyBorder="1" applyAlignment="1">
      <alignment horizontal="center" vertical="center"/>
    </xf>
    <xf numFmtId="0" fontId="24" fillId="0" borderId="13" xfId="0" applyFont="1" applyBorder="1" applyAlignment="1">
      <alignment horizontal="center" vertical="center"/>
    </xf>
    <xf numFmtId="0" fontId="24" fillId="0" borderId="58" xfId="0" applyFont="1" applyBorder="1" applyAlignment="1">
      <alignment horizontal="center" vertical="center"/>
    </xf>
    <xf numFmtId="0" fontId="24" fillId="0" borderId="37" xfId="0" applyFont="1" applyBorder="1" applyAlignment="1">
      <alignment horizontal="center" vertical="center"/>
    </xf>
    <xf numFmtId="0" fontId="24" fillId="0" borderId="38" xfId="0" applyFont="1" applyBorder="1" applyAlignment="1">
      <alignment horizontal="center" vertical="center"/>
    </xf>
    <xf numFmtId="0" fontId="27" fillId="25" borderId="28" xfId="0" applyFont="1" applyFill="1" applyBorder="1" applyAlignment="1">
      <alignment horizontal="center"/>
    </xf>
    <xf numFmtId="49" fontId="22" fillId="0" borderId="56" xfId="0" applyNumberFormat="1" applyFont="1" applyBorder="1" applyAlignment="1">
      <alignment horizontal="center"/>
    </xf>
    <xf numFmtId="0" fontId="24" fillId="0" borderId="57" xfId="0" applyFont="1" applyBorder="1"/>
    <xf numFmtId="0" fontId="24" fillId="0" borderId="48" xfId="0" applyFont="1" applyBorder="1"/>
    <xf numFmtId="49" fontId="24" fillId="0" borderId="56" xfId="0" applyNumberFormat="1" applyFont="1" applyBorder="1" applyAlignment="1">
      <alignment horizontal="center"/>
    </xf>
    <xf numFmtId="0" fontId="23" fillId="0" borderId="39" xfId="0" applyFont="1" applyBorder="1" applyAlignment="1">
      <alignment horizontal="center"/>
    </xf>
    <xf numFmtId="0" fontId="23" fillId="0" borderId="30" xfId="0" applyFont="1" applyBorder="1" applyAlignment="1">
      <alignment horizontal="center"/>
    </xf>
    <xf numFmtId="0" fontId="24" fillId="0" borderId="36" xfId="0" applyFont="1" applyBorder="1" applyAlignment="1">
      <alignment horizontal="center" vertical="center"/>
    </xf>
    <xf numFmtId="0" fontId="24" fillId="0" borderId="52" xfId="0" applyFont="1" applyBorder="1" applyAlignment="1">
      <alignment horizontal="center" vertical="center"/>
    </xf>
    <xf numFmtId="0" fontId="24" fillId="0" borderId="59" xfId="0" applyFont="1" applyBorder="1" applyAlignment="1">
      <alignment horizontal="center" vertical="center"/>
    </xf>
    <xf numFmtId="0" fontId="22" fillId="28" borderId="52" xfId="0" applyFont="1" applyFill="1" applyBorder="1" applyAlignment="1">
      <alignment horizontal="center" vertical="center"/>
    </xf>
    <xf numFmtId="0" fontId="24" fillId="28" borderId="59" xfId="0" applyFont="1" applyFill="1" applyBorder="1" applyAlignment="1">
      <alignment horizontal="center" vertical="center"/>
    </xf>
    <xf numFmtId="0" fontId="24" fillId="0" borderId="58" xfId="0" applyFont="1" applyFill="1" applyBorder="1" applyAlignment="1">
      <alignment horizontal="center" vertical="center"/>
    </xf>
    <xf numFmtId="0" fontId="24" fillId="0" borderId="37" xfId="0" applyFont="1" applyFill="1" applyBorder="1" applyAlignment="1">
      <alignment horizontal="center" vertical="center"/>
    </xf>
    <xf numFmtId="0" fontId="24" fillId="0" borderId="38" xfId="0" applyFont="1" applyFill="1" applyBorder="1" applyAlignment="1">
      <alignment horizontal="center" vertical="center"/>
    </xf>
    <xf numFmtId="0" fontId="24" fillId="0" borderId="52" xfId="0" applyFont="1" applyFill="1" applyBorder="1" applyAlignment="1">
      <alignment horizontal="center" vertical="center"/>
    </xf>
    <xf numFmtId="0" fontId="24" fillId="0" borderId="59" xfId="0" applyFont="1" applyFill="1" applyBorder="1" applyAlignment="1">
      <alignment horizontal="center" vertical="center"/>
    </xf>
    <xf numFmtId="0" fontId="22" fillId="0" borderId="52" xfId="0" applyFont="1" applyFill="1" applyBorder="1" applyAlignment="1">
      <alignment horizontal="center" vertical="center"/>
    </xf>
    <xf numFmtId="49" fontId="22" fillId="28" borderId="56" xfId="0" applyNumberFormat="1" applyFont="1" applyFill="1" applyBorder="1" applyAlignment="1">
      <alignment horizontal="center"/>
    </xf>
    <xf numFmtId="0" fontId="24" fillId="28" borderId="57" xfId="0" applyFont="1" applyFill="1" applyBorder="1"/>
    <xf numFmtId="0" fontId="24" fillId="28" borderId="48" xfId="0" applyFont="1" applyFill="1" applyBorder="1"/>
    <xf numFmtId="49" fontId="22" fillId="0" borderId="56" xfId="0" applyNumberFormat="1" applyFont="1" applyFill="1" applyBorder="1" applyAlignment="1">
      <alignment horizontal="center"/>
    </xf>
    <xf numFmtId="0" fontId="24" fillId="0" borderId="57" xfId="0" applyFont="1" applyFill="1" applyBorder="1"/>
    <xf numFmtId="0" fontId="24" fillId="0" borderId="48" xfId="0" applyFont="1" applyFill="1" applyBorder="1"/>
    <xf numFmtId="0" fontId="23" fillId="0" borderId="29" xfId="0" applyFont="1" applyBorder="1" applyAlignment="1">
      <alignment horizontal="center"/>
    </xf>
    <xf numFmtId="0" fontId="0" fillId="0" borderId="23" xfId="0" applyBorder="1" applyAlignment="1">
      <alignment horizontal="left" wrapText="1"/>
    </xf>
    <xf numFmtId="0" fontId="0" fillId="0" borderId="51" xfId="0" applyBorder="1" applyAlignment="1">
      <alignment horizontal="left" wrapText="1"/>
    </xf>
    <xf numFmtId="0" fontId="0" fillId="0" borderId="64" xfId="0" applyBorder="1" applyAlignment="1">
      <alignment horizontal="left" wrapText="1"/>
    </xf>
    <xf numFmtId="0" fontId="0" fillId="0" borderId="21" xfId="0" applyBorder="1" applyAlignment="1">
      <alignment horizontal="left" wrapText="1"/>
    </xf>
    <xf numFmtId="0" fontId="0" fillId="0" borderId="46" xfId="0" applyBorder="1" applyAlignment="1">
      <alignment horizontal="left" wrapText="1"/>
    </xf>
    <xf numFmtId="0" fontId="0" fillId="0" borderId="13" xfId="0" applyBorder="1" applyAlignment="1">
      <alignment horizontal="left" wrapText="1"/>
    </xf>
    <xf numFmtId="49" fontId="0" fillId="0" borderId="11" xfId="0" applyNumberFormat="1" applyBorder="1" applyAlignment="1">
      <alignment horizontal="center"/>
    </xf>
    <xf numFmtId="0" fontId="0" fillId="0" borderId="22" xfId="0" applyBorder="1" applyAlignment="1">
      <alignment horizontal="center"/>
    </xf>
    <xf numFmtId="0" fontId="0" fillId="0" borderId="0" xfId="0" applyBorder="1" applyAlignment="1">
      <alignment horizontal="center"/>
    </xf>
    <xf numFmtId="0" fontId="0" fillId="0" borderId="32" xfId="0" applyBorder="1" applyAlignment="1">
      <alignment horizontal="center"/>
    </xf>
    <xf numFmtId="0" fontId="24" fillId="0" borderId="56" xfId="0" applyFont="1" applyBorder="1" applyAlignment="1">
      <alignment horizontal="center"/>
    </xf>
    <xf numFmtId="0" fontId="24" fillId="0" borderId="57" xfId="0" applyFont="1" applyBorder="1" applyAlignment="1">
      <alignment horizontal="center"/>
    </xf>
    <xf numFmtId="0" fontId="24" fillId="0" borderId="48" xfId="0" applyFont="1" applyBorder="1" applyAlignment="1">
      <alignment horizontal="center"/>
    </xf>
    <xf numFmtId="0" fontId="29" fillId="0" borderId="22" xfId="0" applyFont="1" applyBorder="1" applyAlignment="1">
      <alignment horizontal="center"/>
    </xf>
    <xf numFmtId="0" fontId="29" fillId="0" borderId="0" xfId="0" applyFont="1" applyBorder="1" applyAlignment="1">
      <alignment horizontal="center"/>
    </xf>
    <xf numFmtId="0" fontId="29" fillId="0" borderId="32" xfId="0" applyFont="1" applyBorder="1" applyAlignment="1">
      <alignment horizontal="center"/>
    </xf>
    <xf numFmtId="0" fontId="24" fillId="0" borderId="60" xfId="0" applyFont="1" applyBorder="1" applyAlignment="1">
      <alignment horizontal="left"/>
    </xf>
    <xf numFmtId="0" fontId="24" fillId="0" borderId="51" xfId="0" applyFont="1" applyBorder="1" applyAlignment="1">
      <alignment horizontal="left"/>
    </xf>
    <xf numFmtId="0" fontId="24" fillId="0" borderId="61" xfId="0" applyFont="1" applyBorder="1" applyAlignment="1">
      <alignment horizontal="left"/>
    </xf>
    <xf numFmtId="0" fontId="24" fillId="0" borderId="58" xfId="0" applyFont="1" applyBorder="1" applyAlignment="1">
      <alignment horizontal="left" indent="1"/>
    </xf>
    <xf numFmtId="0" fontId="24" fillId="0" borderId="46" xfId="0" applyFont="1" applyBorder="1" applyAlignment="1">
      <alignment horizontal="left" indent="1"/>
    </xf>
    <xf numFmtId="0" fontId="24" fillId="0" borderId="49" xfId="0" applyFont="1" applyBorder="1" applyAlignment="1">
      <alignment horizontal="left" indent="1"/>
    </xf>
    <xf numFmtId="0" fontId="24" fillId="0" borderId="62" xfId="0" applyFont="1" applyBorder="1" applyAlignment="1">
      <alignment horizontal="left"/>
    </xf>
    <xf numFmtId="0" fontId="24" fillId="0" borderId="63" xfId="0" applyFont="1" applyBorder="1" applyAlignment="1">
      <alignment horizontal="left"/>
    </xf>
    <xf numFmtId="0" fontId="24" fillId="0" borderId="50" xfId="0" applyFont="1" applyBorder="1" applyAlignment="1">
      <alignment horizontal="left"/>
    </xf>
    <xf numFmtId="0" fontId="0" fillId="0" borderId="62" xfId="0" applyBorder="1" applyAlignment="1">
      <alignment horizontal="left"/>
    </xf>
    <xf numFmtId="0" fontId="0" fillId="0" borderId="63" xfId="0" applyBorder="1" applyAlignment="1">
      <alignment horizontal="left"/>
    </xf>
    <xf numFmtId="0" fontId="0" fillId="0" borderId="50" xfId="0" applyBorder="1" applyAlignment="1">
      <alignment horizontal="left"/>
    </xf>
    <xf numFmtId="0" fontId="0" fillId="0" borderId="56" xfId="0" applyBorder="1" applyAlignment="1">
      <alignment horizontal="center"/>
    </xf>
    <xf numFmtId="0" fontId="0" fillId="0" borderId="48" xfId="0" applyBorder="1" applyAlignment="1">
      <alignment horizontal="center"/>
    </xf>
    <xf numFmtId="0" fontId="29" fillId="0" borderId="58" xfId="0" applyFont="1" applyBorder="1" applyAlignment="1">
      <alignment horizontal="center"/>
    </xf>
    <xf numFmtId="0" fontId="29" fillId="0" borderId="46" xfId="0" applyFont="1" applyBorder="1" applyAlignment="1">
      <alignment horizontal="center"/>
    </xf>
    <xf numFmtId="0" fontId="29" fillId="0" borderId="49" xfId="0" applyFont="1" applyBorder="1" applyAlignment="1">
      <alignment horizontal="center"/>
    </xf>
    <xf numFmtId="0" fontId="0" fillId="0" borderId="18" xfId="0" applyBorder="1" applyAlignment="1">
      <alignment horizontal="center"/>
    </xf>
    <xf numFmtId="0" fontId="0" fillId="0" borderId="19" xfId="0" applyBorder="1" applyAlignment="1">
      <alignment horizontal="center"/>
    </xf>
    <xf numFmtId="0" fontId="29" fillId="0" borderId="33" xfId="0" applyFont="1" applyBorder="1" applyAlignment="1">
      <alignment horizontal="center"/>
    </xf>
    <xf numFmtId="0" fontId="29" fillId="0" borderId="31" xfId="0" applyFont="1" applyBorder="1" applyAlignment="1">
      <alignment horizontal="center"/>
    </xf>
    <xf numFmtId="0" fontId="23" fillId="0" borderId="40" xfId="0" applyFont="1" applyBorder="1" applyAlignment="1">
      <alignment horizontal="center"/>
    </xf>
    <xf numFmtId="0" fontId="23" fillId="0" borderId="41" xfId="0" applyFont="1" applyBorder="1" applyAlignment="1">
      <alignment horizontal="center"/>
    </xf>
    <xf numFmtId="0" fontId="23" fillId="0" borderId="54" xfId="0" applyFont="1" applyBorder="1" applyAlignment="1">
      <alignment horizontal="center"/>
    </xf>
    <xf numFmtId="0" fontId="23" fillId="0" borderId="65" xfId="0" applyFont="1" applyBorder="1" applyAlignment="1">
      <alignment horizontal="center"/>
    </xf>
  </cellXfs>
  <cellStyles count="58244">
    <cellStyle name="20% - Accent1" xfId="1" builtinId="30" customBuiltin="1"/>
    <cellStyle name="20% - Accent1 10" xfId="553"/>
    <cellStyle name="20% - Accent1 11" xfId="670"/>
    <cellStyle name="20% - Accent1 12" xfId="1389"/>
    <cellStyle name="20% - Accent1 13" xfId="1486"/>
    <cellStyle name="20% - Accent1 14" xfId="4165"/>
    <cellStyle name="20% - Accent1 15" xfId="4285"/>
    <cellStyle name="20% - Accent1 16" xfId="7834"/>
    <cellStyle name="20% - Accent1 17" xfId="7885"/>
    <cellStyle name="20% - Accent1 18" xfId="15090"/>
    <cellStyle name="20% - Accent1 19" xfId="29487"/>
    <cellStyle name="20% - Accent1 2" xfId="46"/>
    <cellStyle name="20% - Accent1 20" xfId="29504"/>
    <cellStyle name="20% - Accent1 21" xfId="58218"/>
    <cellStyle name="20% - Accent1 3" xfId="91"/>
    <cellStyle name="20% - Accent1 4" xfId="143"/>
    <cellStyle name="20% - Accent1 5" xfId="194"/>
    <cellStyle name="20% - Accent1 6" xfId="251"/>
    <cellStyle name="20% - Accent1 7" xfId="298"/>
    <cellStyle name="20% - Accent1 8" xfId="370"/>
    <cellStyle name="20% - Accent1 9" xfId="470"/>
    <cellStyle name="20% - Accent2" xfId="2" builtinId="34" customBuiltin="1"/>
    <cellStyle name="20% - Accent2 10" xfId="540"/>
    <cellStyle name="20% - Accent2 11" xfId="671"/>
    <cellStyle name="20% - Accent2 12" xfId="1390"/>
    <cellStyle name="20% - Accent2 13" xfId="1464"/>
    <cellStyle name="20% - Accent2 14" xfId="4166"/>
    <cellStyle name="20% - Accent2 15" xfId="4459"/>
    <cellStyle name="20% - Accent2 16" xfId="7835"/>
    <cellStyle name="20% - Accent2 17" xfId="7880"/>
    <cellStyle name="20% - Accent2 18" xfId="15091"/>
    <cellStyle name="20% - Accent2 19" xfId="29499"/>
    <cellStyle name="20% - Accent2 2" xfId="47"/>
    <cellStyle name="20% - Accent2 20" xfId="29505"/>
    <cellStyle name="20% - Accent2 21" xfId="58222"/>
    <cellStyle name="20% - Accent2 3" xfId="92"/>
    <cellStyle name="20% - Accent2 4" xfId="144"/>
    <cellStyle name="20% - Accent2 5" xfId="195"/>
    <cellStyle name="20% - Accent2 6" xfId="287"/>
    <cellStyle name="20% - Accent2 7" xfId="299"/>
    <cellStyle name="20% - Accent2 8" xfId="371"/>
    <cellStyle name="20% - Accent2 9" xfId="471"/>
    <cellStyle name="20% - Accent3" xfId="3" builtinId="38" customBuiltin="1"/>
    <cellStyle name="20% - Accent3 10" xfId="526"/>
    <cellStyle name="20% - Accent3 11" xfId="672"/>
    <cellStyle name="20% - Accent3 12" xfId="1391"/>
    <cellStyle name="20% - Accent3 13" xfId="1462"/>
    <cellStyle name="20% - Accent3 14" xfId="4167"/>
    <cellStyle name="20% - Accent3 15" xfId="4211"/>
    <cellStyle name="20% - Accent3 16" xfId="7836"/>
    <cellStyle name="20% - Accent3 17" xfId="11613"/>
    <cellStyle name="20% - Accent3 18" xfId="15092"/>
    <cellStyle name="20% - Accent3 19" xfId="29494"/>
    <cellStyle name="20% - Accent3 2" xfId="48"/>
    <cellStyle name="20% - Accent3 20" xfId="29506"/>
    <cellStyle name="20% - Accent3 21" xfId="58226"/>
    <cellStyle name="20% - Accent3 3" xfId="93"/>
    <cellStyle name="20% - Accent3 4" xfId="145"/>
    <cellStyle name="20% - Accent3 5" xfId="196"/>
    <cellStyle name="20% - Accent3 6" xfId="265"/>
    <cellStyle name="20% - Accent3 7" xfId="300"/>
    <cellStyle name="20% - Accent3 8" xfId="372"/>
    <cellStyle name="20% - Accent3 9" xfId="472"/>
    <cellStyle name="20% - Accent4" xfId="4" builtinId="42" customBuiltin="1"/>
    <cellStyle name="20% - Accent4 10" xfId="519"/>
    <cellStyle name="20% - Accent4 11" xfId="673"/>
    <cellStyle name="20% - Accent4 12" xfId="1392"/>
    <cellStyle name="20% - Accent4 13" xfId="1450"/>
    <cellStyle name="20% - Accent4 14" xfId="4168"/>
    <cellStyle name="20% - Accent4 15" xfId="4238"/>
    <cellStyle name="20% - Accent4 16" xfId="7837"/>
    <cellStyle name="20% - Accent4 17" xfId="11498"/>
    <cellStyle name="20% - Accent4 18" xfId="15093"/>
    <cellStyle name="20% - Accent4 19" xfId="29464"/>
    <cellStyle name="20% - Accent4 2" xfId="49"/>
    <cellStyle name="20% - Accent4 20" xfId="29507"/>
    <cellStyle name="20% - Accent4 21" xfId="58230"/>
    <cellStyle name="20% - Accent4 3" xfId="94"/>
    <cellStyle name="20% - Accent4 4" xfId="146"/>
    <cellStyle name="20% - Accent4 5" xfId="197"/>
    <cellStyle name="20% - Accent4 6" xfId="250"/>
    <cellStyle name="20% - Accent4 7" xfId="301"/>
    <cellStyle name="20% - Accent4 8" xfId="373"/>
    <cellStyle name="20% - Accent4 9" xfId="473"/>
    <cellStyle name="20% - Accent5" xfId="5" builtinId="46" customBuiltin="1"/>
    <cellStyle name="20% - Accent5 10" xfId="612"/>
    <cellStyle name="20% - Accent5 11" xfId="674"/>
    <cellStyle name="20% - Accent5 12" xfId="1393"/>
    <cellStyle name="20% - Accent5 13" xfId="1441"/>
    <cellStyle name="20% - Accent5 14" xfId="4169"/>
    <cellStyle name="20% - Accent5 15" xfId="4343"/>
    <cellStyle name="20% - Accent5 16" xfId="7838"/>
    <cellStyle name="20% - Accent5 17" xfId="8821"/>
    <cellStyle name="20% - Accent5 18" xfId="15094"/>
    <cellStyle name="20% - Accent5 19" xfId="29491"/>
    <cellStyle name="20% - Accent5 2" xfId="50"/>
    <cellStyle name="20% - Accent5 20" xfId="29508"/>
    <cellStyle name="20% - Accent5 21" xfId="58234"/>
    <cellStyle name="20% - Accent5 3" xfId="95"/>
    <cellStyle name="20% - Accent5 4" xfId="147"/>
    <cellStyle name="20% - Accent5 5" xfId="198"/>
    <cellStyle name="20% - Accent5 6" xfId="286"/>
    <cellStyle name="20% - Accent5 7" xfId="302"/>
    <cellStyle name="20% - Accent5 8" xfId="374"/>
    <cellStyle name="20% - Accent5 9" xfId="474"/>
    <cellStyle name="20% - Accent6" xfId="6" builtinId="50" customBuiltin="1"/>
    <cellStyle name="20% - Accent6 10" xfId="579"/>
    <cellStyle name="20% - Accent6 11" xfId="675"/>
    <cellStyle name="20% - Accent6 12" xfId="1394"/>
    <cellStyle name="20% - Accent6 13" xfId="1436"/>
    <cellStyle name="20% - Accent6 14" xfId="4170"/>
    <cellStyle name="20% - Accent6 15" xfId="5192"/>
    <cellStyle name="20% - Accent6 16" xfId="7839"/>
    <cellStyle name="20% - Accent6 17" xfId="8806"/>
    <cellStyle name="20% - Accent6 18" xfId="15095"/>
    <cellStyle name="20% - Accent6 19" xfId="15141"/>
    <cellStyle name="20% - Accent6 2" xfId="51"/>
    <cellStyle name="20% - Accent6 20" xfId="29509"/>
    <cellStyle name="20% - Accent6 21" xfId="58238"/>
    <cellStyle name="20% - Accent6 3" xfId="96"/>
    <cellStyle name="20% - Accent6 4" xfId="148"/>
    <cellStyle name="20% - Accent6 5" xfId="199"/>
    <cellStyle name="20% - Accent6 6" xfId="264"/>
    <cellStyle name="20% - Accent6 7" xfId="303"/>
    <cellStyle name="20% - Accent6 8" xfId="375"/>
    <cellStyle name="20% - Accent6 9" xfId="475"/>
    <cellStyle name="40% - Accent1" xfId="7" builtinId="31" customBuiltin="1"/>
    <cellStyle name="40% - Accent1 10" xfId="558"/>
    <cellStyle name="40% - Accent1 11" xfId="676"/>
    <cellStyle name="40% - Accent1 12" xfId="1395"/>
    <cellStyle name="40% - Accent1 13" xfId="1699"/>
    <cellStyle name="40% - Accent1 14" xfId="4171"/>
    <cellStyle name="40% - Accent1 15" xfId="7829"/>
    <cellStyle name="40% - Accent1 16" xfId="7840"/>
    <cellStyle name="40% - Accent1 17" xfId="8132"/>
    <cellStyle name="40% - Accent1 18" xfId="15096"/>
    <cellStyle name="40% - Accent1 19" xfId="29467"/>
    <cellStyle name="40% - Accent1 2" xfId="52"/>
    <cellStyle name="40% - Accent1 20" xfId="29510"/>
    <cellStyle name="40% - Accent1 21" xfId="58219"/>
    <cellStyle name="40% - Accent1 3" xfId="97"/>
    <cellStyle name="40% - Accent1 4" xfId="149"/>
    <cellStyle name="40% - Accent1 5" xfId="200"/>
    <cellStyle name="40% - Accent1 6" xfId="249"/>
    <cellStyle name="40% - Accent1 7" xfId="304"/>
    <cellStyle name="40% - Accent1 8" xfId="376"/>
    <cellStyle name="40% - Accent1 9" xfId="476"/>
    <cellStyle name="40% - Accent2" xfId="8" builtinId="35" customBuiltin="1"/>
    <cellStyle name="40% - Accent2 10" xfId="552"/>
    <cellStyle name="40% - Accent2 11" xfId="677"/>
    <cellStyle name="40% - Accent2 12" xfId="1396"/>
    <cellStyle name="40% - Accent2 13" xfId="1610"/>
    <cellStyle name="40% - Accent2 14" xfId="4172"/>
    <cellStyle name="40% - Accent2 15" xfId="7828"/>
    <cellStyle name="40% - Accent2 16" xfId="7841"/>
    <cellStyle name="40% - Accent2 17" xfId="8044"/>
    <cellStyle name="40% - Accent2 18" xfId="15097"/>
    <cellStyle name="40% - Accent2 19" xfId="29492"/>
    <cellStyle name="40% - Accent2 2" xfId="53"/>
    <cellStyle name="40% - Accent2 20" xfId="29511"/>
    <cellStyle name="40% - Accent2 21" xfId="58223"/>
    <cellStyle name="40% - Accent2 3" xfId="98"/>
    <cellStyle name="40% - Accent2 4" xfId="150"/>
    <cellStyle name="40% - Accent2 5" xfId="201"/>
    <cellStyle name="40% - Accent2 6" xfId="285"/>
    <cellStyle name="40% - Accent2 7" xfId="305"/>
    <cellStyle name="40% - Accent2 8" xfId="377"/>
    <cellStyle name="40% - Accent2 9" xfId="477"/>
    <cellStyle name="40% - Accent3" xfId="9" builtinId="39" customBuiltin="1"/>
    <cellStyle name="40% - Accent3 10" xfId="539"/>
    <cellStyle name="40% - Accent3 11" xfId="678"/>
    <cellStyle name="40% - Accent3 12" xfId="1397"/>
    <cellStyle name="40% - Accent3 13" xfId="1579"/>
    <cellStyle name="40% - Accent3 14" xfId="4173"/>
    <cellStyle name="40% - Accent3 15" xfId="7825"/>
    <cellStyle name="40% - Accent3 16" xfId="7842"/>
    <cellStyle name="40% - Accent3 17" xfId="8014"/>
    <cellStyle name="40% - Accent3 18" xfId="15098"/>
    <cellStyle name="40% - Accent3 19" xfId="29488"/>
    <cellStyle name="40% - Accent3 2" xfId="54"/>
    <cellStyle name="40% - Accent3 20" xfId="29512"/>
    <cellStyle name="40% - Accent3 21" xfId="58227"/>
    <cellStyle name="40% - Accent3 3" xfId="99"/>
    <cellStyle name="40% - Accent3 4" xfId="151"/>
    <cellStyle name="40% - Accent3 5" xfId="202"/>
    <cellStyle name="40% - Accent3 6" xfId="263"/>
    <cellStyle name="40% - Accent3 7" xfId="306"/>
    <cellStyle name="40% - Accent3 8" xfId="378"/>
    <cellStyle name="40% - Accent3 9" xfId="478"/>
    <cellStyle name="40% - Accent4" xfId="10" builtinId="43" customBuiltin="1"/>
    <cellStyle name="40% - Accent4 10" xfId="525"/>
    <cellStyle name="40% - Accent4 11" xfId="679"/>
    <cellStyle name="40% - Accent4 12" xfId="1398"/>
    <cellStyle name="40% - Accent4 13" xfId="1518"/>
    <cellStyle name="40% - Accent4 14" xfId="4174"/>
    <cellStyle name="40% - Accent4 15" xfId="7822"/>
    <cellStyle name="40% - Accent4 16" xfId="7843"/>
    <cellStyle name="40% - Accent4 17" xfId="7955"/>
    <cellStyle name="40% - Accent4 18" xfId="15099"/>
    <cellStyle name="40% - Accent4 19" xfId="29486"/>
    <cellStyle name="40% - Accent4 2" xfId="55"/>
    <cellStyle name="40% - Accent4 20" xfId="29513"/>
    <cellStyle name="40% - Accent4 21" xfId="58231"/>
    <cellStyle name="40% - Accent4 3" xfId="100"/>
    <cellStyle name="40% - Accent4 4" xfId="152"/>
    <cellStyle name="40% - Accent4 5" xfId="203"/>
    <cellStyle name="40% - Accent4 6" xfId="248"/>
    <cellStyle name="40% - Accent4 7" xfId="307"/>
    <cellStyle name="40% - Accent4 8" xfId="379"/>
    <cellStyle name="40% - Accent4 9" xfId="479"/>
    <cellStyle name="40% - Accent5" xfId="11" builtinId="47" customBuiltin="1"/>
    <cellStyle name="40% - Accent5 10" xfId="518"/>
    <cellStyle name="40% - Accent5 11" xfId="680"/>
    <cellStyle name="40% - Accent5 12" xfId="1399"/>
    <cellStyle name="40% - Accent5 13" xfId="1485"/>
    <cellStyle name="40% - Accent5 14" xfId="4175"/>
    <cellStyle name="40% - Accent5 15" xfId="5132"/>
    <cellStyle name="40% - Accent5 16" xfId="7844"/>
    <cellStyle name="40% - Accent5 17" xfId="7924"/>
    <cellStyle name="40% - Accent5 18" xfId="15100"/>
    <cellStyle name="40% - Accent5 19" xfId="29483"/>
    <cellStyle name="40% - Accent5 2" xfId="56"/>
    <cellStyle name="40% - Accent5 20" xfId="29514"/>
    <cellStyle name="40% - Accent5 21" xfId="58235"/>
    <cellStyle name="40% - Accent5 3" xfId="101"/>
    <cellStyle name="40% - Accent5 4" xfId="153"/>
    <cellStyle name="40% - Accent5 5" xfId="204"/>
    <cellStyle name="40% - Accent5 6" xfId="284"/>
    <cellStyle name="40% - Accent5 7" xfId="308"/>
    <cellStyle name="40% - Accent5 8" xfId="380"/>
    <cellStyle name="40% - Accent5 9" xfId="480"/>
    <cellStyle name="40% - Accent6" xfId="12" builtinId="51" customBuiltin="1"/>
    <cellStyle name="40% - Accent6 10" xfId="611"/>
    <cellStyle name="40% - Accent6 11" xfId="681"/>
    <cellStyle name="40% - Accent6 12" xfId="1400"/>
    <cellStyle name="40% - Accent6 13" xfId="1467"/>
    <cellStyle name="40% - Accent6 14" xfId="4176"/>
    <cellStyle name="40% - Accent6 15" xfId="4223"/>
    <cellStyle name="40% - Accent6 16" xfId="7845"/>
    <cellStyle name="40% - Accent6 17" xfId="7908"/>
    <cellStyle name="40% - Accent6 18" xfId="15101"/>
    <cellStyle name="40% - Accent6 19" xfId="29469"/>
    <cellStyle name="40% - Accent6 2" xfId="57"/>
    <cellStyle name="40% - Accent6 20" xfId="29515"/>
    <cellStyle name="40% - Accent6 21" xfId="58239"/>
    <cellStyle name="40% - Accent6 3" xfId="102"/>
    <cellStyle name="40% - Accent6 4" xfId="154"/>
    <cellStyle name="40% - Accent6 5" xfId="205"/>
    <cellStyle name="40% - Accent6 6" xfId="262"/>
    <cellStyle name="40% - Accent6 7" xfId="309"/>
    <cellStyle name="40% - Accent6 8" xfId="381"/>
    <cellStyle name="40% - Accent6 9" xfId="481"/>
    <cellStyle name="60% - Accent1" xfId="13" builtinId="32" customBuiltin="1"/>
    <cellStyle name="60% - Accent1 10" xfId="578"/>
    <cellStyle name="60% - Accent1 11" xfId="682"/>
    <cellStyle name="60% - Accent1 12" xfId="1401"/>
    <cellStyle name="60% - Accent1 13" xfId="1461"/>
    <cellStyle name="60% - Accent1 14" xfId="4177"/>
    <cellStyle name="60% - Accent1 15" xfId="4224"/>
    <cellStyle name="60% - Accent1 16" xfId="7846"/>
    <cellStyle name="60% - Accent1 17" xfId="7904"/>
    <cellStyle name="60% - Accent1 18" xfId="15102"/>
    <cellStyle name="60% - Accent1 19" xfId="29485"/>
    <cellStyle name="60% - Accent1 2" xfId="58"/>
    <cellStyle name="60% - Accent1 20" xfId="29516"/>
    <cellStyle name="60% - Accent1 21" xfId="58220"/>
    <cellStyle name="60% - Accent1 3" xfId="103"/>
    <cellStyle name="60% - Accent1 4" xfId="155"/>
    <cellStyle name="60% - Accent1 5" xfId="206"/>
    <cellStyle name="60% - Accent1 6" xfId="247"/>
    <cellStyle name="60% - Accent1 7" xfId="310"/>
    <cellStyle name="60% - Accent1 8" xfId="382"/>
    <cellStyle name="60% - Accent1 9" xfId="482"/>
    <cellStyle name="60% - Accent2" xfId="14" builtinId="36" customBuiltin="1"/>
    <cellStyle name="60% - Accent2 10" xfId="565"/>
    <cellStyle name="60% - Accent2 11" xfId="683"/>
    <cellStyle name="60% - Accent2 12" xfId="1402"/>
    <cellStyle name="60% - Accent2 13" xfId="1449"/>
    <cellStyle name="60% - Accent2 14" xfId="4178"/>
    <cellStyle name="60% - Accent2 15" xfId="4235"/>
    <cellStyle name="60% - Accent2 16" xfId="7847"/>
    <cellStyle name="60% - Accent2 17" xfId="7893"/>
    <cellStyle name="60% - Accent2 18" xfId="15103"/>
    <cellStyle name="60% - Accent2 19" xfId="29484"/>
    <cellStyle name="60% - Accent2 2" xfId="59"/>
    <cellStyle name="60% - Accent2 20" xfId="29517"/>
    <cellStyle name="60% - Accent2 21" xfId="58224"/>
    <cellStyle name="60% - Accent2 3" xfId="104"/>
    <cellStyle name="60% - Accent2 4" xfId="156"/>
    <cellStyle name="60% - Accent2 5" xfId="207"/>
    <cellStyle name="60% - Accent2 6" xfId="283"/>
    <cellStyle name="60% - Accent2 7" xfId="311"/>
    <cellStyle name="60% - Accent2 8" xfId="383"/>
    <cellStyle name="60% - Accent2 9" xfId="483"/>
    <cellStyle name="60% - Accent3" xfId="15" builtinId="40" customBuiltin="1"/>
    <cellStyle name="60% - Accent3 10" xfId="551"/>
    <cellStyle name="60% - Accent3 11" xfId="684"/>
    <cellStyle name="60% - Accent3 12" xfId="1403"/>
    <cellStyle name="60% - Accent3 13" xfId="1440"/>
    <cellStyle name="60% - Accent3 14" xfId="4179"/>
    <cellStyle name="60% - Accent3 15" xfId="5133"/>
    <cellStyle name="60% - Accent3 16" xfId="7848"/>
    <cellStyle name="60% - Accent3 17" xfId="7884"/>
    <cellStyle name="60% - Accent3 18" xfId="15104"/>
    <cellStyle name="60% - Accent3 19" xfId="29478"/>
    <cellStyle name="60% - Accent3 2" xfId="60"/>
    <cellStyle name="60% - Accent3 20" xfId="29518"/>
    <cellStyle name="60% - Accent3 21" xfId="58228"/>
    <cellStyle name="60% - Accent3 3" xfId="105"/>
    <cellStyle name="60% - Accent3 4" xfId="157"/>
    <cellStyle name="60% - Accent3 5" xfId="208"/>
    <cellStyle name="60% - Accent3 6" xfId="271"/>
    <cellStyle name="60% - Accent3 7" xfId="312"/>
    <cellStyle name="60% - Accent3 8" xfId="384"/>
    <cellStyle name="60% - Accent3 9" xfId="484"/>
    <cellStyle name="60% - Accent4" xfId="16" builtinId="44" customBuiltin="1"/>
    <cellStyle name="60% - Accent4 10" xfId="538"/>
    <cellStyle name="60% - Accent4 11" xfId="685"/>
    <cellStyle name="60% - Accent4 12" xfId="1404"/>
    <cellStyle name="60% - Accent4 13" xfId="1435"/>
    <cellStyle name="60% - Accent4 14" xfId="4180"/>
    <cellStyle name="60% - Accent4 15" xfId="4216"/>
    <cellStyle name="60% - Accent4 16" xfId="7849"/>
    <cellStyle name="60% - Accent4 17" xfId="7879"/>
    <cellStyle name="60% - Accent4 18" xfId="15105"/>
    <cellStyle name="60% - Accent4 19" xfId="29466"/>
    <cellStyle name="60% - Accent4 2" xfId="61"/>
    <cellStyle name="60% - Accent4 20" xfId="29519"/>
    <cellStyle name="60% - Accent4 21" xfId="58232"/>
    <cellStyle name="60% - Accent4 3" xfId="106"/>
    <cellStyle name="60% - Accent4 4" xfId="158"/>
    <cellStyle name="60% - Accent4 5" xfId="209"/>
    <cellStyle name="60% - Accent4 6" xfId="273"/>
    <cellStyle name="60% - Accent4 7" xfId="313"/>
    <cellStyle name="60% - Accent4 8" xfId="385"/>
    <cellStyle name="60% - Accent4 9" xfId="485"/>
    <cellStyle name="60% - Accent5" xfId="17" builtinId="48" customBuiltin="1"/>
    <cellStyle name="60% - Accent5 10" xfId="524"/>
    <cellStyle name="60% - Accent5 11" xfId="686"/>
    <cellStyle name="60% - Accent5 12" xfId="1405"/>
    <cellStyle name="60% - Accent5 13" xfId="1698"/>
    <cellStyle name="60% - Accent5 14" xfId="4181"/>
    <cellStyle name="60% - Accent5 15" xfId="4256"/>
    <cellStyle name="60% - Accent5 16" xfId="7850"/>
    <cellStyle name="60% - Accent5 17" xfId="11514"/>
    <cellStyle name="60% - Accent5 18" xfId="15106"/>
    <cellStyle name="60% - Accent5 19" xfId="29473"/>
    <cellStyle name="60% - Accent5 2" xfId="62"/>
    <cellStyle name="60% - Accent5 20" xfId="29520"/>
    <cellStyle name="60% - Accent5 21" xfId="58236"/>
    <cellStyle name="60% - Accent5 3" xfId="107"/>
    <cellStyle name="60% - Accent5 4" xfId="159"/>
    <cellStyle name="60% - Accent5 5" xfId="210"/>
    <cellStyle name="60% - Accent5 6" xfId="261"/>
    <cellStyle name="60% - Accent5 7" xfId="314"/>
    <cellStyle name="60% - Accent5 8" xfId="386"/>
    <cellStyle name="60% - Accent5 9" xfId="486"/>
    <cellStyle name="60% - Accent6" xfId="18" builtinId="52" customBuiltin="1"/>
    <cellStyle name="60% - Accent6 10" xfId="517"/>
    <cellStyle name="60% - Accent6 11" xfId="687"/>
    <cellStyle name="60% - Accent6 12" xfId="1406"/>
    <cellStyle name="60% - Accent6 13" xfId="1581"/>
    <cellStyle name="60% - Accent6 14" xfId="4182"/>
    <cellStyle name="60% - Accent6 15" xfId="4572"/>
    <cellStyle name="60% - Accent6 16" xfId="7851"/>
    <cellStyle name="60% - Accent6 17" xfId="11497"/>
    <cellStyle name="60% - Accent6 18" xfId="15107"/>
    <cellStyle name="60% - Accent6 19" xfId="29471"/>
    <cellStyle name="60% - Accent6 2" xfId="63"/>
    <cellStyle name="60% - Accent6 20" xfId="29521"/>
    <cellStyle name="60% - Accent6 21" xfId="58240"/>
    <cellStyle name="60% - Accent6 3" xfId="108"/>
    <cellStyle name="60% - Accent6 4" xfId="160"/>
    <cellStyle name="60% - Accent6 5" xfId="211"/>
    <cellStyle name="60% - Accent6 6" xfId="272"/>
    <cellStyle name="60% - Accent6 7" xfId="315"/>
    <cellStyle name="60% - Accent6 8" xfId="387"/>
    <cellStyle name="60% - Accent6 9" xfId="487"/>
    <cellStyle name="Accent1" xfId="19" builtinId="29" customBuiltin="1"/>
    <cellStyle name="Accent1 10" xfId="610"/>
    <cellStyle name="Accent1 11" xfId="688"/>
    <cellStyle name="Accent1 12" xfId="1407"/>
    <cellStyle name="Accent1 13" xfId="1578"/>
    <cellStyle name="Accent1 14" xfId="4183"/>
    <cellStyle name="Accent1 15" xfId="4212"/>
    <cellStyle name="Accent1 16" xfId="7852"/>
    <cellStyle name="Accent1 17" xfId="8824"/>
    <cellStyle name="Accent1 18" xfId="15108"/>
    <cellStyle name="Accent1 19" xfId="29500"/>
    <cellStyle name="Accent1 2" xfId="64"/>
    <cellStyle name="Accent1 20" xfId="29522"/>
    <cellStyle name="Accent1 21" xfId="58217"/>
    <cellStyle name="Accent1 3" xfId="109"/>
    <cellStyle name="Accent1 4" xfId="161"/>
    <cellStyle name="Accent1 5" xfId="212"/>
    <cellStyle name="Accent1 6" xfId="246"/>
    <cellStyle name="Accent1 7" xfId="316"/>
    <cellStyle name="Accent1 8" xfId="388"/>
    <cellStyle name="Accent1 9" xfId="488"/>
    <cellStyle name="Accent2" xfId="20" builtinId="33" customBuiltin="1"/>
    <cellStyle name="Accent2 10" xfId="577"/>
    <cellStyle name="Accent2 11" xfId="689"/>
    <cellStyle name="Accent2 12" xfId="1408"/>
    <cellStyle name="Accent2 13" xfId="1517"/>
    <cellStyle name="Accent2 14" xfId="4184"/>
    <cellStyle name="Accent2 15" xfId="7830"/>
    <cellStyle name="Accent2 16" xfId="7853"/>
    <cellStyle name="Accent2 17" xfId="8805"/>
    <cellStyle name="Accent2 18" xfId="15109"/>
    <cellStyle name="Accent2 19" xfId="29482"/>
    <cellStyle name="Accent2 2" xfId="65"/>
    <cellStyle name="Accent2 20" xfId="29523"/>
    <cellStyle name="Accent2 21" xfId="58221"/>
    <cellStyle name="Accent2 3" xfId="110"/>
    <cellStyle name="Accent2 4" xfId="162"/>
    <cellStyle name="Accent2 5" xfId="213"/>
    <cellStyle name="Accent2 6" xfId="275"/>
    <cellStyle name="Accent2 7" xfId="317"/>
    <cellStyle name="Accent2 8" xfId="389"/>
    <cellStyle name="Accent2 9" xfId="489"/>
    <cellStyle name="Accent3" xfId="21" builtinId="37" customBuiltin="1"/>
    <cellStyle name="Accent3 10" xfId="556"/>
    <cellStyle name="Accent3 11" xfId="690"/>
    <cellStyle name="Accent3 12" xfId="1409"/>
    <cellStyle name="Accent3 13" xfId="1484"/>
    <cellStyle name="Accent3 14" xfId="4185"/>
    <cellStyle name="Accent3 15" xfId="7827"/>
    <cellStyle name="Accent3 16" xfId="7854"/>
    <cellStyle name="Accent3 17" xfId="8131"/>
    <cellStyle name="Accent3 18" xfId="15110"/>
    <cellStyle name="Accent3 19" xfId="29475"/>
    <cellStyle name="Accent3 2" xfId="66"/>
    <cellStyle name="Accent3 20" xfId="29524"/>
    <cellStyle name="Accent3 21" xfId="58225"/>
    <cellStyle name="Accent3 3" xfId="111"/>
    <cellStyle name="Accent3 4" xfId="163"/>
    <cellStyle name="Accent3 5" xfId="214"/>
    <cellStyle name="Accent3 6" xfId="253"/>
    <cellStyle name="Accent3 7" xfId="318"/>
    <cellStyle name="Accent3 8" xfId="390"/>
    <cellStyle name="Accent3 9" xfId="490"/>
    <cellStyle name="Accent4" xfId="22" builtinId="41" customBuiltin="1"/>
    <cellStyle name="Accent4 10" xfId="550"/>
    <cellStyle name="Accent4 11" xfId="691"/>
    <cellStyle name="Accent4 12" xfId="1410"/>
    <cellStyle name="Accent4 13" xfId="1474"/>
    <cellStyle name="Accent4 14" xfId="4186"/>
    <cellStyle name="Accent4 15" xfId="7824"/>
    <cellStyle name="Accent4 16" xfId="7855"/>
    <cellStyle name="Accent4 17" xfId="8016"/>
    <cellStyle name="Accent4 18" xfId="15111"/>
    <cellStyle name="Accent4 19" xfId="29480"/>
    <cellStyle name="Accent4 2" xfId="67"/>
    <cellStyle name="Accent4 20" xfId="29525"/>
    <cellStyle name="Accent4 21" xfId="58229"/>
    <cellStyle name="Accent4 3" xfId="112"/>
    <cellStyle name="Accent4 4" xfId="164"/>
    <cellStyle name="Accent4 5" xfId="215"/>
    <cellStyle name="Accent4 6" xfId="238"/>
    <cellStyle name="Accent4 7" xfId="319"/>
    <cellStyle name="Accent4 8" xfId="391"/>
    <cellStyle name="Accent4 9" xfId="491"/>
    <cellStyle name="Accent5" xfId="23" builtinId="45" customBuiltin="1"/>
    <cellStyle name="Accent5 10" xfId="537"/>
    <cellStyle name="Accent5 11" xfId="692"/>
    <cellStyle name="Accent5 12" xfId="1411"/>
    <cellStyle name="Accent5 13" xfId="1460"/>
    <cellStyle name="Accent5 14" xfId="4187"/>
    <cellStyle name="Accent5 15" xfId="4344"/>
    <cellStyle name="Accent5 16" xfId="7856"/>
    <cellStyle name="Accent5 17" xfId="8013"/>
    <cellStyle name="Accent5 18" xfId="15112"/>
    <cellStyle name="Accent5 19" xfId="25880"/>
    <cellStyle name="Accent5 2" xfId="68"/>
    <cellStyle name="Accent5 20" xfId="29526"/>
    <cellStyle name="Accent5 21" xfId="58233"/>
    <cellStyle name="Accent5 3" xfId="113"/>
    <cellStyle name="Accent5 4" xfId="165"/>
    <cellStyle name="Accent5 5" xfId="216"/>
    <cellStyle name="Accent5 6" xfId="282"/>
    <cellStyle name="Accent5 7" xfId="320"/>
    <cellStyle name="Accent5 8" xfId="392"/>
    <cellStyle name="Accent5 9" xfId="492"/>
    <cellStyle name="Accent6" xfId="24" builtinId="49" customBuiltin="1"/>
    <cellStyle name="Accent6 10" xfId="523"/>
    <cellStyle name="Accent6 11" xfId="693"/>
    <cellStyle name="Accent6 12" xfId="1412"/>
    <cellStyle name="Accent6 13" xfId="1448"/>
    <cellStyle name="Accent6 14" xfId="4188"/>
    <cellStyle name="Accent6 15" xfId="5149"/>
    <cellStyle name="Accent6 16" xfId="7857"/>
    <cellStyle name="Accent6 17" xfId="7954"/>
    <cellStyle name="Accent6 18" xfId="15113"/>
    <cellStyle name="Accent6 19" xfId="29468"/>
    <cellStyle name="Accent6 2" xfId="69"/>
    <cellStyle name="Accent6 20" xfId="29527"/>
    <cellStyle name="Accent6 21" xfId="58237"/>
    <cellStyle name="Accent6 3" xfId="114"/>
    <cellStyle name="Accent6 4" xfId="166"/>
    <cellStyle name="Accent6 5" xfId="217"/>
    <cellStyle name="Accent6 6" xfId="260"/>
    <cellStyle name="Accent6 7" xfId="321"/>
    <cellStyle name="Accent6 8" xfId="393"/>
    <cellStyle name="Accent6 9" xfId="493"/>
    <cellStyle name="Bad" xfId="25" builtinId="27" customBuiltin="1"/>
    <cellStyle name="Bad 10" xfId="516"/>
    <cellStyle name="Bad 11" xfId="694"/>
    <cellStyle name="Bad 12" xfId="1413"/>
    <cellStyle name="Bad 13" xfId="1439"/>
    <cellStyle name="Bad 14" xfId="4189"/>
    <cellStyle name="Bad 15" xfId="4233"/>
    <cellStyle name="Bad 16" xfId="7858"/>
    <cellStyle name="Bad 17" xfId="7923"/>
    <cellStyle name="Bad 18" xfId="15114"/>
    <cellStyle name="Bad 19" xfId="29489"/>
    <cellStyle name="Bad 2" xfId="70"/>
    <cellStyle name="Bad 20" xfId="29528"/>
    <cellStyle name="Bad 21" xfId="58206"/>
    <cellStyle name="Bad 3" xfId="115"/>
    <cellStyle name="Bad 4" xfId="167"/>
    <cellStyle name="Bad 5" xfId="218"/>
    <cellStyle name="Bad 6" xfId="245"/>
    <cellStyle name="Bad 7" xfId="322"/>
    <cellStyle name="Bad 8" xfId="394"/>
    <cellStyle name="Bad 9" xfId="494"/>
    <cellStyle name="Calculation" xfId="26" builtinId="22" customBuiltin="1"/>
    <cellStyle name="Calculation 10" xfId="609"/>
    <cellStyle name="Calculation 11" xfId="695"/>
    <cellStyle name="Calculation 12" xfId="1414"/>
    <cellStyle name="Calculation 13" xfId="1434"/>
    <cellStyle name="Calculation 14" xfId="4190"/>
    <cellStyle name="Calculation 15" xfId="4234"/>
    <cellStyle name="Calculation 16" xfId="7859"/>
    <cellStyle name="Calculation 17" xfId="7914"/>
    <cellStyle name="Calculation 18" xfId="15115"/>
    <cellStyle name="Calculation 19" xfId="29472"/>
    <cellStyle name="Calculation 2" xfId="71"/>
    <cellStyle name="Calculation 20" xfId="29529"/>
    <cellStyle name="Calculation 21" xfId="58210"/>
    <cellStyle name="Calculation 3" xfId="116"/>
    <cellStyle name="Calculation 4" xfId="168"/>
    <cellStyle name="Calculation 5" xfId="219"/>
    <cellStyle name="Calculation 6" xfId="281"/>
    <cellStyle name="Calculation 7" xfId="323"/>
    <cellStyle name="Calculation 8" xfId="395"/>
    <cellStyle name="Calculation 9" xfId="495"/>
    <cellStyle name="Check Cell" xfId="27" builtinId="23" customBuiltin="1"/>
    <cellStyle name="Check Cell 10" xfId="576"/>
    <cellStyle name="Check Cell 11" xfId="696"/>
    <cellStyle name="Check Cell 12" xfId="1415"/>
    <cellStyle name="Check Cell 13" xfId="1697"/>
    <cellStyle name="Check Cell 14" xfId="4191"/>
    <cellStyle name="Check Cell 15" xfId="4254"/>
    <cellStyle name="Check Cell 16" xfId="7860"/>
    <cellStyle name="Check Cell 17" xfId="7903"/>
    <cellStyle name="Check Cell 18" xfId="15116"/>
    <cellStyle name="Check Cell 19" xfId="29497"/>
    <cellStyle name="Check Cell 2" xfId="72"/>
    <cellStyle name="Check Cell 20" xfId="29530"/>
    <cellStyle name="Check Cell 21" xfId="58212"/>
    <cellStyle name="Check Cell 3" xfId="117"/>
    <cellStyle name="Check Cell 4" xfId="169"/>
    <cellStyle name="Check Cell 5" xfId="220"/>
    <cellStyle name="Check Cell 6" xfId="259"/>
    <cellStyle name="Check Cell 7" xfId="324"/>
    <cellStyle name="Check Cell 8" xfId="396"/>
    <cellStyle name="Check Cell 9" xfId="496"/>
    <cellStyle name="Comma" xfId="58194" builtinId="3"/>
    <cellStyle name="Currency" xfId="28" builtinId="4"/>
    <cellStyle name="Currency 10" xfId="559"/>
    <cellStyle name="Currency 11" xfId="697"/>
    <cellStyle name="Currency 12" xfId="1416"/>
    <cellStyle name="Currency 13" xfId="1588"/>
    <cellStyle name="Currency 14" xfId="4192"/>
    <cellStyle name="Currency 15" xfId="5135"/>
    <cellStyle name="Currency 16" xfId="7861"/>
    <cellStyle name="Currency 17" xfId="7892"/>
    <cellStyle name="Currency 18" xfId="15117"/>
    <cellStyle name="Currency 19" xfId="29462"/>
    <cellStyle name="Currency 2" xfId="73"/>
    <cellStyle name="Currency 20" xfId="29531"/>
    <cellStyle name="Currency 21" xfId="58197"/>
    <cellStyle name="Currency 22" xfId="58199"/>
    <cellStyle name="Currency 3" xfId="118"/>
    <cellStyle name="Currency 4" xfId="170"/>
    <cellStyle name="Currency 5" xfId="221"/>
    <cellStyle name="Currency 6" xfId="244"/>
    <cellStyle name="Currency 7" xfId="325"/>
    <cellStyle name="Currency 8" xfId="397"/>
    <cellStyle name="Currency 9" xfId="497"/>
    <cellStyle name="Explanatory Text" xfId="29" builtinId="53" customBuiltin="1"/>
    <cellStyle name="Explanatory Text 10" xfId="549"/>
    <cellStyle name="Explanatory Text 11" xfId="698"/>
    <cellStyle name="Explanatory Text 12" xfId="1417"/>
    <cellStyle name="Explanatory Text 13" xfId="1577"/>
    <cellStyle name="Explanatory Text 14" xfId="4193"/>
    <cellStyle name="Explanatory Text 15" xfId="4225"/>
    <cellStyle name="Explanatory Text 16" xfId="7862"/>
    <cellStyle name="Explanatory Text 17" xfId="7883"/>
    <cellStyle name="Explanatory Text 18" xfId="15118"/>
    <cellStyle name="Explanatory Text 19" xfId="29477"/>
    <cellStyle name="Explanatory Text 2" xfId="74"/>
    <cellStyle name="Explanatory Text 20" xfId="29532"/>
    <cellStyle name="Explanatory Text 21" xfId="58215"/>
    <cellStyle name="Explanatory Text 3" xfId="119"/>
    <cellStyle name="Explanatory Text 4" xfId="171"/>
    <cellStyle name="Explanatory Text 5" xfId="222"/>
    <cellStyle name="Explanatory Text 6" xfId="280"/>
    <cellStyle name="Explanatory Text 7" xfId="326"/>
    <cellStyle name="Explanatory Text 8" xfId="398"/>
    <cellStyle name="Explanatory Text 9" xfId="498"/>
    <cellStyle name="Good" xfId="30" builtinId="26" customBuiltin="1"/>
    <cellStyle name="Good 10" xfId="536"/>
    <cellStyle name="Good 11" xfId="699"/>
    <cellStyle name="Good 12" xfId="1418"/>
    <cellStyle name="Good 13" xfId="1516"/>
    <cellStyle name="Good 14" xfId="4194"/>
    <cellStyle name="Good 15" xfId="4286"/>
    <cellStyle name="Good 16" xfId="7863"/>
    <cellStyle name="Good 17" xfId="7878"/>
    <cellStyle name="Good 18" xfId="15119"/>
    <cellStyle name="Good 19" xfId="29465"/>
    <cellStyle name="Good 2" xfId="75"/>
    <cellStyle name="Good 20" xfId="29533"/>
    <cellStyle name="Good 21" xfId="58205"/>
    <cellStyle name="Good 3" xfId="120"/>
    <cellStyle name="Good 4" xfId="172"/>
    <cellStyle name="Good 5" xfId="223"/>
    <cellStyle name="Good 6" xfId="258"/>
    <cellStyle name="Good 7" xfId="327"/>
    <cellStyle name="Good 8" xfId="399"/>
    <cellStyle name="Good 9" xfId="499"/>
    <cellStyle name="Heading 1" xfId="31" builtinId="16" customBuiltin="1"/>
    <cellStyle name="Heading 1 10" xfId="522"/>
    <cellStyle name="Heading 1 11" xfId="700"/>
    <cellStyle name="Heading 1 12" xfId="1419"/>
    <cellStyle name="Heading 1 13" xfId="1483"/>
    <cellStyle name="Heading 1 14" xfId="4195"/>
    <cellStyle name="Heading 1 15" xfId="4361"/>
    <cellStyle name="Heading 1 16" xfId="7864"/>
    <cellStyle name="Heading 1 17" xfId="11500"/>
    <cellStyle name="Heading 1 18" xfId="15120"/>
    <cellStyle name="Heading 1 19" xfId="29463"/>
    <cellStyle name="Heading 1 2" xfId="76"/>
    <cellStyle name="Heading 1 20" xfId="29534"/>
    <cellStyle name="Heading 1 21" xfId="58201"/>
    <cellStyle name="Heading 1 3" xfId="121"/>
    <cellStyle name="Heading 1 4" xfId="173"/>
    <cellStyle name="Heading 1 5" xfId="224"/>
    <cellStyle name="Heading 1 6" xfId="243"/>
    <cellStyle name="Heading 1 7" xfId="328"/>
    <cellStyle name="Heading 1 8" xfId="400"/>
    <cellStyle name="Heading 1 9" xfId="500"/>
    <cellStyle name="Heading 2" xfId="32" builtinId="17" customBuiltin="1"/>
    <cellStyle name="Heading 2 10" xfId="515"/>
    <cellStyle name="Heading 2 11" xfId="701"/>
    <cellStyle name="Heading 2 12" xfId="1420"/>
    <cellStyle name="Heading 2 13" xfId="1465"/>
    <cellStyle name="Heading 2 14" xfId="4196"/>
    <cellStyle name="Heading 2 15" xfId="4217"/>
    <cellStyle name="Heading 2 16" xfId="7865"/>
    <cellStyle name="Heading 2 17" xfId="11496"/>
    <cellStyle name="Heading 2 18" xfId="15121"/>
    <cellStyle name="Heading 2 19" xfId="29481"/>
    <cellStyle name="Heading 2 2" xfId="77"/>
    <cellStyle name="Heading 2 20" xfId="29535"/>
    <cellStyle name="Heading 2 21" xfId="58202"/>
    <cellStyle name="Heading 2 3" xfId="122"/>
    <cellStyle name="Heading 2 4" xfId="174"/>
    <cellStyle name="Heading 2 5" xfId="225"/>
    <cellStyle name="Heading 2 6" xfId="279"/>
    <cellStyle name="Heading 2 7" xfId="329"/>
    <cellStyle name="Heading 2 8" xfId="401"/>
    <cellStyle name="Heading 2 9" xfId="501"/>
    <cellStyle name="Heading 3" xfId="33" builtinId="18" customBuiltin="1"/>
    <cellStyle name="Heading 3 10" xfId="608"/>
    <cellStyle name="Heading 3 11" xfId="702"/>
    <cellStyle name="Heading 3 12" xfId="1421"/>
    <cellStyle name="Heading 3 13" xfId="1459"/>
    <cellStyle name="Heading 3 14" xfId="4197"/>
    <cellStyle name="Heading 3 15" xfId="7831"/>
    <cellStyle name="Heading 3 16" xfId="7866"/>
    <cellStyle name="Heading 3 17" xfId="8837"/>
    <cellStyle name="Heading 3 18" xfId="15122"/>
    <cellStyle name="Heading 3 19" xfId="29476"/>
    <cellStyle name="Heading 3 2" xfId="78"/>
    <cellStyle name="Heading 3 20" xfId="29536"/>
    <cellStyle name="Heading 3 21" xfId="58203"/>
    <cellStyle name="Heading 3 3" xfId="123"/>
    <cellStyle name="Heading 3 4" xfId="175"/>
    <cellStyle name="Heading 3 5" xfId="226"/>
    <cellStyle name="Heading 3 6" xfId="257"/>
    <cellStyle name="Heading 3 7" xfId="330"/>
    <cellStyle name="Heading 3 8" xfId="402"/>
    <cellStyle name="Heading 3 9" xfId="502"/>
    <cellStyle name="Heading 4" xfId="34" builtinId="19" customBuiltin="1"/>
    <cellStyle name="Heading 4 10" xfId="575"/>
    <cellStyle name="Heading 4 11" xfId="703"/>
    <cellStyle name="Heading 4 12" xfId="1422"/>
    <cellStyle name="Heading 4 13" xfId="1447"/>
    <cellStyle name="Heading 4 14" xfId="4198"/>
    <cellStyle name="Heading 4 15" xfId="7826"/>
    <cellStyle name="Heading 4 16" xfId="7867"/>
    <cellStyle name="Heading 4 17" xfId="8804"/>
    <cellStyle name="Heading 4 18" xfId="15123"/>
    <cellStyle name="Heading 4 19" xfId="29496"/>
    <cellStyle name="Heading 4 2" xfId="79"/>
    <cellStyle name="Heading 4 20" xfId="29537"/>
    <cellStyle name="Heading 4 21" xfId="58204"/>
    <cellStyle name="Heading 4 3" xfId="124"/>
    <cellStyle name="Heading 4 4" xfId="176"/>
    <cellStyle name="Heading 4 5" xfId="227"/>
    <cellStyle name="Heading 4 6" xfId="242"/>
    <cellStyle name="Heading 4 7" xfId="331"/>
    <cellStyle name="Heading 4 8" xfId="403"/>
    <cellStyle name="Heading 4 9" xfId="503"/>
    <cellStyle name="Hyperlink" xfId="15087" builtinId="8"/>
    <cellStyle name="Hyperlink 2" xfId="58196"/>
    <cellStyle name="Input" xfId="35" builtinId="20" customBuiltin="1"/>
    <cellStyle name="Input 10" xfId="566"/>
    <cellStyle name="Input 11" xfId="704"/>
    <cellStyle name="Input 12" xfId="1423"/>
    <cellStyle name="Input 13" xfId="1438"/>
    <cellStyle name="Input 14" xfId="4199"/>
    <cellStyle name="Input 15" xfId="7823"/>
    <cellStyle name="Input 16" xfId="7868"/>
    <cellStyle name="Input 17" xfId="8130"/>
    <cellStyle name="Input 18" xfId="15124"/>
    <cellStyle name="Input 19" xfId="29493"/>
    <cellStyle name="Input 2" xfId="80"/>
    <cellStyle name="Input 20" xfId="29538"/>
    <cellStyle name="Input 21" xfId="58208"/>
    <cellStyle name="Input 3" xfId="125"/>
    <cellStyle name="Input 4" xfId="177"/>
    <cellStyle name="Input 5" xfId="228"/>
    <cellStyle name="Input 6" xfId="278"/>
    <cellStyle name="Input 7" xfId="332"/>
    <cellStyle name="Input 8" xfId="404"/>
    <cellStyle name="Input 9" xfId="504"/>
    <cellStyle name="Linked Cell" xfId="36" builtinId="24" customBuiltin="1"/>
    <cellStyle name="Linked Cell 10" xfId="548"/>
    <cellStyle name="Linked Cell 11" xfId="705"/>
    <cellStyle name="Linked Cell 12" xfId="1424"/>
    <cellStyle name="Linked Cell 13" xfId="1433"/>
    <cellStyle name="Linked Cell 14" xfId="4200"/>
    <cellStyle name="Linked Cell 15" xfId="4214"/>
    <cellStyle name="Linked Cell 16" xfId="7869"/>
    <cellStyle name="Linked Cell 17" xfId="8022"/>
    <cellStyle name="Linked Cell 18" xfId="15125"/>
    <cellStyle name="Linked Cell 19" xfId="29470"/>
    <cellStyle name="Linked Cell 2" xfId="81"/>
    <cellStyle name="Linked Cell 20" xfId="29539"/>
    <cellStyle name="Linked Cell 21" xfId="58211"/>
    <cellStyle name="Linked Cell 3" xfId="126"/>
    <cellStyle name="Linked Cell 4" xfId="178"/>
    <cellStyle name="Linked Cell 5" xfId="229"/>
    <cellStyle name="Linked Cell 6" xfId="256"/>
    <cellStyle name="Linked Cell 7" xfId="333"/>
    <cellStyle name="Linked Cell 8" xfId="405"/>
    <cellStyle name="Linked Cell 9" xfId="505"/>
    <cellStyle name="Neutral" xfId="37" builtinId="28" customBuiltin="1"/>
    <cellStyle name="Neutral 10" xfId="535"/>
    <cellStyle name="Neutral 11" xfId="706"/>
    <cellStyle name="Neutral 12" xfId="1425"/>
    <cellStyle name="Neutral 13" xfId="1696"/>
    <cellStyle name="Neutral 14" xfId="4201"/>
    <cellStyle name="Neutral 15" xfId="4209"/>
    <cellStyle name="Neutral 16" xfId="7870"/>
    <cellStyle name="Neutral 17" xfId="8012"/>
    <cellStyle name="Neutral 18" xfId="15126"/>
    <cellStyle name="Neutral 19" xfId="29461"/>
    <cellStyle name="Neutral 2" xfId="82"/>
    <cellStyle name="Neutral 20" xfId="29540"/>
    <cellStyle name="Neutral 21" xfId="58207"/>
    <cellStyle name="Neutral 3" xfId="127"/>
    <cellStyle name="Neutral 4" xfId="179"/>
    <cellStyle name="Neutral 5" xfId="230"/>
    <cellStyle name="Neutral 6" xfId="241"/>
    <cellStyle name="Neutral 7" xfId="334"/>
    <cellStyle name="Neutral 8" xfId="406"/>
    <cellStyle name="Neutral 9" xfId="506"/>
    <cellStyle name="Normal" xfId="0" builtinId="0"/>
    <cellStyle name="Normal 10" xfId="266"/>
    <cellStyle name="Normal 11" xfId="297"/>
    <cellStyle name="Normal 11 2" xfId="741"/>
    <cellStyle name="Normal 12" xfId="296"/>
    <cellStyle name="Normal 12 10" xfId="15162"/>
    <cellStyle name="Normal 12 10 2" xfId="43898"/>
    <cellStyle name="Normal 12 11" xfId="29574"/>
    <cellStyle name="Normal 12 2" xfId="440"/>
    <cellStyle name="Normal 12 2 10" xfId="29630"/>
    <cellStyle name="Normal 12 2 2" xfId="640"/>
    <cellStyle name="Normal 12 2 2 2" xfId="912"/>
    <cellStyle name="Normal 12 2 2 2 2" xfId="1359"/>
    <cellStyle name="Normal 12 2 2 2 2 2" xfId="2342"/>
    <cellStyle name="Normal 12 2 2 2 2 2 2" xfId="4134"/>
    <cellStyle name="Normal 12 2 2 2 2 2 2 2" xfId="7793"/>
    <cellStyle name="Normal 12 2 2 2 2 2 2 2 2" xfId="15053"/>
    <cellStyle name="Normal 12 2 2 2 2 2 2 2 2 2" xfId="29431"/>
    <cellStyle name="Normal 12 2 2 2 2 2 2 2 2 2 2" xfId="58165"/>
    <cellStyle name="Normal 12 2 2 2 2 2 2 2 2 3" xfId="43841"/>
    <cellStyle name="Normal 12 2 2 2 2 2 2 2 3" xfId="22268"/>
    <cellStyle name="Normal 12 2 2 2 2 2 2 2 3 2" xfId="51003"/>
    <cellStyle name="Normal 12 2 2 2 2 2 2 2 4" xfId="36679"/>
    <cellStyle name="Normal 12 2 2 2 2 2 2 3" xfId="11466"/>
    <cellStyle name="Normal 12 2 2 2 2 2 2 3 2" xfId="25849"/>
    <cellStyle name="Normal 12 2 2 2 2 2 2 3 2 2" xfId="54584"/>
    <cellStyle name="Normal 12 2 2 2 2 2 2 3 3" xfId="40260"/>
    <cellStyle name="Normal 12 2 2 2 2 2 2 4" xfId="18686"/>
    <cellStyle name="Normal 12 2 2 2 2 2 2 4 2" xfId="47422"/>
    <cellStyle name="Normal 12 2 2 2 2 2 2 5" xfId="33098"/>
    <cellStyle name="Normal 12 2 2 2 2 2 3" xfId="6003"/>
    <cellStyle name="Normal 12 2 2 2 2 2 3 2" xfId="13263"/>
    <cellStyle name="Normal 12 2 2 2 2 2 3 2 2" xfId="27641"/>
    <cellStyle name="Normal 12 2 2 2 2 2 3 2 2 2" xfId="56375"/>
    <cellStyle name="Normal 12 2 2 2 2 2 3 2 3" xfId="42051"/>
    <cellStyle name="Normal 12 2 2 2 2 2 3 3" xfId="20478"/>
    <cellStyle name="Normal 12 2 2 2 2 2 3 3 2" xfId="49213"/>
    <cellStyle name="Normal 12 2 2 2 2 2 3 4" xfId="34889"/>
    <cellStyle name="Normal 12 2 2 2 2 2 4" xfId="9676"/>
    <cellStyle name="Normal 12 2 2 2 2 2 4 2" xfId="24059"/>
    <cellStyle name="Normal 12 2 2 2 2 2 4 2 2" xfId="52794"/>
    <cellStyle name="Normal 12 2 2 2 2 2 4 3" xfId="38470"/>
    <cellStyle name="Normal 12 2 2 2 2 2 5" xfId="16896"/>
    <cellStyle name="Normal 12 2 2 2 2 2 5 2" xfId="45632"/>
    <cellStyle name="Normal 12 2 2 2 2 2 6" xfId="31308"/>
    <cellStyle name="Normal 12 2 2 2 2 3" xfId="3238"/>
    <cellStyle name="Normal 12 2 2 2 2 3 2" xfId="6898"/>
    <cellStyle name="Normal 12 2 2 2 2 3 2 2" xfId="14158"/>
    <cellStyle name="Normal 12 2 2 2 2 3 2 2 2" xfId="28536"/>
    <cellStyle name="Normal 12 2 2 2 2 3 2 2 2 2" xfId="57270"/>
    <cellStyle name="Normal 12 2 2 2 2 3 2 2 3" xfId="42946"/>
    <cellStyle name="Normal 12 2 2 2 2 3 2 3" xfId="21373"/>
    <cellStyle name="Normal 12 2 2 2 2 3 2 3 2" xfId="50108"/>
    <cellStyle name="Normal 12 2 2 2 2 3 2 4" xfId="35784"/>
    <cellStyle name="Normal 12 2 2 2 2 3 3" xfId="10571"/>
    <cellStyle name="Normal 12 2 2 2 2 3 3 2" xfId="24954"/>
    <cellStyle name="Normal 12 2 2 2 2 3 3 2 2" xfId="53689"/>
    <cellStyle name="Normal 12 2 2 2 2 3 3 3" xfId="39365"/>
    <cellStyle name="Normal 12 2 2 2 2 3 4" xfId="17791"/>
    <cellStyle name="Normal 12 2 2 2 2 3 4 2" xfId="46527"/>
    <cellStyle name="Normal 12 2 2 2 2 3 5" xfId="32203"/>
    <cellStyle name="Normal 12 2 2 2 2 4" xfId="5103"/>
    <cellStyle name="Normal 12 2 2 2 2 4 2" xfId="12368"/>
    <cellStyle name="Normal 12 2 2 2 2 4 2 2" xfId="26746"/>
    <cellStyle name="Normal 12 2 2 2 2 4 2 2 2" xfId="55480"/>
    <cellStyle name="Normal 12 2 2 2 2 4 2 3" xfId="41156"/>
    <cellStyle name="Normal 12 2 2 2 2 4 3" xfId="19583"/>
    <cellStyle name="Normal 12 2 2 2 2 4 3 2" xfId="48318"/>
    <cellStyle name="Normal 12 2 2 2 2 4 4" xfId="33994"/>
    <cellStyle name="Normal 12 2 2 2 2 5" xfId="8775"/>
    <cellStyle name="Normal 12 2 2 2 2 5 2" xfId="23164"/>
    <cellStyle name="Normal 12 2 2 2 2 5 2 2" xfId="51899"/>
    <cellStyle name="Normal 12 2 2 2 2 5 3" xfId="37575"/>
    <cellStyle name="Normal 12 2 2 2 2 6" xfId="16001"/>
    <cellStyle name="Normal 12 2 2 2 2 6 2" xfId="44737"/>
    <cellStyle name="Normal 12 2 2 2 2 7" xfId="30413"/>
    <cellStyle name="Normal 12 2 2 2 3" xfId="1895"/>
    <cellStyle name="Normal 12 2 2 2 3 2" xfId="3687"/>
    <cellStyle name="Normal 12 2 2 2 3 2 2" xfId="7346"/>
    <cellStyle name="Normal 12 2 2 2 3 2 2 2" xfId="14606"/>
    <cellStyle name="Normal 12 2 2 2 3 2 2 2 2" xfId="28984"/>
    <cellStyle name="Normal 12 2 2 2 3 2 2 2 2 2" xfId="57718"/>
    <cellStyle name="Normal 12 2 2 2 3 2 2 2 3" xfId="43394"/>
    <cellStyle name="Normal 12 2 2 2 3 2 2 3" xfId="21821"/>
    <cellStyle name="Normal 12 2 2 2 3 2 2 3 2" xfId="50556"/>
    <cellStyle name="Normal 12 2 2 2 3 2 2 4" xfId="36232"/>
    <cellStyle name="Normal 12 2 2 2 3 2 3" xfId="11019"/>
    <cellStyle name="Normal 12 2 2 2 3 2 3 2" xfId="25402"/>
    <cellStyle name="Normal 12 2 2 2 3 2 3 2 2" xfId="54137"/>
    <cellStyle name="Normal 12 2 2 2 3 2 3 3" xfId="39813"/>
    <cellStyle name="Normal 12 2 2 2 3 2 4" xfId="18239"/>
    <cellStyle name="Normal 12 2 2 2 3 2 4 2" xfId="46975"/>
    <cellStyle name="Normal 12 2 2 2 3 2 5" xfId="32651"/>
    <cellStyle name="Normal 12 2 2 2 3 3" xfId="5556"/>
    <cellStyle name="Normal 12 2 2 2 3 3 2" xfId="12816"/>
    <cellStyle name="Normal 12 2 2 2 3 3 2 2" xfId="27194"/>
    <cellStyle name="Normal 12 2 2 2 3 3 2 2 2" xfId="55928"/>
    <cellStyle name="Normal 12 2 2 2 3 3 2 3" xfId="41604"/>
    <cellStyle name="Normal 12 2 2 2 3 3 3" xfId="20031"/>
    <cellStyle name="Normal 12 2 2 2 3 3 3 2" xfId="48766"/>
    <cellStyle name="Normal 12 2 2 2 3 3 4" xfId="34442"/>
    <cellStyle name="Normal 12 2 2 2 3 4" xfId="9229"/>
    <cellStyle name="Normal 12 2 2 2 3 4 2" xfId="23612"/>
    <cellStyle name="Normal 12 2 2 2 3 4 2 2" xfId="52347"/>
    <cellStyle name="Normal 12 2 2 2 3 4 3" xfId="38023"/>
    <cellStyle name="Normal 12 2 2 2 3 5" xfId="16449"/>
    <cellStyle name="Normal 12 2 2 2 3 5 2" xfId="45185"/>
    <cellStyle name="Normal 12 2 2 2 3 6" xfId="30861"/>
    <cellStyle name="Normal 12 2 2 2 4" xfId="2791"/>
    <cellStyle name="Normal 12 2 2 2 4 2" xfId="6451"/>
    <cellStyle name="Normal 12 2 2 2 4 2 2" xfId="13711"/>
    <cellStyle name="Normal 12 2 2 2 4 2 2 2" xfId="28089"/>
    <cellStyle name="Normal 12 2 2 2 4 2 2 2 2" xfId="56823"/>
    <cellStyle name="Normal 12 2 2 2 4 2 2 3" xfId="42499"/>
    <cellStyle name="Normal 12 2 2 2 4 2 3" xfId="20926"/>
    <cellStyle name="Normal 12 2 2 2 4 2 3 2" xfId="49661"/>
    <cellStyle name="Normal 12 2 2 2 4 2 4" xfId="35337"/>
    <cellStyle name="Normal 12 2 2 2 4 3" xfId="10124"/>
    <cellStyle name="Normal 12 2 2 2 4 3 2" xfId="24507"/>
    <cellStyle name="Normal 12 2 2 2 4 3 2 2" xfId="53242"/>
    <cellStyle name="Normal 12 2 2 2 4 3 3" xfId="38918"/>
    <cellStyle name="Normal 12 2 2 2 4 4" xfId="17344"/>
    <cellStyle name="Normal 12 2 2 2 4 4 2" xfId="46080"/>
    <cellStyle name="Normal 12 2 2 2 4 5" xfId="31756"/>
    <cellStyle name="Normal 12 2 2 2 5" xfId="4656"/>
    <cellStyle name="Normal 12 2 2 2 5 2" xfId="11921"/>
    <cellStyle name="Normal 12 2 2 2 5 2 2" xfId="26299"/>
    <cellStyle name="Normal 12 2 2 2 5 2 2 2" xfId="55033"/>
    <cellStyle name="Normal 12 2 2 2 5 2 3" xfId="40709"/>
    <cellStyle name="Normal 12 2 2 2 5 3" xfId="19136"/>
    <cellStyle name="Normal 12 2 2 2 5 3 2" xfId="47871"/>
    <cellStyle name="Normal 12 2 2 2 5 4" xfId="33547"/>
    <cellStyle name="Normal 12 2 2 2 6" xfId="8328"/>
    <cellStyle name="Normal 12 2 2 2 6 2" xfId="22717"/>
    <cellStyle name="Normal 12 2 2 2 6 2 2" xfId="51452"/>
    <cellStyle name="Normal 12 2 2 2 6 3" xfId="37128"/>
    <cellStyle name="Normal 12 2 2 2 7" xfId="15554"/>
    <cellStyle name="Normal 12 2 2 2 7 2" xfId="44290"/>
    <cellStyle name="Normal 12 2 2 2 8" xfId="29966"/>
    <cellStyle name="Normal 12 2 2 3" xfId="1135"/>
    <cellStyle name="Normal 12 2 2 3 2" xfId="2118"/>
    <cellStyle name="Normal 12 2 2 3 2 2" xfId="3910"/>
    <cellStyle name="Normal 12 2 2 3 2 2 2" xfId="7569"/>
    <cellStyle name="Normal 12 2 2 3 2 2 2 2" xfId="14829"/>
    <cellStyle name="Normal 12 2 2 3 2 2 2 2 2" xfId="29207"/>
    <cellStyle name="Normal 12 2 2 3 2 2 2 2 2 2" xfId="57941"/>
    <cellStyle name="Normal 12 2 2 3 2 2 2 2 3" xfId="43617"/>
    <cellStyle name="Normal 12 2 2 3 2 2 2 3" xfId="22044"/>
    <cellStyle name="Normal 12 2 2 3 2 2 2 3 2" xfId="50779"/>
    <cellStyle name="Normal 12 2 2 3 2 2 2 4" xfId="36455"/>
    <cellStyle name="Normal 12 2 2 3 2 2 3" xfId="11242"/>
    <cellStyle name="Normal 12 2 2 3 2 2 3 2" xfId="25625"/>
    <cellStyle name="Normal 12 2 2 3 2 2 3 2 2" xfId="54360"/>
    <cellStyle name="Normal 12 2 2 3 2 2 3 3" xfId="40036"/>
    <cellStyle name="Normal 12 2 2 3 2 2 4" xfId="18462"/>
    <cellStyle name="Normal 12 2 2 3 2 2 4 2" xfId="47198"/>
    <cellStyle name="Normal 12 2 2 3 2 2 5" xfId="32874"/>
    <cellStyle name="Normal 12 2 2 3 2 3" xfId="5779"/>
    <cellStyle name="Normal 12 2 2 3 2 3 2" xfId="13039"/>
    <cellStyle name="Normal 12 2 2 3 2 3 2 2" xfId="27417"/>
    <cellStyle name="Normal 12 2 2 3 2 3 2 2 2" xfId="56151"/>
    <cellStyle name="Normal 12 2 2 3 2 3 2 3" xfId="41827"/>
    <cellStyle name="Normal 12 2 2 3 2 3 3" xfId="20254"/>
    <cellStyle name="Normal 12 2 2 3 2 3 3 2" xfId="48989"/>
    <cellStyle name="Normal 12 2 2 3 2 3 4" xfId="34665"/>
    <cellStyle name="Normal 12 2 2 3 2 4" xfId="9452"/>
    <cellStyle name="Normal 12 2 2 3 2 4 2" xfId="23835"/>
    <cellStyle name="Normal 12 2 2 3 2 4 2 2" xfId="52570"/>
    <cellStyle name="Normal 12 2 2 3 2 4 3" xfId="38246"/>
    <cellStyle name="Normal 12 2 2 3 2 5" xfId="16672"/>
    <cellStyle name="Normal 12 2 2 3 2 5 2" xfId="45408"/>
    <cellStyle name="Normal 12 2 2 3 2 6" xfId="31084"/>
    <cellStyle name="Normal 12 2 2 3 3" xfId="3014"/>
    <cellStyle name="Normal 12 2 2 3 3 2" xfId="6674"/>
    <cellStyle name="Normal 12 2 2 3 3 2 2" xfId="13934"/>
    <cellStyle name="Normal 12 2 2 3 3 2 2 2" xfId="28312"/>
    <cellStyle name="Normal 12 2 2 3 3 2 2 2 2" xfId="57046"/>
    <cellStyle name="Normal 12 2 2 3 3 2 2 3" xfId="42722"/>
    <cellStyle name="Normal 12 2 2 3 3 2 3" xfId="21149"/>
    <cellStyle name="Normal 12 2 2 3 3 2 3 2" xfId="49884"/>
    <cellStyle name="Normal 12 2 2 3 3 2 4" xfId="35560"/>
    <cellStyle name="Normal 12 2 2 3 3 3" xfId="10347"/>
    <cellStyle name="Normal 12 2 2 3 3 3 2" xfId="24730"/>
    <cellStyle name="Normal 12 2 2 3 3 3 2 2" xfId="53465"/>
    <cellStyle name="Normal 12 2 2 3 3 3 3" xfId="39141"/>
    <cellStyle name="Normal 12 2 2 3 3 4" xfId="17567"/>
    <cellStyle name="Normal 12 2 2 3 3 4 2" xfId="46303"/>
    <cellStyle name="Normal 12 2 2 3 3 5" xfId="31979"/>
    <cellStyle name="Normal 12 2 2 3 4" xfId="4879"/>
    <cellStyle name="Normal 12 2 2 3 4 2" xfId="12144"/>
    <cellStyle name="Normal 12 2 2 3 4 2 2" xfId="26522"/>
    <cellStyle name="Normal 12 2 2 3 4 2 2 2" xfId="55256"/>
    <cellStyle name="Normal 12 2 2 3 4 2 3" xfId="40932"/>
    <cellStyle name="Normal 12 2 2 3 4 3" xfId="19359"/>
    <cellStyle name="Normal 12 2 2 3 4 3 2" xfId="48094"/>
    <cellStyle name="Normal 12 2 2 3 4 4" xfId="33770"/>
    <cellStyle name="Normal 12 2 2 3 5" xfId="8551"/>
    <cellStyle name="Normal 12 2 2 3 5 2" xfId="22940"/>
    <cellStyle name="Normal 12 2 2 3 5 2 2" xfId="51675"/>
    <cellStyle name="Normal 12 2 2 3 5 3" xfId="37351"/>
    <cellStyle name="Normal 12 2 2 3 6" xfId="15777"/>
    <cellStyle name="Normal 12 2 2 3 6 2" xfId="44513"/>
    <cellStyle name="Normal 12 2 2 3 7" xfId="30189"/>
    <cellStyle name="Normal 12 2 2 4" xfId="1667"/>
    <cellStyle name="Normal 12 2 2 4 2" xfId="3463"/>
    <cellStyle name="Normal 12 2 2 4 2 2" xfId="7122"/>
    <cellStyle name="Normal 12 2 2 4 2 2 2" xfId="14382"/>
    <cellStyle name="Normal 12 2 2 4 2 2 2 2" xfId="28760"/>
    <cellStyle name="Normal 12 2 2 4 2 2 2 2 2" xfId="57494"/>
    <cellStyle name="Normal 12 2 2 4 2 2 2 3" xfId="43170"/>
    <cellStyle name="Normal 12 2 2 4 2 2 3" xfId="21597"/>
    <cellStyle name="Normal 12 2 2 4 2 2 3 2" xfId="50332"/>
    <cellStyle name="Normal 12 2 2 4 2 2 4" xfId="36008"/>
    <cellStyle name="Normal 12 2 2 4 2 3" xfId="10795"/>
    <cellStyle name="Normal 12 2 2 4 2 3 2" xfId="25178"/>
    <cellStyle name="Normal 12 2 2 4 2 3 2 2" xfId="53913"/>
    <cellStyle name="Normal 12 2 2 4 2 3 3" xfId="39589"/>
    <cellStyle name="Normal 12 2 2 4 2 4" xfId="18015"/>
    <cellStyle name="Normal 12 2 2 4 2 4 2" xfId="46751"/>
    <cellStyle name="Normal 12 2 2 4 2 5" xfId="32427"/>
    <cellStyle name="Normal 12 2 2 4 3" xfId="5332"/>
    <cellStyle name="Normal 12 2 2 4 3 2" xfId="12592"/>
    <cellStyle name="Normal 12 2 2 4 3 2 2" xfId="26970"/>
    <cellStyle name="Normal 12 2 2 4 3 2 2 2" xfId="55704"/>
    <cellStyle name="Normal 12 2 2 4 3 2 3" xfId="41380"/>
    <cellStyle name="Normal 12 2 2 4 3 3" xfId="19807"/>
    <cellStyle name="Normal 12 2 2 4 3 3 2" xfId="48542"/>
    <cellStyle name="Normal 12 2 2 4 3 4" xfId="34218"/>
    <cellStyle name="Normal 12 2 2 4 4" xfId="9005"/>
    <cellStyle name="Normal 12 2 2 4 4 2" xfId="23388"/>
    <cellStyle name="Normal 12 2 2 4 4 2 2" xfId="52123"/>
    <cellStyle name="Normal 12 2 2 4 4 3" xfId="37799"/>
    <cellStyle name="Normal 12 2 2 4 5" xfId="16225"/>
    <cellStyle name="Normal 12 2 2 4 5 2" xfId="44961"/>
    <cellStyle name="Normal 12 2 2 4 6" xfId="30637"/>
    <cellStyle name="Normal 12 2 2 5" xfId="2567"/>
    <cellStyle name="Normal 12 2 2 5 2" xfId="6227"/>
    <cellStyle name="Normal 12 2 2 5 2 2" xfId="13487"/>
    <cellStyle name="Normal 12 2 2 5 2 2 2" xfId="27865"/>
    <cellStyle name="Normal 12 2 2 5 2 2 2 2" xfId="56599"/>
    <cellStyle name="Normal 12 2 2 5 2 2 3" xfId="42275"/>
    <cellStyle name="Normal 12 2 2 5 2 3" xfId="20702"/>
    <cellStyle name="Normal 12 2 2 5 2 3 2" xfId="49437"/>
    <cellStyle name="Normal 12 2 2 5 2 4" xfId="35113"/>
    <cellStyle name="Normal 12 2 2 5 3" xfId="9900"/>
    <cellStyle name="Normal 12 2 2 5 3 2" xfId="24283"/>
    <cellStyle name="Normal 12 2 2 5 3 2 2" xfId="53018"/>
    <cellStyle name="Normal 12 2 2 5 3 3" xfId="38694"/>
    <cellStyle name="Normal 12 2 2 5 4" xfId="17120"/>
    <cellStyle name="Normal 12 2 2 5 4 2" xfId="45856"/>
    <cellStyle name="Normal 12 2 2 5 5" xfId="31532"/>
    <cellStyle name="Normal 12 2 2 6" xfId="4430"/>
    <cellStyle name="Normal 12 2 2 6 2" xfId="11697"/>
    <cellStyle name="Normal 12 2 2 6 2 2" xfId="26075"/>
    <cellStyle name="Normal 12 2 2 6 2 2 2" xfId="54809"/>
    <cellStyle name="Normal 12 2 2 6 2 3" xfId="40485"/>
    <cellStyle name="Normal 12 2 2 6 3" xfId="18912"/>
    <cellStyle name="Normal 12 2 2 6 3 2" xfId="47647"/>
    <cellStyle name="Normal 12 2 2 6 4" xfId="33323"/>
    <cellStyle name="Normal 12 2 2 7" xfId="8101"/>
    <cellStyle name="Normal 12 2 2 7 2" xfId="22493"/>
    <cellStyle name="Normal 12 2 2 7 2 2" xfId="51228"/>
    <cellStyle name="Normal 12 2 2 7 3" xfId="36904"/>
    <cellStyle name="Normal 12 2 2 8" xfId="15330"/>
    <cellStyle name="Normal 12 2 2 8 2" xfId="44066"/>
    <cellStyle name="Normal 12 2 2 9" xfId="29742"/>
    <cellStyle name="Normal 12 2 3" xfId="798"/>
    <cellStyle name="Normal 12 2 3 2" xfId="1247"/>
    <cellStyle name="Normal 12 2 3 2 2" xfId="2230"/>
    <cellStyle name="Normal 12 2 3 2 2 2" xfId="4022"/>
    <cellStyle name="Normal 12 2 3 2 2 2 2" xfId="7681"/>
    <cellStyle name="Normal 12 2 3 2 2 2 2 2" xfId="14941"/>
    <cellStyle name="Normal 12 2 3 2 2 2 2 2 2" xfId="29319"/>
    <cellStyle name="Normal 12 2 3 2 2 2 2 2 2 2" xfId="58053"/>
    <cellStyle name="Normal 12 2 3 2 2 2 2 2 3" xfId="43729"/>
    <cellStyle name="Normal 12 2 3 2 2 2 2 3" xfId="22156"/>
    <cellStyle name="Normal 12 2 3 2 2 2 2 3 2" xfId="50891"/>
    <cellStyle name="Normal 12 2 3 2 2 2 2 4" xfId="36567"/>
    <cellStyle name="Normal 12 2 3 2 2 2 3" xfId="11354"/>
    <cellStyle name="Normal 12 2 3 2 2 2 3 2" xfId="25737"/>
    <cellStyle name="Normal 12 2 3 2 2 2 3 2 2" xfId="54472"/>
    <cellStyle name="Normal 12 2 3 2 2 2 3 3" xfId="40148"/>
    <cellStyle name="Normal 12 2 3 2 2 2 4" xfId="18574"/>
    <cellStyle name="Normal 12 2 3 2 2 2 4 2" xfId="47310"/>
    <cellStyle name="Normal 12 2 3 2 2 2 5" xfId="32986"/>
    <cellStyle name="Normal 12 2 3 2 2 3" xfId="5891"/>
    <cellStyle name="Normal 12 2 3 2 2 3 2" xfId="13151"/>
    <cellStyle name="Normal 12 2 3 2 2 3 2 2" xfId="27529"/>
    <cellStyle name="Normal 12 2 3 2 2 3 2 2 2" xfId="56263"/>
    <cellStyle name="Normal 12 2 3 2 2 3 2 3" xfId="41939"/>
    <cellStyle name="Normal 12 2 3 2 2 3 3" xfId="20366"/>
    <cellStyle name="Normal 12 2 3 2 2 3 3 2" xfId="49101"/>
    <cellStyle name="Normal 12 2 3 2 2 3 4" xfId="34777"/>
    <cellStyle name="Normal 12 2 3 2 2 4" xfId="9564"/>
    <cellStyle name="Normal 12 2 3 2 2 4 2" xfId="23947"/>
    <cellStyle name="Normal 12 2 3 2 2 4 2 2" xfId="52682"/>
    <cellStyle name="Normal 12 2 3 2 2 4 3" xfId="38358"/>
    <cellStyle name="Normal 12 2 3 2 2 5" xfId="16784"/>
    <cellStyle name="Normal 12 2 3 2 2 5 2" xfId="45520"/>
    <cellStyle name="Normal 12 2 3 2 2 6" xfId="31196"/>
    <cellStyle name="Normal 12 2 3 2 3" xfId="3126"/>
    <cellStyle name="Normal 12 2 3 2 3 2" xfId="6786"/>
    <cellStyle name="Normal 12 2 3 2 3 2 2" xfId="14046"/>
    <cellStyle name="Normal 12 2 3 2 3 2 2 2" xfId="28424"/>
    <cellStyle name="Normal 12 2 3 2 3 2 2 2 2" xfId="57158"/>
    <cellStyle name="Normal 12 2 3 2 3 2 2 3" xfId="42834"/>
    <cellStyle name="Normal 12 2 3 2 3 2 3" xfId="21261"/>
    <cellStyle name="Normal 12 2 3 2 3 2 3 2" xfId="49996"/>
    <cellStyle name="Normal 12 2 3 2 3 2 4" xfId="35672"/>
    <cellStyle name="Normal 12 2 3 2 3 3" xfId="10459"/>
    <cellStyle name="Normal 12 2 3 2 3 3 2" xfId="24842"/>
    <cellStyle name="Normal 12 2 3 2 3 3 2 2" xfId="53577"/>
    <cellStyle name="Normal 12 2 3 2 3 3 3" xfId="39253"/>
    <cellStyle name="Normal 12 2 3 2 3 4" xfId="17679"/>
    <cellStyle name="Normal 12 2 3 2 3 4 2" xfId="46415"/>
    <cellStyle name="Normal 12 2 3 2 3 5" xfId="32091"/>
    <cellStyle name="Normal 12 2 3 2 4" xfId="4991"/>
    <cellStyle name="Normal 12 2 3 2 4 2" xfId="12256"/>
    <cellStyle name="Normal 12 2 3 2 4 2 2" xfId="26634"/>
    <cellStyle name="Normal 12 2 3 2 4 2 2 2" xfId="55368"/>
    <cellStyle name="Normal 12 2 3 2 4 2 3" xfId="41044"/>
    <cellStyle name="Normal 12 2 3 2 4 3" xfId="19471"/>
    <cellStyle name="Normal 12 2 3 2 4 3 2" xfId="48206"/>
    <cellStyle name="Normal 12 2 3 2 4 4" xfId="33882"/>
    <cellStyle name="Normal 12 2 3 2 5" xfId="8663"/>
    <cellStyle name="Normal 12 2 3 2 5 2" xfId="23052"/>
    <cellStyle name="Normal 12 2 3 2 5 2 2" xfId="51787"/>
    <cellStyle name="Normal 12 2 3 2 5 3" xfId="37463"/>
    <cellStyle name="Normal 12 2 3 2 6" xfId="15889"/>
    <cellStyle name="Normal 12 2 3 2 6 2" xfId="44625"/>
    <cellStyle name="Normal 12 2 3 2 7" xfId="30301"/>
    <cellStyle name="Normal 12 2 3 3" xfId="1783"/>
    <cellStyle name="Normal 12 2 3 3 2" xfId="3575"/>
    <cellStyle name="Normal 12 2 3 3 2 2" xfId="7234"/>
    <cellStyle name="Normal 12 2 3 3 2 2 2" xfId="14494"/>
    <cellStyle name="Normal 12 2 3 3 2 2 2 2" xfId="28872"/>
    <cellStyle name="Normal 12 2 3 3 2 2 2 2 2" xfId="57606"/>
    <cellStyle name="Normal 12 2 3 3 2 2 2 3" xfId="43282"/>
    <cellStyle name="Normal 12 2 3 3 2 2 3" xfId="21709"/>
    <cellStyle name="Normal 12 2 3 3 2 2 3 2" xfId="50444"/>
    <cellStyle name="Normal 12 2 3 3 2 2 4" xfId="36120"/>
    <cellStyle name="Normal 12 2 3 3 2 3" xfId="10907"/>
    <cellStyle name="Normal 12 2 3 3 2 3 2" xfId="25290"/>
    <cellStyle name="Normal 12 2 3 3 2 3 2 2" xfId="54025"/>
    <cellStyle name="Normal 12 2 3 3 2 3 3" xfId="39701"/>
    <cellStyle name="Normal 12 2 3 3 2 4" xfId="18127"/>
    <cellStyle name="Normal 12 2 3 3 2 4 2" xfId="46863"/>
    <cellStyle name="Normal 12 2 3 3 2 5" xfId="32539"/>
    <cellStyle name="Normal 12 2 3 3 3" xfId="5444"/>
    <cellStyle name="Normal 12 2 3 3 3 2" xfId="12704"/>
    <cellStyle name="Normal 12 2 3 3 3 2 2" xfId="27082"/>
    <cellStyle name="Normal 12 2 3 3 3 2 2 2" xfId="55816"/>
    <cellStyle name="Normal 12 2 3 3 3 2 3" xfId="41492"/>
    <cellStyle name="Normal 12 2 3 3 3 3" xfId="19919"/>
    <cellStyle name="Normal 12 2 3 3 3 3 2" xfId="48654"/>
    <cellStyle name="Normal 12 2 3 3 3 4" xfId="34330"/>
    <cellStyle name="Normal 12 2 3 3 4" xfId="9117"/>
    <cellStyle name="Normal 12 2 3 3 4 2" xfId="23500"/>
    <cellStyle name="Normal 12 2 3 3 4 2 2" xfId="52235"/>
    <cellStyle name="Normal 12 2 3 3 4 3" xfId="37911"/>
    <cellStyle name="Normal 12 2 3 3 5" xfId="16337"/>
    <cellStyle name="Normal 12 2 3 3 5 2" xfId="45073"/>
    <cellStyle name="Normal 12 2 3 3 6" xfId="30749"/>
    <cellStyle name="Normal 12 2 3 4" xfId="2679"/>
    <cellStyle name="Normal 12 2 3 4 2" xfId="6339"/>
    <cellStyle name="Normal 12 2 3 4 2 2" xfId="13599"/>
    <cellStyle name="Normal 12 2 3 4 2 2 2" xfId="27977"/>
    <cellStyle name="Normal 12 2 3 4 2 2 2 2" xfId="56711"/>
    <cellStyle name="Normal 12 2 3 4 2 2 3" xfId="42387"/>
    <cellStyle name="Normal 12 2 3 4 2 3" xfId="20814"/>
    <cellStyle name="Normal 12 2 3 4 2 3 2" xfId="49549"/>
    <cellStyle name="Normal 12 2 3 4 2 4" xfId="35225"/>
    <cellStyle name="Normal 12 2 3 4 3" xfId="10012"/>
    <cellStyle name="Normal 12 2 3 4 3 2" xfId="24395"/>
    <cellStyle name="Normal 12 2 3 4 3 2 2" xfId="53130"/>
    <cellStyle name="Normal 12 2 3 4 3 3" xfId="38806"/>
    <cellStyle name="Normal 12 2 3 4 4" xfId="17232"/>
    <cellStyle name="Normal 12 2 3 4 4 2" xfId="45968"/>
    <cellStyle name="Normal 12 2 3 4 5" xfId="31644"/>
    <cellStyle name="Normal 12 2 3 5" xfId="4543"/>
    <cellStyle name="Normal 12 2 3 5 2" xfId="11809"/>
    <cellStyle name="Normal 12 2 3 5 2 2" xfId="26187"/>
    <cellStyle name="Normal 12 2 3 5 2 2 2" xfId="54921"/>
    <cellStyle name="Normal 12 2 3 5 2 3" xfId="40597"/>
    <cellStyle name="Normal 12 2 3 5 3" xfId="19024"/>
    <cellStyle name="Normal 12 2 3 5 3 2" xfId="47759"/>
    <cellStyle name="Normal 12 2 3 5 4" xfId="33435"/>
    <cellStyle name="Normal 12 2 3 6" xfId="8216"/>
    <cellStyle name="Normal 12 2 3 6 2" xfId="22605"/>
    <cellStyle name="Normal 12 2 3 6 2 2" xfId="51340"/>
    <cellStyle name="Normal 12 2 3 6 3" xfId="37016"/>
    <cellStyle name="Normal 12 2 3 7" xfId="15442"/>
    <cellStyle name="Normal 12 2 3 7 2" xfId="44178"/>
    <cellStyle name="Normal 12 2 3 8" xfId="29854"/>
    <cellStyle name="Normal 12 2 4" xfId="1023"/>
    <cellStyle name="Normal 12 2 4 2" xfId="2006"/>
    <cellStyle name="Normal 12 2 4 2 2" xfId="3798"/>
    <cellStyle name="Normal 12 2 4 2 2 2" xfId="7457"/>
    <cellStyle name="Normal 12 2 4 2 2 2 2" xfId="14717"/>
    <cellStyle name="Normal 12 2 4 2 2 2 2 2" xfId="29095"/>
    <cellStyle name="Normal 12 2 4 2 2 2 2 2 2" xfId="57829"/>
    <cellStyle name="Normal 12 2 4 2 2 2 2 3" xfId="43505"/>
    <cellStyle name="Normal 12 2 4 2 2 2 3" xfId="21932"/>
    <cellStyle name="Normal 12 2 4 2 2 2 3 2" xfId="50667"/>
    <cellStyle name="Normal 12 2 4 2 2 2 4" xfId="36343"/>
    <cellStyle name="Normal 12 2 4 2 2 3" xfId="11130"/>
    <cellStyle name="Normal 12 2 4 2 2 3 2" xfId="25513"/>
    <cellStyle name="Normal 12 2 4 2 2 3 2 2" xfId="54248"/>
    <cellStyle name="Normal 12 2 4 2 2 3 3" xfId="39924"/>
    <cellStyle name="Normal 12 2 4 2 2 4" xfId="18350"/>
    <cellStyle name="Normal 12 2 4 2 2 4 2" xfId="47086"/>
    <cellStyle name="Normal 12 2 4 2 2 5" xfId="32762"/>
    <cellStyle name="Normal 12 2 4 2 3" xfId="5667"/>
    <cellStyle name="Normal 12 2 4 2 3 2" xfId="12927"/>
    <cellStyle name="Normal 12 2 4 2 3 2 2" xfId="27305"/>
    <cellStyle name="Normal 12 2 4 2 3 2 2 2" xfId="56039"/>
    <cellStyle name="Normal 12 2 4 2 3 2 3" xfId="41715"/>
    <cellStyle name="Normal 12 2 4 2 3 3" xfId="20142"/>
    <cellStyle name="Normal 12 2 4 2 3 3 2" xfId="48877"/>
    <cellStyle name="Normal 12 2 4 2 3 4" xfId="34553"/>
    <cellStyle name="Normal 12 2 4 2 4" xfId="9340"/>
    <cellStyle name="Normal 12 2 4 2 4 2" xfId="23723"/>
    <cellStyle name="Normal 12 2 4 2 4 2 2" xfId="52458"/>
    <cellStyle name="Normal 12 2 4 2 4 3" xfId="38134"/>
    <cellStyle name="Normal 12 2 4 2 5" xfId="16560"/>
    <cellStyle name="Normal 12 2 4 2 5 2" xfId="45296"/>
    <cellStyle name="Normal 12 2 4 2 6" xfId="30972"/>
    <cellStyle name="Normal 12 2 4 3" xfId="2902"/>
    <cellStyle name="Normal 12 2 4 3 2" xfId="6562"/>
    <cellStyle name="Normal 12 2 4 3 2 2" xfId="13822"/>
    <cellStyle name="Normal 12 2 4 3 2 2 2" xfId="28200"/>
    <cellStyle name="Normal 12 2 4 3 2 2 2 2" xfId="56934"/>
    <cellStyle name="Normal 12 2 4 3 2 2 3" xfId="42610"/>
    <cellStyle name="Normal 12 2 4 3 2 3" xfId="21037"/>
    <cellStyle name="Normal 12 2 4 3 2 3 2" xfId="49772"/>
    <cellStyle name="Normal 12 2 4 3 2 4" xfId="35448"/>
    <cellStyle name="Normal 12 2 4 3 3" xfId="10235"/>
    <cellStyle name="Normal 12 2 4 3 3 2" xfId="24618"/>
    <cellStyle name="Normal 12 2 4 3 3 2 2" xfId="53353"/>
    <cellStyle name="Normal 12 2 4 3 3 3" xfId="39029"/>
    <cellStyle name="Normal 12 2 4 3 4" xfId="17455"/>
    <cellStyle name="Normal 12 2 4 3 4 2" xfId="46191"/>
    <cellStyle name="Normal 12 2 4 3 5" xfId="31867"/>
    <cellStyle name="Normal 12 2 4 4" xfId="4767"/>
    <cellStyle name="Normal 12 2 4 4 2" xfId="12032"/>
    <cellStyle name="Normal 12 2 4 4 2 2" xfId="26410"/>
    <cellStyle name="Normal 12 2 4 4 2 2 2" xfId="55144"/>
    <cellStyle name="Normal 12 2 4 4 2 3" xfId="40820"/>
    <cellStyle name="Normal 12 2 4 4 3" xfId="19247"/>
    <cellStyle name="Normal 12 2 4 4 3 2" xfId="47982"/>
    <cellStyle name="Normal 12 2 4 4 4" xfId="33658"/>
    <cellStyle name="Normal 12 2 4 5" xfId="8439"/>
    <cellStyle name="Normal 12 2 4 5 2" xfId="22828"/>
    <cellStyle name="Normal 12 2 4 5 2 2" xfId="51563"/>
    <cellStyle name="Normal 12 2 4 5 3" xfId="37239"/>
    <cellStyle name="Normal 12 2 4 6" xfId="15665"/>
    <cellStyle name="Normal 12 2 4 6 2" xfId="44401"/>
    <cellStyle name="Normal 12 2 4 7" xfId="30077"/>
    <cellStyle name="Normal 12 2 5" xfId="1547"/>
    <cellStyle name="Normal 12 2 5 2" xfId="3351"/>
    <cellStyle name="Normal 12 2 5 2 2" xfId="7010"/>
    <cellStyle name="Normal 12 2 5 2 2 2" xfId="14270"/>
    <cellStyle name="Normal 12 2 5 2 2 2 2" xfId="28648"/>
    <cellStyle name="Normal 12 2 5 2 2 2 2 2" xfId="57382"/>
    <cellStyle name="Normal 12 2 5 2 2 2 3" xfId="43058"/>
    <cellStyle name="Normal 12 2 5 2 2 3" xfId="21485"/>
    <cellStyle name="Normal 12 2 5 2 2 3 2" xfId="50220"/>
    <cellStyle name="Normal 12 2 5 2 2 4" xfId="35896"/>
    <cellStyle name="Normal 12 2 5 2 3" xfId="10683"/>
    <cellStyle name="Normal 12 2 5 2 3 2" xfId="25066"/>
    <cellStyle name="Normal 12 2 5 2 3 2 2" xfId="53801"/>
    <cellStyle name="Normal 12 2 5 2 3 3" xfId="39477"/>
    <cellStyle name="Normal 12 2 5 2 4" xfId="17903"/>
    <cellStyle name="Normal 12 2 5 2 4 2" xfId="46639"/>
    <cellStyle name="Normal 12 2 5 2 5" xfId="32315"/>
    <cellStyle name="Normal 12 2 5 3" xfId="5220"/>
    <cellStyle name="Normal 12 2 5 3 2" xfId="12480"/>
    <cellStyle name="Normal 12 2 5 3 2 2" xfId="26858"/>
    <cellStyle name="Normal 12 2 5 3 2 2 2" xfId="55592"/>
    <cellStyle name="Normal 12 2 5 3 2 3" xfId="41268"/>
    <cellStyle name="Normal 12 2 5 3 3" xfId="19695"/>
    <cellStyle name="Normal 12 2 5 3 3 2" xfId="48430"/>
    <cellStyle name="Normal 12 2 5 3 4" xfId="34106"/>
    <cellStyle name="Normal 12 2 5 4" xfId="8893"/>
    <cellStyle name="Normal 12 2 5 4 2" xfId="23276"/>
    <cellStyle name="Normal 12 2 5 4 2 2" xfId="52011"/>
    <cellStyle name="Normal 12 2 5 4 3" xfId="37687"/>
    <cellStyle name="Normal 12 2 5 5" xfId="16113"/>
    <cellStyle name="Normal 12 2 5 5 2" xfId="44849"/>
    <cellStyle name="Normal 12 2 5 6" xfId="30525"/>
    <cellStyle name="Normal 12 2 6" xfId="2455"/>
    <cellStyle name="Normal 12 2 6 2" xfId="6115"/>
    <cellStyle name="Normal 12 2 6 2 2" xfId="13375"/>
    <cellStyle name="Normal 12 2 6 2 2 2" xfId="27753"/>
    <cellStyle name="Normal 12 2 6 2 2 2 2" xfId="56487"/>
    <cellStyle name="Normal 12 2 6 2 2 3" xfId="42163"/>
    <cellStyle name="Normal 12 2 6 2 3" xfId="20590"/>
    <cellStyle name="Normal 12 2 6 2 3 2" xfId="49325"/>
    <cellStyle name="Normal 12 2 6 2 4" xfId="35001"/>
    <cellStyle name="Normal 12 2 6 3" xfId="9788"/>
    <cellStyle name="Normal 12 2 6 3 2" xfId="24171"/>
    <cellStyle name="Normal 12 2 6 3 2 2" xfId="52906"/>
    <cellStyle name="Normal 12 2 6 3 3" xfId="38582"/>
    <cellStyle name="Normal 12 2 6 4" xfId="17008"/>
    <cellStyle name="Normal 12 2 6 4 2" xfId="45744"/>
    <cellStyle name="Normal 12 2 6 5" xfId="31420"/>
    <cellStyle name="Normal 12 2 7" xfId="4314"/>
    <cellStyle name="Normal 12 2 7 2" xfId="11584"/>
    <cellStyle name="Normal 12 2 7 2 2" xfId="25963"/>
    <cellStyle name="Normal 12 2 7 2 2 2" xfId="54697"/>
    <cellStyle name="Normal 12 2 7 2 3" xfId="40373"/>
    <cellStyle name="Normal 12 2 7 3" xfId="18800"/>
    <cellStyle name="Normal 12 2 7 3 2" xfId="47535"/>
    <cellStyle name="Normal 12 2 7 4" xfId="33211"/>
    <cellStyle name="Normal 12 2 8" xfId="7983"/>
    <cellStyle name="Normal 12 2 8 2" xfId="22381"/>
    <cellStyle name="Normal 12 2 8 2 2" xfId="51116"/>
    <cellStyle name="Normal 12 2 8 3" xfId="36792"/>
    <cellStyle name="Normal 12 2 9" xfId="15218"/>
    <cellStyle name="Normal 12 2 9 2" xfId="43954"/>
    <cellStyle name="Normal 12 3" xfId="574"/>
    <cellStyle name="Normal 12 3 2" xfId="856"/>
    <cellStyle name="Normal 12 3 2 2" xfId="1303"/>
    <cellStyle name="Normal 12 3 2 2 2" xfId="2286"/>
    <cellStyle name="Normal 12 3 2 2 2 2" xfId="4078"/>
    <cellStyle name="Normal 12 3 2 2 2 2 2" xfId="7737"/>
    <cellStyle name="Normal 12 3 2 2 2 2 2 2" xfId="14997"/>
    <cellStyle name="Normal 12 3 2 2 2 2 2 2 2" xfId="29375"/>
    <cellStyle name="Normal 12 3 2 2 2 2 2 2 2 2" xfId="58109"/>
    <cellStyle name="Normal 12 3 2 2 2 2 2 2 3" xfId="43785"/>
    <cellStyle name="Normal 12 3 2 2 2 2 2 3" xfId="22212"/>
    <cellStyle name="Normal 12 3 2 2 2 2 2 3 2" xfId="50947"/>
    <cellStyle name="Normal 12 3 2 2 2 2 2 4" xfId="36623"/>
    <cellStyle name="Normal 12 3 2 2 2 2 3" xfId="11410"/>
    <cellStyle name="Normal 12 3 2 2 2 2 3 2" xfId="25793"/>
    <cellStyle name="Normal 12 3 2 2 2 2 3 2 2" xfId="54528"/>
    <cellStyle name="Normal 12 3 2 2 2 2 3 3" xfId="40204"/>
    <cellStyle name="Normal 12 3 2 2 2 2 4" xfId="18630"/>
    <cellStyle name="Normal 12 3 2 2 2 2 4 2" xfId="47366"/>
    <cellStyle name="Normal 12 3 2 2 2 2 5" xfId="33042"/>
    <cellStyle name="Normal 12 3 2 2 2 3" xfId="5947"/>
    <cellStyle name="Normal 12 3 2 2 2 3 2" xfId="13207"/>
    <cellStyle name="Normal 12 3 2 2 2 3 2 2" xfId="27585"/>
    <cellStyle name="Normal 12 3 2 2 2 3 2 2 2" xfId="56319"/>
    <cellStyle name="Normal 12 3 2 2 2 3 2 3" xfId="41995"/>
    <cellStyle name="Normal 12 3 2 2 2 3 3" xfId="20422"/>
    <cellStyle name="Normal 12 3 2 2 2 3 3 2" xfId="49157"/>
    <cellStyle name="Normal 12 3 2 2 2 3 4" xfId="34833"/>
    <cellStyle name="Normal 12 3 2 2 2 4" xfId="9620"/>
    <cellStyle name="Normal 12 3 2 2 2 4 2" xfId="24003"/>
    <cellStyle name="Normal 12 3 2 2 2 4 2 2" xfId="52738"/>
    <cellStyle name="Normal 12 3 2 2 2 4 3" xfId="38414"/>
    <cellStyle name="Normal 12 3 2 2 2 5" xfId="16840"/>
    <cellStyle name="Normal 12 3 2 2 2 5 2" xfId="45576"/>
    <cellStyle name="Normal 12 3 2 2 2 6" xfId="31252"/>
    <cellStyle name="Normal 12 3 2 2 3" xfId="3182"/>
    <cellStyle name="Normal 12 3 2 2 3 2" xfId="6842"/>
    <cellStyle name="Normal 12 3 2 2 3 2 2" xfId="14102"/>
    <cellStyle name="Normal 12 3 2 2 3 2 2 2" xfId="28480"/>
    <cellStyle name="Normal 12 3 2 2 3 2 2 2 2" xfId="57214"/>
    <cellStyle name="Normal 12 3 2 2 3 2 2 3" xfId="42890"/>
    <cellStyle name="Normal 12 3 2 2 3 2 3" xfId="21317"/>
    <cellStyle name="Normal 12 3 2 2 3 2 3 2" xfId="50052"/>
    <cellStyle name="Normal 12 3 2 2 3 2 4" xfId="35728"/>
    <cellStyle name="Normal 12 3 2 2 3 3" xfId="10515"/>
    <cellStyle name="Normal 12 3 2 2 3 3 2" xfId="24898"/>
    <cellStyle name="Normal 12 3 2 2 3 3 2 2" xfId="53633"/>
    <cellStyle name="Normal 12 3 2 2 3 3 3" xfId="39309"/>
    <cellStyle name="Normal 12 3 2 2 3 4" xfId="17735"/>
    <cellStyle name="Normal 12 3 2 2 3 4 2" xfId="46471"/>
    <cellStyle name="Normal 12 3 2 2 3 5" xfId="32147"/>
    <cellStyle name="Normal 12 3 2 2 4" xfId="5047"/>
    <cellStyle name="Normal 12 3 2 2 4 2" xfId="12312"/>
    <cellStyle name="Normal 12 3 2 2 4 2 2" xfId="26690"/>
    <cellStyle name="Normal 12 3 2 2 4 2 2 2" xfId="55424"/>
    <cellStyle name="Normal 12 3 2 2 4 2 3" xfId="41100"/>
    <cellStyle name="Normal 12 3 2 2 4 3" xfId="19527"/>
    <cellStyle name="Normal 12 3 2 2 4 3 2" xfId="48262"/>
    <cellStyle name="Normal 12 3 2 2 4 4" xfId="33938"/>
    <cellStyle name="Normal 12 3 2 2 5" xfId="8719"/>
    <cellStyle name="Normal 12 3 2 2 5 2" xfId="23108"/>
    <cellStyle name="Normal 12 3 2 2 5 2 2" xfId="51843"/>
    <cellStyle name="Normal 12 3 2 2 5 3" xfId="37519"/>
    <cellStyle name="Normal 12 3 2 2 6" xfId="15945"/>
    <cellStyle name="Normal 12 3 2 2 6 2" xfId="44681"/>
    <cellStyle name="Normal 12 3 2 2 7" xfId="30357"/>
    <cellStyle name="Normal 12 3 2 3" xfId="1839"/>
    <cellStyle name="Normal 12 3 2 3 2" xfId="3631"/>
    <cellStyle name="Normal 12 3 2 3 2 2" xfId="7290"/>
    <cellStyle name="Normal 12 3 2 3 2 2 2" xfId="14550"/>
    <cellStyle name="Normal 12 3 2 3 2 2 2 2" xfId="28928"/>
    <cellStyle name="Normal 12 3 2 3 2 2 2 2 2" xfId="57662"/>
    <cellStyle name="Normal 12 3 2 3 2 2 2 3" xfId="43338"/>
    <cellStyle name="Normal 12 3 2 3 2 2 3" xfId="21765"/>
    <cellStyle name="Normal 12 3 2 3 2 2 3 2" xfId="50500"/>
    <cellStyle name="Normal 12 3 2 3 2 2 4" xfId="36176"/>
    <cellStyle name="Normal 12 3 2 3 2 3" xfId="10963"/>
    <cellStyle name="Normal 12 3 2 3 2 3 2" xfId="25346"/>
    <cellStyle name="Normal 12 3 2 3 2 3 2 2" xfId="54081"/>
    <cellStyle name="Normal 12 3 2 3 2 3 3" xfId="39757"/>
    <cellStyle name="Normal 12 3 2 3 2 4" xfId="18183"/>
    <cellStyle name="Normal 12 3 2 3 2 4 2" xfId="46919"/>
    <cellStyle name="Normal 12 3 2 3 2 5" xfId="32595"/>
    <cellStyle name="Normal 12 3 2 3 3" xfId="5500"/>
    <cellStyle name="Normal 12 3 2 3 3 2" xfId="12760"/>
    <cellStyle name="Normal 12 3 2 3 3 2 2" xfId="27138"/>
    <cellStyle name="Normal 12 3 2 3 3 2 2 2" xfId="55872"/>
    <cellStyle name="Normal 12 3 2 3 3 2 3" xfId="41548"/>
    <cellStyle name="Normal 12 3 2 3 3 3" xfId="19975"/>
    <cellStyle name="Normal 12 3 2 3 3 3 2" xfId="48710"/>
    <cellStyle name="Normal 12 3 2 3 3 4" xfId="34386"/>
    <cellStyle name="Normal 12 3 2 3 4" xfId="9173"/>
    <cellStyle name="Normal 12 3 2 3 4 2" xfId="23556"/>
    <cellStyle name="Normal 12 3 2 3 4 2 2" xfId="52291"/>
    <cellStyle name="Normal 12 3 2 3 4 3" xfId="37967"/>
    <cellStyle name="Normal 12 3 2 3 5" xfId="16393"/>
    <cellStyle name="Normal 12 3 2 3 5 2" xfId="45129"/>
    <cellStyle name="Normal 12 3 2 3 6" xfId="30805"/>
    <cellStyle name="Normal 12 3 2 4" xfId="2735"/>
    <cellStyle name="Normal 12 3 2 4 2" xfId="6395"/>
    <cellStyle name="Normal 12 3 2 4 2 2" xfId="13655"/>
    <cellStyle name="Normal 12 3 2 4 2 2 2" xfId="28033"/>
    <cellStyle name="Normal 12 3 2 4 2 2 2 2" xfId="56767"/>
    <cellStyle name="Normal 12 3 2 4 2 2 3" xfId="42443"/>
    <cellStyle name="Normal 12 3 2 4 2 3" xfId="20870"/>
    <cellStyle name="Normal 12 3 2 4 2 3 2" xfId="49605"/>
    <cellStyle name="Normal 12 3 2 4 2 4" xfId="35281"/>
    <cellStyle name="Normal 12 3 2 4 3" xfId="10068"/>
    <cellStyle name="Normal 12 3 2 4 3 2" xfId="24451"/>
    <cellStyle name="Normal 12 3 2 4 3 2 2" xfId="53186"/>
    <cellStyle name="Normal 12 3 2 4 3 3" xfId="38862"/>
    <cellStyle name="Normal 12 3 2 4 4" xfId="17288"/>
    <cellStyle name="Normal 12 3 2 4 4 2" xfId="46024"/>
    <cellStyle name="Normal 12 3 2 4 5" xfId="31700"/>
    <cellStyle name="Normal 12 3 2 5" xfId="4600"/>
    <cellStyle name="Normal 12 3 2 5 2" xfId="11865"/>
    <cellStyle name="Normal 12 3 2 5 2 2" xfId="26243"/>
    <cellStyle name="Normal 12 3 2 5 2 2 2" xfId="54977"/>
    <cellStyle name="Normal 12 3 2 5 2 3" xfId="40653"/>
    <cellStyle name="Normal 12 3 2 5 3" xfId="19080"/>
    <cellStyle name="Normal 12 3 2 5 3 2" xfId="47815"/>
    <cellStyle name="Normal 12 3 2 5 4" xfId="33491"/>
    <cellStyle name="Normal 12 3 2 6" xfId="8272"/>
    <cellStyle name="Normal 12 3 2 6 2" xfId="22661"/>
    <cellStyle name="Normal 12 3 2 6 2 2" xfId="51396"/>
    <cellStyle name="Normal 12 3 2 6 3" xfId="37072"/>
    <cellStyle name="Normal 12 3 2 7" xfId="15498"/>
    <cellStyle name="Normal 12 3 2 7 2" xfId="44234"/>
    <cellStyle name="Normal 12 3 2 8" xfId="29910"/>
    <cellStyle name="Normal 12 3 3" xfId="1079"/>
    <cellStyle name="Normal 12 3 3 2" xfId="2062"/>
    <cellStyle name="Normal 12 3 3 2 2" xfId="3854"/>
    <cellStyle name="Normal 12 3 3 2 2 2" xfId="7513"/>
    <cellStyle name="Normal 12 3 3 2 2 2 2" xfId="14773"/>
    <cellStyle name="Normal 12 3 3 2 2 2 2 2" xfId="29151"/>
    <cellStyle name="Normal 12 3 3 2 2 2 2 2 2" xfId="57885"/>
    <cellStyle name="Normal 12 3 3 2 2 2 2 3" xfId="43561"/>
    <cellStyle name="Normal 12 3 3 2 2 2 3" xfId="21988"/>
    <cellStyle name="Normal 12 3 3 2 2 2 3 2" xfId="50723"/>
    <cellStyle name="Normal 12 3 3 2 2 2 4" xfId="36399"/>
    <cellStyle name="Normal 12 3 3 2 2 3" xfId="11186"/>
    <cellStyle name="Normal 12 3 3 2 2 3 2" xfId="25569"/>
    <cellStyle name="Normal 12 3 3 2 2 3 2 2" xfId="54304"/>
    <cellStyle name="Normal 12 3 3 2 2 3 3" xfId="39980"/>
    <cellStyle name="Normal 12 3 3 2 2 4" xfId="18406"/>
    <cellStyle name="Normal 12 3 3 2 2 4 2" xfId="47142"/>
    <cellStyle name="Normal 12 3 3 2 2 5" xfId="32818"/>
    <cellStyle name="Normal 12 3 3 2 3" xfId="5723"/>
    <cellStyle name="Normal 12 3 3 2 3 2" xfId="12983"/>
    <cellStyle name="Normal 12 3 3 2 3 2 2" xfId="27361"/>
    <cellStyle name="Normal 12 3 3 2 3 2 2 2" xfId="56095"/>
    <cellStyle name="Normal 12 3 3 2 3 2 3" xfId="41771"/>
    <cellStyle name="Normal 12 3 3 2 3 3" xfId="20198"/>
    <cellStyle name="Normal 12 3 3 2 3 3 2" xfId="48933"/>
    <cellStyle name="Normal 12 3 3 2 3 4" xfId="34609"/>
    <cellStyle name="Normal 12 3 3 2 4" xfId="9396"/>
    <cellStyle name="Normal 12 3 3 2 4 2" xfId="23779"/>
    <cellStyle name="Normal 12 3 3 2 4 2 2" xfId="52514"/>
    <cellStyle name="Normal 12 3 3 2 4 3" xfId="38190"/>
    <cellStyle name="Normal 12 3 3 2 5" xfId="16616"/>
    <cellStyle name="Normal 12 3 3 2 5 2" xfId="45352"/>
    <cellStyle name="Normal 12 3 3 2 6" xfId="31028"/>
    <cellStyle name="Normal 12 3 3 3" xfId="2958"/>
    <cellStyle name="Normal 12 3 3 3 2" xfId="6618"/>
    <cellStyle name="Normal 12 3 3 3 2 2" xfId="13878"/>
    <cellStyle name="Normal 12 3 3 3 2 2 2" xfId="28256"/>
    <cellStyle name="Normal 12 3 3 3 2 2 2 2" xfId="56990"/>
    <cellStyle name="Normal 12 3 3 3 2 2 3" xfId="42666"/>
    <cellStyle name="Normal 12 3 3 3 2 3" xfId="21093"/>
    <cellStyle name="Normal 12 3 3 3 2 3 2" xfId="49828"/>
    <cellStyle name="Normal 12 3 3 3 2 4" xfId="35504"/>
    <cellStyle name="Normal 12 3 3 3 3" xfId="10291"/>
    <cellStyle name="Normal 12 3 3 3 3 2" xfId="24674"/>
    <cellStyle name="Normal 12 3 3 3 3 2 2" xfId="53409"/>
    <cellStyle name="Normal 12 3 3 3 3 3" xfId="39085"/>
    <cellStyle name="Normal 12 3 3 3 4" xfId="17511"/>
    <cellStyle name="Normal 12 3 3 3 4 2" xfId="46247"/>
    <cellStyle name="Normal 12 3 3 3 5" xfId="31923"/>
    <cellStyle name="Normal 12 3 3 4" xfId="4823"/>
    <cellStyle name="Normal 12 3 3 4 2" xfId="12088"/>
    <cellStyle name="Normal 12 3 3 4 2 2" xfId="26466"/>
    <cellStyle name="Normal 12 3 3 4 2 2 2" xfId="55200"/>
    <cellStyle name="Normal 12 3 3 4 2 3" xfId="40876"/>
    <cellStyle name="Normal 12 3 3 4 3" xfId="19303"/>
    <cellStyle name="Normal 12 3 3 4 3 2" xfId="48038"/>
    <cellStyle name="Normal 12 3 3 4 4" xfId="33714"/>
    <cellStyle name="Normal 12 3 3 5" xfId="8495"/>
    <cellStyle name="Normal 12 3 3 5 2" xfId="22884"/>
    <cellStyle name="Normal 12 3 3 5 2 2" xfId="51619"/>
    <cellStyle name="Normal 12 3 3 5 3" xfId="37295"/>
    <cellStyle name="Normal 12 3 3 6" xfId="15721"/>
    <cellStyle name="Normal 12 3 3 6 2" xfId="44457"/>
    <cellStyle name="Normal 12 3 3 7" xfId="30133"/>
    <cellStyle name="Normal 12 3 4" xfId="1611"/>
    <cellStyle name="Normal 12 3 4 2" xfId="3407"/>
    <cellStyle name="Normal 12 3 4 2 2" xfId="7066"/>
    <cellStyle name="Normal 12 3 4 2 2 2" xfId="14326"/>
    <cellStyle name="Normal 12 3 4 2 2 2 2" xfId="28704"/>
    <cellStyle name="Normal 12 3 4 2 2 2 2 2" xfId="57438"/>
    <cellStyle name="Normal 12 3 4 2 2 2 3" xfId="43114"/>
    <cellStyle name="Normal 12 3 4 2 2 3" xfId="21541"/>
    <cellStyle name="Normal 12 3 4 2 2 3 2" xfId="50276"/>
    <cellStyle name="Normal 12 3 4 2 2 4" xfId="35952"/>
    <cellStyle name="Normal 12 3 4 2 3" xfId="10739"/>
    <cellStyle name="Normal 12 3 4 2 3 2" xfId="25122"/>
    <cellStyle name="Normal 12 3 4 2 3 2 2" xfId="53857"/>
    <cellStyle name="Normal 12 3 4 2 3 3" xfId="39533"/>
    <cellStyle name="Normal 12 3 4 2 4" xfId="17959"/>
    <cellStyle name="Normal 12 3 4 2 4 2" xfId="46695"/>
    <cellStyle name="Normal 12 3 4 2 5" xfId="32371"/>
    <cellStyle name="Normal 12 3 4 3" xfId="5276"/>
    <cellStyle name="Normal 12 3 4 3 2" xfId="12536"/>
    <cellStyle name="Normal 12 3 4 3 2 2" xfId="26914"/>
    <cellStyle name="Normal 12 3 4 3 2 2 2" xfId="55648"/>
    <cellStyle name="Normal 12 3 4 3 2 3" xfId="41324"/>
    <cellStyle name="Normal 12 3 4 3 3" xfId="19751"/>
    <cellStyle name="Normal 12 3 4 3 3 2" xfId="48486"/>
    <cellStyle name="Normal 12 3 4 3 4" xfId="34162"/>
    <cellStyle name="Normal 12 3 4 4" xfId="8949"/>
    <cellStyle name="Normal 12 3 4 4 2" xfId="23332"/>
    <cellStyle name="Normal 12 3 4 4 2 2" xfId="52067"/>
    <cellStyle name="Normal 12 3 4 4 3" xfId="37743"/>
    <cellStyle name="Normal 12 3 4 5" xfId="16169"/>
    <cellStyle name="Normal 12 3 4 5 2" xfId="44905"/>
    <cellStyle name="Normal 12 3 4 6" xfId="30581"/>
    <cellStyle name="Normal 12 3 5" xfId="2511"/>
    <cellStyle name="Normal 12 3 5 2" xfId="6171"/>
    <cellStyle name="Normal 12 3 5 2 2" xfId="13431"/>
    <cellStyle name="Normal 12 3 5 2 2 2" xfId="27809"/>
    <cellStyle name="Normal 12 3 5 2 2 2 2" xfId="56543"/>
    <cellStyle name="Normal 12 3 5 2 2 3" xfId="42219"/>
    <cellStyle name="Normal 12 3 5 2 3" xfId="20646"/>
    <cellStyle name="Normal 12 3 5 2 3 2" xfId="49381"/>
    <cellStyle name="Normal 12 3 5 2 4" xfId="35057"/>
    <cellStyle name="Normal 12 3 5 3" xfId="9844"/>
    <cellStyle name="Normal 12 3 5 3 2" xfId="24227"/>
    <cellStyle name="Normal 12 3 5 3 2 2" xfId="52962"/>
    <cellStyle name="Normal 12 3 5 3 3" xfId="38638"/>
    <cellStyle name="Normal 12 3 5 4" xfId="17064"/>
    <cellStyle name="Normal 12 3 5 4 2" xfId="45800"/>
    <cellStyle name="Normal 12 3 5 5" xfId="31476"/>
    <cellStyle name="Normal 12 3 6" xfId="4374"/>
    <cellStyle name="Normal 12 3 6 2" xfId="11641"/>
    <cellStyle name="Normal 12 3 6 2 2" xfId="26019"/>
    <cellStyle name="Normal 12 3 6 2 2 2" xfId="54753"/>
    <cellStyle name="Normal 12 3 6 2 3" xfId="40429"/>
    <cellStyle name="Normal 12 3 6 3" xfId="18856"/>
    <cellStyle name="Normal 12 3 6 3 2" xfId="47591"/>
    <cellStyle name="Normal 12 3 6 4" xfId="33267"/>
    <cellStyle name="Normal 12 3 7" xfId="8045"/>
    <cellStyle name="Normal 12 3 7 2" xfId="22437"/>
    <cellStyle name="Normal 12 3 7 2 2" xfId="51172"/>
    <cellStyle name="Normal 12 3 7 3" xfId="36848"/>
    <cellStyle name="Normal 12 3 8" xfId="15274"/>
    <cellStyle name="Normal 12 3 8 2" xfId="44010"/>
    <cellStyle name="Normal 12 3 9" xfId="29686"/>
    <cellStyle name="Normal 12 4" xfId="740"/>
    <cellStyle name="Normal 12 4 2" xfId="1191"/>
    <cellStyle name="Normal 12 4 2 2" xfId="2174"/>
    <cellStyle name="Normal 12 4 2 2 2" xfId="3966"/>
    <cellStyle name="Normal 12 4 2 2 2 2" xfId="7625"/>
    <cellStyle name="Normal 12 4 2 2 2 2 2" xfId="14885"/>
    <cellStyle name="Normal 12 4 2 2 2 2 2 2" xfId="29263"/>
    <cellStyle name="Normal 12 4 2 2 2 2 2 2 2" xfId="57997"/>
    <cellStyle name="Normal 12 4 2 2 2 2 2 3" xfId="43673"/>
    <cellStyle name="Normal 12 4 2 2 2 2 3" xfId="22100"/>
    <cellStyle name="Normal 12 4 2 2 2 2 3 2" xfId="50835"/>
    <cellStyle name="Normal 12 4 2 2 2 2 4" xfId="36511"/>
    <cellStyle name="Normal 12 4 2 2 2 3" xfId="11298"/>
    <cellStyle name="Normal 12 4 2 2 2 3 2" xfId="25681"/>
    <cellStyle name="Normal 12 4 2 2 2 3 2 2" xfId="54416"/>
    <cellStyle name="Normal 12 4 2 2 2 3 3" xfId="40092"/>
    <cellStyle name="Normal 12 4 2 2 2 4" xfId="18518"/>
    <cellStyle name="Normal 12 4 2 2 2 4 2" xfId="47254"/>
    <cellStyle name="Normal 12 4 2 2 2 5" xfId="32930"/>
    <cellStyle name="Normal 12 4 2 2 3" xfId="5835"/>
    <cellStyle name="Normal 12 4 2 2 3 2" xfId="13095"/>
    <cellStyle name="Normal 12 4 2 2 3 2 2" xfId="27473"/>
    <cellStyle name="Normal 12 4 2 2 3 2 2 2" xfId="56207"/>
    <cellStyle name="Normal 12 4 2 2 3 2 3" xfId="41883"/>
    <cellStyle name="Normal 12 4 2 2 3 3" xfId="20310"/>
    <cellStyle name="Normal 12 4 2 2 3 3 2" xfId="49045"/>
    <cellStyle name="Normal 12 4 2 2 3 4" xfId="34721"/>
    <cellStyle name="Normal 12 4 2 2 4" xfId="9508"/>
    <cellStyle name="Normal 12 4 2 2 4 2" xfId="23891"/>
    <cellStyle name="Normal 12 4 2 2 4 2 2" xfId="52626"/>
    <cellStyle name="Normal 12 4 2 2 4 3" xfId="38302"/>
    <cellStyle name="Normal 12 4 2 2 5" xfId="16728"/>
    <cellStyle name="Normal 12 4 2 2 5 2" xfId="45464"/>
    <cellStyle name="Normal 12 4 2 2 6" xfId="31140"/>
    <cellStyle name="Normal 12 4 2 3" xfId="3070"/>
    <cellStyle name="Normal 12 4 2 3 2" xfId="6730"/>
    <cellStyle name="Normal 12 4 2 3 2 2" xfId="13990"/>
    <cellStyle name="Normal 12 4 2 3 2 2 2" xfId="28368"/>
    <cellStyle name="Normal 12 4 2 3 2 2 2 2" xfId="57102"/>
    <cellStyle name="Normal 12 4 2 3 2 2 3" xfId="42778"/>
    <cellStyle name="Normal 12 4 2 3 2 3" xfId="21205"/>
    <cellStyle name="Normal 12 4 2 3 2 3 2" xfId="49940"/>
    <cellStyle name="Normal 12 4 2 3 2 4" xfId="35616"/>
    <cellStyle name="Normal 12 4 2 3 3" xfId="10403"/>
    <cellStyle name="Normal 12 4 2 3 3 2" xfId="24786"/>
    <cellStyle name="Normal 12 4 2 3 3 2 2" xfId="53521"/>
    <cellStyle name="Normal 12 4 2 3 3 3" xfId="39197"/>
    <cellStyle name="Normal 12 4 2 3 4" xfId="17623"/>
    <cellStyle name="Normal 12 4 2 3 4 2" xfId="46359"/>
    <cellStyle name="Normal 12 4 2 3 5" xfId="32035"/>
    <cellStyle name="Normal 12 4 2 4" xfId="4935"/>
    <cellStyle name="Normal 12 4 2 4 2" xfId="12200"/>
    <cellStyle name="Normal 12 4 2 4 2 2" xfId="26578"/>
    <cellStyle name="Normal 12 4 2 4 2 2 2" xfId="55312"/>
    <cellStyle name="Normal 12 4 2 4 2 3" xfId="40988"/>
    <cellStyle name="Normal 12 4 2 4 3" xfId="19415"/>
    <cellStyle name="Normal 12 4 2 4 3 2" xfId="48150"/>
    <cellStyle name="Normal 12 4 2 4 4" xfId="33826"/>
    <cellStyle name="Normal 12 4 2 5" xfId="8607"/>
    <cellStyle name="Normal 12 4 2 5 2" xfId="22996"/>
    <cellStyle name="Normal 12 4 2 5 2 2" xfId="51731"/>
    <cellStyle name="Normal 12 4 2 5 3" xfId="37407"/>
    <cellStyle name="Normal 12 4 2 6" xfId="15833"/>
    <cellStyle name="Normal 12 4 2 6 2" xfId="44569"/>
    <cellStyle name="Normal 12 4 2 7" xfId="30245"/>
    <cellStyle name="Normal 12 4 3" xfId="1727"/>
    <cellStyle name="Normal 12 4 3 2" xfId="3519"/>
    <cellStyle name="Normal 12 4 3 2 2" xfId="7178"/>
    <cellStyle name="Normal 12 4 3 2 2 2" xfId="14438"/>
    <cellStyle name="Normal 12 4 3 2 2 2 2" xfId="28816"/>
    <cellStyle name="Normal 12 4 3 2 2 2 2 2" xfId="57550"/>
    <cellStyle name="Normal 12 4 3 2 2 2 3" xfId="43226"/>
    <cellStyle name="Normal 12 4 3 2 2 3" xfId="21653"/>
    <cellStyle name="Normal 12 4 3 2 2 3 2" xfId="50388"/>
    <cellStyle name="Normal 12 4 3 2 2 4" xfId="36064"/>
    <cellStyle name="Normal 12 4 3 2 3" xfId="10851"/>
    <cellStyle name="Normal 12 4 3 2 3 2" xfId="25234"/>
    <cellStyle name="Normal 12 4 3 2 3 2 2" xfId="53969"/>
    <cellStyle name="Normal 12 4 3 2 3 3" xfId="39645"/>
    <cellStyle name="Normal 12 4 3 2 4" xfId="18071"/>
    <cellStyle name="Normal 12 4 3 2 4 2" xfId="46807"/>
    <cellStyle name="Normal 12 4 3 2 5" xfId="32483"/>
    <cellStyle name="Normal 12 4 3 3" xfId="5388"/>
    <cellStyle name="Normal 12 4 3 3 2" xfId="12648"/>
    <cellStyle name="Normal 12 4 3 3 2 2" xfId="27026"/>
    <cellStyle name="Normal 12 4 3 3 2 2 2" xfId="55760"/>
    <cellStyle name="Normal 12 4 3 3 2 3" xfId="41436"/>
    <cellStyle name="Normal 12 4 3 3 3" xfId="19863"/>
    <cellStyle name="Normal 12 4 3 3 3 2" xfId="48598"/>
    <cellStyle name="Normal 12 4 3 3 4" xfId="34274"/>
    <cellStyle name="Normal 12 4 3 4" xfId="9061"/>
    <cellStyle name="Normal 12 4 3 4 2" xfId="23444"/>
    <cellStyle name="Normal 12 4 3 4 2 2" xfId="52179"/>
    <cellStyle name="Normal 12 4 3 4 3" xfId="37855"/>
    <cellStyle name="Normal 12 4 3 5" xfId="16281"/>
    <cellStyle name="Normal 12 4 3 5 2" xfId="45017"/>
    <cellStyle name="Normal 12 4 3 6" xfId="30693"/>
    <cellStyle name="Normal 12 4 4" xfId="2623"/>
    <cellStyle name="Normal 12 4 4 2" xfId="6283"/>
    <cellStyle name="Normal 12 4 4 2 2" xfId="13543"/>
    <cellStyle name="Normal 12 4 4 2 2 2" xfId="27921"/>
    <cellStyle name="Normal 12 4 4 2 2 2 2" xfId="56655"/>
    <cellStyle name="Normal 12 4 4 2 2 3" xfId="42331"/>
    <cellStyle name="Normal 12 4 4 2 3" xfId="20758"/>
    <cellStyle name="Normal 12 4 4 2 3 2" xfId="49493"/>
    <cellStyle name="Normal 12 4 4 2 4" xfId="35169"/>
    <cellStyle name="Normal 12 4 4 3" xfId="9956"/>
    <cellStyle name="Normal 12 4 4 3 2" xfId="24339"/>
    <cellStyle name="Normal 12 4 4 3 2 2" xfId="53074"/>
    <cellStyle name="Normal 12 4 4 3 3" xfId="38750"/>
    <cellStyle name="Normal 12 4 4 4" xfId="17176"/>
    <cellStyle name="Normal 12 4 4 4 2" xfId="45912"/>
    <cellStyle name="Normal 12 4 4 5" xfId="31588"/>
    <cellStyle name="Normal 12 4 5" xfId="4487"/>
    <cellStyle name="Normal 12 4 5 2" xfId="11753"/>
    <cellStyle name="Normal 12 4 5 2 2" xfId="26131"/>
    <cellStyle name="Normal 12 4 5 2 2 2" xfId="54865"/>
    <cellStyle name="Normal 12 4 5 2 3" xfId="40541"/>
    <cellStyle name="Normal 12 4 5 3" xfId="18968"/>
    <cellStyle name="Normal 12 4 5 3 2" xfId="47703"/>
    <cellStyle name="Normal 12 4 5 4" xfId="33379"/>
    <cellStyle name="Normal 12 4 6" xfId="8160"/>
    <cellStyle name="Normal 12 4 6 2" xfId="22549"/>
    <cellStyle name="Normal 12 4 6 2 2" xfId="51284"/>
    <cellStyle name="Normal 12 4 6 3" xfId="36960"/>
    <cellStyle name="Normal 12 4 7" xfId="15386"/>
    <cellStyle name="Normal 12 4 7 2" xfId="44122"/>
    <cellStyle name="Normal 12 4 8" xfId="29798"/>
    <cellStyle name="Normal 12 5" xfId="967"/>
    <cellStyle name="Normal 12 5 2" xfId="1950"/>
    <cellStyle name="Normal 12 5 2 2" xfId="3742"/>
    <cellStyle name="Normal 12 5 2 2 2" xfId="7401"/>
    <cellStyle name="Normal 12 5 2 2 2 2" xfId="14661"/>
    <cellStyle name="Normal 12 5 2 2 2 2 2" xfId="29039"/>
    <cellStyle name="Normal 12 5 2 2 2 2 2 2" xfId="57773"/>
    <cellStyle name="Normal 12 5 2 2 2 2 3" xfId="43449"/>
    <cellStyle name="Normal 12 5 2 2 2 3" xfId="21876"/>
    <cellStyle name="Normal 12 5 2 2 2 3 2" xfId="50611"/>
    <cellStyle name="Normal 12 5 2 2 2 4" xfId="36287"/>
    <cellStyle name="Normal 12 5 2 2 3" xfId="11074"/>
    <cellStyle name="Normal 12 5 2 2 3 2" xfId="25457"/>
    <cellStyle name="Normal 12 5 2 2 3 2 2" xfId="54192"/>
    <cellStyle name="Normal 12 5 2 2 3 3" xfId="39868"/>
    <cellStyle name="Normal 12 5 2 2 4" xfId="18294"/>
    <cellStyle name="Normal 12 5 2 2 4 2" xfId="47030"/>
    <cellStyle name="Normal 12 5 2 2 5" xfId="32706"/>
    <cellStyle name="Normal 12 5 2 3" xfId="5611"/>
    <cellStyle name="Normal 12 5 2 3 2" xfId="12871"/>
    <cellStyle name="Normal 12 5 2 3 2 2" xfId="27249"/>
    <cellStyle name="Normal 12 5 2 3 2 2 2" xfId="55983"/>
    <cellStyle name="Normal 12 5 2 3 2 3" xfId="41659"/>
    <cellStyle name="Normal 12 5 2 3 3" xfId="20086"/>
    <cellStyle name="Normal 12 5 2 3 3 2" xfId="48821"/>
    <cellStyle name="Normal 12 5 2 3 4" xfId="34497"/>
    <cellStyle name="Normal 12 5 2 4" xfId="9284"/>
    <cellStyle name="Normal 12 5 2 4 2" xfId="23667"/>
    <cellStyle name="Normal 12 5 2 4 2 2" xfId="52402"/>
    <cellStyle name="Normal 12 5 2 4 3" xfId="38078"/>
    <cellStyle name="Normal 12 5 2 5" xfId="16504"/>
    <cellStyle name="Normal 12 5 2 5 2" xfId="45240"/>
    <cellStyle name="Normal 12 5 2 6" xfId="30916"/>
    <cellStyle name="Normal 12 5 3" xfId="2846"/>
    <cellStyle name="Normal 12 5 3 2" xfId="6506"/>
    <cellStyle name="Normal 12 5 3 2 2" xfId="13766"/>
    <cellStyle name="Normal 12 5 3 2 2 2" xfId="28144"/>
    <cellStyle name="Normal 12 5 3 2 2 2 2" xfId="56878"/>
    <cellStyle name="Normal 12 5 3 2 2 3" xfId="42554"/>
    <cellStyle name="Normal 12 5 3 2 3" xfId="20981"/>
    <cellStyle name="Normal 12 5 3 2 3 2" xfId="49716"/>
    <cellStyle name="Normal 12 5 3 2 4" xfId="35392"/>
    <cellStyle name="Normal 12 5 3 3" xfId="10179"/>
    <cellStyle name="Normal 12 5 3 3 2" xfId="24562"/>
    <cellStyle name="Normal 12 5 3 3 2 2" xfId="53297"/>
    <cellStyle name="Normal 12 5 3 3 3" xfId="38973"/>
    <cellStyle name="Normal 12 5 3 4" xfId="17399"/>
    <cellStyle name="Normal 12 5 3 4 2" xfId="46135"/>
    <cellStyle name="Normal 12 5 3 5" xfId="31811"/>
    <cellStyle name="Normal 12 5 4" xfId="4711"/>
    <cellStyle name="Normal 12 5 4 2" xfId="11976"/>
    <cellStyle name="Normal 12 5 4 2 2" xfId="26354"/>
    <cellStyle name="Normal 12 5 4 2 2 2" xfId="55088"/>
    <cellStyle name="Normal 12 5 4 2 3" xfId="40764"/>
    <cellStyle name="Normal 12 5 4 3" xfId="19191"/>
    <cellStyle name="Normal 12 5 4 3 2" xfId="47926"/>
    <cellStyle name="Normal 12 5 4 4" xfId="33602"/>
    <cellStyle name="Normal 12 5 5" xfId="8383"/>
    <cellStyle name="Normal 12 5 5 2" xfId="22772"/>
    <cellStyle name="Normal 12 5 5 2 2" xfId="51507"/>
    <cellStyle name="Normal 12 5 5 3" xfId="37183"/>
    <cellStyle name="Normal 12 5 6" xfId="15609"/>
    <cellStyle name="Normal 12 5 6 2" xfId="44345"/>
    <cellStyle name="Normal 12 5 7" xfId="30021"/>
    <cellStyle name="Normal 12 6" xfId="1481"/>
    <cellStyle name="Normal 12 6 2" xfId="3295"/>
    <cellStyle name="Normal 12 6 2 2" xfId="6954"/>
    <cellStyle name="Normal 12 6 2 2 2" xfId="14214"/>
    <cellStyle name="Normal 12 6 2 2 2 2" xfId="28592"/>
    <cellStyle name="Normal 12 6 2 2 2 2 2" xfId="57326"/>
    <cellStyle name="Normal 12 6 2 2 2 3" xfId="43002"/>
    <cellStyle name="Normal 12 6 2 2 3" xfId="21429"/>
    <cellStyle name="Normal 12 6 2 2 3 2" xfId="50164"/>
    <cellStyle name="Normal 12 6 2 2 4" xfId="35840"/>
    <cellStyle name="Normal 12 6 2 3" xfId="10627"/>
    <cellStyle name="Normal 12 6 2 3 2" xfId="25010"/>
    <cellStyle name="Normal 12 6 2 3 2 2" xfId="53745"/>
    <cellStyle name="Normal 12 6 2 3 3" xfId="39421"/>
    <cellStyle name="Normal 12 6 2 4" xfId="17847"/>
    <cellStyle name="Normal 12 6 2 4 2" xfId="46583"/>
    <cellStyle name="Normal 12 6 2 5" xfId="32259"/>
    <cellStyle name="Normal 12 6 3" xfId="5163"/>
    <cellStyle name="Normal 12 6 3 2" xfId="12424"/>
    <cellStyle name="Normal 12 6 3 2 2" xfId="26802"/>
    <cellStyle name="Normal 12 6 3 2 2 2" xfId="55536"/>
    <cellStyle name="Normal 12 6 3 2 3" xfId="41212"/>
    <cellStyle name="Normal 12 6 3 3" xfId="19639"/>
    <cellStyle name="Normal 12 6 3 3 2" xfId="48374"/>
    <cellStyle name="Normal 12 6 3 4" xfId="34050"/>
    <cellStyle name="Normal 12 6 4" xfId="8836"/>
    <cellStyle name="Normal 12 6 4 2" xfId="23220"/>
    <cellStyle name="Normal 12 6 4 2 2" xfId="51955"/>
    <cellStyle name="Normal 12 6 4 3" xfId="37631"/>
    <cellStyle name="Normal 12 6 5" xfId="16057"/>
    <cellStyle name="Normal 12 6 5 2" xfId="44793"/>
    <cellStyle name="Normal 12 6 6" xfId="30469"/>
    <cellStyle name="Normal 12 7" xfId="2399"/>
    <cellStyle name="Normal 12 7 2" xfId="6059"/>
    <cellStyle name="Normal 12 7 2 2" xfId="13319"/>
    <cellStyle name="Normal 12 7 2 2 2" xfId="27697"/>
    <cellStyle name="Normal 12 7 2 2 2 2" xfId="56431"/>
    <cellStyle name="Normal 12 7 2 2 3" xfId="42107"/>
    <cellStyle name="Normal 12 7 2 3" xfId="20534"/>
    <cellStyle name="Normal 12 7 2 3 2" xfId="49269"/>
    <cellStyle name="Normal 12 7 2 4" xfId="34945"/>
    <cellStyle name="Normal 12 7 3" xfId="9732"/>
    <cellStyle name="Normal 12 7 3 2" xfId="24115"/>
    <cellStyle name="Normal 12 7 3 2 2" xfId="52850"/>
    <cellStyle name="Normal 12 7 3 3" xfId="38526"/>
    <cellStyle name="Normal 12 7 4" xfId="16952"/>
    <cellStyle name="Normal 12 7 4 2" xfId="45688"/>
    <cellStyle name="Normal 12 7 5" xfId="31364"/>
    <cellStyle name="Normal 12 8" xfId="4253"/>
    <cellStyle name="Normal 12 8 2" xfId="11528"/>
    <cellStyle name="Normal 12 8 2 2" xfId="25907"/>
    <cellStyle name="Normal 12 8 2 2 2" xfId="54641"/>
    <cellStyle name="Normal 12 8 2 3" xfId="40317"/>
    <cellStyle name="Normal 12 8 3" xfId="18744"/>
    <cellStyle name="Normal 12 8 3 2" xfId="47479"/>
    <cellStyle name="Normal 12 8 4" xfId="33155"/>
    <cellStyle name="Normal 12 9" xfId="7921"/>
    <cellStyle name="Normal 12 9 2" xfId="22325"/>
    <cellStyle name="Normal 12 9 2 2" xfId="51060"/>
    <cellStyle name="Normal 12 9 3" xfId="36736"/>
    <cellStyle name="Normal 13" xfId="369"/>
    <cellStyle name="Normal 13 2" xfId="770"/>
    <cellStyle name="Normal 14" xfId="368"/>
    <cellStyle name="Normal 14 10" xfId="29602"/>
    <cellStyle name="Normal 14 2" xfId="607"/>
    <cellStyle name="Normal 14 2 2" xfId="884"/>
    <cellStyle name="Normal 14 2 2 2" xfId="1331"/>
    <cellStyle name="Normal 14 2 2 2 2" xfId="2314"/>
    <cellStyle name="Normal 14 2 2 2 2 2" xfId="4106"/>
    <cellStyle name="Normal 14 2 2 2 2 2 2" xfId="7765"/>
    <cellStyle name="Normal 14 2 2 2 2 2 2 2" xfId="15025"/>
    <cellStyle name="Normal 14 2 2 2 2 2 2 2 2" xfId="29403"/>
    <cellStyle name="Normal 14 2 2 2 2 2 2 2 2 2" xfId="58137"/>
    <cellStyle name="Normal 14 2 2 2 2 2 2 2 3" xfId="43813"/>
    <cellStyle name="Normal 14 2 2 2 2 2 2 3" xfId="22240"/>
    <cellStyle name="Normal 14 2 2 2 2 2 2 3 2" xfId="50975"/>
    <cellStyle name="Normal 14 2 2 2 2 2 2 4" xfId="36651"/>
    <cellStyle name="Normal 14 2 2 2 2 2 3" xfId="11438"/>
    <cellStyle name="Normal 14 2 2 2 2 2 3 2" xfId="25821"/>
    <cellStyle name="Normal 14 2 2 2 2 2 3 2 2" xfId="54556"/>
    <cellStyle name="Normal 14 2 2 2 2 2 3 3" xfId="40232"/>
    <cellStyle name="Normal 14 2 2 2 2 2 4" xfId="18658"/>
    <cellStyle name="Normal 14 2 2 2 2 2 4 2" xfId="47394"/>
    <cellStyle name="Normal 14 2 2 2 2 2 5" xfId="33070"/>
    <cellStyle name="Normal 14 2 2 2 2 3" xfId="5975"/>
    <cellStyle name="Normal 14 2 2 2 2 3 2" xfId="13235"/>
    <cellStyle name="Normal 14 2 2 2 2 3 2 2" xfId="27613"/>
    <cellStyle name="Normal 14 2 2 2 2 3 2 2 2" xfId="56347"/>
    <cellStyle name="Normal 14 2 2 2 2 3 2 3" xfId="42023"/>
    <cellStyle name="Normal 14 2 2 2 2 3 3" xfId="20450"/>
    <cellStyle name="Normal 14 2 2 2 2 3 3 2" xfId="49185"/>
    <cellStyle name="Normal 14 2 2 2 2 3 4" xfId="34861"/>
    <cellStyle name="Normal 14 2 2 2 2 4" xfId="9648"/>
    <cellStyle name="Normal 14 2 2 2 2 4 2" xfId="24031"/>
    <cellStyle name="Normal 14 2 2 2 2 4 2 2" xfId="52766"/>
    <cellStyle name="Normal 14 2 2 2 2 4 3" xfId="38442"/>
    <cellStyle name="Normal 14 2 2 2 2 5" xfId="16868"/>
    <cellStyle name="Normal 14 2 2 2 2 5 2" xfId="45604"/>
    <cellStyle name="Normal 14 2 2 2 2 6" xfId="31280"/>
    <cellStyle name="Normal 14 2 2 2 3" xfId="3210"/>
    <cellStyle name="Normal 14 2 2 2 3 2" xfId="6870"/>
    <cellStyle name="Normal 14 2 2 2 3 2 2" xfId="14130"/>
    <cellStyle name="Normal 14 2 2 2 3 2 2 2" xfId="28508"/>
    <cellStyle name="Normal 14 2 2 2 3 2 2 2 2" xfId="57242"/>
    <cellStyle name="Normal 14 2 2 2 3 2 2 3" xfId="42918"/>
    <cellStyle name="Normal 14 2 2 2 3 2 3" xfId="21345"/>
    <cellStyle name="Normal 14 2 2 2 3 2 3 2" xfId="50080"/>
    <cellStyle name="Normal 14 2 2 2 3 2 4" xfId="35756"/>
    <cellStyle name="Normal 14 2 2 2 3 3" xfId="10543"/>
    <cellStyle name="Normal 14 2 2 2 3 3 2" xfId="24926"/>
    <cellStyle name="Normal 14 2 2 2 3 3 2 2" xfId="53661"/>
    <cellStyle name="Normal 14 2 2 2 3 3 3" xfId="39337"/>
    <cellStyle name="Normal 14 2 2 2 3 4" xfId="17763"/>
    <cellStyle name="Normal 14 2 2 2 3 4 2" xfId="46499"/>
    <cellStyle name="Normal 14 2 2 2 3 5" xfId="32175"/>
    <cellStyle name="Normal 14 2 2 2 4" xfId="5075"/>
    <cellStyle name="Normal 14 2 2 2 4 2" xfId="12340"/>
    <cellStyle name="Normal 14 2 2 2 4 2 2" xfId="26718"/>
    <cellStyle name="Normal 14 2 2 2 4 2 2 2" xfId="55452"/>
    <cellStyle name="Normal 14 2 2 2 4 2 3" xfId="41128"/>
    <cellStyle name="Normal 14 2 2 2 4 3" xfId="19555"/>
    <cellStyle name="Normal 14 2 2 2 4 3 2" xfId="48290"/>
    <cellStyle name="Normal 14 2 2 2 4 4" xfId="33966"/>
    <cellStyle name="Normal 14 2 2 2 5" xfId="8747"/>
    <cellStyle name="Normal 14 2 2 2 5 2" xfId="23136"/>
    <cellStyle name="Normal 14 2 2 2 5 2 2" xfId="51871"/>
    <cellStyle name="Normal 14 2 2 2 5 3" xfId="37547"/>
    <cellStyle name="Normal 14 2 2 2 6" xfId="15973"/>
    <cellStyle name="Normal 14 2 2 2 6 2" xfId="44709"/>
    <cellStyle name="Normal 14 2 2 2 7" xfId="30385"/>
    <cellStyle name="Normal 14 2 2 3" xfId="1867"/>
    <cellStyle name="Normal 14 2 2 3 2" xfId="3659"/>
    <cellStyle name="Normal 14 2 2 3 2 2" xfId="7318"/>
    <cellStyle name="Normal 14 2 2 3 2 2 2" xfId="14578"/>
    <cellStyle name="Normal 14 2 2 3 2 2 2 2" xfId="28956"/>
    <cellStyle name="Normal 14 2 2 3 2 2 2 2 2" xfId="57690"/>
    <cellStyle name="Normal 14 2 2 3 2 2 2 3" xfId="43366"/>
    <cellStyle name="Normal 14 2 2 3 2 2 3" xfId="21793"/>
    <cellStyle name="Normal 14 2 2 3 2 2 3 2" xfId="50528"/>
    <cellStyle name="Normal 14 2 2 3 2 2 4" xfId="36204"/>
    <cellStyle name="Normal 14 2 2 3 2 3" xfId="10991"/>
    <cellStyle name="Normal 14 2 2 3 2 3 2" xfId="25374"/>
    <cellStyle name="Normal 14 2 2 3 2 3 2 2" xfId="54109"/>
    <cellStyle name="Normal 14 2 2 3 2 3 3" xfId="39785"/>
    <cellStyle name="Normal 14 2 2 3 2 4" xfId="18211"/>
    <cellStyle name="Normal 14 2 2 3 2 4 2" xfId="46947"/>
    <cellStyle name="Normal 14 2 2 3 2 5" xfId="32623"/>
    <cellStyle name="Normal 14 2 2 3 3" xfId="5528"/>
    <cellStyle name="Normal 14 2 2 3 3 2" xfId="12788"/>
    <cellStyle name="Normal 14 2 2 3 3 2 2" xfId="27166"/>
    <cellStyle name="Normal 14 2 2 3 3 2 2 2" xfId="55900"/>
    <cellStyle name="Normal 14 2 2 3 3 2 3" xfId="41576"/>
    <cellStyle name="Normal 14 2 2 3 3 3" xfId="20003"/>
    <cellStyle name="Normal 14 2 2 3 3 3 2" xfId="48738"/>
    <cellStyle name="Normal 14 2 2 3 3 4" xfId="34414"/>
    <cellStyle name="Normal 14 2 2 3 4" xfId="9201"/>
    <cellStyle name="Normal 14 2 2 3 4 2" xfId="23584"/>
    <cellStyle name="Normal 14 2 2 3 4 2 2" xfId="52319"/>
    <cellStyle name="Normal 14 2 2 3 4 3" xfId="37995"/>
    <cellStyle name="Normal 14 2 2 3 5" xfId="16421"/>
    <cellStyle name="Normal 14 2 2 3 5 2" xfId="45157"/>
    <cellStyle name="Normal 14 2 2 3 6" xfId="30833"/>
    <cellStyle name="Normal 14 2 2 4" xfId="2763"/>
    <cellStyle name="Normal 14 2 2 4 2" xfId="6423"/>
    <cellStyle name="Normal 14 2 2 4 2 2" xfId="13683"/>
    <cellStyle name="Normal 14 2 2 4 2 2 2" xfId="28061"/>
    <cellStyle name="Normal 14 2 2 4 2 2 2 2" xfId="56795"/>
    <cellStyle name="Normal 14 2 2 4 2 2 3" xfId="42471"/>
    <cellStyle name="Normal 14 2 2 4 2 3" xfId="20898"/>
    <cellStyle name="Normal 14 2 2 4 2 3 2" xfId="49633"/>
    <cellStyle name="Normal 14 2 2 4 2 4" xfId="35309"/>
    <cellStyle name="Normal 14 2 2 4 3" xfId="10096"/>
    <cellStyle name="Normal 14 2 2 4 3 2" xfId="24479"/>
    <cellStyle name="Normal 14 2 2 4 3 2 2" xfId="53214"/>
    <cellStyle name="Normal 14 2 2 4 3 3" xfId="38890"/>
    <cellStyle name="Normal 14 2 2 4 4" xfId="17316"/>
    <cellStyle name="Normal 14 2 2 4 4 2" xfId="46052"/>
    <cellStyle name="Normal 14 2 2 4 5" xfId="31728"/>
    <cellStyle name="Normal 14 2 2 5" xfId="4628"/>
    <cellStyle name="Normal 14 2 2 5 2" xfId="11893"/>
    <cellStyle name="Normal 14 2 2 5 2 2" xfId="26271"/>
    <cellStyle name="Normal 14 2 2 5 2 2 2" xfId="55005"/>
    <cellStyle name="Normal 14 2 2 5 2 3" xfId="40681"/>
    <cellStyle name="Normal 14 2 2 5 3" xfId="19108"/>
    <cellStyle name="Normal 14 2 2 5 3 2" xfId="47843"/>
    <cellStyle name="Normal 14 2 2 5 4" xfId="33519"/>
    <cellStyle name="Normal 14 2 2 6" xfId="8300"/>
    <cellStyle name="Normal 14 2 2 6 2" xfId="22689"/>
    <cellStyle name="Normal 14 2 2 6 2 2" xfId="51424"/>
    <cellStyle name="Normal 14 2 2 6 3" xfId="37100"/>
    <cellStyle name="Normal 14 2 2 7" xfId="15526"/>
    <cellStyle name="Normal 14 2 2 7 2" xfId="44262"/>
    <cellStyle name="Normal 14 2 2 8" xfId="29938"/>
    <cellStyle name="Normal 14 2 3" xfId="1107"/>
    <cellStyle name="Normal 14 2 3 2" xfId="2090"/>
    <cellStyle name="Normal 14 2 3 2 2" xfId="3882"/>
    <cellStyle name="Normal 14 2 3 2 2 2" xfId="7541"/>
    <cellStyle name="Normal 14 2 3 2 2 2 2" xfId="14801"/>
    <cellStyle name="Normal 14 2 3 2 2 2 2 2" xfId="29179"/>
    <cellStyle name="Normal 14 2 3 2 2 2 2 2 2" xfId="57913"/>
    <cellStyle name="Normal 14 2 3 2 2 2 2 3" xfId="43589"/>
    <cellStyle name="Normal 14 2 3 2 2 2 3" xfId="22016"/>
    <cellStyle name="Normal 14 2 3 2 2 2 3 2" xfId="50751"/>
    <cellStyle name="Normal 14 2 3 2 2 2 4" xfId="36427"/>
    <cellStyle name="Normal 14 2 3 2 2 3" xfId="11214"/>
    <cellStyle name="Normal 14 2 3 2 2 3 2" xfId="25597"/>
    <cellStyle name="Normal 14 2 3 2 2 3 2 2" xfId="54332"/>
    <cellStyle name="Normal 14 2 3 2 2 3 3" xfId="40008"/>
    <cellStyle name="Normal 14 2 3 2 2 4" xfId="18434"/>
    <cellStyle name="Normal 14 2 3 2 2 4 2" xfId="47170"/>
    <cellStyle name="Normal 14 2 3 2 2 5" xfId="32846"/>
    <cellStyle name="Normal 14 2 3 2 3" xfId="5751"/>
    <cellStyle name="Normal 14 2 3 2 3 2" xfId="13011"/>
    <cellStyle name="Normal 14 2 3 2 3 2 2" xfId="27389"/>
    <cellStyle name="Normal 14 2 3 2 3 2 2 2" xfId="56123"/>
    <cellStyle name="Normal 14 2 3 2 3 2 3" xfId="41799"/>
    <cellStyle name="Normal 14 2 3 2 3 3" xfId="20226"/>
    <cellStyle name="Normal 14 2 3 2 3 3 2" xfId="48961"/>
    <cellStyle name="Normal 14 2 3 2 3 4" xfId="34637"/>
    <cellStyle name="Normal 14 2 3 2 4" xfId="9424"/>
    <cellStyle name="Normal 14 2 3 2 4 2" xfId="23807"/>
    <cellStyle name="Normal 14 2 3 2 4 2 2" xfId="52542"/>
    <cellStyle name="Normal 14 2 3 2 4 3" xfId="38218"/>
    <cellStyle name="Normal 14 2 3 2 5" xfId="16644"/>
    <cellStyle name="Normal 14 2 3 2 5 2" xfId="45380"/>
    <cellStyle name="Normal 14 2 3 2 6" xfId="31056"/>
    <cellStyle name="Normal 14 2 3 3" xfId="2986"/>
    <cellStyle name="Normal 14 2 3 3 2" xfId="6646"/>
    <cellStyle name="Normal 14 2 3 3 2 2" xfId="13906"/>
    <cellStyle name="Normal 14 2 3 3 2 2 2" xfId="28284"/>
    <cellStyle name="Normal 14 2 3 3 2 2 2 2" xfId="57018"/>
    <cellStyle name="Normal 14 2 3 3 2 2 3" xfId="42694"/>
    <cellStyle name="Normal 14 2 3 3 2 3" xfId="21121"/>
    <cellStyle name="Normal 14 2 3 3 2 3 2" xfId="49856"/>
    <cellStyle name="Normal 14 2 3 3 2 4" xfId="35532"/>
    <cellStyle name="Normal 14 2 3 3 3" xfId="10319"/>
    <cellStyle name="Normal 14 2 3 3 3 2" xfId="24702"/>
    <cellStyle name="Normal 14 2 3 3 3 2 2" xfId="53437"/>
    <cellStyle name="Normal 14 2 3 3 3 3" xfId="39113"/>
    <cellStyle name="Normal 14 2 3 3 4" xfId="17539"/>
    <cellStyle name="Normal 14 2 3 3 4 2" xfId="46275"/>
    <cellStyle name="Normal 14 2 3 3 5" xfId="31951"/>
    <cellStyle name="Normal 14 2 3 4" xfId="4851"/>
    <cellStyle name="Normal 14 2 3 4 2" xfId="12116"/>
    <cellStyle name="Normal 14 2 3 4 2 2" xfId="26494"/>
    <cellStyle name="Normal 14 2 3 4 2 2 2" xfId="55228"/>
    <cellStyle name="Normal 14 2 3 4 2 3" xfId="40904"/>
    <cellStyle name="Normal 14 2 3 4 3" xfId="19331"/>
    <cellStyle name="Normal 14 2 3 4 3 2" xfId="48066"/>
    <cellStyle name="Normal 14 2 3 4 4" xfId="33742"/>
    <cellStyle name="Normal 14 2 3 5" xfId="8523"/>
    <cellStyle name="Normal 14 2 3 5 2" xfId="22912"/>
    <cellStyle name="Normal 14 2 3 5 2 2" xfId="51647"/>
    <cellStyle name="Normal 14 2 3 5 3" xfId="37323"/>
    <cellStyle name="Normal 14 2 3 6" xfId="15749"/>
    <cellStyle name="Normal 14 2 3 6 2" xfId="44485"/>
    <cellStyle name="Normal 14 2 3 7" xfId="30161"/>
    <cellStyle name="Normal 14 2 4" xfId="1639"/>
    <cellStyle name="Normal 14 2 4 2" xfId="3435"/>
    <cellStyle name="Normal 14 2 4 2 2" xfId="7094"/>
    <cellStyle name="Normal 14 2 4 2 2 2" xfId="14354"/>
    <cellStyle name="Normal 14 2 4 2 2 2 2" xfId="28732"/>
    <cellStyle name="Normal 14 2 4 2 2 2 2 2" xfId="57466"/>
    <cellStyle name="Normal 14 2 4 2 2 2 3" xfId="43142"/>
    <cellStyle name="Normal 14 2 4 2 2 3" xfId="21569"/>
    <cellStyle name="Normal 14 2 4 2 2 3 2" xfId="50304"/>
    <cellStyle name="Normal 14 2 4 2 2 4" xfId="35980"/>
    <cellStyle name="Normal 14 2 4 2 3" xfId="10767"/>
    <cellStyle name="Normal 14 2 4 2 3 2" xfId="25150"/>
    <cellStyle name="Normal 14 2 4 2 3 2 2" xfId="53885"/>
    <cellStyle name="Normal 14 2 4 2 3 3" xfId="39561"/>
    <cellStyle name="Normal 14 2 4 2 4" xfId="17987"/>
    <cellStyle name="Normal 14 2 4 2 4 2" xfId="46723"/>
    <cellStyle name="Normal 14 2 4 2 5" xfId="32399"/>
    <cellStyle name="Normal 14 2 4 3" xfId="5304"/>
    <cellStyle name="Normal 14 2 4 3 2" xfId="12564"/>
    <cellStyle name="Normal 14 2 4 3 2 2" xfId="26942"/>
    <cellStyle name="Normal 14 2 4 3 2 2 2" xfId="55676"/>
    <cellStyle name="Normal 14 2 4 3 2 3" xfId="41352"/>
    <cellStyle name="Normal 14 2 4 3 3" xfId="19779"/>
    <cellStyle name="Normal 14 2 4 3 3 2" xfId="48514"/>
    <cellStyle name="Normal 14 2 4 3 4" xfId="34190"/>
    <cellStyle name="Normal 14 2 4 4" xfId="8977"/>
    <cellStyle name="Normal 14 2 4 4 2" xfId="23360"/>
    <cellStyle name="Normal 14 2 4 4 2 2" xfId="52095"/>
    <cellStyle name="Normal 14 2 4 4 3" xfId="37771"/>
    <cellStyle name="Normal 14 2 4 5" xfId="16197"/>
    <cellStyle name="Normal 14 2 4 5 2" xfId="44933"/>
    <cellStyle name="Normal 14 2 4 6" xfId="30609"/>
    <cellStyle name="Normal 14 2 5" xfId="2539"/>
    <cellStyle name="Normal 14 2 5 2" xfId="6199"/>
    <cellStyle name="Normal 14 2 5 2 2" xfId="13459"/>
    <cellStyle name="Normal 14 2 5 2 2 2" xfId="27837"/>
    <cellStyle name="Normal 14 2 5 2 2 2 2" xfId="56571"/>
    <cellStyle name="Normal 14 2 5 2 2 3" xfId="42247"/>
    <cellStyle name="Normal 14 2 5 2 3" xfId="20674"/>
    <cellStyle name="Normal 14 2 5 2 3 2" xfId="49409"/>
    <cellStyle name="Normal 14 2 5 2 4" xfId="35085"/>
    <cellStyle name="Normal 14 2 5 3" xfId="9872"/>
    <cellStyle name="Normal 14 2 5 3 2" xfId="24255"/>
    <cellStyle name="Normal 14 2 5 3 2 2" xfId="52990"/>
    <cellStyle name="Normal 14 2 5 3 3" xfId="38666"/>
    <cellStyle name="Normal 14 2 5 4" xfId="17092"/>
    <cellStyle name="Normal 14 2 5 4 2" xfId="45828"/>
    <cellStyle name="Normal 14 2 5 5" xfId="31504"/>
    <cellStyle name="Normal 14 2 6" xfId="4402"/>
    <cellStyle name="Normal 14 2 6 2" xfId="11669"/>
    <cellStyle name="Normal 14 2 6 2 2" xfId="26047"/>
    <cellStyle name="Normal 14 2 6 2 2 2" xfId="54781"/>
    <cellStyle name="Normal 14 2 6 2 3" xfId="40457"/>
    <cellStyle name="Normal 14 2 6 3" xfId="18884"/>
    <cellStyle name="Normal 14 2 6 3 2" xfId="47619"/>
    <cellStyle name="Normal 14 2 6 4" xfId="33295"/>
    <cellStyle name="Normal 14 2 7" xfId="8073"/>
    <cellStyle name="Normal 14 2 7 2" xfId="22465"/>
    <cellStyle name="Normal 14 2 7 2 2" xfId="51200"/>
    <cellStyle name="Normal 14 2 7 3" xfId="36876"/>
    <cellStyle name="Normal 14 2 8" xfId="15302"/>
    <cellStyle name="Normal 14 2 8 2" xfId="44038"/>
    <cellStyle name="Normal 14 2 9" xfId="29714"/>
    <cellStyle name="Normal 14 3" xfId="769"/>
    <cellStyle name="Normal 14 3 2" xfId="1219"/>
    <cellStyle name="Normal 14 3 2 2" xfId="2202"/>
    <cellStyle name="Normal 14 3 2 2 2" xfId="3994"/>
    <cellStyle name="Normal 14 3 2 2 2 2" xfId="7653"/>
    <cellStyle name="Normal 14 3 2 2 2 2 2" xfId="14913"/>
    <cellStyle name="Normal 14 3 2 2 2 2 2 2" xfId="29291"/>
    <cellStyle name="Normal 14 3 2 2 2 2 2 2 2" xfId="58025"/>
    <cellStyle name="Normal 14 3 2 2 2 2 2 3" xfId="43701"/>
    <cellStyle name="Normal 14 3 2 2 2 2 3" xfId="22128"/>
    <cellStyle name="Normal 14 3 2 2 2 2 3 2" xfId="50863"/>
    <cellStyle name="Normal 14 3 2 2 2 2 4" xfId="36539"/>
    <cellStyle name="Normal 14 3 2 2 2 3" xfId="11326"/>
    <cellStyle name="Normal 14 3 2 2 2 3 2" xfId="25709"/>
    <cellStyle name="Normal 14 3 2 2 2 3 2 2" xfId="54444"/>
    <cellStyle name="Normal 14 3 2 2 2 3 3" xfId="40120"/>
    <cellStyle name="Normal 14 3 2 2 2 4" xfId="18546"/>
    <cellStyle name="Normal 14 3 2 2 2 4 2" xfId="47282"/>
    <cellStyle name="Normal 14 3 2 2 2 5" xfId="32958"/>
    <cellStyle name="Normal 14 3 2 2 3" xfId="5863"/>
    <cellStyle name="Normal 14 3 2 2 3 2" xfId="13123"/>
    <cellStyle name="Normal 14 3 2 2 3 2 2" xfId="27501"/>
    <cellStyle name="Normal 14 3 2 2 3 2 2 2" xfId="56235"/>
    <cellStyle name="Normal 14 3 2 2 3 2 3" xfId="41911"/>
    <cellStyle name="Normal 14 3 2 2 3 3" xfId="20338"/>
    <cellStyle name="Normal 14 3 2 2 3 3 2" xfId="49073"/>
    <cellStyle name="Normal 14 3 2 2 3 4" xfId="34749"/>
    <cellStyle name="Normal 14 3 2 2 4" xfId="9536"/>
    <cellStyle name="Normal 14 3 2 2 4 2" xfId="23919"/>
    <cellStyle name="Normal 14 3 2 2 4 2 2" xfId="52654"/>
    <cellStyle name="Normal 14 3 2 2 4 3" xfId="38330"/>
    <cellStyle name="Normal 14 3 2 2 5" xfId="16756"/>
    <cellStyle name="Normal 14 3 2 2 5 2" xfId="45492"/>
    <cellStyle name="Normal 14 3 2 2 6" xfId="31168"/>
    <cellStyle name="Normal 14 3 2 3" xfId="3098"/>
    <cellStyle name="Normal 14 3 2 3 2" xfId="6758"/>
    <cellStyle name="Normal 14 3 2 3 2 2" xfId="14018"/>
    <cellStyle name="Normal 14 3 2 3 2 2 2" xfId="28396"/>
    <cellStyle name="Normal 14 3 2 3 2 2 2 2" xfId="57130"/>
    <cellStyle name="Normal 14 3 2 3 2 2 3" xfId="42806"/>
    <cellStyle name="Normal 14 3 2 3 2 3" xfId="21233"/>
    <cellStyle name="Normal 14 3 2 3 2 3 2" xfId="49968"/>
    <cellStyle name="Normal 14 3 2 3 2 4" xfId="35644"/>
    <cellStyle name="Normal 14 3 2 3 3" xfId="10431"/>
    <cellStyle name="Normal 14 3 2 3 3 2" xfId="24814"/>
    <cellStyle name="Normal 14 3 2 3 3 2 2" xfId="53549"/>
    <cellStyle name="Normal 14 3 2 3 3 3" xfId="39225"/>
    <cellStyle name="Normal 14 3 2 3 4" xfId="17651"/>
    <cellStyle name="Normal 14 3 2 3 4 2" xfId="46387"/>
    <cellStyle name="Normal 14 3 2 3 5" xfId="32063"/>
    <cellStyle name="Normal 14 3 2 4" xfId="4963"/>
    <cellStyle name="Normal 14 3 2 4 2" xfId="12228"/>
    <cellStyle name="Normal 14 3 2 4 2 2" xfId="26606"/>
    <cellStyle name="Normal 14 3 2 4 2 2 2" xfId="55340"/>
    <cellStyle name="Normal 14 3 2 4 2 3" xfId="41016"/>
    <cellStyle name="Normal 14 3 2 4 3" xfId="19443"/>
    <cellStyle name="Normal 14 3 2 4 3 2" xfId="48178"/>
    <cellStyle name="Normal 14 3 2 4 4" xfId="33854"/>
    <cellStyle name="Normal 14 3 2 5" xfId="8635"/>
    <cellStyle name="Normal 14 3 2 5 2" xfId="23024"/>
    <cellStyle name="Normal 14 3 2 5 2 2" xfId="51759"/>
    <cellStyle name="Normal 14 3 2 5 3" xfId="37435"/>
    <cellStyle name="Normal 14 3 2 6" xfId="15861"/>
    <cellStyle name="Normal 14 3 2 6 2" xfId="44597"/>
    <cellStyle name="Normal 14 3 2 7" xfId="30273"/>
    <cellStyle name="Normal 14 3 3" xfId="1755"/>
    <cellStyle name="Normal 14 3 3 2" xfId="3547"/>
    <cellStyle name="Normal 14 3 3 2 2" xfId="7206"/>
    <cellStyle name="Normal 14 3 3 2 2 2" xfId="14466"/>
    <cellStyle name="Normal 14 3 3 2 2 2 2" xfId="28844"/>
    <cellStyle name="Normal 14 3 3 2 2 2 2 2" xfId="57578"/>
    <cellStyle name="Normal 14 3 3 2 2 2 3" xfId="43254"/>
    <cellStyle name="Normal 14 3 3 2 2 3" xfId="21681"/>
    <cellStyle name="Normal 14 3 3 2 2 3 2" xfId="50416"/>
    <cellStyle name="Normal 14 3 3 2 2 4" xfId="36092"/>
    <cellStyle name="Normal 14 3 3 2 3" xfId="10879"/>
    <cellStyle name="Normal 14 3 3 2 3 2" xfId="25262"/>
    <cellStyle name="Normal 14 3 3 2 3 2 2" xfId="53997"/>
    <cellStyle name="Normal 14 3 3 2 3 3" xfId="39673"/>
    <cellStyle name="Normal 14 3 3 2 4" xfId="18099"/>
    <cellStyle name="Normal 14 3 3 2 4 2" xfId="46835"/>
    <cellStyle name="Normal 14 3 3 2 5" xfId="32511"/>
    <cellStyle name="Normal 14 3 3 3" xfId="5416"/>
    <cellStyle name="Normal 14 3 3 3 2" xfId="12676"/>
    <cellStyle name="Normal 14 3 3 3 2 2" xfId="27054"/>
    <cellStyle name="Normal 14 3 3 3 2 2 2" xfId="55788"/>
    <cellStyle name="Normal 14 3 3 3 2 3" xfId="41464"/>
    <cellStyle name="Normal 14 3 3 3 3" xfId="19891"/>
    <cellStyle name="Normal 14 3 3 3 3 2" xfId="48626"/>
    <cellStyle name="Normal 14 3 3 3 4" xfId="34302"/>
    <cellStyle name="Normal 14 3 3 4" xfId="9089"/>
    <cellStyle name="Normal 14 3 3 4 2" xfId="23472"/>
    <cellStyle name="Normal 14 3 3 4 2 2" xfId="52207"/>
    <cellStyle name="Normal 14 3 3 4 3" xfId="37883"/>
    <cellStyle name="Normal 14 3 3 5" xfId="16309"/>
    <cellStyle name="Normal 14 3 3 5 2" xfId="45045"/>
    <cellStyle name="Normal 14 3 3 6" xfId="30721"/>
    <cellStyle name="Normal 14 3 4" xfId="2651"/>
    <cellStyle name="Normal 14 3 4 2" xfId="6311"/>
    <cellStyle name="Normal 14 3 4 2 2" xfId="13571"/>
    <cellStyle name="Normal 14 3 4 2 2 2" xfId="27949"/>
    <cellStyle name="Normal 14 3 4 2 2 2 2" xfId="56683"/>
    <cellStyle name="Normal 14 3 4 2 2 3" xfId="42359"/>
    <cellStyle name="Normal 14 3 4 2 3" xfId="20786"/>
    <cellStyle name="Normal 14 3 4 2 3 2" xfId="49521"/>
    <cellStyle name="Normal 14 3 4 2 4" xfId="35197"/>
    <cellStyle name="Normal 14 3 4 3" xfId="9984"/>
    <cellStyle name="Normal 14 3 4 3 2" xfId="24367"/>
    <cellStyle name="Normal 14 3 4 3 2 2" xfId="53102"/>
    <cellStyle name="Normal 14 3 4 3 3" xfId="38778"/>
    <cellStyle name="Normal 14 3 4 4" xfId="17204"/>
    <cellStyle name="Normal 14 3 4 4 2" xfId="45940"/>
    <cellStyle name="Normal 14 3 4 5" xfId="31616"/>
    <cellStyle name="Normal 14 3 5" xfId="4515"/>
    <cellStyle name="Normal 14 3 5 2" xfId="11781"/>
    <cellStyle name="Normal 14 3 5 2 2" xfId="26159"/>
    <cellStyle name="Normal 14 3 5 2 2 2" xfId="54893"/>
    <cellStyle name="Normal 14 3 5 2 3" xfId="40569"/>
    <cellStyle name="Normal 14 3 5 3" xfId="18996"/>
    <cellStyle name="Normal 14 3 5 3 2" xfId="47731"/>
    <cellStyle name="Normal 14 3 5 4" xfId="33407"/>
    <cellStyle name="Normal 14 3 6" xfId="8188"/>
    <cellStyle name="Normal 14 3 6 2" xfId="22577"/>
    <cellStyle name="Normal 14 3 6 2 2" xfId="51312"/>
    <cellStyle name="Normal 14 3 6 3" xfId="36988"/>
    <cellStyle name="Normal 14 3 7" xfId="15414"/>
    <cellStyle name="Normal 14 3 7 2" xfId="44150"/>
    <cellStyle name="Normal 14 3 8" xfId="29826"/>
    <cellStyle name="Normal 14 4" xfId="995"/>
    <cellStyle name="Normal 14 4 2" xfId="1978"/>
    <cellStyle name="Normal 14 4 2 2" xfId="3770"/>
    <cellStyle name="Normal 14 4 2 2 2" xfId="7429"/>
    <cellStyle name="Normal 14 4 2 2 2 2" xfId="14689"/>
    <cellStyle name="Normal 14 4 2 2 2 2 2" xfId="29067"/>
    <cellStyle name="Normal 14 4 2 2 2 2 2 2" xfId="57801"/>
    <cellStyle name="Normal 14 4 2 2 2 2 3" xfId="43477"/>
    <cellStyle name="Normal 14 4 2 2 2 3" xfId="21904"/>
    <cellStyle name="Normal 14 4 2 2 2 3 2" xfId="50639"/>
    <cellStyle name="Normal 14 4 2 2 2 4" xfId="36315"/>
    <cellStyle name="Normal 14 4 2 2 3" xfId="11102"/>
    <cellStyle name="Normal 14 4 2 2 3 2" xfId="25485"/>
    <cellStyle name="Normal 14 4 2 2 3 2 2" xfId="54220"/>
    <cellStyle name="Normal 14 4 2 2 3 3" xfId="39896"/>
    <cellStyle name="Normal 14 4 2 2 4" xfId="18322"/>
    <cellStyle name="Normal 14 4 2 2 4 2" xfId="47058"/>
    <cellStyle name="Normal 14 4 2 2 5" xfId="32734"/>
    <cellStyle name="Normal 14 4 2 3" xfId="5639"/>
    <cellStyle name="Normal 14 4 2 3 2" xfId="12899"/>
    <cellStyle name="Normal 14 4 2 3 2 2" xfId="27277"/>
    <cellStyle name="Normal 14 4 2 3 2 2 2" xfId="56011"/>
    <cellStyle name="Normal 14 4 2 3 2 3" xfId="41687"/>
    <cellStyle name="Normal 14 4 2 3 3" xfId="20114"/>
    <cellStyle name="Normal 14 4 2 3 3 2" xfId="48849"/>
    <cellStyle name="Normal 14 4 2 3 4" xfId="34525"/>
    <cellStyle name="Normal 14 4 2 4" xfId="9312"/>
    <cellStyle name="Normal 14 4 2 4 2" xfId="23695"/>
    <cellStyle name="Normal 14 4 2 4 2 2" xfId="52430"/>
    <cellStyle name="Normal 14 4 2 4 3" xfId="38106"/>
    <cellStyle name="Normal 14 4 2 5" xfId="16532"/>
    <cellStyle name="Normal 14 4 2 5 2" xfId="45268"/>
    <cellStyle name="Normal 14 4 2 6" xfId="30944"/>
    <cellStyle name="Normal 14 4 3" xfId="2874"/>
    <cellStyle name="Normal 14 4 3 2" xfId="6534"/>
    <cellStyle name="Normal 14 4 3 2 2" xfId="13794"/>
    <cellStyle name="Normal 14 4 3 2 2 2" xfId="28172"/>
    <cellStyle name="Normal 14 4 3 2 2 2 2" xfId="56906"/>
    <cellStyle name="Normal 14 4 3 2 2 3" xfId="42582"/>
    <cellStyle name="Normal 14 4 3 2 3" xfId="21009"/>
    <cellStyle name="Normal 14 4 3 2 3 2" xfId="49744"/>
    <cellStyle name="Normal 14 4 3 2 4" xfId="35420"/>
    <cellStyle name="Normal 14 4 3 3" xfId="10207"/>
    <cellStyle name="Normal 14 4 3 3 2" xfId="24590"/>
    <cellStyle name="Normal 14 4 3 3 2 2" xfId="53325"/>
    <cellStyle name="Normal 14 4 3 3 3" xfId="39001"/>
    <cellStyle name="Normal 14 4 3 4" xfId="17427"/>
    <cellStyle name="Normal 14 4 3 4 2" xfId="46163"/>
    <cellStyle name="Normal 14 4 3 5" xfId="31839"/>
    <cellStyle name="Normal 14 4 4" xfId="4739"/>
    <cellStyle name="Normal 14 4 4 2" xfId="12004"/>
    <cellStyle name="Normal 14 4 4 2 2" xfId="26382"/>
    <cellStyle name="Normal 14 4 4 2 2 2" xfId="55116"/>
    <cellStyle name="Normal 14 4 4 2 3" xfId="40792"/>
    <cellStyle name="Normal 14 4 4 3" xfId="19219"/>
    <cellStyle name="Normal 14 4 4 3 2" xfId="47954"/>
    <cellStyle name="Normal 14 4 4 4" xfId="33630"/>
    <cellStyle name="Normal 14 4 5" xfId="8411"/>
    <cellStyle name="Normal 14 4 5 2" xfId="22800"/>
    <cellStyle name="Normal 14 4 5 2 2" xfId="51535"/>
    <cellStyle name="Normal 14 4 5 3" xfId="37211"/>
    <cellStyle name="Normal 14 4 6" xfId="15637"/>
    <cellStyle name="Normal 14 4 6 2" xfId="44373"/>
    <cellStyle name="Normal 14 4 7" xfId="30049"/>
    <cellStyle name="Normal 14 5" xfId="1514"/>
    <cellStyle name="Normal 14 5 2" xfId="3323"/>
    <cellStyle name="Normal 14 5 2 2" xfId="6982"/>
    <cellStyle name="Normal 14 5 2 2 2" xfId="14242"/>
    <cellStyle name="Normal 14 5 2 2 2 2" xfId="28620"/>
    <cellStyle name="Normal 14 5 2 2 2 2 2" xfId="57354"/>
    <cellStyle name="Normal 14 5 2 2 2 3" xfId="43030"/>
    <cellStyle name="Normal 14 5 2 2 3" xfId="21457"/>
    <cellStyle name="Normal 14 5 2 2 3 2" xfId="50192"/>
    <cellStyle name="Normal 14 5 2 2 4" xfId="35868"/>
    <cellStyle name="Normal 14 5 2 3" xfId="10655"/>
    <cellStyle name="Normal 14 5 2 3 2" xfId="25038"/>
    <cellStyle name="Normal 14 5 2 3 2 2" xfId="53773"/>
    <cellStyle name="Normal 14 5 2 3 3" xfId="39449"/>
    <cellStyle name="Normal 14 5 2 4" xfId="17875"/>
    <cellStyle name="Normal 14 5 2 4 2" xfId="46611"/>
    <cellStyle name="Normal 14 5 2 5" xfId="32287"/>
    <cellStyle name="Normal 14 5 3" xfId="5191"/>
    <cellStyle name="Normal 14 5 3 2" xfId="12452"/>
    <cellStyle name="Normal 14 5 3 2 2" xfId="26830"/>
    <cellStyle name="Normal 14 5 3 2 2 2" xfId="55564"/>
    <cellStyle name="Normal 14 5 3 2 3" xfId="41240"/>
    <cellStyle name="Normal 14 5 3 3" xfId="19667"/>
    <cellStyle name="Normal 14 5 3 3 2" xfId="48402"/>
    <cellStyle name="Normal 14 5 3 4" xfId="34078"/>
    <cellStyle name="Normal 14 5 4" xfId="8865"/>
    <cellStyle name="Normal 14 5 4 2" xfId="23248"/>
    <cellStyle name="Normal 14 5 4 2 2" xfId="51983"/>
    <cellStyle name="Normal 14 5 4 3" xfId="37659"/>
    <cellStyle name="Normal 14 5 5" xfId="16085"/>
    <cellStyle name="Normal 14 5 5 2" xfId="44821"/>
    <cellStyle name="Normal 14 5 6" xfId="30497"/>
    <cellStyle name="Normal 14 6" xfId="2427"/>
    <cellStyle name="Normal 14 6 2" xfId="6087"/>
    <cellStyle name="Normal 14 6 2 2" xfId="13347"/>
    <cellStyle name="Normal 14 6 2 2 2" xfId="27725"/>
    <cellStyle name="Normal 14 6 2 2 2 2" xfId="56459"/>
    <cellStyle name="Normal 14 6 2 2 3" xfId="42135"/>
    <cellStyle name="Normal 14 6 2 3" xfId="20562"/>
    <cellStyle name="Normal 14 6 2 3 2" xfId="49297"/>
    <cellStyle name="Normal 14 6 2 4" xfId="34973"/>
    <cellStyle name="Normal 14 6 3" xfId="9760"/>
    <cellStyle name="Normal 14 6 3 2" xfId="24143"/>
    <cellStyle name="Normal 14 6 3 2 2" xfId="52878"/>
    <cellStyle name="Normal 14 6 3 3" xfId="38554"/>
    <cellStyle name="Normal 14 6 4" xfId="16980"/>
    <cellStyle name="Normal 14 6 4 2" xfId="45716"/>
    <cellStyle name="Normal 14 6 5" xfId="31392"/>
    <cellStyle name="Normal 14 7" xfId="4284"/>
    <cellStyle name="Normal 14 7 2" xfId="11556"/>
    <cellStyle name="Normal 14 7 2 2" xfId="25935"/>
    <cellStyle name="Normal 14 7 2 2 2" xfId="54669"/>
    <cellStyle name="Normal 14 7 2 3" xfId="40345"/>
    <cellStyle name="Normal 14 7 3" xfId="18772"/>
    <cellStyle name="Normal 14 7 3 2" xfId="47507"/>
    <cellStyle name="Normal 14 7 4" xfId="33183"/>
    <cellStyle name="Normal 14 8" xfId="7952"/>
    <cellStyle name="Normal 14 8 2" xfId="22353"/>
    <cellStyle name="Normal 14 8 2 2" xfId="51088"/>
    <cellStyle name="Normal 14 8 3" xfId="36764"/>
    <cellStyle name="Normal 14 9" xfId="15190"/>
    <cellStyle name="Normal 14 9 2" xfId="43926"/>
    <cellStyle name="Normal 15" xfId="469"/>
    <cellStyle name="Normal 15 2" xfId="827"/>
    <cellStyle name="Normal 16" xfId="468"/>
    <cellStyle name="Normal 16 2" xfId="826"/>
    <cellStyle name="Normal 16 2 2" xfId="1275"/>
    <cellStyle name="Normal 16 2 2 2" xfId="2258"/>
    <cellStyle name="Normal 16 2 2 2 2" xfId="4050"/>
    <cellStyle name="Normal 16 2 2 2 2 2" xfId="7709"/>
    <cellStyle name="Normal 16 2 2 2 2 2 2" xfId="14969"/>
    <cellStyle name="Normal 16 2 2 2 2 2 2 2" xfId="29347"/>
    <cellStyle name="Normal 16 2 2 2 2 2 2 2 2" xfId="58081"/>
    <cellStyle name="Normal 16 2 2 2 2 2 2 3" xfId="43757"/>
    <cellStyle name="Normal 16 2 2 2 2 2 3" xfId="22184"/>
    <cellStyle name="Normal 16 2 2 2 2 2 3 2" xfId="50919"/>
    <cellStyle name="Normal 16 2 2 2 2 2 4" xfId="36595"/>
    <cellStyle name="Normal 16 2 2 2 2 3" xfId="11382"/>
    <cellStyle name="Normal 16 2 2 2 2 3 2" xfId="25765"/>
    <cellStyle name="Normal 16 2 2 2 2 3 2 2" xfId="54500"/>
    <cellStyle name="Normal 16 2 2 2 2 3 3" xfId="40176"/>
    <cellStyle name="Normal 16 2 2 2 2 4" xfId="18602"/>
    <cellStyle name="Normal 16 2 2 2 2 4 2" xfId="47338"/>
    <cellStyle name="Normal 16 2 2 2 2 5" xfId="33014"/>
    <cellStyle name="Normal 16 2 2 2 3" xfId="5919"/>
    <cellStyle name="Normal 16 2 2 2 3 2" xfId="13179"/>
    <cellStyle name="Normal 16 2 2 2 3 2 2" xfId="27557"/>
    <cellStyle name="Normal 16 2 2 2 3 2 2 2" xfId="56291"/>
    <cellStyle name="Normal 16 2 2 2 3 2 3" xfId="41967"/>
    <cellStyle name="Normal 16 2 2 2 3 3" xfId="20394"/>
    <cellStyle name="Normal 16 2 2 2 3 3 2" xfId="49129"/>
    <cellStyle name="Normal 16 2 2 2 3 4" xfId="34805"/>
    <cellStyle name="Normal 16 2 2 2 4" xfId="9592"/>
    <cellStyle name="Normal 16 2 2 2 4 2" xfId="23975"/>
    <cellStyle name="Normal 16 2 2 2 4 2 2" xfId="52710"/>
    <cellStyle name="Normal 16 2 2 2 4 3" xfId="38386"/>
    <cellStyle name="Normal 16 2 2 2 5" xfId="16812"/>
    <cellStyle name="Normal 16 2 2 2 5 2" xfId="45548"/>
    <cellStyle name="Normal 16 2 2 2 6" xfId="31224"/>
    <cellStyle name="Normal 16 2 2 3" xfId="3154"/>
    <cellStyle name="Normal 16 2 2 3 2" xfId="6814"/>
    <cellStyle name="Normal 16 2 2 3 2 2" xfId="14074"/>
    <cellStyle name="Normal 16 2 2 3 2 2 2" xfId="28452"/>
    <cellStyle name="Normal 16 2 2 3 2 2 2 2" xfId="57186"/>
    <cellStyle name="Normal 16 2 2 3 2 2 3" xfId="42862"/>
    <cellStyle name="Normal 16 2 2 3 2 3" xfId="21289"/>
    <cellStyle name="Normal 16 2 2 3 2 3 2" xfId="50024"/>
    <cellStyle name="Normal 16 2 2 3 2 4" xfId="35700"/>
    <cellStyle name="Normal 16 2 2 3 3" xfId="10487"/>
    <cellStyle name="Normal 16 2 2 3 3 2" xfId="24870"/>
    <cellStyle name="Normal 16 2 2 3 3 2 2" xfId="53605"/>
    <cellStyle name="Normal 16 2 2 3 3 3" xfId="39281"/>
    <cellStyle name="Normal 16 2 2 3 4" xfId="17707"/>
    <cellStyle name="Normal 16 2 2 3 4 2" xfId="46443"/>
    <cellStyle name="Normal 16 2 2 3 5" xfId="32119"/>
    <cellStyle name="Normal 16 2 2 4" xfId="5019"/>
    <cellStyle name="Normal 16 2 2 4 2" xfId="12284"/>
    <cellStyle name="Normal 16 2 2 4 2 2" xfId="26662"/>
    <cellStyle name="Normal 16 2 2 4 2 2 2" xfId="55396"/>
    <cellStyle name="Normal 16 2 2 4 2 3" xfId="41072"/>
    <cellStyle name="Normal 16 2 2 4 3" xfId="19499"/>
    <cellStyle name="Normal 16 2 2 4 3 2" xfId="48234"/>
    <cellStyle name="Normal 16 2 2 4 4" xfId="33910"/>
    <cellStyle name="Normal 16 2 2 5" xfId="8691"/>
    <cellStyle name="Normal 16 2 2 5 2" xfId="23080"/>
    <cellStyle name="Normal 16 2 2 5 2 2" xfId="51815"/>
    <cellStyle name="Normal 16 2 2 5 3" xfId="37491"/>
    <cellStyle name="Normal 16 2 2 6" xfId="15917"/>
    <cellStyle name="Normal 16 2 2 6 2" xfId="44653"/>
    <cellStyle name="Normal 16 2 2 7" xfId="30329"/>
    <cellStyle name="Normal 16 2 3" xfId="1811"/>
    <cellStyle name="Normal 16 2 3 2" xfId="3603"/>
    <cellStyle name="Normal 16 2 3 2 2" xfId="7262"/>
    <cellStyle name="Normal 16 2 3 2 2 2" xfId="14522"/>
    <cellStyle name="Normal 16 2 3 2 2 2 2" xfId="28900"/>
    <cellStyle name="Normal 16 2 3 2 2 2 2 2" xfId="57634"/>
    <cellStyle name="Normal 16 2 3 2 2 2 3" xfId="43310"/>
    <cellStyle name="Normal 16 2 3 2 2 3" xfId="21737"/>
    <cellStyle name="Normal 16 2 3 2 2 3 2" xfId="50472"/>
    <cellStyle name="Normal 16 2 3 2 2 4" xfId="36148"/>
    <cellStyle name="Normal 16 2 3 2 3" xfId="10935"/>
    <cellStyle name="Normal 16 2 3 2 3 2" xfId="25318"/>
    <cellStyle name="Normal 16 2 3 2 3 2 2" xfId="54053"/>
    <cellStyle name="Normal 16 2 3 2 3 3" xfId="39729"/>
    <cellStyle name="Normal 16 2 3 2 4" xfId="18155"/>
    <cellStyle name="Normal 16 2 3 2 4 2" xfId="46891"/>
    <cellStyle name="Normal 16 2 3 2 5" xfId="32567"/>
    <cellStyle name="Normal 16 2 3 3" xfId="5472"/>
    <cellStyle name="Normal 16 2 3 3 2" xfId="12732"/>
    <cellStyle name="Normal 16 2 3 3 2 2" xfId="27110"/>
    <cellStyle name="Normal 16 2 3 3 2 2 2" xfId="55844"/>
    <cellStyle name="Normal 16 2 3 3 2 3" xfId="41520"/>
    <cellStyle name="Normal 16 2 3 3 3" xfId="19947"/>
    <cellStyle name="Normal 16 2 3 3 3 2" xfId="48682"/>
    <cellStyle name="Normal 16 2 3 3 4" xfId="34358"/>
    <cellStyle name="Normal 16 2 3 4" xfId="9145"/>
    <cellStyle name="Normal 16 2 3 4 2" xfId="23528"/>
    <cellStyle name="Normal 16 2 3 4 2 2" xfId="52263"/>
    <cellStyle name="Normal 16 2 3 4 3" xfId="37939"/>
    <cellStyle name="Normal 16 2 3 5" xfId="16365"/>
    <cellStyle name="Normal 16 2 3 5 2" xfId="45101"/>
    <cellStyle name="Normal 16 2 3 6" xfId="30777"/>
    <cellStyle name="Normal 16 2 4" xfId="2707"/>
    <cellStyle name="Normal 16 2 4 2" xfId="6367"/>
    <cellStyle name="Normal 16 2 4 2 2" xfId="13627"/>
    <cellStyle name="Normal 16 2 4 2 2 2" xfId="28005"/>
    <cellStyle name="Normal 16 2 4 2 2 2 2" xfId="56739"/>
    <cellStyle name="Normal 16 2 4 2 2 3" xfId="42415"/>
    <cellStyle name="Normal 16 2 4 2 3" xfId="20842"/>
    <cellStyle name="Normal 16 2 4 2 3 2" xfId="49577"/>
    <cellStyle name="Normal 16 2 4 2 4" xfId="35253"/>
    <cellStyle name="Normal 16 2 4 3" xfId="10040"/>
    <cellStyle name="Normal 16 2 4 3 2" xfId="24423"/>
    <cellStyle name="Normal 16 2 4 3 2 2" xfId="53158"/>
    <cellStyle name="Normal 16 2 4 3 3" xfId="38834"/>
    <cellStyle name="Normal 16 2 4 4" xfId="17260"/>
    <cellStyle name="Normal 16 2 4 4 2" xfId="45996"/>
    <cellStyle name="Normal 16 2 4 5" xfId="31672"/>
    <cellStyle name="Normal 16 2 5" xfId="4571"/>
    <cellStyle name="Normal 16 2 5 2" xfId="11837"/>
    <cellStyle name="Normal 16 2 5 2 2" xfId="26215"/>
    <cellStyle name="Normal 16 2 5 2 2 2" xfId="54949"/>
    <cellStyle name="Normal 16 2 5 2 3" xfId="40625"/>
    <cellStyle name="Normal 16 2 5 3" xfId="19052"/>
    <cellStyle name="Normal 16 2 5 3 2" xfId="47787"/>
    <cellStyle name="Normal 16 2 5 4" xfId="33463"/>
    <cellStyle name="Normal 16 2 6" xfId="8244"/>
    <cellStyle name="Normal 16 2 6 2" xfId="22633"/>
    <cellStyle name="Normal 16 2 6 2 2" xfId="51368"/>
    <cellStyle name="Normal 16 2 6 3" xfId="37044"/>
    <cellStyle name="Normal 16 2 7" xfId="15470"/>
    <cellStyle name="Normal 16 2 7 2" xfId="44206"/>
    <cellStyle name="Normal 16 2 8" xfId="29882"/>
    <cellStyle name="Normal 16 3" xfId="1051"/>
    <cellStyle name="Normal 16 3 2" xfId="2034"/>
    <cellStyle name="Normal 16 3 2 2" xfId="3826"/>
    <cellStyle name="Normal 16 3 2 2 2" xfId="7485"/>
    <cellStyle name="Normal 16 3 2 2 2 2" xfId="14745"/>
    <cellStyle name="Normal 16 3 2 2 2 2 2" xfId="29123"/>
    <cellStyle name="Normal 16 3 2 2 2 2 2 2" xfId="57857"/>
    <cellStyle name="Normal 16 3 2 2 2 2 3" xfId="43533"/>
    <cellStyle name="Normal 16 3 2 2 2 3" xfId="21960"/>
    <cellStyle name="Normal 16 3 2 2 2 3 2" xfId="50695"/>
    <cellStyle name="Normal 16 3 2 2 2 4" xfId="36371"/>
    <cellStyle name="Normal 16 3 2 2 3" xfId="11158"/>
    <cellStyle name="Normal 16 3 2 2 3 2" xfId="25541"/>
    <cellStyle name="Normal 16 3 2 2 3 2 2" xfId="54276"/>
    <cellStyle name="Normal 16 3 2 2 3 3" xfId="39952"/>
    <cellStyle name="Normal 16 3 2 2 4" xfId="18378"/>
    <cellStyle name="Normal 16 3 2 2 4 2" xfId="47114"/>
    <cellStyle name="Normal 16 3 2 2 5" xfId="32790"/>
    <cellStyle name="Normal 16 3 2 3" xfId="5695"/>
    <cellStyle name="Normal 16 3 2 3 2" xfId="12955"/>
    <cellStyle name="Normal 16 3 2 3 2 2" xfId="27333"/>
    <cellStyle name="Normal 16 3 2 3 2 2 2" xfId="56067"/>
    <cellStyle name="Normal 16 3 2 3 2 3" xfId="41743"/>
    <cellStyle name="Normal 16 3 2 3 3" xfId="20170"/>
    <cellStyle name="Normal 16 3 2 3 3 2" xfId="48905"/>
    <cellStyle name="Normal 16 3 2 3 4" xfId="34581"/>
    <cellStyle name="Normal 16 3 2 4" xfId="9368"/>
    <cellStyle name="Normal 16 3 2 4 2" xfId="23751"/>
    <cellStyle name="Normal 16 3 2 4 2 2" xfId="52486"/>
    <cellStyle name="Normal 16 3 2 4 3" xfId="38162"/>
    <cellStyle name="Normal 16 3 2 5" xfId="16588"/>
    <cellStyle name="Normal 16 3 2 5 2" xfId="45324"/>
    <cellStyle name="Normal 16 3 2 6" xfId="31000"/>
    <cellStyle name="Normal 16 3 3" xfId="2930"/>
    <cellStyle name="Normal 16 3 3 2" xfId="6590"/>
    <cellStyle name="Normal 16 3 3 2 2" xfId="13850"/>
    <cellStyle name="Normal 16 3 3 2 2 2" xfId="28228"/>
    <cellStyle name="Normal 16 3 3 2 2 2 2" xfId="56962"/>
    <cellStyle name="Normal 16 3 3 2 2 3" xfId="42638"/>
    <cellStyle name="Normal 16 3 3 2 3" xfId="21065"/>
    <cellStyle name="Normal 16 3 3 2 3 2" xfId="49800"/>
    <cellStyle name="Normal 16 3 3 2 4" xfId="35476"/>
    <cellStyle name="Normal 16 3 3 3" xfId="10263"/>
    <cellStyle name="Normal 16 3 3 3 2" xfId="24646"/>
    <cellStyle name="Normal 16 3 3 3 2 2" xfId="53381"/>
    <cellStyle name="Normal 16 3 3 3 3" xfId="39057"/>
    <cellStyle name="Normal 16 3 3 4" xfId="17483"/>
    <cellStyle name="Normal 16 3 3 4 2" xfId="46219"/>
    <cellStyle name="Normal 16 3 3 5" xfId="31895"/>
    <cellStyle name="Normal 16 3 4" xfId="4795"/>
    <cellStyle name="Normal 16 3 4 2" xfId="12060"/>
    <cellStyle name="Normal 16 3 4 2 2" xfId="26438"/>
    <cellStyle name="Normal 16 3 4 2 2 2" xfId="55172"/>
    <cellStyle name="Normal 16 3 4 2 3" xfId="40848"/>
    <cellStyle name="Normal 16 3 4 3" xfId="19275"/>
    <cellStyle name="Normal 16 3 4 3 2" xfId="48010"/>
    <cellStyle name="Normal 16 3 4 4" xfId="33686"/>
    <cellStyle name="Normal 16 3 5" xfId="8467"/>
    <cellStyle name="Normal 16 3 5 2" xfId="22856"/>
    <cellStyle name="Normal 16 3 5 2 2" xfId="51591"/>
    <cellStyle name="Normal 16 3 5 3" xfId="37267"/>
    <cellStyle name="Normal 16 3 6" xfId="15693"/>
    <cellStyle name="Normal 16 3 6 2" xfId="44429"/>
    <cellStyle name="Normal 16 3 7" xfId="30105"/>
    <cellStyle name="Normal 16 4" xfId="1575"/>
    <cellStyle name="Normal 16 4 2" xfId="3379"/>
    <cellStyle name="Normal 16 4 2 2" xfId="7038"/>
    <cellStyle name="Normal 16 4 2 2 2" xfId="14298"/>
    <cellStyle name="Normal 16 4 2 2 2 2" xfId="28676"/>
    <cellStyle name="Normal 16 4 2 2 2 2 2" xfId="57410"/>
    <cellStyle name="Normal 16 4 2 2 2 3" xfId="43086"/>
    <cellStyle name="Normal 16 4 2 2 3" xfId="21513"/>
    <cellStyle name="Normal 16 4 2 2 3 2" xfId="50248"/>
    <cellStyle name="Normal 16 4 2 2 4" xfId="35924"/>
    <cellStyle name="Normal 16 4 2 3" xfId="10711"/>
    <cellStyle name="Normal 16 4 2 3 2" xfId="25094"/>
    <cellStyle name="Normal 16 4 2 3 2 2" xfId="53829"/>
    <cellStyle name="Normal 16 4 2 3 3" xfId="39505"/>
    <cellStyle name="Normal 16 4 2 4" xfId="17931"/>
    <cellStyle name="Normal 16 4 2 4 2" xfId="46667"/>
    <cellStyle name="Normal 16 4 2 5" xfId="32343"/>
    <cellStyle name="Normal 16 4 3" xfId="5248"/>
    <cellStyle name="Normal 16 4 3 2" xfId="12508"/>
    <cellStyle name="Normal 16 4 3 2 2" xfId="26886"/>
    <cellStyle name="Normal 16 4 3 2 2 2" xfId="55620"/>
    <cellStyle name="Normal 16 4 3 2 3" xfId="41296"/>
    <cellStyle name="Normal 16 4 3 3" xfId="19723"/>
    <cellStyle name="Normal 16 4 3 3 2" xfId="48458"/>
    <cellStyle name="Normal 16 4 3 4" xfId="34134"/>
    <cellStyle name="Normal 16 4 4" xfId="8921"/>
    <cellStyle name="Normal 16 4 4 2" xfId="23304"/>
    <cellStyle name="Normal 16 4 4 2 2" xfId="52039"/>
    <cellStyle name="Normal 16 4 4 3" xfId="37715"/>
    <cellStyle name="Normal 16 4 5" xfId="16141"/>
    <cellStyle name="Normal 16 4 5 2" xfId="44877"/>
    <cellStyle name="Normal 16 4 6" xfId="30553"/>
    <cellStyle name="Normal 16 5" xfId="2483"/>
    <cellStyle name="Normal 16 5 2" xfId="6143"/>
    <cellStyle name="Normal 16 5 2 2" xfId="13403"/>
    <cellStyle name="Normal 16 5 2 2 2" xfId="27781"/>
    <cellStyle name="Normal 16 5 2 2 2 2" xfId="56515"/>
    <cellStyle name="Normal 16 5 2 2 3" xfId="42191"/>
    <cellStyle name="Normal 16 5 2 3" xfId="20618"/>
    <cellStyle name="Normal 16 5 2 3 2" xfId="49353"/>
    <cellStyle name="Normal 16 5 2 4" xfId="35029"/>
    <cellStyle name="Normal 16 5 3" xfId="9816"/>
    <cellStyle name="Normal 16 5 3 2" xfId="24199"/>
    <cellStyle name="Normal 16 5 3 2 2" xfId="52934"/>
    <cellStyle name="Normal 16 5 3 3" xfId="38610"/>
    <cellStyle name="Normal 16 5 4" xfId="17036"/>
    <cellStyle name="Normal 16 5 4 2" xfId="45772"/>
    <cellStyle name="Normal 16 5 5" xfId="31448"/>
    <cellStyle name="Normal 16 6" xfId="4342"/>
    <cellStyle name="Normal 16 6 2" xfId="11612"/>
    <cellStyle name="Normal 16 6 2 2" xfId="25991"/>
    <cellStyle name="Normal 16 6 2 2 2" xfId="54725"/>
    <cellStyle name="Normal 16 6 2 3" xfId="40401"/>
    <cellStyle name="Normal 16 6 3" xfId="18828"/>
    <cellStyle name="Normal 16 6 3 2" xfId="47563"/>
    <cellStyle name="Normal 16 6 4" xfId="33239"/>
    <cellStyle name="Normal 16 7" xfId="8011"/>
    <cellStyle name="Normal 16 7 2" xfId="22409"/>
    <cellStyle name="Normal 16 7 2 2" xfId="51144"/>
    <cellStyle name="Normal 16 7 3" xfId="36820"/>
    <cellStyle name="Normal 16 8" xfId="15246"/>
    <cellStyle name="Normal 16 8 2" xfId="43982"/>
    <cellStyle name="Normal 16 9" xfId="29658"/>
    <cellStyle name="Normal 17" xfId="555"/>
    <cellStyle name="Normal 17 2" xfId="843"/>
    <cellStyle name="Normal 18" xfId="668"/>
    <cellStyle name="Normal 18 2" xfId="1163"/>
    <cellStyle name="Normal 18 2 2" xfId="2146"/>
    <cellStyle name="Normal 18 2 2 2" xfId="3938"/>
    <cellStyle name="Normal 18 2 2 2 2" xfId="7597"/>
    <cellStyle name="Normal 18 2 2 2 2 2" xfId="14857"/>
    <cellStyle name="Normal 18 2 2 2 2 2 2" xfId="29235"/>
    <cellStyle name="Normal 18 2 2 2 2 2 2 2" xfId="57969"/>
    <cellStyle name="Normal 18 2 2 2 2 2 3" xfId="43645"/>
    <cellStyle name="Normal 18 2 2 2 2 3" xfId="22072"/>
    <cellStyle name="Normal 18 2 2 2 2 3 2" xfId="50807"/>
    <cellStyle name="Normal 18 2 2 2 2 4" xfId="36483"/>
    <cellStyle name="Normal 18 2 2 2 3" xfId="11270"/>
    <cellStyle name="Normal 18 2 2 2 3 2" xfId="25653"/>
    <cellStyle name="Normal 18 2 2 2 3 2 2" xfId="54388"/>
    <cellStyle name="Normal 18 2 2 2 3 3" xfId="40064"/>
    <cellStyle name="Normal 18 2 2 2 4" xfId="18490"/>
    <cellStyle name="Normal 18 2 2 2 4 2" xfId="47226"/>
    <cellStyle name="Normal 18 2 2 2 5" xfId="32902"/>
    <cellStyle name="Normal 18 2 2 3" xfId="5807"/>
    <cellStyle name="Normal 18 2 2 3 2" xfId="13067"/>
    <cellStyle name="Normal 18 2 2 3 2 2" xfId="27445"/>
    <cellStyle name="Normal 18 2 2 3 2 2 2" xfId="56179"/>
    <cellStyle name="Normal 18 2 2 3 2 3" xfId="41855"/>
    <cellStyle name="Normal 18 2 2 3 3" xfId="20282"/>
    <cellStyle name="Normal 18 2 2 3 3 2" xfId="49017"/>
    <cellStyle name="Normal 18 2 2 3 4" xfId="34693"/>
    <cellStyle name="Normal 18 2 2 4" xfId="9480"/>
    <cellStyle name="Normal 18 2 2 4 2" xfId="23863"/>
    <cellStyle name="Normal 18 2 2 4 2 2" xfId="52598"/>
    <cellStyle name="Normal 18 2 2 4 3" xfId="38274"/>
    <cellStyle name="Normal 18 2 2 5" xfId="16700"/>
    <cellStyle name="Normal 18 2 2 5 2" xfId="45436"/>
    <cellStyle name="Normal 18 2 2 6" xfId="31112"/>
    <cellStyle name="Normal 18 2 3" xfId="3042"/>
    <cellStyle name="Normal 18 2 3 2" xfId="6702"/>
    <cellStyle name="Normal 18 2 3 2 2" xfId="13962"/>
    <cellStyle name="Normal 18 2 3 2 2 2" xfId="28340"/>
    <cellStyle name="Normal 18 2 3 2 2 2 2" xfId="57074"/>
    <cellStyle name="Normal 18 2 3 2 2 3" xfId="42750"/>
    <cellStyle name="Normal 18 2 3 2 3" xfId="21177"/>
    <cellStyle name="Normal 18 2 3 2 3 2" xfId="49912"/>
    <cellStyle name="Normal 18 2 3 2 4" xfId="35588"/>
    <cellStyle name="Normal 18 2 3 3" xfId="10375"/>
    <cellStyle name="Normal 18 2 3 3 2" xfId="24758"/>
    <cellStyle name="Normal 18 2 3 3 2 2" xfId="53493"/>
    <cellStyle name="Normal 18 2 3 3 3" xfId="39169"/>
    <cellStyle name="Normal 18 2 3 4" xfId="17595"/>
    <cellStyle name="Normal 18 2 3 4 2" xfId="46331"/>
    <cellStyle name="Normal 18 2 3 5" xfId="32007"/>
    <cellStyle name="Normal 18 2 4" xfId="4907"/>
    <cellStyle name="Normal 18 2 4 2" xfId="12172"/>
    <cellStyle name="Normal 18 2 4 2 2" xfId="26550"/>
    <cellStyle name="Normal 18 2 4 2 2 2" xfId="55284"/>
    <cellStyle name="Normal 18 2 4 2 3" xfId="40960"/>
    <cellStyle name="Normal 18 2 4 3" xfId="19387"/>
    <cellStyle name="Normal 18 2 4 3 2" xfId="48122"/>
    <cellStyle name="Normal 18 2 4 4" xfId="33798"/>
    <cellStyle name="Normal 18 2 5" xfId="8579"/>
    <cellStyle name="Normal 18 2 5 2" xfId="22968"/>
    <cellStyle name="Normal 18 2 5 2 2" xfId="51703"/>
    <cellStyle name="Normal 18 2 5 3" xfId="37379"/>
    <cellStyle name="Normal 18 2 6" xfId="15805"/>
    <cellStyle name="Normal 18 2 6 2" xfId="44541"/>
    <cellStyle name="Normal 18 2 7" xfId="30217"/>
    <cellStyle name="Normal 18 3" xfId="1695"/>
    <cellStyle name="Normal 18 3 2" xfId="3491"/>
    <cellStyle name="Normal 18 3 2 2" xfId="7150"/>
    <cellStyle name="Normal 18 3 2 2 2" xfId="14410"/>
    <cellStyle name="Normal 18 3 2 2 2 2" xfId="28788"/>
    <cellStyle name="Normal 18 3 2 2 2 2 2" xfId="57522"/>
    <cellStyle name="Normal 18 3 2 2 2 3" xfId="43198"/>
    <cellStyle name="Normal 18 3 2 2 3" xfId="21625"/>
    <cellStyle name="Normal 18 3 2 2 3 2" xfId="50360"/>
    <cellStyle name="Normal 18 3 2 2 4" xfId="36036"/>
    <cellStyle name="Normal 18 3 2 3" xfId="10823"/>
    <cellStyle name="Normal 18 3 2 3 2" xfId="25206"/>
    <cellStyle name="Normal 18 3 2 3 2 2" xfId="53941"/>
    <cellStyle name="Normal 18 3 2 3 3" xfId="39617"/>
    <cellStyle name="Normal 18 3 2 4" xfId="18043"/>
    <cellStyle name="Normal 18 3 2 4 2" xfId="46779"/>
    <cellStyle name="Normal 18 3 2 5" xfId="32455"/>
    <cellStyle name="Normal 18 3 3" xfId="5360"/>
    <cellStyle name="Normal 18 3 3 2" xfId="12620"/>
    <cellStyle name="Normal 18 3 3 2 2" xfId="26998"/>
    <cellStyle name="Normal 18 3 3 2 2 2" xfId="55732"/>
    <cellStyle name="Normal 18 3 3 2 3" xfId="41408"/>
    <cellStyle name="Normal 18 3 3 3" xfId="19835"/>
    <cellStyle name="Normal 18 3 3 3 2" xfId="48570"/>
    <cellStyle name="Normal 18 3 3 4" xfId="34246"/>
    <cellStyle name="Normal 18 3 4" xfId="9033"/>
    <cellStyle name="Normal 18 3 4 2" xfId="23416"/>
    <cellStyle name="Normal 18 3 4 2 2" xfId="52151"/>
    <cellStyle name="Normal 18 3 4 3" xfId="37827"/>
    <cellStyle name="Normal 18 3 5" xfId="16253"/>
    <cellStyle name="Normal 18 3 5 2" xfId="44989"/>
    <cellStyle name="Normal 18 3 6" xfId="30665"/>
    <cellStyle name="Normal 18 4" xfId="2595"/>
    <cellStyle name="Normal 18 4 2" xfId="6255"/>
    <cellStyle name="Normal 18 4 2 2" xfId="13515"/>
    <cellStyle name="Normal 18 4 2 2 2" xfId="27893"/>
    <cellStyle name="Normal 18 4 2 2 2 2" xfId="56627"/>
    <cellStyle name="Normal 18 4 2 2 3" xfId="42303"/>
    <cellStyle name="Normal 18 4 2 3" xfId="20730"/>
    <cellStyle name="Normal 18 4 2 3 2" xfId="49465"/>
    <cellStyle name="Normal 18 4 2 4" xfId="35141"/>
    <cellStyle name="Normal 18 4 3" xfId="9928"/>
    <cellStyle name="Normal 18 4 3 2" xfId="24311"/>
    <cellStyle name="Normal 18 4 3 2 2" xfId="53046"/>
    <cellStyle name="Normal 18 4 3 3" xfId="38722"/>
    <cellStyle name="Normal 18 4 4" xfId="17148"/>
    <cellStyle name="Normal 18 4 4 2" xfId="45884"/>
    <cellStyle name="Normal 18 4 5" xfId="31560"/>
    <cellStyle name="Normal 18 5" xfId="4458"/>
    <cellStyle name="Normal 18 5 2" xfId="11725"/>
    <cellStyle name="Normal 18 5 2 2" xfId="26103"/>
    <cellStyle name="Normal 18 5 2 2 2" xfId="54837"/>
    <cellStyle name="Normal 18 5 2 3" xfId="40513"/>
    <cellStyle name="Normal 18 5 3" xfId="18940"/>
    <cellStyle name="Normal 18 5 3 2" xfId="47675"/>
    <cellStyle name="Normal 18 5 4" xfId="33351"/>
    <cellStyle name="Normal 18 6" xfId="8129"/>
    <cellStyle name="Normal 18 6 2" xfId="22521"/>
    <cellStyle name="Normal 18 6 2 2" xfId="51256"/>
    <cellStyle name="Normal 18 6 3" xfId="36932"/>
    <cellStyle name="Normal 18 7" xfId="15358"/>
    <cellStyle name="Normal 18 7 2" xfId="44094"/>
    <cellStyle name="Normal 18 8" xfId="29770"/>
    <cellStyle name="Normal 19" xfId="669"/>
    <cellStyle name="Normal 2" xfId="45"/>
    <cellStyle name="Normal 20" xfId="1388"/>
    <cellStyle name="Normal 20 2" xfId="3267"/>
    <cellStyle name="Normal 20 3" xfId="2371"/>
    <cellStyle name="Normal 20 3 2" xfId="15083"/>
    <cellStyle name="Normal 21" xfId="1387"/>
    <cellStyle name="Normal 21 2" xfId="3266"/>
    <cellStyle name="Normal 21 2 2" xfId="6926"/>
    <cellStyle name="Normal 21 2 2 2" xfId="14186"/>
    <cellStyle name="Normal 21 2 2 2 2" xfId="28564"/>
    <cellStyle name="Normal 21 2 2 2 2 2" xfId="57298"/>
    <cellStyle name="Normal 21 2 2 2 3" xfId="42974"/>
    <cellStyle name="Normal 21 2 2 3" xfId="21401"/>
    <cellStyle name="Normal 21 2 2 3 2" xfId="50136"/>
    <cellStyle name="Normal 21 2 2 4" xfId="35812"/>
    <cellStyle name="Normal 21 2 3" xfId="10599"/>
    <cellStyle name="Normal 21 2 3 2" xfId="24982"/>
    <cellStyle name="Normal 21 2 3 2 2" xfId="53717"/>
    <cellStyle name="Normal 21 2 3 3" xfId="39393"/>
    <cellStyle name="Normal 21 2 4" xfId="17819"/>
    <cellStyle name="Normal 21 2 4 2" xfId="46555"/>
    <cellStyle name="Normal 21 2 5" xfId="32231"/>
    <cellStyle name="Normal 21 3" xfId="5131"/>
    <cellStyle name="Normal 21 3 2" xfId="12396"/>
    <cellStyle name="Normal 21 3 2 2" xfId="26774"/>
    <cellStyle name="Normal 21 3 2 2 2" xfId="55508"/>
    <cellStyle name="Normal 21 3 2 3" xfId="41184"/>
    <cellStyle name="Normal 21 3 3" xfId="19611"/>
    <cellStyle name="Normal 21 3 3 2" xfId="48346"/>
    <cellStyle name="Normal 21 3 4" xfId="34022"/>
    <cellStyle name="Normal 21 4" xfId="8803"/>
    <cellStyle name="Normal 21 4 2" xfId="23192"/>
    <cellStyle name="Normal 21 4 2 2" xfId="51927"/>
    <cellStyle name="Normal 21 4 3" xfId="37603"/>
    <cellStyle name="Normal 21 5" xfId="16029"/>
    <cellStyle name="Normal 21 5 2" xfId="44765"/>
    <cellStyle name="Normal 21 6" xfId="30441"/>
    <cellStyle name="Normal 22" xfId="1519"/>
    <cellStyle name="Normal 22 2" xfId="15082"/>
    <cellStyle name="Normal 23" xfId="2370"/>
    <cellStyle name="Normal 23 2" xfId="6031"/>
    <cellStyle name="Normal 23 2 2" xfId="13291"/>
    <cellStyle name="Normal 23 2 2 2" xfId="27669"/>
    <cellStyle name="Normal 23 2 2 2 2" xfId="56403"/>
    <cellStyle name="Normal 23 2 2 3" xfId="42079"/>
    <cellStyle name="Normal 23 2 3" xfId="20506"/>
    <cellStyle name="Normal 23 2 3 2" xfId="49241"/>
    <cellStyle name="Normal 23 2 4" xfId="34917"/>
    <cellStyle name="Normal 23 3" xfId="9704"/>
    <cellStyle name="Normal 23 3 2" xfId="24087"/>
    <cellStyle name="Normal 23 3 2 2" xfId="52822"/>
    <cellStyle name="Normal 23 3 3" xfId="38498"/>
    <cellStyle name="Normal 23 4" xfId="16924"/>
    <cellStyle name="Normal 23 4 2" xfId="45660"/>
    <cellStyle name="Normal 23 5" xfId="31336"/>
    <cellStyle name="Normal 24" xfId="4162"/>
    <cellStyle name="Normal 24 2" xfId="7821"/>
    <cellStyle name="Normal 24 2 2" xfId="15081"/>
    <cellStyle name="Normal 24 2 2 2" xfId="29459"/>
    <cellStyle name="Normal 24 2 2 2 2" xfId="58193"/>
    <cellStyle name="Normal 24 2 2 3" xfId="43869"/>
    <cellStyle name="Normal 24 2 3" xfId="22296"/>
    <cellStyle name="Normal 24 2 3 2" xfId="51031"/>
    <cellStyle name="Normal 24 2 4" xfId="36707"/>
    <cellStyle name="Normal 24 3" xfId="11494"/>
    <cellStyle name="Normal 24 3 2" xfId="25877"/>
    <cellStyle name="Normal 24 3 2 2" xfId="54612"/>
    <cellStyle name="Normal 24 3 3" xfId="40288"/>
    <cellStyle name="Normal 24 4" xfId="18714"/>
    <cellStyle name="Normal 24 4 2" xfId="47450"/>
    <cellStyle name="Normal 24 5" xfId="33126"/>
    <cellStyle name="Normal 25" xfId="4164"/>
    <cellStyle name="Normal 25 2" xfId="15084"/>
    <cellStyle name="Normal 26" xfId="4163"/>
    <cellStyle name="Normal 26 2" xfId="11495"/>
    <cellStyle name="Normal 26 2 2" xfId="25878"/>
    <cellStyle name="Normal 26 2 2 2" xfId="54613"/>
    <cellStyle name="Normal 26 2 3" xfId="40289"/>
    <cellStyle name="Normal 26 3" xfId="18715"/>
    <cellStyle name="Normal 26 3 2" xfId="47451"/>
    <cellStyle name="Normal 26 4" xfId="33127"/>
    <cellStyle name="Normal 27" xfId="4215"/>
    <cellStyle name="Normal 27 2" xfId="15085"/>
    <cellStyle name="Normal 28" xfId="7833"/>
    <cellStyle name="Normal 28 2" xfId="15086"/>
    <cellStyle name="Normal 29" xfId="7832"/>
    <cellStyle name="Normal 29 2" xfId="22297"/>
    <cellStyle name="Normal 29 2 2" xfId="51032"/>
    <cellStyle name="Normal 29 3" xfId="36708"/>
    <cellStyle name="Normal 3" xfId="44"/>
    <cellStyle name="Normal 3 10" xfId="940"/>
    <cellStyle name="Normal 3 10 2" xfId="1923"/>
    <cellStyle name="Normal 3 10 2 2" xfId="3715"/>
    <cellStyle name="Normal 3 10 2 2 2" xfId="7374"/>
    <cellStyle name="Normal 3 10 2 2 2 2" xfId="14634"/>
    <cellStyle name="Normal 3 10 2 2 2 2 2" xfId="29012"/>
    <cellStyle name="Normal 3 10 2 2 2 2 2 2" xfId="57746"/>
    <cellStyle name="Normal 3 10 2 2 2 2 3" xfId="43422"/>
    <cellStyle name="Normal 3 10 2 2 2 3" xfId="21849"/>
    <cellStyle name="Normal 3 10 2 2 2 3 2" xfId="50584"/>
    <cellStyle name="Normal 3 10 2 2 2 4" xfId="36260"/>
    <cellStyle name="Normal 3 10 2 2 3" xfId="11047"/>
    <cellStyle name="Normal 3 10 2 2 3 2" xfId="25430"/>
    <cellStyle name="Normal 3 10 2 2 3 2 2" xfId="54165"/>
    <cellStyle name="Normal 3 10 2 2 3 3" xfId="39841"/>
    <cellStyle name="Normal 3 10 2 2 4" xfId="18267"/>
    <cellStyle name="Normal 3 10 2 2 4 2" xfId="47003"/>
    <cellStyle name="Normal 3 10 2 2 5" xfId="32679"/>
    <cellStyle name="Normal 3 10 2 3" xfId="5584"/>
    <cellStyle name="Normal 3 10 2 3 2" xfId="12844"/>
    <cellStyle name="Normal 3 10 2 3 2 2" xfId="27222"/>
    <cellStyle name="Normal 3 10 2 3 2 2 2" xfId="55956"/>
    <cellStyle name="Normal 3 10 2 3 2 3" xfId="41632"/>
    <cellStyle name="Normal 3 10 2 3 3" xfId="20059"/>
    <cellStyle name="Normal 3 10 2 3 3 2" xfId="48794"/>
    <cellStyle name="Normal 3 10 2 3 4" xfId="34470"/>
    <cellStyle name="Normal 3 10 2 4" xfId="9257"/>
    <cellStyle name="Normal 3 10 2 4 2" xfId="23640"/>
    <cellStyle name="Normal 3 10 2 4 2 2" xfId="52375"/>
    <cellStyle name="Normal 3 10 2 4 3" xfId="38051"/>
    <cellStyle name="Normal 3 10 2 5" xfId="16477"/>
    <cellStyle name="Normal 3 10 2 5 2" xfId="45213"/>
    <cellStyle name="Normal 3 10 2 6" xfId="30889"/>
    <cellStyle name="Normal 3 10 3" xfId="2819"/>
    <cellStyle name="Normal 3 10 3 2" xfId="6479"/>
    <cellStyle name="Normal 3 10 3 2 2" xfId="13739"/>
    <cellStyle name="Normal 3 10 3 2 2 2" xfId="28117"/>
    <cellStyle name="Normal 3 10 3 2 2 2 2" xfId="56851"/>
    <cellStyle name="Normal 3 10 3 2 2 3" xfId="42527"/>
    <cellStyle name="Normal 3 10 3 2 3" xfId="20954"/>
    <cellStyle name="Normal 3 10 3 2 3 2" xfId="49689"/>
    <cellStyle name="Normal 3 10 3 2 4" xfId="35365"/>
    <cellStyle name="Normal 3 10 3 3" xfId="10152"/>
    <cellStyle name="Normal 3 10 3 3 2" xfId="24535"/>
    <cellStyle name="Normal 3 10 3 3 2 2" xfId="53270"/>
    <cellStyle name="Normal 3 10 3 3 3" xfId="38946"/>
    <cellStyle name="Normal 3 10 3 4" xfId="17372"/>
    <cellStyle name="Normal 3 10 3 4 2" xfId="46108"/>
    <cellStyle name="Normal 3 10 3 5" xfId="31784"/>
    <cellStyle name="Normal 3 10 4" xfId="4684"/>
    <cellStyle name="Normal 3 10 4 2" xfId="11949"/>
    <cellStyle name="Normal 3 10 4 2 2" xfId="26327"/>
    <cellStyle name="Normal 3 10 4 2 2 2" xfId="55061"/>
    <cellStyle name="Normal 3 10 4 2 3" xfId="40737"/>
    <cellStyle name="Normal 3 10 4 3" xfId="19164"/>
    <cellStyle name="Normal 3 10 4 3 2" xfId="47899"/>
    <cellStyle name="Normal 3 10 4 4" xfId="33575"/>
    <cellStyle name="Normal 3 10 5" xfId="8356"/>
    <cellStyle name="Normal 3 10 5 2" xfId="22745"/>
    <cellStyle name="Normal 3 10 5 2 2" xfId="51480"/>
    <cellStyle name="Normal 3 10 5 3" xfId="37156"/>
    <cellStyle name="Normal 3 10 6" xfId="15582"/>
    <cellStyle name="Normal 3 10 6 2" xfId="44318"/>
    <cellStyle name="Normal 3 10 7" xfId="29994"/>
    <cellStyle name="Normal 3 11" xfId="1432"/>
    <cellStyle name="Normal 3 11 2" xfId="3268"/>
    <cellStyle name="Normal 3 11 2 2" xfId="6927"/>
    <cellStyle name="Normal 3 11 2 2 2" xfId="14187"/>
    <cellStyle name="Normal 3 11 2 2 2 2" xfId="28565"/>
    <cellStyle name="Normal 3 11 2 2 2 2 2" xfId="57299"/>
    <cellStyle name="Normal 3 11 2 2 2 3" xfId="42975"/>
    <cellStyle name="Normal 3 11 2 2 3" xfId="21402"/>
    <cellStyle name="Normal 3 11 2 2 3 2" xfId="50137"/>
    <cellStyle name="Normal 3 11 2 2 4" xfId="35813"/>
    <cellStyle name="Normal 3 11 2 3" xfId="10600"/>
    <cellStyle name="Normal 3 11 2 3 2" xfId="24983"/>
    <cellStyle name="Normal 3 11 2 3 2 2" xfId="53718"/>
    <cellStyle name="Normal 3 11 2 3 3" xfId="39394"/>
    <cellStyle name="Normal 3 11 2 4" xfId="17820"/>
    <cellStyle name="Normal 3 11 2 4 2" xfId="46556"/>
    <cellStyle name="Normal 3 11 2 5" xfId="32232"/>
    <cellStyle name="Normal 3 11 3" xfId="5134"/>
    <cellStyle name="Normal 3 11 3 2" xfId="12397"/>
    <cellStyle name="Normal 3 11 3 2 2" xfId="26775"/>
    <cellStyle name="Normal 3 11 3 2 2 2" xfId="55509"/>
    <cellStyle name="Normal 3 11 3 2 3" xfId="41185"/>
    <cellStyle name="Normal 3 11 3 3" xfId="19612"/>
    <cellStyle name="Normal 3 11 3 3 2" xfId="48347"/>
    <cellStyle name="Normal 3 11 3 4" xfId="34023"/>
    <cellStyle name="Normal 3 11 4" xfId="8807"/>
    <cellStyle name="Normal 3 11 4 2" xfId="23193"/>
    <cellStyle name="Normal 3 11 4 2 2" xfId="51928"/>
    <cellStyle name="Normal 3 11 4 3" xfId="37604"/>
    <cellStyle name="Normal 3 11 5" xfId="16030"/>
    <cellStyle name="Normal 3 11 5 2" xfId="44766"/>
    <cellStyle name="Normal 3 11 6" xfId="30442"/>
    <cellStyle name="Normal 3 12" xfId="2372"/>
    <cellStyle name="Normal 3 12 2" xfId="6032"/>
    <cellStyle name="Normal 3 12 2 2" xfId="13292"/>
    <cellStyle name="Normal 3 12 2 2 2" xfId="27670"/>
    <cellStyle name="Normal 3 12 2 2 2 2" xfId="56404"/>
    <cellStyle name="Normal 3 12 2 2 3" xfId="42080"/>
    <cellStyle name="Normal 3 12 2 3" xfId="20507"/>
    <cellStyle name="Normal 3 12 2 3 2" xfId="49242"/>
    <cellStyle name="Normal 3 12 2 4" xfId="34918"/>
    <cellStyle name="Normal 3 12 3" xfId="9705"/>
    <cellStyle name="Normal 3 12 3 2" xfId="24088"/>
    <cellStyle name="Normal 3 12 3 2 2" xfId="52823"/>
    <cellStyle name="Normal 3 12 3 3" xfId="38499"/>
    <cellStyle name="Normal 3 12 4" xfId="16925"/>
    <cellStyle name="Normal 3 12 4 2" xfId="45661"/>
    <cellStyle name="Normal 3 12 5" xfId="31337"/>
    <cellStyle name="Normal 3 13" xfId="4208"/>
    <cellStyle name="Normal 3 13 2" xfId="11499"/>
    <cellStyle name="Normal 3 13 2 2" xfId="25879"/>
    <cellStyle name="Normal 3 13 2 2 2" xfId="54614"/>
    <cellStyle name="Normal 3 13 2 3" xfId="40290"/>
    <cellStyle name="Normal 3 13 3" xfId="18716"/>
    <cellStyle name="Normal 3 13 3 2" xfId="47452"/>
    <cellStyle name="Normal 3 13 4" xfId="33128"/>
    <cellStyle name="Normal 3 14" xfId="7877"/>
    <cellStyle name="Normal 3 14 2" xfId="22298"/>
    <cellStyle name="Normal 3 14 2 2" xfId="51033"/>
    <cellStyle name="Normal 3 14 3" xfId="36709"/>
    <cellStyle name="Normal 3 15" xfId="15133"/>
    <cellStyle name="Normal 3 15 2" xfId="43871"/>
    <cellStyle name="Normal 3 16" xfId="29547"/>
    <cellStyle name="Normal 3 2" xfId="134"/>
    <cellStyle name="Normal 3 2 10" xfId="1442"/>
    <cellStyle name="Normal 3 2 10 2" xfId="3270"/>
    <cellStyle name="Normal 3 2 10 2 2" xfId="6929"/>
    <cellStyle name="Normal 3 2 10 2 2 2" xfId="14189"/>
    <cellStyle name="Normal 3 2 10 2 2 2 2" xfId="28567"/>
    <cellStyle name="Normal 3 2 10 2 2 2 2 2" xfId="57301"/>
    <cellStyle name="Normal 3 2 10 2 2 2 3" xfId="42977"/>
    <cellStyle name="Normal 3 2 10 2 2 3" xfId="21404"/>
    <cellStyle name="Normal 3 2 10 2 2 3 2" xfId="50139"/>
    <cellStyle name="Normal 3 2 10 2 2 4" xfId="35815"/>
    <cellStyle name="Normal 3 2 10 2 3" xfId="10602"/>
    <cellStyle name="Normal 3 2 10 2 3 2" xfId="24985"/>
    <cellStyle name="Normal 3 2 10 2 3 2 2" xfId="53720"/>
    <cellStyle name="Normal 3 2 10 2 3 3" xfId="39396"/>
    <cellStyle name="Normal 3 2 10 2 4" xfId="17822"/>
    <cellStyle name="Normal 3 2 10 2 4 2" xfId="46558"/>
    <cellStyle name="Normal 3 2 10 2 5" xfId="32234"/>
    <cellStyle name="Normal 3 2 10 3" xfId="5137"/>
    <cellStyle name="Normal 3 2 10 3 2" xfId="12399"/>
    <cellStyle name="Normal 3 2 10 3 2 2" xfId="26777"/>
    <cellStyle name="Normal 3 2 10 3 2 2 2" xfId="55511"/>
    <cellStyle name="Normal 3 2 10 3 2 3" xfId="41187"/>
    <cellStyle name="Normal 3 2 10 3 3" xfId="19614"/>
    <cellStyle name="Normal 3 2 10 3 3 2" xfId="48349"/>
    <cellStyle name="Normal 3 2 10 3 4" xfId="34025"/>
    <cellStyle name="Normal 3 2 10 4" xfId="8809"/>
    <cellStyle name="Normal 3 2 10 4 2" xfId="23195"/>
    <cellStyle name="Normal 3 2 10 4 2 2" xfId="51930"/>
    <cellStyle name="Normal 3 2 10 4 3" xfId="37606"/>
    <cellStyle name="Normal 3 2 10 5" xfId="16032"/>
    <cellStyle name="Normal 3 2 10 5 2" xfId="44768"/>
    <cellStyle name="Normal 3 2 10 6" xfId="30444"/>
    <cellStyle name="Normal 3 2 11" xfId="2374"/>
    <cellStyle name="Normal 3 2 11 2" xfId="6034"/>
    <cellStyle name="Normal 3 2 11 2 2" xfId="13294"/>
    <cellStyle name="Normal 3 2 11 2 2 2" xfId="27672"/>
    <cellStyle name="Normal 3 2 11 2 2 2 2" xfId="56406"/>
    <cellStyle name="Normal 3 2 11 2 2 3" xfId="42082"/>
    <cellStyle name="Normal 3 2 11 2 3" xfId="20509"/>
    <cellStyle name="Normal 3 2 11 2 3 2" xfId="49244"/>
    <cellStyle name="Normal 3 2 11 2 4" xfId="34920"/>
    <cellStyle name="Normal 3 2 11 3" xfId="9707"/>
    <cellStyle name="Normal 3 2 11 3 2" xfId="24090"/>
    <cellStyle name="Normal 3 2 11 3 2 2" xfId="52825"/>
    <cellStyle name="Normal 3 2 11 3 3" xfId="38501"/>
    <cellStyle name="Normal 3 2 11 4" xfId="16927"/>
    <cellStyle name="Normal 3 2 11 4 2" xfId="45663"/>
    <cellStyle name="Normal 3 2 11 5" xfId="31339"/>
    <cellStyle name="Normal 3 2 12" xfId="4218"/>
    <cellStyle name="Normal 3 2 12 2" xfId="11502"/>
    <cellStyle name="Normal 3 2 12 2 2" xfId="25882"/>
    <cellStyle name="Normal 3 2 12 2 2 2" xfId="54616"/>
    <cellStyle name="Normal 3 2 12 2 3" xfId="40292"/>
    <cellStyle name="Normal 3 2 12 3" xfId="18719"/>
    <cellStyle name="Normal 3 2 12 3 2" xfId="47454"/>
    <cellStyle name="Normal 3 2 12 4" xfId="33130"/>
    <cellStyle name="Normal 3 2 13" xfId="7886"/>
    <cellStyle name="Normal 3 2 13 2" xfId="22300"/>
    <cellStyle name="Normal 3 2 13 2 2" xfId="51035"/>
    <cellStyle name="Normal 3 2 13 3" xfId="36711"/>
    <cellStyle name="Normal 3 2 14" xfId="15136"/>
    <cellStyle name="Normal 3 2 14 2" xfId="43873"/>
    <cellStyle name="Normal 3 2 15" xfId="29549"/>
    <cellStyle name="Normal 3 2 2" xfId="136"/>
    <cellStyle name="Normal 3 2 2 10" xfId="2376"/>
    <cellStyle name="Normal 3 2 2 10 2" xfId="6036"/>
    <cellStyle name="Normal 3 2 2 10 2 2" xfId="13296"/>
    <cellStyle name="Normal 3 2 2 10 2 2 2" xfId="27674"/>
    <cellStyle name="Normal 3 2 2 10 2 2 2 2" xfId="56408"/>
    <cellStyle name="Normal 3 2 2 10 2 2 3" xfId="42084"/>
    <cellStyle name="Normal 3 2 2 10 2 3" xfId="20511"/>
    <cellStyle name="Normal 3 2 2 10 2 3 2" xfId="49246"/>
    <cellStyle name="Normal 3 2 2 10 2 4" xfId="34922"/>
    <cellStyle name="Normal 3 2 2 10 3" xfId="9709"/>
    <cellStyle name="Normal 3 2 2 10 3 2" xfId="24092"/>
    <cellStyle name="Normal 3 2 2 10 3 2 2" xfId="52827"/>
    <cellStyle name="Normal 3 2 2 10 3 3" xfId="38503"/>
    <cellStyle name="Normal 3 2 2 10 4" xfId="16929"/>
    <cellStyle name="Normal 3 2 2 10 4 2" xfId="45665"/>
    <cellStyle name="Normal 3 2 2 10 5" xfId="31341"/>
    <cellStyle name="Normal 3 2 2 11" xfId="4220"/>
    <cellStyle name="Normal 3 2 2 11 2" xfId="11504"/>
    <cellStyle name="Normal 3 2 2 11 2 2" xfId="25884"/>
    <cellStyle name="Normal 3 2 2 11 2 2 2" xfId="54618"/>
    <cellStyle name="Normal 3 2 2 11 2 3" xfId="40294"/>
    <cellStyle name="Normal 3 2 2 11 3" xfId="18721"/>
    <cellStyle name="Normal 3 2 2 11 3 2" xfId="47456"/>
    <cellStyle name="Normal 3 2 2 11 4" xfId="33132"/>
    <cellStyle name="Normal 3 2 2 12" xfId="7888"/>
    <cellStyle name="Normal 3 2 2 12 2" xfId="22302"/>
    <cellStyle name="Normal 3 2 2 12 2 2" xfId="51037"/>
    <cellStyle name="Normal 3 2 2 12 3" xfId="36713"/>
    <cellStyle name="Normal 3 2 2 13" xfId="15138"/>
    <cellStyle name="Normal 3 2 2 13 2" xfId="43875"/>
    <cellStyle name="Normal 3 2 2 14" xfId="29551"/>
    <cellStyle name="Normal 3 2 2 2" xfId="190"/>
    <cellStyle name="Normal 3 2 2 2 10" xfId="4230"/>
    <cellStyle name="Normal 3 2 2 2 10 2" xfId="11511"/>
    <cellStyle name="Normal 3 2 2 2 10 2 2" xfId="25891"/>
    <cellStyle name="Normal 3 2 2 2 10 2 2 2" xfId="54625"/>
    <cellStyle name="Normal 3 2 2 2 10 2 3" xfId="40301"/>
    <cellStyle name="Normal 3 2 2 2 10 3" xfId="18728"/>
    <cellStyle name="Normal 3 2 2 2 10 3 2" xfId="47463"/>
    <cellStyle name="Normal 3 2 2 2 10 4" xfId="33139"/>
    <cellStyle name="Normal 3 2 2 2 11" xfId="7899"/>
    <cellStyle name="Normal 3 2 2 2 11 2" xfId="22309"/>
    <cellStyle name="Normal 3 2 2 2 11 2 2" xfId="51044"/>
    <cellStyle name="Normal 3 2 2 2 11 3" xfId="36720"/>
    <cellStyle name="Normal 3 2 2 2 12" xfId="15146"/>
    <cellStyle name="Normal 3 2 2 2 12 2" xfId="43882"/>
    <cellStyle name="Normal 3 2 2 2 13" xfId="29558"/>
    <cellStyle name="Normal 3 2 2 2 2" xfId="292"/>
    <cellStyle name="Normal 3 2 2 2 2 10" xfId="7919"/>
    <cellStyle name="Normal 3 2 2 2 2 10 2" xfId="22323"/>
    <cellStyle name="Normal 3 2 2 2 2 10 2 2" xfId="51058"/>
    <cellStyle name="Normal 3 2 2 2 2 10 3" xfId="36734"/>
    <cellStyle name="Normal 3 2 2 2 2 11" xfId="15160"/>
    <cellStyle name="Normal 3 2 2 2 2 11 2" xfId="43896"/>
    <cellStyle name="Normal 3 2 2 2 2 12" xfId="29572"/>
    <cellStyle name="Normal 3 2 2 2 2 2" xfId="366"/>
    <cellStyle name="Normal 3 2 2 2 2 2 10" xfId="15188"/>
    <cellStyle name="Normal 3 2 2 2 2 2 10 2" xfId="43924"/>
    <cellStyle name="Normal 3 2 2 2 2 2 11" xfId="29600"/>
    <cellStyle name="Normal 3 2 2 2 2 2 2" xfId="466"/>
    <cellStyle name="Normal 3 2 2 2 2 2 2 10" xfId="29656"/>
    <cellStyle name="Normal 3 2 2 2 2 2 2 2" xfId="666"/>
    <cellStyle name="Normal 3 2 2 2 2 2 2 2 2" xfId="938"/>
    <cellStyle name="Normal 3 2 2 2 2 2 2 2 2 2" xfId="1385"/>
    <cellStyle name="Normal 3 2 2 2 2 2 2 2 2 2 2" xfId="2368"/>
    <cellStyle name="Normal 3 2 2 2 2 2 2 2 2 2 2 2" xfId="4160"/>
    <cellStyle name="Normal 3 2 2 2 2 2 2 2 2 2 2 2 2" xfId="7819"/>
    <cellStyle name="Normal 3 2 2 2 2 2 2 2 2 2 2 2 2 2" xfId="15079"/>
    <cellStyle name="Normal 3 2 2 2 2 2 2 2 2 2 2 2 2 2 2" xfId="29457"/>
    <cellStyle name="Normal 3 2 2 2 2 2 2 2 2 2 2 2 2 2 2 2" xfId="58191"/>
    <cellStyle name="Normal 3 2 2 2 2 2 2 2 2 2 2 2 2 2 3" xfId="43867"/>
    <cellStyle name="Normal 3 2 2 2 2 2 2 2 2 2 2 2 2 3" xfId="22294"/>
    <cellStyle name="Normal 3 2 2 2 2 2 2 2 2 2 2 2 2 3 2" xfId="51029"/>
    <cellStyle name="Normal 3 2 2 2 2 2 2 2 2 2 2 2 2 4" xfId="36705"/>
    <cellStyle name="Normal 3 2 2 2 2 2 2 2 2 2 2 2 3" xfId="11492"/>
    <cellStyle name="Normal 3 2 2 2 2 2 2 2 2 2 2 2 3 2" xfId="25875"/>
    <cellStyle name="Normal 3 2 2 2 2 2 2 2 2 2 2 2 3 2 2" xfId="54610"/>
    <cellStyle name="Normal 3 2 2 2 2 2 2 2 2 2 2 2 3 3" xfId="40286"/>
    <cellStyle name="Normal 3 2 2 2 2 2 2 2 2 2 2 2 4" xfId="18712"/>
    <cellStyle name="Normal 3 2 2 2 2 2 2 2 2 2 2 2 4 2" xfId="47448"/>
    <cellStyle name="Normal 3 2 2 2 2 2 2 2 2 2 2 2 5" xfId="33124"/>
    <cellStyle name="Normal 3 2 2 2 2 2 2 2 2 2 2 3" xfId="6029"/>
    <cellStyle name="Normal 3 2 2 2 2 2 2 2 2 2 2 3 2" xfId="13289"/>
    <cellStyle name="Normal 3 2 2 2 2 2 2 2 2 2 2 3 2 2" xfId="27667"/>
    <cellStyle name="Normal 3 2 2 2 2 2 2 2 2 2 2 3 2 2 2" xfId="56401"/>
    <cellStyle name="Normal 3 2 2 2 2 2 2 2 2 2 2 3 2 3" xfId="42077"/>
    <cellStyle name="Normal 3 2 2 2 2 2 2 2 2 2 2 3 3" xfId="20504"/>
    <cellStyle name="Normal 3 2 2 2 2 2 2 2 2 2 2 3 3 2" xfId="49239"/>
    <cellStyle name="Normal 3 2 2 2 2 2 2 2 2 2 2 3 4" xfId="34915"/>
    <cellStyle name="Normal 3 2 2 2 2 2 2 2 2 2 2 4" xfId="9702"/>
    <cellStyle name="Normal 3 2 2 2 2 2 2 2 2 2 2 4 2" xfId="24085"/>
    <cellStyle name="Normal 3 2 2 2 2 2 2 2 2 2 2 4 2 2" xfId="52820"/>
    <cellStyle name="Normal 3 2 2 2 2 2 2 2 2 2 2 4 3" xfId="38496"/>
    <cellStyle name="Normal 3 2 2 2 2 2 2 2 2 2 2 5" xfId="16922"/>
    <cellStyle name="Normal 3 2 2 2 2 2 2 2 2 2 2 5 2" xfId="45658"/>
    <cellStyle name="Normal 3 2 2 2 2 2 2 2 2 2 2 6" xfId="31334"/>
    <cellStyle name="Normal 3 2 2 2 2 2 2 2 2 2 3" xfId="3264"/>
    <cellStyle name="Normal 3 2 2 2 2 2 2 2 2 2 3 2" xfId="6924"/>
    <cellStyle name="Normal 3 2 2 2 2 2 2 2 2 2 3 2 2" xfId="14184"/>
    <cellStyle name="Normal 3 2 2 2 2 2 2 2 2 2 3 2 2 2" xfId="28562"/>
    <cellStyle name="Normal 3 2 2 2 2 2 2 2 2 2 3 2 2 2 2" xfId="57296"/>
    <cellStyle name="Normal 3 2 2 2 2 2 2 2 2 2 3 2 2 3" xfId="42972"/>
    <cellStyle name="Normal 3 2 2 2 2 2 2 2 2 2 3 2 3" xfId="21399"/>
    <cellStyle name="Normal 3 2 2 2 2 2 2 2 2 2 3 2 3 2" xfId="50134"/>
    <cellStyle name="Normal 3 2 2 2 2 2 2 2 2 2 3 2 4" xfId="35810"/>
    <cellStyle name="Normal 3 2 2 2 2 2 2 2 2 2 3 3" xfId="10597"/>
    <cellStyle name="Normal 3 2 2 2 2 2 2 2 2 2 3 3 2" xfId="24980"/>
    <cellStyle name="Normal 3 2 2 2 2 2 2 2 2 2 3 3 2 2" xfId="53715"/>
    <cellStyle name="Normal 3 2 2 2 2 2 2 2 2 2 3 3 3" xfId="39391"/>
    <cellStyle name="Normal 3 2 2 2 2 2 2 2 2 2 3 4" xfId="17817"/>
    <cellStyle name="Normal 3 2 2 2 2 2 2 2 2 2 3 4 2" xfId="46553"/>
    <cellStyle name="Normal 3 2 2 2 2 2 2 2 2 2 3 5" xfId="32229"/>
    <cellStyle name="Normal 3 2 2 2 2 2 2 2 2 2 4" xfId="5129"/>
    <cellStyle name="Normal 3 2 2 2 2 2 2 2 2 2 4 2" xfId="12394"/>
    <cellStyle name="Normal 3 2 2 2 2 2 2 2 2 2 4 2 2" xfId="26772"/>
    <cellStyle name="Normal 3 2 2 2 2 2 2 2 2 2 4 2 2 2" xfId="55506"/>
    <cellStyle name="Normal 3 2 2 2 2 2 2 2 2 2 4 2 3" xfId="41182"/>
    <cellStyle name="Normal 3 2 2 2 2 2 2 2 2 2 4 3" xfId="19609"/>
    <cellStyle name="Normal 3 2 2 2 2 2 2 2 2 2 4 3 2" xfId="48344"/>
    <cellStyle name="Normal 3 2 2 2 2 2 2 2 2 2 4 4" xfId="34020"/>
    <cellStyle name="Normal 3 2 2 2 2 2 2 2 2 2 5" xfId="8801"/>
    <cellStyle name="Normal 3 2 2 2 2 2 2 2 2 2 5 2" xfId="23190"/>
    <cellStyle name="Normal 3 2 2 2 2 2 2 2 2 2 5 2 2" xfId="51925"/>
    <cellStyle name="Normal 3 2 2 2 2 2 2 2 2 2 5 3" xfId="37601"/>
    <cellStyle name="Normal 3 2 2 2 2 2 2 2 2 2 6" xfId="16027"/>
    <cellStyle name="Normal 3 2 2 2 2 2 2 2 2 2 6 2" xfId="44763"/>
    <cellStyle name="Normal 3 2 2 2 2 2 2 2 2 2 7" xfId="30439"/>
    <cellStyle name="Normal 3 2 2 2 2 2 2 2 2 3" xfId="1921"/>
    <cellStyle name="Normal 3 2 2 2 2 2 2 2 2 3 2" xfId="3713"/>
    <cellStyle name="Normal 3 2 2 2 2 2 2 2 2 3 2 2" xfId="7372"/>
    <cellStyle name="Normal 3 2 2 2 2 2 2 2 2 3 2 2 2" xfId="14632"/>
    <cellStyle name="Normal 3 2 2 2 2 2 2 2 2 3 2 2 2 2" xfId="29010"/>
    <cellStyle name="Normal 3 2 2 2 2 2 2 2 2 3 2 2 2 2 2" xfId="57744"/>
    <cellStyle name="Normal 3 2 2 2 2 2 2 2 2 3 2 2 2 3" xfId="43420"/>
    <cellStyle name="Normal 3 2 2 2 2 2 2 2 2 3 2 2 3" xfId="21847"/>
    <cellStyle name="Normal 3 2 2 2 2 2 2 2 2 3 2 2 3 2" xfId="50582"/>
    <cellStyle name="Normal 3 2 2 2 2 2 2 2 2 3 2 2 4" xfId="36258"/>
    <cellStyle name="Normal 3 2 2 2 2 2 2 2 2 3 2 3" xfId="11045"/>
    <cellStyle name="Normal 3 2 2 2 2 2 2 2 2 3 2 3 2" xfId="25428"/>
    <cellStyle name="Normal 3 2 2 2 2 2 2 2 2 3 2 3 2 2" xfId="54163"/>
    <cellStyle name="Normal 3 2 2 2 2 2 2 2 2 3 2 3 3" xfId="39839"/>
    <cellStyle name="Normal 3 2 2 2 2 2 2 2 2 3 2 4" xfId="18265"/>
    <cellStyle name="Normal 3 2 2 2 2 2 2 2 2 3 2 4 2" xfId="47001"/>
    <cellStyle name="Normal 3 2 2 2 2 2 2 2 2 3 2 5" xfId="32677"/>
    <cellStyle name="Normal 3 2 2 2 2 2 2 2 2 3 3" xfId="5582"/>
    <cellStyle name="Normal 3 2 2 2 2 2 2 2 2 3 3 2" xfId="12842"/>
    <cellStyle name="Normal 3 2 2 2 2 2 2 2 2 3 3 2 2" xfId="27220"/>
    <cellStyle name="Normal 3 2 2 2 2 2 2 2 2 3 3 2 2 2" xfId="55954"/>
    <cellStyle name="Normal 3 2 2 2 2 2 2 2 2 3 3 2 3" xfId="41630"/>
    <cellStyle name="Normal 3 2 2 2 2 2 2 2 2 3 3 3" xfId="20057"/>
    <cellStyle name="Normal 3 2 2 2 2 2 2 2 2 3 3 3 2" xfId="48792"/>
    <cellStyle name="Normal 3 2 2 2 2 2 2 2 2 3 3 4" xfId="34468"/>
    <cellStyle name="Normal 3 2 2 2 2 2 2 2 2 3 4" xfId="9255"/>
    <cellStyle name="Normal 3 2 2 2 2 2 2 2 2 3 4 2" xfId="23638"/>
    <cellStyle name="Normal 3 2 2 2 2 2 2 2 2 3 4 2 2" xfId="52373"/>
    <cellStyle name="Normal 3 2 2 2 2 2 2 2 2 3 4 3" xfId="38049"/>
    <cellStyle name="Normal 3 2 2 2 2 2 2 2 2 3 5" xfId="16475"/>
    <cellStyle name="Normal 3 2 2 2 2 2 2 2 2 3 5 2" xfId="45211"/>
    <cellStyle name="Normal 3 2 2 2 2 2 2 2 2 3 6" xfId="30887"/>
    <cellStyle name="Normal 3 2 2 2 2 2 2 2 2 4" xfId="2817"/>
    <cellStyle name="Normal 3 2 2 2 2 2 2 2 2 4 2" xfId="6477"/>
    <cellStyle name="Normal 3 2 2 2 2 2 2 2 2 4 2 2" xfId="13737"/>
    <cellStyle name="Normal 3 2 2 2 2 2 2 2 2 4 2 2 2" xfId="28115"/>
    <cellStyle name="Normal 3 2 2 2 2 2 2 2 2 4 2 2 2 2" xfId="56849"/>
    <cellStyle name="Normal 3 2 2 2 2 2 2 2 2 4 2 2 3" xfId="42525"/>
    <cellStyle name="Normal 3 2 2 2 2 2 2 2 2 4 2 3" xfId="20952"/>
    <cellStyle name="Normal 3 2 2 2 2 2 2 2 2 4 2 3 2" xfId="49687"/>
    <cellStyle name="Normal 3 2 2 2 2 2 2 2 2 4 2 4" xfId="35363"/>
    <cellStyle name="Normal 3 2 2 2 2 2 2 2 2 4 3" xfId="10150"/>
    <cellStyle name="Normal 3 2 2 2 2 2 2 2 2 4 3 2" xfId="24533"/>
    <cellStyle name="Normal 3 2 2 2 2 2 2 2 2 4 3 2 2" xfId="53268"/>
    <cellStyle name="Normal 3 2 2 2 2 2 2 2 2 4 3 3" xfId="38944"/>
    <cellStyle name="Normal 3 2 2 2 2 2 2 2 2 4 4" xfId="17370"/>
    <cellStyle name="Normal 3 2 2 2 2 2 2 2 2 4 4 2" xfId="46106"/>
    <cellStyle name="Normal 3 2 2 2 2 2 2 2 2 4 5" xfId="31782"/>
    <cellStyle name="Normal 3 2 2 2 2 2 2 2 2 5" xfId="4682"/>
    <cellStyle name="Normal 3 2 2 2 2 2 2 2 2 5 2" xfId="11947"/>
    <cellStyle name="Normal 3 2 2 2 2 2 2 2 2 5 2 2" xfId="26325"/>
    <cellStyle name="Normal 3 2 2 2 2 2 2 2 2 5 2 2 2" xfId="55059"/>
    <cellStyle name="Normal 3 2 2 2 2 2 2 2 2 5 2 3" xfId="40735"/>
    <cellStyle name="Normal 3 2 2 2 2 2 2 2 2 5 3" xfId="19162"/>
    <cellStyle name="Normal 3 2 2 2 2 2 2 2 2 5 3 2" xfId="47897"/>
    <cellStyle name="Normal 3 2 2 2 2 2 2 2 2 5 4" xfId="33573"/>
    <cellStyle name="Normal 3 2 2 2 2 2 2 2 2 6" xfId="8354"/>
    <cellStyle name="Normal 3 2 2 2 2 2 2 2 2 6 2" xfId="22743"/>
    <cellStyle name="Normal 3 2 2 2 2 2 2 2 2 6 2 2" xfId="51478"/>
    <cellStyle name="Normal 3 2 2 2 2 2 2 2 2 6 3" xfId="37154"/>
    <cellStyle name="Normal 3 2 2 2 2 2 2 2 2 7" xfId="15580"/>
    <cellStyle name="Normal 3 2 2 2 2 2 2 2 2 7 2" xfId="44316"/>
    <cellStyle name="Normal 3 2 2 2 2 2 2 2 2 8" xfId="29992"/>
    <cellStyle name="Normal 3 2 2 2 2 2 2 2 3" xfId="1161"/>
    <cellStyle name="Normal 3 2 2 2 2 2 2 2 3 2" xfId="2144"/>
    <cellStyle name="Normal 3 2 2 2 2 2 2 2 3 2 2" xfId="3936"/>
    <cellStyle name="Normal 3 2 2 2 2 2 2 2 3 2 2 2" xfId="7595"/>
    <cellStyle name="Normal 3 2 2 2 2 2 2 2 3 2 2 2 2" xfId="14855"/>
    <cellStyle name="Normal 3 2 2 2 2 2 2 2 3 2 2 2 2 2" xfId="29233"/>
    <cellStyle name="Normal 3 2 2 2 2 2 2 2 3 2 2 2 2 2 2" xfId="57967"/>
    <cellStyle name="Normal 3 2 2 2 2 2 2 2 3 2 2 2 2 3" xfId="43643"/>
    <cellStyle name="Normal 3 2 2 2 2 2 2 2 3 2 2 2 3" xfId="22070"/>
    <cellStyle name="Normal 3 2 2 2 2 2 2 2 3 2 2 2 3 2" xfId="50805"/>
    <cellStyle name="Normal 3 2 2 2 2 2 2 2 3 2 2 2 4" xfId="36481"/>
    <cellStyle name="Normal 3 2 2 2 2 2 2 2 3 2 2 3" xfId="11268"/>
    <cellStyle name="Normal 3 2 2 2 2 2 2 2 3 2 2 3 2" xfId="25651"/>
    <cellStyle name="Normal 3 2 2 2 2 2 2 2 3 2 2 3 2 2" xfId="54386"/>
    <cellStyle name="Normal 3 2 2 2 2 2 2 2 3 2 2 3 3" xfId="40062"/>
    <cellStyle name="Normal 3 2 2 2 2 2 2 2 3 2 2 4" xfId="18488"/>
    <cellStyle name="Normal 3 2 2 2 2 2 2 2 3 2 2 4 2" xfId="47224"/>
    <cellStyle name="Normal 3 2 2 2 2 2 2 2 3 2 2 5" xfId="32900"/>
    <cellStyle name="Normal 3 2 2 2 2 2 2 2 3 2 3" xfId="5805"/>
    <cellStyle name="Normal 3 2 2 2 2 2 2 2 3 2 3 2" xfId="13065"/>
    <cellStyle name="Normal 3 2 2 2 2 2 2 2 3 2 3 2 2" xfId="27443"/>
    <cellStyle name="Normal 3 2 2 2 2 2 2 2 3 2 3 2 2 2" xfId="56177"/>
    <cellStyle name="Normal 3 2 2 2 2 2 2 2 3 2 3 2 3" xfId="41853"/>
    <cellStyle name="Normal 3 2 2 2 2 2 2 2 3 2 3 3" xfId="20280"/>
    <cellStyle name="Normal 3 2 2 2 2 2 2 2 3 2 3 3 2" xfId="49015"/>
    <cellStyle name="Normal 3 2 2 2 2 2 2 2 3 2 3 4" xfId="34691"/>
    <cellStyle name="Normal 3 2 2 2 2 2 2 2 3 2 4" xfId="9478"/>
    <cellStyle name="Normal 3 2 2 2 2 2 2 2 3 2 4 2" xfId="23861"/>
    <cellStyle name="Normal 3 2 2 2 2 2 2 2 3 2 4 2 2" xfId="52596"/>
    <cellStyle name="Normal 3 2 2 2 2 2 2 2 3 2 4 3" xfId="38272"/>
    <cellStyle name="Normal 3 2 2 2 2 2 2 2 3 2 5" xfId="16698"/>
    <cellStyle name="Normal 3 2 2 2 2 2 2 2 3 2 5 2" xfId="45434"/>
    <cellStyle name="Normal 3 2 2 2 2 2 2 2 3 2 6" xfId="31110"/>
    <cellStyle name="Normal 3 2 2 2 2 2 2 2 3 3" xfId="3040"/>
    <cellStyle name="Normal 3 2 2 2 2 2 2 2 3 3 2" xfId="6700"/>
    <cellStyle name="Normal 3 2 2 2 2 2 2 2 3 3 2 2" xfId="13960"/>
    <cellStyle name="Normal 3 2 2 2 2 2 2 2 3 3 2 2 2" xfId="28338"/>
    <cellStyle name="Normal 3 2 2 2 2 2 2 2 3 3 2 2 2 2" xfId="57072"/>
    <cellStyle name="Normal 3 2 2 2 2 2 2 2 3 3 2 2 3" xfId="42748"/>
    <cellStyle name="Normal 3 2 2 2 2 2 2 2 3 3 2 3" xfId="21175"/>
    <cellStyle name="Normal 3 2 2 2 2 2 2 2 3 3 2 3 2" xfId="49910"/>
    <cellStyle name="Normal 3 2 2 2 2 2 2 2 3 3 2 4" xfId="35586"/>
    <cellStyle name="Normal 3 2 2 2 2 2 2 2 3 3 3" xfId="10373"/>
    <cellStyle name="Normal 3 2 2 2 2 2 2 2 3 3 3 2" xfId="24756"/>
    <cellStyle name="Normal 3 2 2 2 2 2 2 2 3 3 3 2 2" xfId="53491"/>
    <cellStyle name="Normal 3 2 2 2 2 2 2 2 3 3 3 3" xfId="39167"/>
    <cellStyle name="Normal 3 2 2 2 2 2 2 2 3 3 4" xfId="17593"/>
    <cellStyle name="Normal 3 2 2 2 2 2 2 2 3 3 4 2" xfId="46329"/>
    <cellStyle name="Normal 3 2 2 2 2 2 2 2 3 3 5" xfId="32005"/>
    <cellStyle name="Normal 3 2 2 2 2 2 2 2 3 4" xfId="4905"/>
    <cellStyle name="Normal 3 2 2 2 2 2 2 2 3 4 2" xfId="12170"/>
    <cellStyle name="Normal 3 2 2 2 2 2 2 2 3 4 2 2" xfId="26548"/>
    <cellStyle name="Normal 3 2 2 2 2 2 2 2 3 4 2 2 2" xfId="55282"/>
    <cellStyle name="Normal 3 2 2 2 2 2 2 2 3 4 2 3" xfId="40958"/>
    <cellStyle name="Normal 3 2 2 2 2 2 2 2 3 4 3" xfId="19385"/>
    <cellStyle name="Normal 3 2 2 2 2 2 2 2 3 4 3 2" xfId="48120"/>
    <cellStyle name="Normal 3 2 2 2 2 2 2 2 3 4 4" xfId="33796"/>
    <cellStyle name="Normal 3 2 2 2 2 2 2 2 3 5" xfId="8577"/>
    <cellStyle name="Normal 3 2 2 2 2 2 2 2 3 5 2" xfId="22966"/>
    <cellStyle name="Normal 3 2 2 2 2 2 2 2 3 5 2 2" xfId="51701"/>
    <cellStyle name="Normal 3 2 2 2 2 2 2 2 3 5 3" xfId="37377"/>
    <cellStyle name="Normal 3 2 2 2 2 2 2 2 3 6" xfId="15803"/>
    <cellStyle name="Normal 3 2 2 2 2 2 2 2 3 6 2" xfId="44539"/>
    <cellStyle name="Normal 3 2 2 2 2 2 2 2 3 7" xfId="30215"/>
    <cellStyle name="Normal 3 2 2 2 2 2 2 2 4" xfId="1693"/>
    <cellStyle name="Normal 3 2 2 2 2 2 2 2 4 2" xfId="3489"/>
    <cellStyle name="Normal 3 2 2 2 2 2 2 2 4 2 2" xfId="7148"/>
    <cellStyle name="Normal 3 2 2 2 2 2 2 2 4 2 2 2" xfId="14408"/>
    <cellStyle name="Normal 3 2 2 2 2 2 2 2 4 2 2 2 2" xfId="28786"/>
    <cellStyle name="Normal 3 2 2 2 2 2 2 2 4 2 2 2 2 2" xfId="57520"/>
    <cellStyle name="Normal 3 2 2 2 2 2 2 2 4 2 2 2 3" xfId="43196"/>
    <cellStyle name="Normal 3 2 2 2 2 2 2 2 4 2 2 3" xfId="21623"/>
    <cellStyle name="Normal 3 2 2 2 2 2 2 2 4 2 2 3 2" xfId="50358"/>
    <cellStyle name="Normal 3 2 2 2 2 2 2 2 4 2 2 4" xfId="36034"/>
    <cellStyle name="Normal 3 2 2 2 2 2 2 2 4 2 3" xfId="10821"/>
    <cellStyle name="Normal 3 2 2 2 2 2 2 2 4 2 3 2" xfId="25204"/>
    <cellStyle name="Normal 3 2 2 2 2 2 2 2 4 2 3 2 2" xfId="53939"/>
    <cellStyle name="Normal 3 2 2 2 2 2 2 2 4 2 3 3" xfId="39615"/>
    <cellStyle name="Normal 3 2 2 2 2 2 2 2 4 2 4" xfId="18041"/>
    <cellStyle name="Normal 3 2 2 2 2 2 2 2 4 2 4 2" xfId="46777"/>
    <cellStyle name="Normal 3 2 2 2 2 2 2 2 4 2 5" xfId="32453"/>
    <cellStyle name="Normal 3 2 2 2 2 2 2 2 4 3" xfId="5358"/>
    <cellStyle name="Normal 3 2 2 2 2 2 2 2 4 3 2" xfId="12618"/>
    <cellStyle name="Normal 3 2 2 2 2 2 2 2 4 3 2 2" xfId="26996"/>
    <cellStyle name="Normal 3 2 2 2 2 2 2 2 4 3 2 2 2" xfId="55730"/>
    <cellStyle name="Normal 3 2 2 2 2 2 2 2 4 3 2 3" xfId="41406"/>
    <cellStyle name="Normal 3 2 2 2 2 2 2 2 4 3 3" xfId="19833"/>
    <cellStyle name="Normal 3 2 2 2 2 2 2 2 4 3 3 2" xfId="48568"/>
    <cellStyle name="Normal 3 2 2 2 2 2 2 2 4 3 4" xfId="34244"/>
    <cellStyle name="Normal 3 2 2 2 2 2 2 2 4 4" xfId="9031"/>
    <cellStyle name="Normal 3 2 2 2 2 2 2 2 4 4 2" xfId="23414"/>
    <cellStyle name="Normal 3 2 2 2 2 2 2 2 4 4 2 2" xfId="52149"/>
    <cellStyle name="Normal 3 2 2 2 2 2 2 2 4 4 3" xfId="37825"/>
    <cellStyle name="Normal 3 2 2 2 2 2 2 2 4 5" xfId="16251"/>
    <cellStyle name="Normal 3 2 2 2 2 2 2 2 4 5 2" xfId="44987"/>
    <cellStyle name="Normal 3 2 2 2 2 2 2 2 4 6" xfId="30663"/>
    <cellStyle name="Normal 3 2 2 2 2 2 2 2 5" xfId="2593"/>
    <cellStyle name="Normal 3 2 2 2 2 2 2 2 5 2" xfId="6253"/>
    <cellStyle name="Normal 3 2 2 2 2 2 2 2 5 2 2" xfId="13513"/>
    <cellStyle name="Normal 3 2 2 2 2 2 2 2 5 2 2 2" xfId="27891"/>
    <cellStyle name="Normal 3 2 2 2 2 2 2 2 5 2 2 2 2" xfId="56625"/>
    <cellStyle name="Normal 3 2 2 2 2 2 2 2 5 2 2 3" xfId="42301"/>
    <cellStyle name="Normal 3 2 2 2 2 2 2 2 5 2 3" xfId="20728"/>
    <cellStyle name="Normal 3 2 2 2 2 2 2 2 5 2 3 2" xfId="49463"/>
    <cellStyle name="Normal 3 2 2 2 2 2 2 2 5 2 4" xfId="35139"/>
    <cellStyle name="Normal 3 2 2 2 2 2 2 2 5 3" xfId="9926"/>
    <cellStyle name="Normal 3 2 2 2 2 2 2 2 5 3 2" xfId="24309"/>
    <cellStyle name="Normal 3 2 2 2 2 2 2 2 5 3 2 2" xfId="53044"/>
    <cellStyle name="Normal 3 2 2 2 2 2 2 2 5 3 3" xfId="38720"/>
    <cellStyle name="Normal 3 2 2 2 2 2 2 2 5 4" xfId="17146"/>
    <cellStyle name="Normal 3 2 2 2 2 2 2 2 5 4 2" xfId="45882"/>
    <cellStyle name="Normal 3 2 2 2 2 2 2 2 5 5" xfId="31558"/>
    <cellStyle name="Normal 3 2 2 2 2 2 2 2 6" xfId="4456"/>
    <cellStyle name="Normal 3 2 2 2 2 2 2 2 6 2" xfId="11723"/>
    <cellStyle name="Normal 3 2 2 2 2 2 2 2 6 2 2" xfId="26101"/>
    <cellStyle name="Normal 3 2 2 2 2 2 2 2 6 2 2 2" xfId="54835"/>
    <cellStyle name="Normal 3 2 2 2 2 2 2 2 6 2 3" xfId="40511"/>
    <cellStyle name="Normal 3 2 2 2 2 2 2 2 6 3" xfId="18938"/>
    <cellStyle name="Normal 3 2 2 2 2 2 2 2 6 3 2" xfId="47673"/>
    <cellStyle name="Normal 3 2 2 2 2 2 2 2 6 4" xfId="33349"/>
    <cellStyle name="Normal 3 2 2 2 2 2 2 2 7" xfId="8127"/>
    <cellStyle name="Normal 3 2 2 2 2 2 2 2 7 2" xfId="22519"/>
    <cellStyle name="Normal 3 2 2 2 2 2 2 2 7 2 2" xfId="51254"/>
    <cellStyle name="Normal 3 2 2 2 2 2 2 2 7 3" xfId="36930"/>
    <cellStyle name="Normal 3 2 2 2 2 2 2 2 8" xfId="15356"/>
    <cellStyle name="Normal 3 2 2 2 2 2 2 2 8 2" xfId="44092"/>
    <cellStyle name="Normal 3 2 2 2 2 2 2 2 9" xfId="29768"/>
    <cellStyle name="Normal 3 2 2 2 2 2 2 3" xfId="824"/>
    <cellStyle name="Normal 3 2 2 2 2 2 2 3 2" xfId="1273"/>
    <cellStyle name="Normal 3 2 2 2 2 2 2 3 2 2" xfId="2256"/>
    <cellStyle name="Normal 3 2 2 2 2 2 2 3 2 2 2" xfId="4048"/>
    <cellStyle name="Normal 3 2 2 2 2 2 2 3 2 2 2 2" xfId="7707"/>
    <cellStyle name="Normal 3 2 2 2 2 2 2 3 2 2 2 2 2" xfId="14967"/>
    <cellStyle name="Normal 3 2 2 2 2 2 2 3 2 2 2 2 2 2" xfId="29345"/>
    <cellStyle name="Normal 3 2 2 2 2 2 2 3 2 2 2 2 2 2 2" xfId="58079"/>
    <cellStyle name="Normal 3 2 2 2 2 2 2 3 2 2 2 2 2 3" xfId="43755"/>
    <cellStyle name="Normal 3 2 2 2 2 2 2 3 2 2 2 2 3" xfId="22182"/>
    <cellStyle name="Normal 3 2 2 2 2 2 2 3 2 2 2 2 3 2" xfId="50917"/>
    <cellStyle name="Normal 3 2 2 2 2 2 2 3 2 2 2 2 4" xfId="36593"/>
    <cellStyle name="Normal 3 2 2 2 2 2 2 3 2 2 2 3" xfId="11380"/>
    <cellStyle name="Normal 3 2 2 2 2 2 2 3 2 2 2 3 2" xfId="25763"/>
    <cellStyle name="Normal 3 2 2 2 2 2 2 3 2 2 2 3 2 2" xfId="54498"/>
    <cellStyle name="Normal 3 2 2 2 2 2 2 3 2 2 2 3 3" xfId="40174"/>
    <cellStyle name="Normal 3 2 2 2 2 2 2 3 2 2 2 4" xfId="18600"/>
    <cellStyle name="Normal 3 2 2 2 2 2 2 3 2 2 2 4 2" xfId="47336"/>
    <cellStyle name="Normal 3 2 2 2 2 2 2 3 2 2 2 5" xfId="33012"/>
    <cellStyle name="Normal 3 2 2 2 2 2 2 3 2 2 3" xfId="5917"/>
    <cellStyle name="Normal 3 2 2 2 2 2 2 3 2 2 3 2" xfId="13177"/>
    <cellStyle name="Normal 3 2 2 2 2 2 2 3 2 2 3 2 2" xfId="27555"/>
    <cellStyle name="Normal 3 2 2 2 2 2 2 3 2 2 3 2 2 2" xfId="56289"/>
    <cellStyle name="Normal 3 2 2 2 2 2 2 3 2 2 3 2 3" xfId="41965"/>
    <cellStyle name="Normal 3 2 2 2 2 2 2 3 2 2 3 3" xfId="20392"/>
    <cellStyle name="Normal 3 2 2 2 2 2 2 3 2 2 3 3 2" xfId="49127"/>
    <cellStyle name="Normal 3 2 2 2 2 2 2 3 2 2 3 4" xfId="34803"/>
    <cellStyle name="Normal 3 2 2 2 2 2 2 3 2 2 4" xfId="9590"/>
    <cellStyle name="Normal 3 2 2 2 2 2 2 3 2 2 4 2" xfId="23973"/>
    <cellStyle name="Normal 3 2 2 2 2 2 2 3 2 2 4 2 2" xfId="52708"/>
    <cellStyle name="Normal 3 2 2 2 2 2 2 3 2 2 4 3" xfId="38384"/>
    <cellStyle name="Normal 3 2 2 2 2 2 2 3 2 2 5" xfId="16810"/>
    <cellStyle name="Normal 3 2 2 2 2 2 2 3 2 2 5 2" xfId="45546"/>
    <cellStyle name="Normal 3 2 2 2 2 2 2 3 2 2 6" xfId="31222"/>
    <cellStyle name="Normal 3 2 2 2 2 2 2 3 2 3" xfId="3152"/>
    <cellStyle name="Normal 3 2 2 2 2 2 2 3 2 3 2" xfId="6812"/>
    <cellStyle name="Normal 3 2 2 2 2 2 2 3 2 3 2 2" xfId="14072"/>
    <cellStyle name="Normal 3 2 2 2 2 2 2 3 2 3 2 2 2" xfId="28450"/>
    <cellStyle name="Normal 3 2 2 2 2 2 2 3 2 3 2 2 2 2" xfId="57184"/>
    <cellStyle name="Normal 3 2 2 2 2 2 2 3 2 3 2 2 3" xfId="42860"/>
    <cellStyle name="Normal 3 2 2 2 2 2 2 3 2 3 2 3" xfId="21287"/>
    <cellStyle name="Normal 3 2 2 2 2 2 2 3 2 3 2 3 2" xfId="50022"/>
    <cellStyle name="Normal 3 2 2 2 2 2 2 3 2 3 2 4" xfId="35698"/>
    <cellStyle name="Normal 3 2 2 2 2 2 2 3 2 3 3" xfId="10485"/>
    <cellStyle name="Normal 3 2 2 2 2 2 2 3 2 3 3 2" xfId="24868"/>
    <cellStyle name="Normal 3 2 2 2 2 2 2 3 2 3 3 2 2" xfId="53603"/>
    <cellStyle name="Normal 3 2 2 2 2 2 2 3 2 3 3 3" xfId="39279"/>
    <cellStyle name="Normal 3 2 2 2 2 2 2 3 2 3 4" xfId="17705"/>
    <cellStyle name="Normal 3 2 2 2 2 2 2 3 2 3 4 2" xfId="46441"/>
    <cellStyle name="Normal 3 2 2 2 2 2 2 3 2 3 5" xfId="32117"/>
    <cellStyle name="Normal 3 2 2 2 2 2 2 3 2 4" xfId="5017"/>
    <cellStyle name="Normal 3 2 2 2 2 2 2 3 2 4 2" xfId="12282"/>
    <cellStyle name="Normal 3 2 2 2 2 2 2 3 2 4 2 2" xfId="26660"/>
    <cellStyle name="Normal 3 2 2 2 2 2 2 3 2 4 2 2 2" xfId="55394"/>
    <cellStyle name="Normal 3 2 2 2 2 2 2 3 2 4 2 3" xfId="41070"/>
    <cellStyle name="Normal 3 2 2 2 2 2 2 3 2 4 3" xfId="19497"/>
    <cellStyle name="Normal 3 2 2 2 2 2 2 3 2 4 3 2" xfId="48232"/>
    <cellStyle name="Normal 3 2 2 2 2 2 2 3 2 4 4" xfId="33908"/>
    <cellStyle name="Normal 3 2 2 2 2 2 2 3 2 5" xfId="8689"/>
    <cellStyle name="Normal 3 2 2 2 2 2 2 3 2 5 2" xfId="23078"/>
    <cellStyle name="Normal 3 2 2 2 2 2 2 3 2 5 2 2" xfId="51813"/>
    <cellStyle name="Normal 3 2 2 2 2 2 2 3 2 5 3" xfId="37489"/>
    <cellStyle name="Normal 3 2 2 2 2 2 2 3 2 6" xfId="15915"/>
    <cellStyle name="Normal 3 2 2 2 2 2 2 3 2 6 2" xfId="44651"/>
    <cellStyle name="Normal 3 2 2 2 2 2 2 3 2 7" xfId="30327"/>
    <cellStyle name="Normal 3 2 2 2 2 2 2 3 3" xfId="1809"/>
    <cellStyle name="Normal 3 2 2 2 2 2 2 3 3 2" xfId="3601"/>
    <cellStyle name="Normal 3 2 2 2 2 2 2 3 3 2 2" xfId="7260"/>
    <cellStyle name="Normal 3 2 2 2 2 2 2 3 3 2 2 2" xfId="14520"/>
    <cellStyle name="Normal 3 2 2 2 2 2 2 3 3 2 2 2 2" xfId="28898"/>
    <cellStyle name="Normal 3 2 2 2 2 2 2 3 3 2 2 2 2 2" xfId="57632"/>
    <cellStyle name="Normal 3 2 2 2 2 2 2 3 3 2 2 2 3" xfId="43308"/>
    <cellStyle name="Normal 3 2 2 2 2 2 2 3 3 2 2 3" xfId="21735"/>
    <cellStyle name="Normal 3 2 2 2 2 2 2 3 3 2 2 3 2" xfId="50470"/>
    <cellStyle name="Normal 3 2 2 2 2 2 2 3 3 2 2 4" xfId="36146"/>
    <cellStyle name="Normal 3 2 2 2 2 2 2 3 3 2 3" xfId="10933"/>
    <cellStyle name="Normal 3 2 2 2 2 2 2 3 3 2 3 2" xfId="25316"/>
    <cellStyle name="Normal 3 2 2 2 2 2 2 3 3 2 3 2 2" xfId="54051"/>
    <cellStyle name="Normal 3 2 2 2 2 2 2 3 3 2 3 3" xfId="39727"/>
    <cellStyle name="Normal 3 2 2 2 2 2 2 3 3 2 4" xfId="18153"/>
    <cellStyle name="Normal 3 2 2 2 2 2 2 3 3 2 4 2" xfId="46889"/>
    <cellStyle name="Normal 3 2 2 2 2 2 2 3 3 2 5" xfId="32565"/>
    <cellStyle name="Normal 3 2 2 2 2 2 2 3 3 3" xfId="5470"/>
    <cellStyle name="Normal 3 2 2 2 2 2 2 3 3 3 2" xfId="12730"/>
    <cellStyle name="Normal 3 2 2 2 2 2 2 3 3 3 2 2" xfId="27108"/>
    <cellStyle name="Normal 3 2 2 2 2 2 2 3 3 3 2 2 2" xfId="55842"/>
    <cellStyle name="Normal 3 2 2 2 2 2 2 3 3 3 2 3" xfId="41518"/>
    <cellStyle name="Normal 3 2 2 2 2 2 2 3 3 3 3" xfId="19945"/>
    <cellStyle name="Normal 3 2 2 2 2 2 2 3 3 3 3 2" xfId="48680"/>
    <cellStyle name="Normal 3 2 2 2 2 2 2 3 3 3 4" xfId="34356"/>
    <cellStyle name="Normal 3 2 2 2 2 2 2 3 3 4" xfId="9143"/>
    <cellStyle name="Normal 3 2 2 2 2 2 2 3 3 4 2" xfId="23526"/>
    <cellStyle name="Normal 3 2 2 2 2 2 2 3 3 4 2 2" xfId="52261"/>
    <cellStyle name="Normal 3 2 2 2 2 2 2 3 3 4 3" xfId="37937"/>
    <cellStyle name="Normal 3 2 2 2 2 2 2 3 3 5" xfId="16363"/>
    <cellStyle name="Normal 3 2 2 2 2 2 2 3 3 5 2" xfId="45099"/>
    <cellStyle name="Normal 3 2 2 2 2 2 2 3 3 6" xfId="30775"/>
    <cellStyle name="Normal 3 2 2 2 2 2 2 3 4" xfId="2705"/>
    <cellStyle name="Normal 3 2 2 2 2 2 2 3 4 2" xfId="6365"/>
    <cellStyle name="Normal 3 2 2 2 2 2 2 3 4 2 2" xfId="13625"/>
    <cellStyle name="Normal 3 2 2 2 2 2 2 3 4 2 2 2" xfId="28003"/>
    <cellStyle name="Normal 3 2 2 2 2 2 2 3 4 2 2 2 2" xfId="56737"/>
    <cellStyle name="Normal 3 2 2 2 2 2 2 3 4 2 2 3" xfId="42413"/>
    <cellStyle name="Normal 3 2 2 2 2 2 2 3 4 2 3" xfId="20840"/>
    <cellStyle name="Normal 3 2 2 2 2 2 2 3 4 2 3 2" xfId="49575"/>
    <cellStyle name="Normal 3 2 2 2 2 2 2 3 4 2 4" xfId="35251"/>
    <cellStyle name="Normal 3 2 2 2 2 2 2 3 4 3" xfId="10038"/>
    <cellStyle name="Normal 3 2 2 2 2 2 2 3 4 3 2" xfId="24421"/>
    <cellStyle name="Normal 3 2 2 2 2 2 2 3 4 3 2 2" xfId="53156"/>
    <cellStyle name="Normal 3 2 2 2 2 2 2 3 4 3 3" xfId="38832"/>
    <cellStyle name="Normal 3 2 2 2 2 2 2 3 4 4" xfId="17258"/>
    <cellStyle name="Normal 3 2 2 2 2 2 2 3 4 4 2" xfId="45994"/>
    <cellStyle name="Normal 3 2 2 2 2 2 2 3 4 5" xfId="31670"/>
    <cellStyle name="Normal 3 2 2 2 2 2 2 3 5" xfId="4569"/>
    <cellStyle name="Normal 3 2 2 2 2 2 2 3 5 2" xfId="11835"/>
    <cellStyle name="Normal 3 2 2 2 2 2 2 3 5 2 2" xfId="26213"/>
    <cellStyle name="Normal 3 2 2 2 2 2 2 3 5 2 2 2" xfId="54947"/>
    <cellStyle name="Normal 3 2 2 2 2 2 2 3 5 2 3" xfId="40623"/>
    <cellStyle name="Normal 3 2 2 2 2 2 2 3 5 3" xfId="19050"/>
    <cellStyle name="Normal 3 2 2 2 2 2 2 3 5 3 2" xfId="47785"/>
    <cellStyle name="Normal 3 2 2 2 2 2 2 3 5 4" xfId="33461"/>
    <cellStyle name="Normal 3 2 2 2 2 2 2 3 6" xfId="8242"/>
    <cellStyle name="Normal 3 2 2 2 2 2 2 3 6 2" xfId="22631"/>
    <cellStyle name="Normal 3 2 2 2 2 2 2 3 6 2 2" xfId="51366"/>
    <cellStyle name="Normal 3 2 2 2 2 2 2 3 6 3" xfId="37042"/>
    <cellStyle name="Normal 3 2 2 2 2 2 2 3 7" xfId="15468"/>
    <cellStyle name="Normal 3 2 2 2 2 2 2 3 7 2" xfId="44204"/>
    <cellStyle name="Normal 3 2 2 2 2 2 2 3 8" xfId="29880"/>
    <cellStyle name="Normal 3 2 2 2 2 2 2 4" xfId="1049"/>
    <cellStyle name="Normal 3 2 2 2 2 2 2 4 2" xfId="2032"/>
    <cellStyle name="Normal 3 2 2 2 2 2 2 4 2 2" xfId="3824"/>
    <cellStyle name="Normal 3 2 2 2 2 2 2 4 2 2 2" xfId="7483"/>
    <cellStyle name="Normal 3 2 2 2 2 2 2 4 2 2 2 2" xfId="14743"/>
    <cellStyle name="Normal 3 2 2 2 2 2 2 4 2 2 2 2 2" xfId="29121"/>
    <cellStyle name="Normal 3 2 2 2 2 2 2 4 2 2 2 2 2 2" xfId="57855"/>
    <cellStyle name="Normal 3 2 2 2 2 2 2 4 2 2 2 2 3" xfId="43531"/>
    <cellStyle name="Normal 3 2 2 2 2 2 2 4 2 2 2 3" xfId="21958"/>
    <cellStyle name="Normal 3 2 2 2 2 2 2 4 2 2 2 3 2" xfId="50693"/>
    <cellStyle name="Normal 3 2 2 2 2 2 2 4 2 2 2 4" xfId="36369"/>
    <cellStyle name="Normal 3 2 2 2 2 2 2 4 2 2 3" xfId="11156"/>
    <cellStyle name="Normal 3 2 2 2 2 2 2 4 2 2 3 2" xfId="25539"/>
    <cellStyle name="Normal 3 2 2 2 2 2 2 4 2 2 3 2 2" xfId="54274"/>
    <cellStyle name="Normal 3 2 2 2 2 2 2 4 2 2 3 3" xfId="39950"/>
    <cellStyle name="Normal 3 2 2 2 2 2 2 4 2 2 4" xfId="18376"/>
    <cellStyle name="Normal 3 2 2 2 2 2 2 4 2 2 4 2" xfId="47112"/>
    <cellStyle name="Normal 3 2 2 2 2 2 2 4 2 2 5" xfId="32788"/>
    <cellStyle name="Normal 3 2 2 2 2 2 2 4 2 3" xfId="5693"/>
    <cellStyle name="Normal 3 2 2 2 2 2 2 4 2 3 2" xfId="12953"/>
    <cellStyle name="Normal 3 2 2 2 2 2 2 4 2 3 2 2" xfId="27331"/>
    <cellStyle name="Normal 3 2 2 2 2 2 2 4 2 3 2 2 2" xfId="56065"/>
    <cellStyle name="Normal 3 2 2 2 2 2 2 4 2 3 2 3" xfId="41741"/>
    <cellStyle name="Normal 3 2 2 2 2 2 2 4 2 3 3" xfId="20168"/>
    <cellStyle name="Normal 3 2 2 2 2 2 2 4 2 3 3 2" xfId="48903"/>
    <cellStyle name="Normal 3 2 2 2 2 2 2 4 2 3 4" xfId="34579"/>
    <cellStyle name="Normal 3 2 2 2 2 2 2 4 2 4" xfId="9366"/>
    <cellStyle name="Normal 3 2 2 2 2 2 2 4 2 4 2" xfId="23749"/>
    <cellStyle name="Normal 3 2 2 2 2 2 2 4 2 4 2 2" xfId="52484"/>
    <cellStyle name="Normal 3 2 2 2 2 2 2 4 2 4 3" xfId="38160"/>
    <cellStyle name="Normal 3 2 2 2 2 2 2 4 2 5" xfId="16586"/>
    <cellStyle name="Normal 3 2 2 2 2 2 2 4 2 5 2" xfId="45322"/>
    <cellStyle name="Normal 3 2 2 2 2 2 2 4 2 6" xfId="30998"/>
    <cellStyle name="Normal 3 2 2 2 2 2 2 4 3" xfId="2928"/>
    <cellStyle name="Normal 3 2 2 2 2 2 2 4 3 2" xfId="6588"/>
    <cellStyle name="Normal 3 2 2 2 2 2 2 4 3 2 2" xfId="13848"/>
    <cellStyle name="Normal 3 2 2 2 2 2 2 4 3 2 2 2" xfId="28226"/>
    <cellStyle name="Normal 3 2 2 2 2 2 2 4 3 2 2 2 2" xfId="56960"/>
    <cellStyle name="Normal 3 2 2 2 2 2 2 4 3 2 2 3" xfId="42636"/>
    <cellStyle name="Normal 3 2 2 2 2 2 2 4 3 2 3" xfId="21063"/>
    <cellStyle name="Normal 3 2 2 2 2 2 2 4 3 2 3 2" xfId="49798"/>
    <cellStyle name="Normal 3 2 2 2 2 2 2 4 3 2 4" xfId="35474"/>
    <cellStyle name="Normal 3 2 2 2 2 2 2 4 3 3" xfId="10261"/>
    <cellStyle name="Normal 3 2 2 2 2 2 2 4 3 3 2" xfId="24644"/>
    <cellStyle name="Normal 3 2 2 2 2 2 2 4 3 3 2 2" xfId="53379"/>
    <cellStyle name="Normal 3 2 2 2 2 2 2 4 3 3 3" xfId="39055"/>
    <cellStyle name="Normal 3 2 2 2 2 2 2 4 3 4" xfId="17481"/>
    <cellStyle name="Normal 3 2 2 2 2 2 2 4 3 4 2" xfId="46217"/>
    <cellStyle name="Normal 3 2 2 2 2 2 2 4 3 5" xfId="31893"/>
    <cellStyle name="Normal 3 2 2 2 2 2 2 4 4" xfId="4793"/>
    <cellStyle name="Normal 3 2 2 2 2 2 2 4 4 2" xfId="12058"/>
    <cellStyle name="Normal 3 2 2 2 2 2 2 4 4 2 2" xfId="26436"/>
    <cellStyle name="Normal 3 2 2 2 2 2 2 4 4 2 2 2" xfId="55170"/>
    <cellStyle name="Normal 3 2 2 2 2 2 2 4 4 2 3" xfId="40846"/>
    <cellStyle name="Normal 3 2 2 2 2 2 2 4 4 3" xfId="19273"/>
    <cellStyle name="Normal 3 2 2 2 2 2 2 4 4 3 2" xfId="48008"/>
    <cellStyle name="Normal 3 2 2 2 2 2 2 4 4 4" xfId="33684"/>
    <cellStyle name="Normal 3 2 2 2 2 2 2 4 5" xfId="8465"/>
    <cellStyle name="Normal 3 2 2 2 2 2 2 4 5 2" xfId="22854"/>
    <cellStyle name="Normal 3 2 2 2 2 2 2 4 5 2 2" xfId="51589"/>
    <cellStyle name="Normal 3 2 2 2 2 2 2 4 5 3" xfId="37265"/>
    <cellStyle name="Normal 3 2 2 2 2 2 2 4 6" xfId="15691"/>
    <cellStyle name="Normal 3 2 2 2 2 2 2 4 6 2" xfId="44427"/>
    <cellStyle name="Normal 3 2 2 2 2 2 2 4 7" xfId="30103"/>
    <cellStyle name="Normal 3 2 2 2 2 2 2 5" xfId="1573"/>
    <cellStyle name="Normal 3 2 2 2 2 2 2 5 2" xfId="3377"/>
    <cellStyle name="Normal 3 2 2 2 2 2 2 5 2 2" xfId="7036"/>
    <cellStyle name="Normal 3 2 2 2 2 2 2 5 2 2 2" xfId="14296"/>
    <cellStyle name="Normal 3 2 2 2 2 2 2 5 2 2 2 2" xfId="28674"/>
    <cellStyle name="Normal 3 2 2 2 2 2 2 5 2 2 2 2 2" xfId="57408"/>
    <cellStyle name="Normal 3 2 2 2 2 2 2 5 2 2 2 3" xfId="43084"/>
    <cellStyle name="Normal 3 2 2 2 2 2 2 5 2 2 3" xfId="21511"/>
    <cellStyle name="Normal 3 2 2 2 2 2 2 5 2 2 3 2" xfId="50246"/>
    <cellStyle name="Normal 3 2 2 2 2 2 2 5 2 2 4" xfId="35922"/>
    <cellStyle name="Normal 3 2 2 2 2 2 2 5 2 3" xfId="10709"/>
    <cellStyle name="Normal 3 2 2 2 2 2 2 5 2 3 2" xfId="25092"/>
    <cellStyle name="Normal 3 2 2 2 2 2 2 5 2 3 2 2" xfId="53827"/>
    <cellStyle name="Normal 3 2 2 2 2 2 2 5 2 3 3" xfId="39503"/>
    <cellStyle name="Normal 3 2 2 2 2 2 2 5 2 4" xfId="17929"/>
    <cellStyle name="Normal 3 2 2 2 2 2 2 5 2 4 2" xfId="46665"/>
    <cellStyle name="Normal 3 2 2 2 2 2 2 5 2 5" xfId="32341"/>
    <cellStyle name="Normal 3 2 2 2 2 2 2 5 3" xfId="5246"/>
    <cellStyle name="Normal 3 2 2 2 2 2 2 5 3 2" xfId="12506"/>
    <cellStyle name="Normal 3 2 2 2 2 2 2 5 3 2 2" xfId="26884"/>
    <cellStyle name="Normal 3 2 2 2 2 2 2 5 3 2 2 2" xfId="55618"/>
    <cellStyle name="Normal 3 2 2 2 2 2 2 5 3 2 3" xfId="41294"/>
    <cellStyle name="Normal 3 2 2 2 2 2 2 5 3 3" xfId="19721"/>
    <cellStyle name="Normal 3 2 2 2 2 2 2 5 3 3 2" xfId="48456"/>
    <cellStyle name="Normal 3 2 2 2 2 2 2 5 3 4" xfId="34132"/>
    <cellStyle name="Normal 3 2 2 2 2 2 2 5 4" xfId="8919"/>
    <cellStyle name="Normal 3 2 2 2 2 2 2 5 4 2" xfId="23302"/>
    <cellStyle name="Normal 3 2 2 2 2 2 2 5 4 2 2" xfId="52037"/>
    <cellStyle name="Normal 3 2 2 2 2 2 2 5 4 3" xfId="37713"/>
    <cellStyle name="Normal 3 2 2 2 2 2 2 5 5" xfId="16139"/>
    <cellStyle name="Normal 3 2 2 2 2 2 2 5 5 2" xfId="44875"/>
    <cellStyle name="Normal 3 2 2 2 2 2 2 5 6" xfId="30551"/>
    <cellStyle name="Normal 3 2 2 2 2 2 2 6" xfId="2481"/>
    <cellStyle name="Normal 3 2 2 2 2 2 2 6 2" xfId="6141"/>
    <cellStyle name="Normal 3 2 2 2 2 2 2 6 2 2" xfId="13401"/>
    <cellStyle name="Normal 3 2 2 2 2 2 2 6 2 2 2" xfId="27779"/>
    <cellStyle name="Normal 3 2 2 2 2 2 2 6 2 2 2 2" xfId="56513"/>
    <cellStyle name="Normal 3 2 2 2 2 2 2 6 2 2 3" xfId="42189"/>
    <cellStyle name="Normal 3 2 2 2 2 2 2 6 2 3" xfId="20616"/>
    <cellStyle name="Normal 3 2 2 2 2 2 2 6 2 3 2" xfId="49351"/>
    <cellStyle name="Normal 3 2 2 2 2 2 2 6 2 4" xfId="35027"/>
    <cellStyle name="Normal 3 2 2 2 2 2 2 6 3" xfId="9814"/>
    <cellStyle name="Normal 3 2 2 2 2 2 2 6 3 2" xfId="24197"/>
    <cellStyle name="Normal 3 2 2 2 2 2 2 6 3 2 2" xfId="52932"/>
    <cellStyle name="Normal 3 2 2 2 2 2 2 6 3 3" xfId="38608"/>
    <cellStyle name="Normal 3 2 2 2 2 2 2 6 4" xfId="17034"/>
    <cellStyle name="Normal 3 2 2 2 2 2 2 6 4 2" xfId="45770"/>
    <cellStyle name="Normal 3 2 2 2 2 2 2 6 5" xfId="31446"/>
    <cellStyle name="Normal 3 2 2 2 2 2 2 7" xfId="4340"/>
    <cellStyle name="Normal 3 2 2 2 2 2 2 7 2" xfId="11610"/>
    <cellStyle name="Normal 3 2 2 2 2 2 2 7 2 2" xfId="25989"/>
    <cellStyle name="Normal 3 2 2 2 2 2 2 7 2 2 2" xfId="54723"/>
    <cellStyle name="Normal 3 2 2 2 2 2 2 7 2 3" xfId="40399"/>
    <cellStyle name="Normal 3 2 2 2 2 2 2 7 3" xfId="18826"/>
    <cellStyle name="Normal 3 2 2 2 2 2 2 7 3 2" xfId="47561"/>
    <cellStyle name="Normal 3 2 2 2 2 2 2 7 4" xfId="33237"/>
    <cellStyle name="Normal 3 2 2 2 2 2 2 8" xfId="8009"/>
    <cellStyle name="Normal 3 2 2 2 2 2 2 8 2" xfId="22407"/>
    <cellStyle name="Normal 3 2 2 2 2 2 2 8 2 2" xfId="51142"/>
    <cellStyle name="Normal 3 2 2 2 2 2 2 8 3" xfId="36818"/>
    <cellStyle name="Normal 3 2 2 2 2 2 2 9" xfId="15244"/>
    <cellStyle name="Normal 3 2 2 2 2 2 2 9 2" xfId="43980"/>
    <cellStyle name="Normal 3 2 2 2 2 2 3" xfId="605"/>
    <cellStyle name="Normal 3 2 2 2 2 2 3 2" xfId="882"/>
    <cellStyle name="Normal 3 2 2 2 2 2 3 2 2" xfId="1329"/>
    <cellStyle name="Normal 3 2 2 2 2 2 3 2 2 2" xfId="2312"/>
    <cellStyle name="Normal 3 2 2 2 2 2 3 2 2 2 2" xfId="4104"/>
    <cellStyle name="Normal 3 2 2 2 2 2 3 2 2 2 2 2" xfId="7763"/>
    <cellStyle name="Normal 3 2 2 2 2 2 3 2 2 2 2 2 2" xfId="15023"/>
    <cellStyle name="Normal 3 2 2 2 2 2 3 2 2 2 2 2 2 2" xfId="29401"/>
    <cellStyle name="Normal 3 2 2 2 2 2 3 2 2 2 2 2 2 2 2" xfId="58135"/>
    <cellStyle name="Normal 3 2 2 2 2 2 3 2 2 2 2 2 2 3" xfId="43811"/>
    <cellStyle name="Normal 3 2 2 2 2 2 3 2 2 2 2 2 3" xfId="22238"/>
    <cellStyle name="Normal 3 2 2 2 2 2 3 2 2 2 2 2 3 2" xfId="50973"/>
    <cellStyle name="Normal 3 2 2 2 2 2 3 2 2 2 2 2 4" xfId="36649"/>
    <cellStyle name="Normal 3 2 2 2 2 2 3 2 2 2 2 3" xfId="11436"/>
    <cellStyle name="Normal 3 2 2 2 2 2 3 2 2 2 2 3 2" xfId="25819"/>
    <cellStyle name="Normal 3 2 2 2 2 2 3 2 2 2 2 3 2 2" xfId="54554"/>
    <cellStyle name="Normal 3 2 2 2 2 2 3 2 2 2 2 3 3" xfId="40230"/>
    <cellStyle name="Normal 3 2 2 2 2 2 3 2 2 2 2 4" xfId="18656"/>
    <cellStyle name="Normal 3 2 2 2 2 2 3 2 2 2 2 4 2" xfId="47392"/>
    <cellStyle name="Normal 3 2 2 2 2 2 3 2 2 2 2 5" xfId="33068"/>
    <cellStyle name="Normal 3 2 2 2 2 2 3 2 2 2 3" xfId="5973"/>
    <cellStyle name="Normal 3 2 2 2 2 2 3 2 2 2 3 2" xfId="13233"/>
    <cellStyle name="Normal 3 2 2 2 2 2 3 2 2 2 3 2 2" xfId="27611"/>
    <cellStyle name="Normal 3 2 2 2 2 2 3 2 2 2 3 2 2 2" xfId="56345"/>
    <cellStyle name="Normal 3 2 2 2 2 2 3 2 2 2 3 2 3" xfId="42021"/>
    <cellStyle name="Normal 3 2 2 2 2 2 3 2 2 2 3 3" xfId="20448"/>
    <cellStyle name="Normal 3 2 2 2 2 2 3 2 2 2 3 3 2" xfId="49183"/>
    <cellStyle name="Normal 3 2 2 2 2 2 3 2 2 2 3 4" xfId="34859"/>
    <cellStyle name="Normal 3 2 2 2 2 2 3 2 2 2 4" xfId="9646"/>
    <cellStyle name="Normal 3 2 2 2 2 2 3 2 2 2 4 2" xfId="24029"/>
    <cellStyle name="Normal 3 2 2 2 2 2 3 2 2 2 4 2 2" xfId="52764"/>
    <cellStyle name="Normal 3 2 2 2 2 2 3 2 2 2 4 3" xfId="38440"/>
    <cellStyle name="Normal 3 2 2 2 2 2 3 2 2 2 5" xfId="16866"/>
    <cellStyle name="Normal 3 2 2 2 2 2 3 2 2 2 5 2" xfId="45602"/>
    <cellStyle name="Normal 3 2 2 2 2 2 3 2 2 2 6" xfId="31278"/>
    <cellStyle name="Normal 3 2 2 2 2 2 3 2 2 3" xfId="3208"/>
    <cellStyle name="Normal 3 2 2 2 2 2 3 2 2 3 2" xfId="6868"/>
    <cellStyle name="Normal 3 2 2 2 2 2 3 2 2 3 2 2" xfId="14128"/>
    <cellStyle name="Normal 3 2 2 2 2 2 3 2 2 3 2 2 2" xfId="28506"/>
    <cellStyle name="Normal 3 2 2 2 2 2 3 2 2 3 2 2 2 2" xfId="57240"/>
    <cellStyle name="Normal 3 2 2 2 2 2 3 2 2 3 2 2 3" xfId="42916"/>
    <cellStyle name="Normal 3 2 2 2 2 2 3 2 2 3 2 3" xfId="21343"/>
    <cellStyle name="Normal 3 2 2 2 2 2 3 2 2 3 2 3 2" xfId="50078"/>
    <cellStyle name="Normal 3 2 2 2 2 2 3 2 2 3 2 4" xfId="35754"/>
    <cellStyle name="Normal 3 2 2 2 2 2 3 2 2 3 3" xfId="10541"/>
    <cellStyle name="Normal 3 2 2 2 2 2 3 2 2 3 3 2" xfId="24924"/>
    <cellStyle name="Normal 3 2 2 2 2 2 3 2 2 3 3 2 2" xfId="53659"/>
    <cellStyle name="Normal 3 2 2 2 2 2 3 2 2 3 3 3" xfId="39335"/>
    <cellStyle name="Normal 3 2 2 2 2 2 3 2 2 3 4" xfId="17761"/>
    <cellStyle name="Normal 3 2 2 2 2 2 3 2 2 3 4 2" xfId="46497"/>
    <cellStyle name="Normal 3 2 2 2 2 2 3 2 2 3 5" xfId="32173"/>
    <cellStyle name="Normal 3 2 2 2 2 2 3 2 2 4" xfId="5073"/>
    <cellStyle name="Normal 3 2 2 2 2 2 3 2 2 4 2" xfId="12338"/>
    <cellStyle name="Normal 3 2 2 2 2 2 3 2 2 4 2 2" xfId="26716"/>
    <cellStyle name="Normal 3 2 2 2 2 2 3 2 2 4 2 2 2" xfId="55450"/>
    <cellStyle name="Normal 3 2 2 2 2 2 3 2 2 4 2 3" xfId="41126"/>
    <cellStyle name="Normal 3 2 2 2 2 2 3 2 2 4 3" xfId="19553"/>
    <cellStyle name="Normal 3 2 2 2 2 2 3 2 2 4 3 2" xfId="48288"/>
    <cellStyle name="Normal 3 2 2 2 2 2 3 2 2 4 4" xfId="33964"/>
    <cellStyle name="Normal 3 2 2 2 2 2 3 2 2 5" xfId="8745"/>
    <cellStyle name="Normal 3 2 2 2 2 2 3 2 2 5 2" xfId="23134"/>
    <cellStyle name="Normal 3 2 2 2 2 2 3 2 2 5 2 2" xfId="51869"/>
    <cellStyle name="Normal 3 2 2 2 2 2 3 2 2 5 3" xfId="37545"/>
    <cellStyle name="Normal 3 2 2 2 2 2 3 2 2 6" xfId="15971"/>
    <cellStyle name="Normal 3 2 2 2 2 2 3 2 2 6 2" xfId="44707"/>
    <cellStyle name="Normal 3 2 2 2 2 2 3 2 2 7" xfId="30383"/>
    <cellStyle name="Normal 3 2 2 2 2 2 3 2 3" xfId="1865"/>
    <cellStyle name="Normal 3 2 2 2 2 2 3 2 3 2" xfId="3657"/>
    <cellStyle name="Normal 3 2 2 2 2 2 3 2 3 2 2" xfId="7316"/>
    <cellStyle name="Normal 3 2 2 2 2 2 3 2 3 2 2 2" xfId="14576"/>
    <cellStyle name="Normal 3 2 2 2 2 2 3 2 3 2 2 2 2" xfId="28954"/>
    <cellStyle name="Normal 3 2 2 2 2 2 3 2 3 2 2 2 2 2" xfId="57688"/>
    <cellStyle name="Normal 3 2 2 2 2 2 3 2 3 2 2 2 3" xfId="43364"/>
    <cellStyle name="Normal 3 2 2 2 2 2 3 2 3 2 2 3" xfId="21791"/>
    <cellStyle name="Normal 3 2 2 2 2 2 3 2 3 2 2 3 2" xfId="50526"/>
    <cellStyle name="Normal 3 2 2 2 2 2 3 2 3 2 2 4" xfId="36202"/>
    <cellStyle name="Normal 3 2 2 2 2 2 3 2 3 2 3" xfId="10989"/>
    <cellStyle name="Normal 3 2 2 2 2 2 3 2 3 2 3 2" xfId="25372"/>
    <cellStyle name="Normal 3 2 2 2 2 2 3 2 3 2 3 2 2" xfId="54107"/>
    <cellStyle name="Normal 3 2 2 2 2 2 3 2 3 2 3 3" xfId="39783"/>
    <cellStyle name="Normal 3 2 2 2 2 2 3 2 3 2 4" xfId="18209"/>
    <cellStyle name="Normal 3 2 2 2 2 2 3 2 3 2 4 2" xfId="46945"/>
    <cellStyle name="Normal 3 2 2 2 2 2 3 2 3 2 5" xfId="32621"/>
    <cellStyle name="Normal 3 2 2 2 2 2 3 2 3 3" xfId="5526"/>
    <cellStyle name="Normal 3 2 2 2 2 2 3 2 3 3 2" xfId="12786"/>
    <cellStyle name="Normal 3 2 2 2 2 2 3 2 3 3 2 2" xfId="27164"/>
    <cellStyle name="Normal 3 2 2 2 2 2 3 2 3 3 2 2 2" xfId="55898"/>
    <cellStyle name="Normal 3 2 2 2 2 2 3 2 3 3 2 3" xfId="41574"/>
    <cellStyle name="Normal 3 2 2 2 2 2 3 2 3 3 3" xfId="20001"/>
    <cellStyle name="Normal 3 2 2 2 2 2 3 2 3 3 3 2" xfId="48736"/>
    <cellStyle name="Normal 3 2 2 2 2 2 3 2 3 3 4" xfId="34412"/>
    <cellStyle name="Normal 3 2 2 2 2 2 3 2 3 4" xfId="9199"/>
    <cellStyle name="Normal 3 2 2 2 2 2 3 2 3 4 2" xfId="23582"/>
    <cellStyle name="Normal 3 2 2 2 2 2 3 2 3 4 2 2" xfId="52317"/>
    <cellStyle name="Normal 3 2 2 2 2 2 3 2 3 4 3" xfId="37993"/>
    <cellStyle name="Normal 3 2 2 2 2 2 3 2 3 5" xfId="16419"/>
    <cellStyle name="Normal 3 2 2 2 2 2 3 2 3 5 2" xfId="45155"/>
    <cellStyle name="Normal 3 2 2 2 2 2 3 2 3 6" xfId="30831"/>
    <cellStyle name="Normal 3 2 2 2 2 2 3 2 4" xfId="2761"/>
    <cellStyle name="Normal 3 2 2 2 2 2 3 2 4 2" xfId="6421"/>
    <cellStyle name="Normal 3 2 2 2 2 2 3 2 4 2 2" xfId="13681"/>
    <cellStyle name="Normal 3 2 2 2 2 2 3 2 4 2 2 2" xfId="28059"/>
    <cellStyle name="Normal 3 2 2 2 2 2 3 2 4 2 2 2 2" xfId="56793"/>
    <cellStyle name="Normal 3 2 2 2 2 2 3 2 4 2 2 3" xfId="42469"/>
    <cellStyle name="Normal 3 2 2 2 2 2 3 2 4 2 3" xfId="20896"/>
    <cellStyle name="Normal 3 2 2 2 2 2 3 2 4 2 3 2" xfId="49631"/>
    <cellStyle name="Normal 3 2 2 2 2 2 3 2 4 2 4" xfId="35307"/>
    <cellStyle name="Normal 3 2 2 2 2 2 3 2 4 3" xfId="10094"/>
    <cellStyle name="Normal 3 2 2 2 2 2 3 2 4 3 2" xfId="24477"/>
    <cellStyle name="Normal 3 2 2 2 2 2 3 2 4 3 2 2" xfId="53212"/>
    <cellStyle name="Normal 3 2 2 2 2 2 3 2 4 3 3" xfId="38888"/>
    <cellStyle name="Normal 3 2 2 2 2 2 3 2 4 4" xfId="17314"/>
    <cellStyle name="Normal 3 2 2 2 2 2 3 2 4 4 2" xfId="46050"/>
    <cellStyle name="Normal 3 2 2 2 2 2 3 2 4 5" xfId="31726"/>
    <cellStyle name="Normal 3 2 2 2 2 2 3 2 5" xfId="4626"/>
    <cellStyle name="Normal 3 2 2 2 2 2 3 2 5 2" xfId="11891"/>
    <cellStyle name="Normal 3 2 2 2 2 2 3 2 5 2 2" xfId="26269"/>
    <cellStyle name="Normal 3 2 2 2 2 2 3 2 5 2 2 2" xfId="55003"/>
    <cellStyle name="Normal 3 2 2 2 2 2 3 2 5 2 3" xfId="40679"/>
    <cellStyle name="Normal 3 2 2 2 2 2 3 2 5 3" xfId="19106"/>
    <cellStyle name="Normal 3 2 2 2 2 2 3 2 5 3 2" xfId="47841"/>
    <cellStyle name="Normal 3 2 2 2 2 2 3 2 5 4" xfId="33517"/>
    <cellStyle name="Normal 3 2 2 2 2 2 3 2 6" xfId="8298"/>
    <cellStyle name="Normal 3 2 2 2 2 2 3 2 6 2" xfId="22687"/>
    <cellStyle name="Normal 3 2 2 2 2 2 3 2 6 2 2" xfId="51422"/>
    <cellStyle name="Normal 3 2 2 2 2 2 3 2 6 3" xfId="37098"/>
    <cellStyle name="Normal 3 2 2 2 2 2 3 2 7" xfId="15524"/>
    <cellStyle name="Normal 3 2 2 2 2 2 3 2 7 2" xfId="44260"/>
    <cellStyle name="Normal 3 2 2 2 2 2 3 2 8" xfId="29936"/>
    <cellStyle name="Normal 3 2 2 2 2 2 3 3" xfId="1105"/>
    <cellStyle name="Normal 3 2 2 2 2 2 3 3 2" xfId="2088"/>
    <cellStyle name="Normal 3 2 2 2 2 2 3 3 2 2" xfId="3880"/>
    <cellStyle name="Normal 3 2 2 2 2 2 3 3 2 2 2" xfId="7539"/>
    <cellStyle name="Normal 3 2 2 2 2 2 3 3 2 2 2 2" xfId="14799"/>
    <cellStyle name="Normal 3 2 2 2 2 2 3 3 2 2 2 2 2" xfId="29177"/>
    <cellStyle name="Normal 3 2 2 2 2 2 3 3 2 2 2 2 2 2" xfId="57911"/>
    <cellStyle name="Normal 3 2 2 2 2 2 3 3 2 2 2 2 3" xfId="43587"/>
    <cellStyle name="Normal 3 2 2 2 2 2 3 3 2 2 2 3" xfId="22014"/>
    <cellStyle name="Normal 3 2 2 2 2 2 3 3 2 2 2 3 2" xfId="50749"/>
    <cellStyle name="Normal 3 2 2 2 2 2 3 3 2 2 2 4" xfId="36425"/>
    <cellStyle name="Normal 3 2 2 2 2 2 3 3 2 2 3" xfId="11212"/>
    <cellStyle name="Normal 3 2 2 2 2 2 3 3 2 2 3 2" xfId="25595"/>
    <cellStyle name="Normal 3 2 2 2 2 2 3 3 2 2 3 2 2" xfId="54330"/>
    <cellStyle name="Normal 3 2 2 2 2 2 3 3 2 2 3 3" xfId="40006"/>
    <cellStyle name="Normal 3 2 2 2 2 2 3 3 2 2 4" xfId="18432"/>
    <cellStyle name="Normal 3 2 2 2 2 2 3 3 2 2 4 2" xfId="47168"/>
    <cellStyle name="Normal 3 2 2 2 2 2 3 3 2 2 5" xfId="32844"/>
    <cellStyle name="Normal 3 2 2 2 2 2 3 3 2 3" xfId="5749"/>
    <cellStyle name="Normal 3 2 2 2 2 2 3 3 2 3 2" xfId="13009"/>
    <cellStyle name="Normal 3 2 2 2 2 2 3 3 2 3 2 2" xfId="27387"/>
    <cellStyle name="Normal 3 2 2 2 2 2 3 3 2 3 2 2 2" xfId="56121"/>
    <cellStyle name="Normal 3 2 2 2 2 2 3 3 2 3 2 3" xfId="41797"/>
    <cellStyle name="Normal 3 2 2 2 2 2 3 3 2 3 3" xfId="20224"/>
    <cellStyle name="Normal 3 2 2 2 2 2 3 3 2 3 3 2" xfId="48959"/>
    <cellStyle name="Normal 3 2 2 2 2 2 3 3 2 3 4" xfId="34635"/>
    <cellStyle name="Normal 3 2 2 2 2 2 3 3 2 4" xfId="9422"/>
    <cellStyle name="Normal 3 2 2 2 2 2 3 3 2 4 2" xfId="23805"/>
    <cellStyle name="Normal 3 2 2 2 2 2 3 3 2 4 2 2" xfId="52540"/>
    <cellStyle name="Normal 3 2 2 2 2 2 3 3 2 4 3" xfId="38216"/>
    <cellStyle name="Normal 3 2 2 2 2 2 3 3 2 5" xfId="16642"/>
    <cellStyle name="Normal 3 2 2 2 2 2 3 3 2 5 2" xfId="45378"/>
    <cellStyle name="Normal 3 2 2 2 2 2 3 3 2 6" xfId="31054"/>
    <cellStyle name="Normal 3 2 2 2 2 2 3 3 3" xfId="2984"/>
    <cellStyle name="Normal 3 2 2 2 2 2 3 3 3 2" xfId="6644"/>
    <cellStyle name="Normal 3 2 2 2 2 2 3 3 3 2 2" xfId="13904"/>
    <cellStyle name="Normal 3 2 2 2 2 2 3 3 3 2 2 2" xfId="28282"/>
    <cellStyle name="Normal 3 2 2 2 2 2 3 3 3 2 2 2 2" xfId="57016"/>
    <cellStyle name="Normal 3 2 2 2 2 2 3 3 3 2 2 3" xfId="42692"/>
    <cellStyle name="Normal 3 2 2 2 2 2 3 3 3 2 3" xfId="21119"/>
    <cellStyle name="Normal 3 2 2 2 2 2 3 3 3 2 3 2" xfId="49854"/>
    <cellStyle name="Normal 3 2 2 2 2 2 3 3 3 2 4" xfId="35530"/>
    <cellStyle name="Normal 3 2 2 2 2 2 3 3 3 3" xfId="10317"/>
    <cellStyle name="Normal 3 2 2 2 2 2 3 3 3 3 2" xfId="24700"/>
    <cellStyle name="Normal 3 2 2 2 2 2 3 3 3 3 2 2" xfId="53435"/>
    <cellStyle name="Normal 3 2 2 2 2 2 3 3 3 3 3" xfId="39111"/>
    <cellStyle name="Normal 3 2 2 2 2 2 3 3 3 4" xfId="17537"/>
    <cellStyle name="Normal 3 2 2 2 2 2 3 3 3 4 2" xfId="46273"/>
    <cellStyle name="Normal 3 2 2 2 2 2 3 3 3 5" xfId="31949"/>
    <cellStyle name="Normal 3 2 2 2 2 2 3 3 4" xfId="4849"/>
    <cellStyle name="Normal 3 2 2 2 2 2 3 3 4 2" xfId="12114"/>
    <cellStyle name="Normal 3 2 2 2 2 2 3 3 4 2 2" xfId="26492"/>
    <cellStyle name="Normal 3 2 2 2 2 2 3 3 4 2 2 2" xfId="55226"/>
    <cellStyle name="Normal 3 2 2 2 2 2 3 3 4 2 3" xfId="40902"/>
    <cellStyle name="Normal 3 2 2 2 2 2 3 3 4 3" xfId="19329"/>
    <cellStyle name="Normal 3 2 2 2 2 2 3 3 4 3 2" xfId="48064"/>
    <cellStyle name="Normal 3 2 2 2 2 2 3 3 4 4" xfId="33740"/>
    <cellStyle name="Normal 3 2 2 2 2 2 3 3 5" xfId="8521"/>
    <cellStyle name="Normal 3 2 2 2 2 2 3 3 5 2" xfId="22910"/>
    <cellStyle name="Normal 3 2 2 2 2 2 3 3 5 2 2" xfId="51645"/>
    <cellStyle name="Normal 3 2 2 2 2 2 3 3 5 3" xfId="37321"/>
    <cellStyle name="Normal 3 2 2 2 2 2 3 3 6" xfId="15747"/>
    <cellStyle name="Normal 3 2 2 2 2 2 3 3 6 2" xfId="44483"/>
    <cellStyle name="Normal 3 2 2 2 2 2 3 3 7" xfId="30159"/>
    <cellStyle name="Normal 3 2 2 2 2 2 3 4" xfId="1637"/>
    <cellStyle name="Normal 3 2 2 2 2 2 3 4 2" xfId="3433"/>
    <cellStyle name="Normal 3 2 2 2 2 2 3 4 2 2" xfId="7092"/>
    <cellStyle name="Normal 3 2 2 2 2 2 3 4 2 2 2" xfId="14352"/>
    <cellStyle name="Normal 3 2 2 2 2 2 3 4 2 2 2 2" xfId="28730"/>
    <cellStyle name="Normal 3 2 2 2 2 2 3 4 2 2 2 2 2" xfId="57464"/>
    <cellStyle name="Normal 3 2 2 2 2 2 3 4 2 2 2 3" xfId="43140"/>
    <cellStyle name="Normal 3 2 2 2 2 2 3 4 2 2 3" xfId="21567"/>
    <cellStyle name="Normal 3 2 2 2 2 2 3 4 2 2 3 2" xfId="50302"/>
    <cellStyle name="Normal 3 2 2 2 2 2 3 4 2 2 4" xfId="35978"/>
    <cellStyle name="Normal 3 2 2 2 2 2 3 4 2 3" xfId="10765"/>
    <cellStyle name="Normal 3 2 2 2 2 2 3 4 2 3 2" xfId="25148"/>
    <cellStyle name="Normal 3 2 2 2 2 2 3 4 2 3 2 2" xfId="53883"/>
    <cellStyle name="Normal 3 2 2 2 2 2 3 4 2 3 3" xfId="39559"/>
    <cellStyle name="Normal 3 2 2 2 2 2 3 4 2 4" xfId="17985"/>
    <cellStyle name="Normal 3 2 2 2 2 2 3 4 2 4 2" xfId="46721"/>
    <cellStyle name="Normal 3 2 2 2 2 2 3 4 2 5" xfId="32397"/>
    <cellStyle name="Normal 3 2 2 2 2 2 3 4 3" xfId="5302"/>
    <cellStyle name="Normal 3 2 2 2 2 2 3 4 3 2" xfId="12562"/>
    <cellStyle name="Normal 3 2 2 2 2 2 3 4 3 2 2" xfId="26940"/>
    <cellStyle name="Normal 3 2 2 2 2 2 3 4 3 2 2 2" xfId="55674"/>
    <cellStyle name="Normal 3 2 2 2 2 2 3 4 3 2 3" xfId="41350"/>
    <cellStyle name="Normal 3 2 2 2 2 2 3 4 3 3" xfId="19777"/>
    <cellStyle name="Normal 3 2 2 2 2 2 3 4 3 3 2" xfId="48512"/>
    <cellStyle name="Normal 3 2 2 2 2 2 3 4 3 4" xfId="34188"/>
    <cellStyle name="Normal 3 2 2 2 2 2 3 4 4" xfId="8975"/>
    <cellStyle name="Normal 3 2 2 2 2 2 3 4 4 2" xfId="23358"/>
    <cellStyle name="Normal 3 2 2 2 2 2 3 4 4 2 2" xfId="52093"/>
    <cellStyle name="Normal 3 2 2 2 2 2 3 4 4 3" xfId="37769"/>
    <cellStyle name="Normal 3 2 2 2 2 2 3 4 5" xfId="16195"/>
    <cellStyle name="Normal 3 2 2 2 2 2 3 4 5 2" xfId="44931"/>
    <cellStyle name="Normal 3 2 2 2 2 2 3 4 6" xfId="30607"/>
    <cellStyle name="Normal 3 2 2 2 2 2 3 5" xfId="2537"/>
    <cellStyle name="Normal 3 2 2 2 2 2 3 5 2" xfId="6197"/>
    <cellStyle name="Normal 3 2 2 2 2 2 3 5 2 2" xfId="13457"/>
    <cellStyle name="Normal 3 2 2 2 2 2 3 5 2 2 2" xfId="27835"/>
    <cellStyle name="Normal 3 2 2 2 2 2 3 5 2 2 2 2" xfId="56569"/>
    <cellStyle name="Normal 3 2 2 2 2 2 3 5 2 2 3" xfId="42245"/>
    <cellStyle name="Normal 3 2 2 2 2 2 3 5 2 3" xfId="20672"/>
    <cellStyle name="Normal 3 2 2 2 2 2 3 5 2 3 2" xfId="49407"/>
    <cellStyle name="Normal 3 2 2 2 2 2 3 5 2 4" xfId="35083"/>
    <cellStyle name="Normal 3 2 2 2 2 2 3 5 3" xfId="9870"/>
    <cellStyle name="Normal 3 2 2 2 2 2 3 5 3 2" xfId="24253"/>
    <cellStyle name="Normal 3 2 2 2 2 2 3 5 3 2 2" xfId="52988"/>
    <cellStyle name="Normal 3 2 2 2 2 2 3 5 3 3" xfId="38664"/>
    <cellStyle name="Normal 3 2 2 2 2 2 3 5 4" xfId="17090"/>
    <cellStyle name="Normal 3 2 2 2 2 2 3 5 4 2" xfId="45826"/>
    <cellStyle name="Normal 3 2 2 2 2 2 3 5 5" xfId="31502"/>
    <cellStyle name="Normal 3 2 2 2 2 2 3 6" xfId="4400"/>
    <cellStyle name="Normal 3 2 2 2 2 2 3 6 2" xfId="11667"/>
    <cellStyle name="Normal 3 2 2 2 2 2 3 6 2 2" xfId="26045"/>
    <cellStyle name="Normal 3 2 2 2 2 2 3 6 2 2 2" xfId="54779"/>
    <cellStyle name="Normal 3 2 2 2 2 2 3 6 2 3" xfId="40455"/>
    <cellStyle name="Normal 3 2 2 2 2 2 3 6 3" xfId="18882"/>
    <cellStyle name="Normal 3 2 2 2 2 2 3 6 3 2" xfId="47617"/>
    <cellStyle name="Normal 3 2 2 2 2 2 3 6 4" xfId="33293"/>
    <cellStyle name="Normal 3 2 2 2 2 2 3 7" xfId="8071"/>
    <cellStyle name="Normal 3 2 2 2 2 2 3 7 2" xfId="22463"/>
    <cellStyle name="Normal 3 2 2 2 2 2 3 7 2 2" xfId="51198"/>
    <cellStyle name="Normal 3 2 2 2 2 2 3 7 3" xfId="36874"/>
    <cellStyle name="Normal 3 2 2 2 2 2 3 8" xfId="15300"/>
    <cellStyle name="Normal 3 2 2 2 2 2 3 8 2" xfId="44036"/>
    <cellStyle name="Normal 3 2 2 2 2 2 3 9" xfId="29712"/>
    <cellStyle name="Normal 3 2 2 2 2 2 4" xfId="767"/>
    <cellStyle name="Normal 3 2 2 2 2 2 4 2" xfId="1217"/>
    <cellStyle name="Normal 3 2 2 2 2 2 4 2 2" xfId="2200"/>
    <cellStyle name="Normal 3 2 2 2 2 2 4 2 2 2" xfId="3992"/>
    <cellStyle name="Normal 3 2 2 2 2 2 4 2 2 2 2" xfId="7651"/>
    <cellStyle name="Normal 3 2 2 2 2 2 4 2 2 2 2 2" xfId="14911"/>
    <cellStyle name="Normal 3 2 2 2 2 2 4 2 2 2 2 2 2" xfId="29289"/>
    <cellStyle name="Normal 3 2 2 2 2 2 4 2 2 2 2 2 2 2" xfId="58023"/>
    <cellStyle name="Normal 3 2 2 2 2 2 4 2 2 2 2 2 3" xfId="43699"/>
    <cellStyle name="Normal 3 2 2 2 2 2 4 2 2 2 2 3" xfId="22126"/>
    <cellStyle name="Normal 3 2 2 2 2 2 4 2 2 2 2 3 2" xfId="50861"/>
    <cellStyle name="Normal 3 2 2 2 2 2 4 2 2 2 2 4" xfId="36537"/>
    <cellStyle name="Normal 3 2 2 2 2 2 4 2 2 2 3" xfId="11324"/>
    <cellStyle name="Normal 3 2 2 2 2 2 4 2 2 2 3 2" xfId="25707"/>
    <cellStyle name="Normal 3 2 2 2 2 2 4 2 2 2 3 2 2" xfId="54442"/>
    <cellStyle name="Normal 3 2 2 2 2 2 4 2 2 2 3 3" xfId="40118"/>
    <cellStyle name="Normal 3 2 2 2 2 2 4 2 2 2 4" xfId="18544"/>
    <cellStyle name="Normal 3 2 2 2 2 2 4 2 2 2 4 2" xfId="47280"/>
    <cellStyle name="Normal 3 2 2 2 2 2 4 2 2 2 5" xfId="32956"/>
    <cellStyle name="Normal 3 2 2 2 2 2 4 2 2 3" xfId="5861"/>
    <cellStyle name="Normal 3 2 2 2 2 2 4 2 2 3 2" xfId="13121"/>
    <cellStyle name="Normal 3 2 2 2 2 2 4 2 2 3 2 2" xfId="27499"/>
    <cellStyle name="Normal 3 2 2 2 2 2 4 2 2 3 2 2 2" xfId="56233"/>
    <cellStyle name="Normal 3 2 2 2 2 2 4 2 2 3 2 3" xfId="41909"/>
    <cellStyle name="Normal 3 2 2 2 2 2 4 2 2 3 3" xfId="20336"/>
    <cellStyle name="Normal 3 2 2 2 2 2 4 2 2 3 3 2" xfId="49071"/>
    <cellStyle name="Normal 3 2 2 2 2 2 4 2 2 3 4" xfId="34747"/>
    <cellStyle name="Normal 3 2 2 2 2 2 4 2 2 4" xfId="9534"/>
    <cellStyle name="Normal 3 2 2 2 2 2 4 2 2 4 2" xfId="23917"/>
    <cellStyle name="Normal 3 2 2 2 2 2 4 2 2 4 2 2" xfId="52652"/>
    <cellStyle name="Normal 3 2 2 2 2 2 4 2 2 4 3" xfId="38328"/>
    <cellStyle name="Normal 3 2 2 2 2 2 4 2 2 5" xfId="16754"/>
    <cellStyle name="Normal 3 2 2 2 2 2 4 2 2 5 2" xfId="45490"/>
    <cellStyle name="Normal 3 2 2 2 2 2 4 2 2 6" xfId="31166"/>
    <cellStyle name="Normal 3 2 2 2 2 2 4 2 3" xfId="3096"/>
    <cellStyle name="Normal 3 2 2 2 2 2 4 2 3 2" xfId="6756"/>
    <cellStyle name="Normal 3 2 2 2 2 2 4 2 3 2 2" xfId="14016"/>
    <cellStyle name="Normal 3 2 2 2 2 2 4 2 3 2 2 2" xfId="28394"/>
    <cellStyle name="Normal 3 2 2 2 2 2 4 2 3 2 2 2 2" xfId="57128"/>
    <cellStyle name="Normal 3 2 2 2 2 2 4 2 3 2 2 3" xfId="42804"/>
    <cellStyle name="Normal 3 2 2 2 2 2 4 2 3 2 3" xfId="21231"/>
    <cellStyle name="Normal 3 2 2 2 2 2 4 2 3 2 3 2" xfId="49966"/>
    <cellStyle name="Normal 3 2 2 2 2 2 4 2 3 2 4" xfId="35642"/>
    <cellStyle name="Normal 3 2 2 2 2 2 4 2 3 3" xfId="10429"/>
    <cellStyle name="Normal 3 2 2 2 2 2 4 2 3 3 2" xfId="24812"/>
    <cellStyle name="Normal 3 2 2 2 2 2 4 2 3 3 2 2" xfId="53547"/>
    <cellStyle name="Normal 3 2 2 2 2 2 4 2 3 3 3" xfId="39223"/>
    <cellStyle name="Normal 3 2 2 2 2 2 4 2 3 4" xfId="17649"/>
    <cellStyle name="Normal 3 2 2 2 2 2 4 2 3 4 2" xfId="46385"/>
    <cellStyle name="Normal 3 2 2 2 2 2 4 2 3 5" xfId="32061"/>
    <cellStyle name="Normal 3 2 2 2 2 2 4 2 4" xfId="4961"/>
    <cellStyle name="Normal 3 2 2 2 2 2 4 2 4 2" xfId="12226"/>
    <cellStyle name="Normal 3 2 2 2 2 2 4 2 4 2 2" xfId="26604"/>
    <cellStyle name="Normal 3 2 2 2 2 2 4 2 4 2 2 2" xfId="55338"/>
    <cellStyle name="Normal 3 2 2 2 2 2 4 2 4 2 3" xfId="41014"/>
    <cellStyle name="Normal 3 2 2 2 2 2 4 2 4 3" xfId="19441"/>
    <cellStyle name="Normal 3 2 2 2 2 2 4 2 4 3 2" xfId="48176"/>
    <cellStyle name="Normal 3 2 2 2 2 2 4 2 4 4" xfId="33852"/>
    <cellStyle name="Normal 3 2 2 2 2 2 4 2 5" xfId="8633"/>
    <cellStyle name="Normal 3 2 2 2 2 2 4 2 5 2" xfId="23022"/>
    <cellStyle name="Normal 3 2 2 2 2 2 4 2 5 2 2" xfId="51757"/>
    <cellStyle name="Normal 3 2 2 2 2 2 4 2 5 3" xfId="37433"/>
    <cellStyle name="Normal 3 2 2 2 2 2 4 2 6" xfId="15859"/>
    <cellStyle name="Normal 3 2 2 2 2 2 4 2 6 2" xfId="44595"/>
    <cellStyle name="Normal 3 2 2 2 2 2 4 2 7" xfId="30271"/>
    <cellStyle name="Normal 3 2 2 2 2 2 4 3" xfId="1753"/>
    <cellStyle name="Normal 3 2 2 2 2 2 4 3 2" xfId="3545"/>
    <cellStyle name="Normal 3 2 2 2 2 2 4 3 2 2" xfId="7204"/>
    <cellStyle name="Normal 3 2 2 2 2 2 4 3 2 2 2" xfId="14464"/>
    <cellStyle name="Normal 3 2 2 2 2 2 4 3 2 2 2 2" xfId="28842"/>
    <cellStyle name="Normal 3 2 2 2 2 2 4 3 2 2 2 2 2" xfId="57576"/>
    <cellStyle name="Normal 3 2 2 2 2 2 4 3 2 2 2 3" xfId="43252"/>
    <cellStyle name="Normal 3 2 2 2 2 2 4 3 2 2 3" xfId="21679"/>
    <cellStyle name="Normal 3 2 2 2 2 2 4 3 2 2 3 2" xfId="50414"/>
    <cellStyle name="Normal 3 2 2 2 2 2 4 3 2 2 4" xfId="36090"/>
    <cellStyle name="Normal 3 2 2 2 2 2 4 3 2 3" xfId="10877"/>
    <cellStyle name="Normal 3 2 2 2 2 2 4 3 2 3 2" xfId="25260"/>
    <cellStyle name="Normal 3 2 2 2 2 2 4 3 2 3 2 2" xfId="53995"/>
    <cellStyle name="Normal 3 2 2 2 2 2 4 3 2 3 3" xfId="39671"/>
    <cellStyle name="Normal 3 2 2 2 2 2 4 3 2 4" xfId="18097"/>
    <cellStyle name="Normal 3 2 2 2 2 2 4 3 2 4 2" xfId="46833"/>
    <cellStyle name="Normal 3 2 2 2 2 2 4 3 2 5" xfId="32509"/>
    <cellStyle name="Normal 3 2 2 2 2 2 4 3 3" xfId="5414"/>
    <cellStyle name="Normal 3 2 2 2 2 2 4 3 3 2" xfId="12674"/>
    <cellStyle name="Normal 3 2 2 2 2 2 4 3 3 2 2" xfId="27052"/>
    <cellStyle name="Normal 3 2 2 2 2 2 4 3 3 2 2 2" xfId="55786"/>
    <cellStyle name="Normal 3 2 2 2 2 2 4 3 3 2 3" xfId="41462"/>
    <cellStyle name="Normal 3 2 2 2 2 2 4 3 3 3" xfId="19889"/>
    <cellStyle name="Normal 3 2 2 2 2 2 4 3 3 3 2" xfId="48624"/>
    <cellStyle name="Normal 3 2 2 2 2 2 4 3 3 4" xfId="34300"/>
    <cellStyle name="Normal 3 2 2 2 2 2 4 3 4" xfId="9087"/>
    <cellStyle name="Normal 3 2 2 2 2 2 4 3 4 2" xfId="23470"/>
    <cellStyle name="Normal 3 2 2 2 2 2 4 3 4 2 2" xfId="52205"/>
    <cellStyle name="Normal 3 2 2 2 2 2 4 3 4 3" xfId="37881"/>
    <cellStyle name="Normal 3 2 2 2 2 2 4 3 5" xfId="16307"/>
    <cellStyle name="Normal 3 2 2 2 2 2 4 3 5 2" xfId="45043"/>
    <cellStyle name="Normal 3 2 2 2 2 2 4 3 6" xfId="30719"/>
    <cellStyle name="Normal 3 2 2 2 2 2 4 4" xfId="2649"/>
    <cellStyle name="Normal 3 2 2 2 2 2 4 4 2" xfId="6309"/>
    <cellStyle name="Normal 3 2 2 2 2 2 4 4 2 2" xfId="13569"/>
    <cellStyle name="Normal 3 2 2 2 2 2 4 4 2 2 2" xfId="27947"/>
    <cellStyle name="Normal 3 2 2 2 2 2 4 4 2 2 2 2" xfId="56681"/>
    <cellStyle name="Normal 3 2 2 2 2 2 4 4 2 2 3" xfId="42357"/>
    <cellStyle name="Normal 3 2 2 2 2 2 4 4 2 3" xfId="20784"/>
    <cellStyle name="Normal 3 2 2 2 2 2 4 4 2 3 2" xfId="49519"/>
    <cellStyle name="Normal 3 2 2 2 2 2 4 4 2 4" xfId="35195"/>
    <cellStyle name="Normal 3 2 2 2 2 2 4 4 3" xfId="9982"/>
    <cellStyle name="Normal 3 2 2 2 2 2 4 4 3 2" xfId="24365"/>
    <cellStyle name="Normal 3 2 2 2 2 2 4 4 3 2 2" xfId="53100"/>
    <cellStyle name="Normal 3 2 2 2 2 2 4 4 3 3" xfId="38776"/>
    <cellStyle name="Normal 3 2 2 2 2 2 4 4 4" xfId="17202"/>
    <cellStyle name="Normal 3 2 2 2 2 2 4 4 4 2" xfId="45938"/>
    <cellStyle name="Normal 3 2 2 2 2 2 4 4 5" xfId="31614"/>
    <cellStyle name="Normal 3 2 2 2 2 2 4 5" xfId="4513"/>
    <cellStyle name="Normal 3 2 2 2 2 2 4 5 2" xfId="11779"/>
    <cellStyle name="Normal 3 2 2 2 2 2 4 5 2 2" xfId="26157"/>
    <cellStyle name="Normal 3 2 2 2 2 2 4 5 2 2 2" xfId="54891"/>
    <cellStyle name="Normal 3 2 2 2 2 2 4 5 2 3" xfId="40567"/>
    <cellStyle name="Normal 3 2 2 2 2 2 4 5 3" xfId="18994"/>
    <cellStyle name="Normal 3 2 2 2 2 2 4 5 3 2" xfId="47729"/>
    <cellStyle name="Normal 3 2 2 2 2 2 4 5 4" xfId="33405"/>
    <cellStyle name="Normal 3 2 2 2 2 2 4 6" xfId="8186"/>
    <cellStyle name="Normal 3 2 2 2 2 2 4 6 2" xfId="22575"/>
    <cellStyle name="Normal 3 2 2 2 2 2 4 6 2 2" xfId="51310"/>
    <cellStyle name="Normal 3 2 2 2 2 2 4 6 3" xfId="36986"/>
    <cellStyle name="Normal 3 2 2 2 2 2 4 7" xfId="15412"/>
    <cellStyle name="Normal 3 2 2 2 2 2 4 7 2" xfId="44148"/>
    <cellStyle name="Normal 3 2 2 2 2 2 4 8" xfId="29824"/>
    <cellStyle name="Normal 3 2 2 2 2 2 5" xfId="993"/>
    <cellStyle name="Normal 3 2 2 2 2 2 5 2" xfId="1976"/>
    <cellStyle name="Normal 3 2 2 2 2 2 5 2 2" xfId="3768"/>
    <cellStyle name="Normal 3 2 2 2 2 2 5 2 2 2" xfId="7427"/>
    <cellStyle name="Normal 3 2 2 2 2 2 5 2 2 2 2" xfId="14687"/>
    <cellStyle name="Normal 3 2 2 2 2 2 5 2 2 2 2 2" xfId="29065"/>
    <cellStyle name="Normal 3 2 2 2 2 2 5 2 2 2 2 2 2" xfId="57799"/>
    <cellStyle name="Normal 3 2 2 2 2 2 5 2 2 2 2 3" xfId="43475"/>
    <cellStyle name="Normal 3 2 2 2 2 2 5 2 2 2 3" xfId="21902"/>
    <cellStyle name="Normal 3 2 2 2 2 2 5 2 2 2 3 2" xfId="50637"/>
    <cellStyle name="Normal 3 2 2 2 2 2 5 2 2 2 4" xfId="36313"/>
    <cellStyle name="Normal 3 2 2 2 2 2 5 2 2 3" xfId="11100"/>
    <cellStyle name="Normal 3 2 2 2 2 2 5 2 2 3 2" xfId="25483"/>
    <cellStyle name="Normal 3 2 2 2 2 2 5 2 2 3 2 2" xfId="54218"/>
    <cellStyle name="Normal 3 2 2 2 2 2 5 2 2 3 3" xfId="39894"/>
    <cellStyle name="Normal 3 2 2 2 2 2 5 2 2 4" xfId="18320"/>
    <cellStyle name="Normal 3 2 2 2 2 2 5 2 2 4 2" xfId="47056"/>
    <cellStyle name="Normal 3 2 2 2 2 2 5 2 2 5" xfId="32732"/>
    <cellStyle name="Normal 3 2 2 2 2 2 5 2 3" xfId="5637"/>
    <cellStyle name="Normal 3 2 2 2 2 2 5 2 3 2" xfId="12897"/>
    <cellStyle name="Normal 3 2 2 2 2 2 5 2 3 2 2" xfId="27275"/>
    <cellStyle name="Normal 3 2 2 2 2 2 5 2 3 2 2 2" xfId="56009"/>
    <cellStyle name="Normal 3 2 2 2 2 2 5 2 3 2 3" xfId="41685"/>
    <cellStyle name="Normal 3 2 2 2 2 2 5 2 3 3" xfId="20112"/>
    <cellStyle name="Normal 3 2 2 2 2 2 5 2 3 3 2" xfId="48847"/>
    <cellStyle name="Normal 3 2 2 2 2 2 5 2 3 4" xfId="34523"/>
    <cellStyle name="Normal 3 2 2 2 2 2 5 2 4" xfId="9310"/>
    <cellStyle name="Normal 3 2 2 2 2 2 5 2 4 2" xfId="23693"/>
    <cellStyle name="Normal 3 2 2 2 2 2 5 2 4 2 2" xfId="52428"/>
    <cellStyle name="Normal 3 2 2 2 2 2 5 2 4 3" xfId="38104"/>
    <cellStyle name="Normal 3 2 2 2 2 2 5 2 5" xfId="16530"/>
    <cellStyle name="Normal 3 2 2 2 2 2 5 2 5 2" xfId="45266"/>
    <cellStyle name="Normal 3 2 2 2 2 2 5 2 6" xfId="30942"/>
    <cellStyle name="Normal 3 2 2 2 2 2 5 3" xfId="2872"/>
    <cellStyle name="Normal 3 2 2 2 2 2 5 3 2" xfId="6532"/>
    <cellStyle name="Normal 3 2 2 2 2 2 5 3 2 2" xfId="13792"/>
    <cellStyle name="Normal 3 2 2 2 2 2 5 3 2 2 2" xfId="28170"/>
    <cellStyle name="Normal 3 2 2 2 2 2 5 3 2 2 2 2" xfId="56904"/>
    <cellStyle name="Normal 3 2 2 2 2 2 5 3 2 2 3" xfId="42580"/>
    <cellStyle name="Normal 3 2 2 2 2 2 5 3 2 3" xfId="21007"/>
    <cellStyle name="Normal 3 2 2 2 2 2 5 3 2 3 2" xfId="49742"/>
    <cellStyle name="Normal 3 2 2 2 2 2 5 3 2 4" xfId="35418"/>
    <cellStyle name="Normal 3 2 2 2 2 2 5 3 3" xfId="10205"/>
    <cellStyle name="Normal 3 2 2 2 2 2 5 3 3 2" xfId="24588"/>
    <cellStyle name="Normal 3 2 2 2 2 2 5 3 3 2 2" xfId="53323"/>
    <cellStyle name="Normal 3 2 2 2 2 2 5 3 3 3" xfId="38999"/>
    <cellStyle name="Normal 3 2 2 2 2 2 5 3 4" xfId="17425"/>
    <cellStyle name="Normal 3 2 2 2 2 2 5 3 4 2" xfId="46161"/>
    <cellStyle name="Normal 3 2 2 2 2 2 5 3 5" xfId="31837"/>
    <cellStyle name="Normal 3 2 2 2 2 2 5 4" xfId="4737"/>
    <cellStyle name="Normal 3 2 2 2 2 2 5 4 2" xfId="12002"/>
    <cellStyle name="Normal 3 2 2 2 2 2 5 4 2 2" xfId="26380"/>
    <cellStyle name="Normal 3 2 2 2 2 2 5 4 2 2 2" xfId="55114"/>
    <cellStyle name="Normal 3 2 2 2 2 2 5 4 2 3" xfId="40790"/>
    <cellStyle name="Normal 3 2 2 2 2 2 5 4 3" xfId="19217"/>
    <cellStyle name="Normal 3 2 2 2 2 2 5 4 3 2" xfId="47952"/>
    <cellStyle name="Normal 3 2 2 2 2 2 5 4 4" xfId="33628"/>
    <cellStyle name="Normal 3 2 2 2 2 2 5 5" xfId="8409"/>
    <cellStyle name="Normal 3 2 2 2 2 2 5 5 2" xfId="22798"/>
    <cellStyle name="Normal 3 2 2 2 2 2 5 5 2 2" xfId="51533"/>
    <cellStyle name="Normal 3 2 2 2 2 2 5 5 3" xfId="37209"/>
    <cellStyle name="Normal 3 2 2 2 2 2 5 6" xfId="15635"/>
    <cellStyle name="Normal 3 2 2 2 2 2 5 6 2" xfId="44371"/>
    <cellStyle name="Normal 3 2 2 2 2 2 5 7" xfId="30047"/>
    <cellStyle name="Normal 3 2 2 2 2 2 6" xfId="1512"/>
    <cellStyle name="Normal 3 2 2 2 2 2 6 2" xfId="3321"/>
    <cellStyle name="Normal 3 2 2 2 2 2 6 2 2" xfId="6980"/>
    <cellStyle name="Normal 3 2 2 2 2 2 6 2 2 2" xfId="14240"/>
    <cellStyle name="Normal 3 2 2 2 2 2 6 2 2 2 2" xfId="28618"/>
    <cellStyle name="Normal 3 2 2 2 2 2 6 2 2 2 2 2" xfId="57352"/>
    <cellStyle name="Normal 3 2 2 2 2 2 6 2 2 2 3" xfId="43028"/>
    <cellStyle name="Normal 3 2 2 2 2 2 6 2 2 3" xfId="21455"/>
    <cellStyle name="Normal 3 2 2 2 2 2 6 2 2 3 2" xfId="50190"/>
    <cellStyle name="Normal 3 2 2 2 2 2 6 2 2 4" xfId="35866"/>
    <cellStyle name="Normal 3 2 2 2 2 2 6 2 3" xfId="10653"/>
    <cellStyle name="Normal 3 2 2 2 2 2 6 2 3 2" xfId="25036"/>
    <cellStyle name="Normal 3 2 2 2 2 2 6 2 3 2 2" xfId="53771"/>
    <cellStyle name="Normal 3 2 2 2 2 2 6 2 3 3" xfId="39447"/>
    <cellStyle name="Normal 3 2 2 2 2 2 6 2 4" xfId="17873"/>
    <cellStyle name="Normal 3 2 2 2 2 2 6 2 4 2" xfId="46609"/>
    <cellStyle name="Normal 3 2 2 2 2 2 6 2 5" xfId="32285"/>
    <cellStyle name="Normal 3 2 2 2 2 2 6 3" xfId="5189"/>
    <cellStyle name="Normal 3 2 2 2 2 2 6 3 2" xfId="12450"/>
    <cellStyle name="Normal 3 2 2 2 2 2 6 3 2 2" xfId="26828"/>
    <cellStyle name="Normal 3 2 2 2 2 2 6 3 2 2 2" xfId="55562"/>
    <cellStyle name="Normal 3 2 2 2 2 2 6 3 2 3" xfId="41238"/>
    <cellStyle name="Normal 3 2 2 2 2 2 6 3 3" xfId="19665"/>
    <cellStyle name="Normal 3 2 2 2 2 2 6 3 3 2" xfId="48400"/>
    <cellStyle name="Normal 3 2 2 2 2 2 6 3 4" xfId="34076"/>
    <cellStyle name="Normal 3 2 2 2 2 2 6 4" xfId="8863"/>
    <cellStyle name="Normal 3 2 2 2 2 2 6 4 2" xfId="23246"/>
    <cellStyle name="Normal 3 2 2 2 2 2 6 4 2 2" xfId="51981"/>
    <cellStyle name="Normal 3 2 2 2 2 2 6 4 3" xfId="37657"/>
    <cellStyle name="Normal 3 2 2 2 2 2 6 5" xfId="16083"/>
    <cellStyle name="Normal 3 2 2 2 2 2 6 5 2" xfId="44819"/>
    <cellStyle name="Normal 3 2 2 2 2 2 6 6" xfId="30495"/>
    <cellStyle name="Normal 3 2 2 2 2 2 7" xfId="2425"/>
    <cellStyle name="Normal 3 2 2 2 2 2 7 2" xfId="6085"/>
    <cellStyle name="Normal 3 2 2 2 2 2 7 2 2" xfId="13345"/>
    <cellStyle name="Normal 3 2 2 2 2 2 7 2 2 2" xfId="27723"/>
    <cellStyle name="Normal 3 2 2 2 2 2 7 2 2 2 2" xfId="56457"/>
    <cellStyle name="Normal 3 2 2 2 2 2 7 2 2 3" xfId="42133"/>
    <cellStyle name="Normal 3 2 2 2 2 2 7 2 3" xfId="20560"/>
    <cellStyle name="Normal 3 2 2 2 2 2 7 2 3 2" xfId="49295"/>
    <cellStyle name="Normal 3 2 2 2 2 2 7 2 4" xfId="34971"/>
    <cellStyle name="Normal 3 2 2 2 2 2 7 3" xfId="9758"/>
    <cellStyle name="Normal 3 2 2 2 2 2 7 3 2" xfId="24141"/>
    <cellStyle name="Normal 3 2 2 2 2 2 7 3 2 2" xfId="52876"/>
    <cellStyle name="Normal 3 2 2 2 2 2 7 3 3" xfId="38552"/>
    <cellStyle name="Normal 3 2 2 2 2 2 7 4" xfId="16978"/>
    <cellStyle name="Normal 3 2 2 2 2 2 7 4 2" xfId="45714"/>
    <cellStyle name="Normal 3 2 2 2 2 2 7 5" xfId="31390"/>
    <cellStyle name="Normal 3 2 2 2 2 2 8" xfId="4282"/>
    <cellStyle name="Normal 3 2 2 2 2 2 8 2" xfId="11554"/>
    <cellStyle name="Normal 3 2 2 2 2 2 8 2 2" xfId="25933"/>
    <cellStyle name="Normal 3 2 2 2 2 2 8 2 2 2" xfId="54667"/>
    <cellStyle name="Normal 3 2 2 2 2 2 8 2 3" xfId="40343"/>
    <cellStyle name="Normal 3 2 2 2 2 2 8 3" xfId="18770"/>
    <cellStyle name="Normal 3 2 2 2 2 2 8 3 2" xfId="47505"/>
    <cellStyle name="Normal 3 2 2 2 2 2 8 4" xfId="33181"/>
    <cellStyle name="Normal 3 2 2 2 2 2 9" xfId="7950"/>
    <cellStyle name="Normal 3 2 2 2 2 2 9 2" xfId="22351"/>
    <cellStyle name="Normal 3 2 2 2 2 2 9 2 2" xfId="51086"/>
    <cellStyle name="Normal 3 2 2 2 2 2 9 3" xfId="36762"/>
    <cellStyle name="Normal 3 2 2 2 2 3" xfId="438"/>
    <cellStyle name="Normal 3 2 2 2 2 3 10" xfId="29628"/>
    <cellStyle name="Normal 3 2 2 2 2 3 2" xfId="638"/>
    <cellStyle name="Normal 3 2 2 2 2 3 2 2" xfId="910"/>
    <cellStyle name="Normal 3 2 2 2 2 3 2 2 2" xfId="1357"/>
    <cellStyle name="Normal 3 2 2 2 2 3 2 2 2 2" xfId="2340"/>
    <cellStyle name="Normal 3 2 2 2 2 3 2 2 2 2 2" xfId="4132"/>
    <cellStyle name="Normal 3 2 2 2 2 3 2 2 2 2 2 2" xfId="7791"/>
    <cellStyle name="Normal 3 2 2 2 2 3 2 2 2 2 2 2 2" xfId="15051"/>
    <cellStyle name="Normal 3 2 2 2 2 3 2 2 2 2 2 2 2 2" xfId="29429"/>
    <cellStyle name="Normal 3 2 2 2 2 3 2 2 2 2 2 2 2 2 2" xfId="58163"/>
    <cellStyle name="Normal 3 2 2 2 2 3 2 2 2 2 2 2 2 3" xfId="43839"/>
    <cellStyle name="Normal 3 2 2 2 2 3 2 2 2 2 2 2 3" xfId="22266"/>
    <cellStyle name="Normal 3 2 2 2 2 3 2 2 2 2 2 2 3 2" xfId="51001"/>
    <cellStyle name="Normal 3 2 2 2 2 3 2 2 2 2 2 2 4" xfId="36677"/>
    <cellStyle name="Normal 3 2 2 2 2 3 2 2 2 2 2 3" xfId="11464"/>
    <cellStyle name="Normal 3 2 2 2 2 3 2 2 2 2 2 3 2" xfId="25847"/>
    <cellStyle name="Normal 3 2 2 2 2 3 2 2 2 2 2 3 2 2" xfId="54582"/>
    <cellStyle name="Normal 3 2 2 2 2 3 2 2 2 2 2 3 3" xfId="40258"/>
    <cellStyle name="Normal 3 2 2 2 2 3 2 2 2 2 2 4" xfId="18684"/>
    <cellStyle name="Normal 3 2 2 2 2 3 2 2 2 2 2 4 2" xfId="47420"/>
    <cellStyle name="Normal 3 2 2 2 2 3 2 2 2 2 2 5" xfId="33096"/>
    <cellStyle name="Normal 3 2 2 2 2 3 2 2 2 2 3" xfId="6001"/>
    <cellStyle name="Normal 3 2 2 2 2 3 2 2 2 2 3 2" xfId="13261"/>
    <cellStyle name="Normal 3 2 2 2 2 3 2 2 2 2 3 2 2" xfId="27639"/>
    <cellStyle name="Normal 3 2 2 2 2 3 2 2 2 2 3 2 2 2" xfId="56373"/>
    <cellStyle name="Normal 3 2 2 2 2 3 2 2 2 2 3 2 3" xfId="42049"/>
    <cellStyle name="Normal 3 2 2 2 2 3 2 2 2 2 3 3" xfId="20476"/>
    <cellStyle name="Normal 3 2 2 2 2 3 2 2 2 2 3 3 2" xfId="49211"/>
    <cellStyle name="Normal 3 2 2 2 2 3 2 2 2 2 3 4" xfId="34887"/>
    <cellStyle name="Normal 3 2 2 2 2 3 2 2 2 2 4" xfId="9674"/>
    <cellStyle name="Normal 3 2 2 2 2 3 2 2 2 2 4 2" xfId="24057"/>
    <cellStyle name="Normal 3 2 2 2 2 3 2 2 2 2 4 2 2" xfId="52792"/>
    <cellStyle name="Normal 3 2 2 2 2 3 2 2 2 2 4 3" xfId="38468"/>
    <cellStyle name="Normal 3 2 2 2 2 3 2 2 2 2 5" xfId="16894"/>
    <cellStyle name="Normal 3 2 2 2 2 3 2 2 2 2 5 2" xfId="45630"/>
    <cellStyle name="Normal 3 2 2 2 2 3 2 2 2 2 6" xfId="31306"/>
    <cellStyle name="Normal 3 2 2 2 2 3 2 2 2 3" xfId="3236"/>
    <cellStyle name="Normal 3 2 2 2 2 3 2 2 2 3 2" xfId="6896"/>
    <cellStyle name="Normal 3 2 2 2 2 3 2 2 2 3 2 2" xfId="14156"/>
    <cellStyle name="Normal 3 2 2 2 2 3 2 2 2 3 2 2 2" xfId="28534"/>
    <cellStyle name="Normal 3 2 2 2 2 3 2 2 2 3 2 2 2 2" xfId="57268"/>
    <cellStyle name="Normal 3 2 2 2 2 3 2 2 2 3 2 2 3" xfId="42944"/>
    <cellStyle name="Normal 3 2 2 2 2 3 2 2 2 3 2 3" xfId="21371"/>
    <cellStyle name="Normal 3 2 2 2 2 3 2 2 2 3 2 3 2" xfId="50106"/>
    <cellStyle name="Normal 3 2 2 2 2 3 2 2 2 3 2 4" xfId="35782"/>
    <cellStyle name="Normal 3 2 2 2 2 3 2 2 2 3 3" xfId="10569"/>
    <cellStyle name="Normal 3 2 2 2 2 3 2 2 2 3 3 2" xfId="24952"/>
    <cellStyle name="Normal 3 2 2 2 2 3 2 2 2 3 3 2 2" xfId="53687"/>
    <cellStyle name="Normal 3 2 2 2 2 3 2 2 2 3 3 3" xfId="39363"/>
    <cellStyle name="Normal 3 2 2 2 2 3 2 2 2 3 4" xfId="17789"/>
    <cellStyle name="Normal 3 2 2 2 2 3 2 2 2 3 4 2" xfId="46525"/>
    <cellStyle name="Normal 3 2 2 2 2 3 2 2 2 3 5" xfId="32201"/>
    <cellStyle name="Normal 3 2 2 2 2 3 2 2 2 4" xfId="5101"/>
    <cellStyle name="Normal 3 2 2 2 2 3 2 2 2 4 2" xfId="12366"/>
    <cellStyle name="Normal 3 2 2 2 2 3 2 2 2 4 2 2" xfId="26744"/>
    <cellStyle name="Normal 3 2 2 2 2 3 2 2 2 4 2 2 2" xfId="55478"/>
    <cellStyle name="Normal 3 2 2 2 2 3 2 2 2 4 2 3" xfId="41154"/>
    <cellStyle name="Normal 3 2 2 2 2 3 2 2 2 4 3" xfId="19581"/>
    <cellStyle name="Normal 3 2 2 2 2 3 2 2 2 4 3 2" xfId="48316"/>
    <cellStyle name="Normal 3 2 2 2 2 3 2 2 2 4 4" xfId="33992"/>
    <cellStyle name="Normal 3 2 2 2 2 3 2 2 2 5" xfId="8773"/>
    <cellStyle name="Normal 3 2 2 2 2 3 2 2 2 5 2" xfId="23162"/>
    <cellStyle name="Normal 3 2 2 2 2 3 2 2 2 5 2 2" xfId="51897"/>
    <cellStyle name="Normal 3 2 2 2 2 3 2 2 2 5 3" xfId="37573"/>
    <cellStyle name="Normal 3 2 2 2 2 3 2 2 2 6" xfId="15999"/>
    <cellStyle name="Normal 3 2 2 2 2 3 2 2 2 6 2" xfId="44735"/>
    <cellStyle name="Normal 3 2 2 2 2 3 2 2 2 7" xfId="30411"/>
    <cellStyle name="Normal 3 2 2 2 2 3 2 2 3" xfId="1893"/>
    <cellStyle name="Normal 3 2 2 2 2 3 2 2 3 2" xfId="3685"/>
    <cellStyle name="Normal 3 2 2 2 2 3 2 2 3 2 2" xfId="7344"/>
    <cellStyle name="Normal 3 2 2 2 2 3 2 2 3 2 2 2" xfId="14604"/>
    <cellStyle name="Normal 3 2 2 2 2 3 2 2 3 2 2 2 2" xfId="28982"/>
    <cellStyle name="Normal 3 2 2 2 2 3 2 2 3 2 2 2 2 2" xfId="57716"/>
    <cellStyle name="Normal 3 2 2 2 2 3 2 2 3 2 2 2 3" xfId="43392"/>
    <cellStyle name="Normal 3 2 2 2 2 3 2 2 3 2 2 3" xfId="21819"/>
    <cellStyle name="Normal 3 2 2 2 2 3 2 2 3 2 2 3 2" xfId="50554"/>
    <cellStyle name="Normal 3 2 2 2 2 3 2 2 3 2 2 4" xfId="36230"/>
    <cellStyle name="Normal 3 2 2 2 2 3 2 2 3 2 3" xfId="11017"/>
    <cellStyle name="Normal 3 2 2 2 2 3 2 2 3 2 3 2" xfId="25400"/>
    <cellStyle name="Normal 3 2 2 2 2 3 2 2 3 2 3 2 2" xfId="54135"/>
    <cellStyle name="Normal 3 2 2 2 2 3 2 2 3 2 3 3" xfId="39811"/>
    <cellStyle name="Normal 3 2 2 2 2 3 2 2 3 2 4" xfId="18237"/>
    <cellStyle name="Normal 3 2 2 2 2 3 2 2 3 2 4 2" xfId="46973"/>
    <cellStyle name="Normal 3 2 2 2 2 3 2 2 3 2 5" xfId="32649"/>
    <cellStyle name="Normal 3 2 2 2 2 3 2 2 3 3" xfId="5554"/>
    <cellStyle name="Normal 3 2 2 2 2 3 2 2 3 3 2" xfId="12814"/>
    <cellStyle name="Normal 3 2 2 2 2 3 2 2 3 3 2 2" xfId="27192"/>
    <cellStyle name="Normal 3 2 2 2 2 3 2 2 3 3 2 2 2" xfId="55926"/>
    <cellStyle name="Normal 3 2 2 2 2 3 2 2 3 3 2 3" xfId="41602"/>
    <cellStyle name="Normal 3 2 2 2 2 3 2 2 3 3 3" xfId="20029"/>
    <cellStyle name="Normal 3 2 2 2 2 3 2 2 3 3 3 2" xfId="48764"/>
    <cellStyle name="Normal 3 2 2 2 2 3 2 2 3 3 4" xfId="34440"/>
    <cellStyle name="Normal 3 2 2 2 2 3 2 2 3 4" xfId="9227"/>
    <cellStyle name="Normal 3 2 2 2 2 3 2 2 3 4 2" xfId="23610"/>
    <cellStyle name="Normal 3 2 2 2 2 3 2 2 3 4 2 2" xfId="52345"/>
    <cellStyle name="Normal 3 2 2 2 2 3 2 2 3 4 3" xfId="38021"/>
    <cellStyle name="Normal 3 2 2 2 2 3 2 2 3 5" xfId="16447"/>
    <cellStyle name="Normal 3 2 2 2 2 3 2 2 3 5 2" xfId="45183"/>
    <cellStyle name="Normal 3 2 2 2 2 3 2 2 3 6" xfId="30859"/>
    <cellStyle name="Normal 3 2 2 2 2 3 2 2 4" xfId="2789"/>
    <cellStyle name="Normal 3 2 2 2 2 3 2 2 4 2" xfId="6449"/>
    <cellStyle name="Normal 3 2 2 2 2 3 2 2 4 2 2" xfId="13709"/>
    <cellStyle name="Normal 3 2 2 2 2 3 2 2 4 2 2 2" xfId="28087"/>
    <cellStyle name="Normal 3 2 2 2 2 3 2 2 4 2 2 2 2" xfId="56821"/>
    <cellStyle name="Normal 3 2 2 2 2 3 2 2 4 2 2 3" xfId="42497"/>
    <cellStyle name="Normal 3 2 2 2 2 3 2 2 4 2 3" xfId="20924"/>
    <cellStyle name="Normal 3 2 2 2 2 3 2 2 4 2 3 2" xfId="49659"/>
    <cellStyle name="Normal 3 2 2 2 2 3 2 2 4 2 4" xfId="35335"/>
    <cellStyle name="Normal 3 2 2 2 2 3 2 2 4 3" xfId="10122"/>
    <cellStyle name="Normal 3 2 2 2 2 3 2 2 4 3 2" xfId="24505"/>
    <cellStyle name="Normal 3 2 2 2 2 3 2 2 4 3 2 2" xfId="53240"/>
    <cellStyle name="Normal 3 2 2 2 2 3 2 2 4 3 3" xfId="38916"/>
    <cellStyle name="Normal 3 2 2 2 2 3 2 2 4 4" xfId="17342"/>
    <cellStyle name="Normal 3 2 2 2 2 3 2 2 4 4 2" xfId="46078"/>
    <cellStyle name="Normal 3 2 2 2 2 3 2 2 4 5" xfId="31754"/>
    <cellStyle name="Normal 3 2 2 2 2 3 2 2 5" xfId="4654"/>
    <cellStyle name="Normal 3 2 2 2 2 3 2 2 5 2" xfId="11919"/>
    <cellStyle name="Normal 3 2 2 2 2 3 2 2 5 2 2" xfId="26297"/>
    <cellStyle name="Normal 3 2 2 2 2 3 2 2 5 2 2 2" xfId="55031"/>
    <cellStyle name="Normal 3 2 2 2 2 3 2 2 5 2 3" xfId="40707"/>
    <cellStyle name="Normal 3 2 2 2 2 3 2 2 5 3" xfId="19134"/>
    <cellStyle name="Normal 3 2 2 2 2 3 2 2 5 3 2" xfId="47869"/>
    <cellStyle name="Normal 3 2 2 2 2 3 2 2 5 4" xfId="33545"/>
    <cellStyle name="Normal 3 2 2 2 2 3 2 2 6" xfId="8326"/>
    <cellStyle name="Normal 3 2 2 2 2 3 2 2 6 2" xfId="22715"/>
    <cellStyle name="Normal 3 2 2 2 2 3 2 2 6 2 2" xfId="51450"/>
    <cellStyle name="Normal 3 2 2 2 2 3 2 2 6 3" xfId="37126"/>
    <cellStyle name="Normal 3 2 2 2 2 3 2 2 7" xfId="15552"/>
    <cellStyle name="Normal 3 2 2 2 2 3 2 2 7 2" xfId="44288"/>
    <cellStyle name="Normal 3 2 2 2 2 3 2 2 8" xfId="29964"/>
    <cellStyle name="Normal 3 2 2 2 2 3 2 3" xfId="1133"/>
    <cellStyle name="Normal 3 2 2 2 2 3 2 3 2" xfId="2116"/>
    <cellStyle name="Normal 3 2 2 2 2 3 2 3 2 2" xfId="3908"/>
    <cellStyle name="Normal 3 2 2 2 2 3 2 3 2 2 2" xfId="7567"/>
    <cellStyle name="Normal 3 2 2 2 2 3 2 3 2 2 2 2" xfId="14827"/>
    <cellStyle name="Normal 3 2 2 2 2 3 2 3 2 2 2 2 2" xfId="29205"/>
    <cellStyle name="Normal 3 2 2 2 2 3 2 3 2 2 2 2 2 2" xfId="57939"/>
    <cellStyle name="Normal 3 2 2 2 2 3 2 3 2 2 2 2 3" xfId="43615"/>
    <cellStyle name="Normal 3 2 2 2 2 3 2 3 2 2 2 3" xfId="22042"/>
    <cellStyle name="Normal 3 2 2 2 2 3 2 3 2 2 2 3 2" xfId="50777"/>
    <cellStyle name="Normal 3 2 2 2 2 3 2 3 2 2 2 4" xfId="36453"/>
    <cellStyle name="Normal 3 2 2 2 2 3 2 3 2 2 3" xfId="11240"/>
    <cellStyle name="Normal 3 2 2 2 2 3 2 3 2 2 3 2" xfId="25623"/>
    <cellStyle name="Normal 3 2 2 2 2 3 2 3 2 2 3 2 2" xfId="54358"/>
    <cellStyle name="Normal 3 2 2 2 2 3 2 3 2 2 3 3" xfId="40034"/>
    <cellStyle name="Normal 3 2 2 2 2 3 2 3 2 2 4" xfId="18460"/>
    <cellStyle name="Normal 3 2 2 2 2 3 2 3 2 2 4 2" xfId="47196"/>
    <cellStyle name="Normal 3 2 2 2 2 3 2 3 2 2 5" xfId="32872"/>
    <cellStyle name="Normal 3 2 2 2 2 3 2 3 2 3" xfId="5777"/>
    <cellStyle name="Normal 3 2 2 2 2 3 2 3 2 3 2" xfId="13037"/>
    <cellStyle name="Normal 3 2 2 2 2 3 2 3 2 3 2 2" xfId="27415"/>
    <cellStyle name="Normal 3 2 2 2 2 3 2 3 2 3 2 2 2" xfId="56149"/>
    <cellStyle name="Normal 3 2 2 2 2 3 2 3 2 3 2 3" xfId="41825"/>
    <cellStyle name="Normal 3 2 2 2 2 3 2 3 2 3 3" xfId="20252"/>
    <cellStyle name="Normal 3 2 2 2 2 3 2 3 2 3 3 2" xfId="48987"/>
    <cellStyle name="Normal 3 2 2 2 2 3 2 3 2 3 4" xfId="34663"/>
    <cellStyle name="Normal 3 2 2 2 2 3 2 3 2 4" xfId="9450"/>
    <cellStyle name="Normal 3 2 2 2 2 3 2 3 2 4 2" xfId="23833"/>
    <cellStyle name="Normal 3 2 2 2 2 3 2 3 2 4 2 2" xfId="52568"/>
    <cellStyle name="Normal 3 2 2 2 2 3 2 3 2 4 3" xfId="38244"/>
    <cellStyle name="Normal 3 2 2 2 2 3 2 3 2 5" xfId="16670"/>
    <cellStyle name="Normal 3 2 2 2 2 3 2 3 2 5 2" xfId="45406"/>
    <cellStyle name="Normal 3 2 2 2 2 3 2 3 2 6" xfId="31082"/>
    <cellStyle name="Normal 3 2 2 2 2 3 2 3 3" xfId="3012"/>
    <cellStyle name="Normal 3 2 2 2 2 3 2 3 3 2" xfId="6672"/>
    <cellStyle name="Normal 3 2 2 2 2 3 2 3 3 2 2" xfId="13932"/>
    <cellStyle name="Normal 3 2 2 2 2 3 2 3 3 2 2 2" xfId="28310"/>
    <cellStyle name="Normal 3 2 2 2 2 3 2 3 3 2 2 2 2" xfId="57044"/>
    <cellStyle name="Normal 3 2 2 2 2 3 2 3 3 2 2 3" xfId="42720"/>
    <cellStyle name="Normal 3 2 2 2 2 3 2 3 3 2 3" xfId="21147"/>
    <cellStyle name="Normal 3 2 2 2 2 3 2 3 3 2 3 2" xfId="49882"/>
    <cellStyle name="Normal 3 2 2 2 2 3 2 3 3 2 4" xfId="35558"/>
    <cellStyle name="Normal 3 2 2 2 2 3 2 3 3 3" xfId="10345"/>
    <cellStyle name="Normal 3 2 2 2 2 3 2 3 3 3 2" xfId="24728"/>
    <cellStyle name="Normal 3 2 2 2 2 3 2 3 3 3 2 2" xfId="53463"/>
    <cellStyle name="Normal 3 2 2 2 2 3 2 3 3 3 3" xfId="39139"/>
    <cellStyle name="Normal 3 2 2 2 2 3 2 3 3 4" xfId="17565"/>
    <cellStyle name="Normal 3 2 2 2 2 3 2 3 3 4 2" xfId="46301"/>
    <cellStyle name="Normal 3 2 2 2 2 3 2 3 3 5" xfId="31977"/>
    <cellStyle name="Normal 3 2 2 2 2 3 2 3 4" xfId="4877"/>
    <cellStyle name="Normal 3 2 2 2 2 3 2 3 4 2" xfId="12142"/>
    <cellStyle name="Normal 3 2 2 2 2 3 2 3 4 2 2" xfId="26520"/>
    <cellStyle name="Normal 3 2 2 2 2 3 2 3 4 2 2 2" xfId="55254"/>
    <cellStyle name="Normal 3 2 2 2 2 3 2 3 4 2 3" xfId="40930"/>
    <cellStyle name="Normal 3 2 2 2 2 3 2 3 4 3" xfId="19357"/>
    <cellStyle name="Normal 3 2 2 2 2 3 2 3 4 3 2" xfId="48092"/>
    <cellStyle name="Normal 3 2 2 2 2 3 2 3 4 4" xfId="33768"/>
    <cellStyle name="Normal 3 2 2 2 2 3 2 3 5" xfId="8549"/>
    <cellStyle name="Normal 3 2 2 2 2 3 2 3 5 2" xfId="22938"/>
    <cellStyle name="Normal 3 2 2 2 2 3 2 3 5 2 2" xfId="51673"/>
    <cellStyle name="Normal 3 2 2 2 2 3 2 3 5 3" xfId="37349"/>
    <cellStyle name="Normal 3 2 2 2 2 3 2 3 6" xfId="15775"/>
    <cellStyle name="Normal 3 2 2 2 2 3 2 3 6 2" xfId="44511"/>
    <cellStyle name="Normal 3 2 2 2 2 3 2 3 7" xfId="30187"/>
    <cellStyle name="Normal 3 2 2 2 2 3 2 4" xfId="1665"/>
    <cellStyle name="Normal 3 2 2 2 2 3 2 4 2" xfId="3461"/>
    <cellStyle name="Normal 3 2 2 2 2 3 2 4 2 2" xfId="7120"/>
    <cellStyle name="Normal 3 2 2 2 2 3 2 4 2 2 2" xfId="14380"/>
    <cellStyle name="Normal 3 2 2 2 2 3 2 4 2 2 2 2" xfId="28758"/>
    <cellStyle name="Normal 3 2 2 2 2 3 2 4 2 2 2 2 2" xfId="57492"/>
    <cellStyle name="Normal 3 2 2 2 2 3 2 4 2 2 2 3" xfId="43168"/>
    <cellStyle name="Normal 3 2 2 2 2 3 2 4 2 2 3" xfId="21595"/>
    <cellStyle name="Normal 3 2 2 2 2 3 2 4 2 2 3 2" xfId="50330"/>
    <cellStyle name="Normal 3 2 2 2 2 3 2 4 2 2 4" xfId="36006"/>
    <cellStyle name="Normal 3 2 2 2 2 3 2 4 2 3" xfId="10793"/>
    <cellStyle name="Normal 3 2 2 2 2 3 2 4 2 3 2" xfId="25176"/>
    <cellStyle name="Normal 3 2 2 2 2 3 2 4 2 3 2 2" xfId="53911"/>
    <cellStyle name="Normal 3 2 2 2 2 3 2 4 2 3 3" xfId="39587"/>
    <cellStyle name="Normal 3 2 2 2 2 3 2 4 2 4" xfId="18013"/>
    <cellStyle name="Normal 3 2 2 2 2 3 2 4 2 4 2" xfId="46749"/>
    <cellStyle name="Normal 3 2 2 2 2 3 2 4 2 5" xfId="32425"/>
    <cellStyle name="Normal 3 2 2 2 2 3 2 4 3" xfId="5330"/>
    <cellStyle name="Normal 3 2 2 2 2 3 2 4 3 2" xfId="12590"/>
    <cellStyle name="Normal 3 2 2 2 2 3 2 4 3 2 2" xfId="26968"/>
    <cellStyle name="Normal 3 2 2 2 2 3 2 4 3 2 2 2" xfId="55702"/>
    <cellStyle name="Normal 3 2 2 2 2 3 2 4 3 2 3" xfId="41378"/>
    <cellStyle name="Normal 3 2 2 2 2 3 2 4 3 3" xfId="19805"/>
    <cellStyle name="Normal 3 2 2 2 2 3 2 4 3 3 2" xfId="48540"/>
    <cellStyle name="Normal 3 2 2 2 2 3 2 4 3 4" xfId="34216"/>
    <cellStyle name="Normal 3 2 2 2 2 3 2 4 4" xfId="9003"/>
    <cellStyle name="Normal 3 2 2 2 2 3 2 4 4 2" xfId="23386"/>
    <cellStyle name="Normal 3 2 2 2 2 3 2 4 4 2 2" xfId="52121"/>
    <cellStyle name="Normal 3 2 2 2 2 3 2 4 4 3" xfId="37797"/>
    <cellStyle name="Normal 3 2 2 2 2 3 2 4 5" xfId="16223"/>
    <cellStyle name="Normal 3 2 2 2 2 3 2 4 5 2" xfId="44959"/>
    <cellStyle name="Normal 3 2 2 2 2 3 2 4 6" xfId="30635"/>
    <cellStyle name="Normal 3 2 2 2 2 3 2 5" xfId="2565"/>
    <cellStyle name="Normal 3 2 2 2 2 3 2 5 2" xfId="6225"/>
    <cellStyle name="Normal 3 2 2 2 2 3 2 5 2 2" xfId="13485"/>
    <cellStyle name="Normal 3 2 2 2 2 3 2 5 2 2 2" xfId="27863"/>
    <cellStyle name="Normal 3 2 2 2 2 3 2 5 2 2 2 2" xfId="56597"/>
    <cellStyle name="Normal 3 2 2 2 2 3 2 5 2 2 3" xfId="42273"/>
    <cellStyle name="Normal 3 2 2 2 2 3 2 5 2 3" xfId="20700"/>
    <cellStyle name="Normal 3 2 2 2 2 3 2 5 2 3 2" xfId="49435"/>
    <cellStyle name="Normal 3 2 2 2 2 3 2 5 2 4" xfId="35111"/>
    <cellStyle name="Normal 3 2 2 2 2 3 2 5 3" xfId="9898"/>
    <cellStyle name="Normal 3 2 2 2 2 3 2 5 3 2" xfId="24281"/>
    <cellStyle name="Normal 3 2 2 2 2 3 2 5 3 2 2" xfId="53016"/>
    <cellStyle name="Normal 3 2 2 2 2 3 2 5 3 3" xfId="38692"/>
    <cellStyle name="Normal 3 2 2 2 2 3 2 5 4" xfId="17118"/>
    <cellStyle name="Normal 3 2 2 2 2 3 2 5 4 2" xfId="45854"/>
    <cellStyle name="Normal 3 2 2 2 2 3 2 5 5" xfId="31530"/>
    <cellStyle name="Normal 3 2 2 2 2 3 2 6" xfId="4428"/>
    <cellStyle name="Normal 3 2 2 2 2 3 2 6 2" xfId="11695"/>
    <cellStyle name="Normal 3 2 2 2 2 3 2 6 2 2" xfId="26073"/>
    <cellStyle name="Normal 3 2 2 2 2 3 2 6 2 2 2" xfId="54807"/>
    <cellStyle name="Normal 3 2 2 2 2 3 2 6 2 3" xfId="40483"/>
    <cellStyle name="Normal 3 2 2 2 2 3 2 6 3" xfId="18910"/>
    <cellStyle name="Normal 3 2 2 2 2 3 2 6 3 2" xfId="47645"/>
    <cellStyle name="Normal 3 2 2 2 2 3 2 6 4" xfId="33321"/>
    <cellStyle name="Normal 3 2 2 2 2 3 2 7" xfId="8099"/>
    <cellStyle name="Normal 3 2 2 2 2 3 2 7 2" xfId="22491"/>
    <cellStyle name="Normal 3 2 2 2 2 3 2 7 2 2" xfId="51226"/>
    <cellStyle name="Normal 3 2 2 2 2 3 2 7 3" xfId="36902"/>
    <cellStyle name="Normal 3 2 2 2 2 3 2 8" xfId="15328"/>
    <cellStyle name="Normal 3 2 2 2 2 3 2 8 2" xfId="44064"/>
    <cellStyle name="Normal 3 2 2 2 2 3 2 9" xfId="29740"/>
    <cellStyle name="Normal 3 2 2 2 2 3 3" xfId="796"/>
    <cellStyle name="Normal 3 2 2 2 2 3 3 2" xfId="1245"/>
    <cellStyle name="Normal 3 2 2 2 2 3 3 2 2" xfId="2228"/>
    <cellStyle name="Normal 3 2 2 2 2 3 3 2 2 2" xfId="4020"/>
    <cellStyle name="Normal 3 2 2 2 2 3 3 2 2 2 2" xfId="7679"/>
    <cellStyle name="Normal 3 2 2 2 2 3 3 2 2 2 2 2" xfId="14939"/>
    <cellStyle name="Normal 3 2 2 2 2 3 3 2 2 2 2 2 2" xfId="29317"/>
    <cellStyle name="Normal 3 2 2 2 2 3 3 2 2 2 2 2 2 2" xfId="58051"/>
    <cellStyle name="Normal 3 2 2 2 2 3 3 2 2 2 2 2 3" xfId="43727"/>
    <cellStyle name="Normal 3 2 2 2 2 3 3 2 2 2 2 3" xfId="22154"/>
    <cellStyle name="Normal 3 2 2 2 2 3 3 2 2 2 2 3 2" xfId="50889"/>
    <cellStyle name="Normal 3 2 2 2 2 3 3 2 2 2 2 4" xfId="36565"/>
    <cellStyle name="Normal 3 2 2 2 2 3 3 2 2 2 3" xfId="11352"/>
    <cellStyle name="Normal 3 2 2 2 2 3 3 2 2 2 3 2" xfId="25735"/>
    <cellStyle name="Normal 3 2 2 2 2 3 3 2 2 2 3 2 2" xfId="54470"/>
    <cellStyle name="Normal 3 2 2 2 2 3 3 2 2 2 3 3" xfId="40146"/>
    <cellStyle name="Normal 3 2 2 2 2 3 3 2 2 2 4" xfId="18572"/>
    <cellStyle name="Normal 3 2 2 2 2 3 3 2 2 2 4 2" xfId="47308"/>
    <cellStyle name="Normal 3 2 2 2 2 3 3 2 2 2 5" xfId="32984"/>
    <cellStyle name="Normal 3 2 2 2 2 3 3 2 2 3" xfId="5889"/>
    <cellStyle name="Normal 3 2 2 2 2 3 3 2 2 3 2" xfId="13149"/>
    <cellStyle name="Normal 3 2 2 2 2 3 3 2 2 3 2 2" xfId="27527"/>
    <cellStyle name="Normal 3 2 2 2 2 3 3 2 2 3 2 2 2" xfId="56261"/>
    <cellStyle name="Normal 3 2 2 2 2 3 3 2 2 3 2 3" xfId="41937"/>
    <cellStyle name="Normal 3 2 2 2 2 3 3 2 2 3 3" xfId="20364"/>
    <cellStyle name="Normal 3 2 2 2 2 3 3 2 2 3 3 2" xfId="49099"/>
    <cellStyle name="Normal 3 2 2 2 2 3 3 2 2 3 4" xfId="34775"/>
    <cellStyle name="Normal 3 2 2 2 2 3 3 2 2 4" xfId="9562"/>
    <cellStyle name="Normal 3 2 2 2 2 3 3 2 2 4 2" xfId="23945"/>
    <cellStyle name="Normal 3 2 2 2 2 3 3 2 2 4 2 2" xfId="52680"/>
    <cellStyle name="Normal 3 2 2 2 2 3 3 2 2 4 3" xfId="38356"/>
    <cellStyle name="Normal 3 2 2 2 2 3 3 2 2 5" xfId="16782"/>
    <cellStyle name="Normal 3 2 2 2 2 3 3 2 2 5 2" xfId="45518"/>
    <cellStyle name="Normal 3 2 2 2 2 3 3 2 2 6" xfId="31194"/>
    <cellStyle name="Normal 3 2 2 2 2 3 3 2 3" xfId="3124"/>
    <cellStyle name="Normal 3 2 2 2 2 3 3 2 3 2" xfId="6784"/>
    <cellStyle name="Normal 3 2 2 2 2 3 3 2 3 2 2" xfId="14044"/>
    <cellStyle name="Normal 3 2 2 2 2 3 3 2 3 2 2 2" xfId="28422"/>
    <cellStyle name="Normal 3 2 2 2 2 3 3 2 3 2 2 2 2" xfId="57156"/>
    <cellStyle name="Normal 3 2 2 2 2 3 3 2 3 2 2 3" xfId="42832"/>
    <cellStyle name="Normal 3 2 2 2 2 3 3 2 3 2 3" xfId="21259"/>
    <cellStyle name="Normal 3 2 2 2 2 3 3 2 3 2 3 2" xfId="49994"/>
    <cellStyle name="Normal 3 2 2 2 2 3 3 2 3 2 4" xfId="35670"/>
    <cellStyle name="Normal 3 2 2 2 2 3 3 2 3 3" xfId="10457"/>
    <cellStyle name="Normal 3 2 2 2 2 3 3 2 3 3 2" xfId="24840"/>
    <cellStyle name="Normal 3 2 2 2 2 3 3 2 3 3 2 2" xfId="53575"/>
    <cellStyle name="Normal 3 2 2 2 2 3 3 2 3 3 3" xfId="39251"/>
    <cellStyle name="Normal 3 2 2 2 2 3 3 2 3 4" xfId="17677"/>
    <cellStyle name="Normal 3 2 2 2 2 3 3 2 3 4 2" xfId="46413"/>
    <cellStyle name="Normal 3 2 2 2 2 3 3 2 3 5" xfId="32089"/>
    <cellStyle name="Normal 3 2 2 2 2 3 3 2 4" xfId="4989"/>
    <cellStyle name="Normal 3 2 2 2 2 3 3 2 4 2" xfId="12254"/>
    <cellStyle name="Normal 3 2 2 2 2 3 3 2 4 2 2" xfId="26632"/>
    <cellStyle name="Normal 3 2 2 2 2 3 3 2 4 2 2 2" xfId="55366"/>
    <cellStyle name="Normal 3 2 2 2 2 3 3 2 4 2 3" xfId="41042"/>
    <cellStyle name="Normal 3 2 2 2 2 3 3 2 4 3" xfId="19469"/>
    <cellStyle name="Normal 3 2 2 2 2 3 3 2 4 3 2" xfId="48204"/>
    <cellStyle name="Normal 3 2 2 2 2 3 3 2 4 4" xfId="33880"/>
    <cellStyle name="Normal 3 2 2 2 2 3 3 2 5" xfId="8661"/>
    <cellStyle name="Normal 3 2 2 2 2 3 3 2 5 2" xfId="23050"/>
    <cellStyle name="Normal 3 2 2 2 2 3 3 2 5 2 2" xfId="51785"/>
    <cellStyle name="Normal 3 2 2 2 2 3 3 2 5 3" xfId="37461"/>
    <cellStyle name="Normal 3 2 2 2 2 3 3 2 6" xfId="15887"/>
    <cellStyle name="Normal 3 2 2 2 2 3 3 2 6 2" xfId="44623"/>
    <cellStyle name="Normal 3 2 2 2 2 3 3 2 7" xfId="30299"/>
    <cellStyle name="Normal 3 2 2 2 2 3 3 3" xfId="1781"/>
    <cellStyle name="Normal 3 2 2 2 2 3 3 3 2" xfId="3573"/>
    <cellStyle name="Normal 3 2 2 2 2 3 3 3 2 2" xfId="7232"/>
    <cellStyle name="Normal 3 2 2 2 2 3 3 3 2 2 2" xfId="14492"/>
    <cellStyle name="Normal 3 2 2 2 2 3 3 3 2 2 2 2" xfId="28870"/>
    <cellStyle name="Normal 3 2 2 2 2 3 3 3 2 2 2 2 2" xfId="57604"/>
    <cellStyle name="Normal 3 2 2 2 2 3 3 3 2 2 2 3" xfId="43280"/>
    <cellStyle name="Normal 3 2 2 2 2 3 3 3 2 2 3" xfId="21707"/>
    <cellStyle name="Normal 3 2 2 2 2 3 3 3 2 2 3 2" xfId="50442"/>
    <cellStyle name="Normal 3 2 2 2 2 3 3 3 2 2 4" xfId="36118"/>
    <cellStyle name="Normal 3 2 2 2 2 3 3 3 2 3" xfId="10905"/>
    <cellStyle name="Normal 3 2 2 2 2 3 3 3 2 3 2" xfId="25288"/>
    <cellStyle name="Normal 3 2 2 2 2 3 3 3 2 3 2 2" xfId="54023"/>
    <cellStyle name="Normal 3 2 2 2 2 3 3 3 2 3 3" xfId="39699"/>
    <cellStyle name="Normal 3 2 2 2 2 3 3 3 2 4" xfId="18125"/>
    <cellStyle name="Normal 3 2 2 2 2 3 3 3 2 4 2" xfId="46861"/>
    <cellStyle name="Normal 3 2 2 2 2 3 3 3 2 5" xfId="32537"/>
    <cellStyle name="Normal 3 2 2 2 2 3 3 3 3" xfId="5442"/>
    <cellStyle name="Normal 3 2 2 2 2 3 3 3 3 2" xfId="12702"/>
    <cellStyle name="Normal 3 2 2 2 2 3 3 3 3 2 2" xfId="27080"/>
    <cellStyle name="Normal 3 2 2 2 2 3 3 3 3 2 2 2" xfId="55814"/>
    <cellStyle name="Normal 3 2 2 2 2 3 3 3 3 2 3" xfId="41490"/>
    <cellStyle name="Normal 3 2 2 2 2 3 3 3 3 3" xfId="19917"/>
    <cellStyle name="Normal 3 2 2 2 2 3 3 3 3 3 2" xfId="48652"/>
    <cellStyle name="Normal 3 2 2 2 2 3 3 3 3 4" xfId="34328"/>
    <cellStyle name="Normal 3 2 2 2 2 3 3 3 4" xfId="9115"/>
    <cellStyle name="Normal 3 2 2 2 2 3 3 3 4 2" xfId="23498"/>
    <cellStyle name="Normal 3 2 2 2 2 3 3 3 4 2 2" xfId="52233"/>
    <cellStyle name="Normal 3 2 2 2 2 3 3 3 4 3" xfId="37909"/>
    <cellStyle name="Normal 3 2 2 2 2 3 3 3 5" xfId="16335"/>
    <cellStyle name="Normal 3 2 2 2 2 3 3 3 5 2" xfId="45071"/>
    <cellStyle name="Normal 3 2 2 2 2 3 3 3 6" xfId="30747"/>
    <cellStyle name="Normal 3 2 2 2 2 3 3 4" xfId="2677"/>
    <cellStyle name="Normal 3 2 2 2 2 3 3 4 2" xfId="6337"/>
    <cellStyle name="Normal 3 2 2 2 2 3 3 4 2 2" xfId="13597"/>
    <cellStyle name="Normal 3 2 2 2 2 3 3 4 2 2 2" xfId="27975"/>
    <cellStyle name="Normal 3 2 2 2 2 3 3 4 2 2 2 2" xfId="56709"/>
    <cellStyle name="Normal 3 2 2 2 2 3 3 4 2 2 3" xfId="42385"/>
    <cellStyle name="Normal 3 2 2 2 2 3 3 4 2 3" xfId="20812"/>
    <cellStyle name="Normal 3 2 2 2 2 3 3 4 2 3 2" xfId="49547"/>
    <cellStyle name="Normal 3 2 2 2 2 3 3 4 2 4" xfId="35223"/>
    <cellStyle name="Normal 3 2 2 2 2 3 3 4 3" xfId="10010"/>
    <cellStyle name="Normal 3 2 2 2 2 3 3 4 3 2" xfId="24393"/>
    <cellStyle name="Normal 3 2 2 2 2 3 3 4 3 2 2" xfId="53128"/>
    <cellStyle name="Normal 3 2 2 2 2 3 3 4 3 3" xfId="38804"/>
    <cellStyle name="Normal 3 2 2 2 2 3 3 4 4" xfId="17230"/>
    <cellStyle name="Normal 3 2 2 2 2 3 3 4 4 2" xfId="45966"/>
    <cellStyle name="Normal 3 2 2 2 2 3 3 4 5" xfId="31642"/>
    <cellStyle name="Normal 3 2 2 2 2 3 3 5" xfId="4541"/>
    <cellStyle name="Normal 3 2 2 2 2 3 3 5 2" xfId="11807"/>
    <cellStyle name="Normal 3 2 2 2 2 3 3 5 2 2" xfId="26185"/>
    <cellStyle name="Normal 3 2 2 2 2 3 3 5 2 2 2" xfId="54919"/>
    <cellStyle name="Normal 3 2 2 2 2 3 3 5 2 3" xfId="40595"/>
    <cellStyle name="Normal 3 2 2 2 2 3 3 5 3" xfId="19022"/>
    <cellStyle name="Normal 3 2 2 2 2 3 3 5 3 2" xfId="47757"/>
    <cellStyle name="Normal 3 2 2 2 2 3 3 5 4" xfId="33433"/>
    <cellStyle name="Normal 3 2 2 2 2 3 3 6" xfId="8214"/>
    <cellStyle name="Normal 3 2 2 2 2 3 3 6 2" xfId="22603"/>
    <cellStyle name="Normal 3 2 2 2 2 3 3 6 2 2" xfId="51338"/>
    <cellStyle name="Normal 3 2 2 2 2 3 3 6 3" xfId="37014"/>
    <cellStyle name="Normal 3 2 2 2 2 3 3 7" xfId="15440"/>
    <cellStyle name="Normal 3 2 2 2 2 3 3 7 2" xfId="44176"/>
    <cellStyle name="Normal 3 2 2 2 2 3 3 8" xfId="29852"/>
    <cellStyle name="Normal 3 2 2 2 2 3 4" xfId="1021"/>
    <cellStyle name="Normal 3 2 2 2 2 3 4 2" xfId="2004"/>
    <cellStyle name="Normal 3 2 2 2 2 3 4 2 2" xfId="3796"/>
    <cellStyle name="Normal 3 2 2 2 2 3 4 2 2 2" xfId="7455"/>
    <cellStyle name="Normal 3 2 2 2 2 3 4 2 2 2 2" xfId="14715"/>
    <cellStyle name="Normal 3 2 2 2 2 3 4 2 2 2 2 2" xfId="29093"/>
    <cellStyle name="Normal 3 2 2 2 2 3 4 2 2 2 2 2 2" xfId="57827"/>
    <cellStyle name="Normal 3 2 2 2 2 3 4 2 2 2 2 3" xfId="43503"/>
    <cellStyle name="Normal 3 2 2 2 2 3 4 2 2 2 3" xfId="21930"/>
    <cellStyle name="Normal 3 2 2 2 2 3 4 2 2 2 3 2" xfId="50665"/>
    <cellStyle name="Normal 3 2 2 2 2 3 4 2 2 2 4" xfId="36341"/>
    <cellStyle name="Normal 3 2 2 2 2 3 4 2 2 3" xfId="11128"/>
    <cellStyle name="Normal 3 2 2 2 2 3 4 2 2 3 2" xfId="25511"/>
    <cellStyle name="Normal 3 2 2 2 2 3 4 2 2 3 2 2" xfId="54246"/>
    <cellStyle name="Normal 3 2 2 2 2 3 4 2 2 3 3" xfId="39922"/>
    <cellStyle name="Normal 3 2 2 2 2 3 4 2 2 4" xfId="18348"/>
    <cellStyle name="Normal 3 2 2 2 2 3 4 2 2 4 2" xfId="47084"/>
    <cellStyle name="Normal 3 2 2 2 2 3 4 2 2 5" xfId="32760"/>
    <cellStyle name="Normal 3 2 2 2 2 3 4 2 3" xfId="5665"/>
    <cellStyle name="Normal 3 2 2 2 2 3 4 2 3 2" xfId="12925"/>
    <cellStyle name="Normal 3 2 2 2 2 3 4 2 3 2 2" xfId="27303"/>
    <cellStyle name="Normal 3 2 2 2 2 3 4 2 3 2 2 2" xfId="56037"/>
    <cellStyle name="Normal 3 2 2 2 2 3 4 2 3 2 3" xfId="41713"/>
    <cellStyle name="Normal 3 2 2 2 2 3 4 2 3 3" xfId="20140"/>
    <cellStyle name="Normal 3 2 2 2 2 3 4 2 3 3 2" xfId="48875"/>
    <cellStyle name="Normal 3 2 2 2 2 3 4 2 3 4" xfId="34551"/>
    <cellStyle name="Normal 3 2 2 2 2 3 4 2 4" xfId="9338"/>
    <cellStyle name="Normal 3 2 2 2 2 3 4 2 4 2" xfId="23721"/>
    <cellStyle name="Normal 3 2 2 2 2 3 4 2 4 2 2" xfId="52456"/>
    <cellStyle name="Normal 3 2 2 2 2 3 4 2 4 3" xfId="38132"/>
    <cellStyle name="Normal 3 2 2 2 2 3 4 2 5" xfId="16558"/>
    <cellStyle name="Normal 3 2 2 2 2 3 4 2 5 2" xfId="45294"/>
    <cellStyle name="Normal 3 2 2 2 2 3 4 2 6" xfId="30970"/>
    <cellStyle name="Normal 3 2 2 2 2 3 4 3" xfId="2900"/>
    <cellStyle name="Normal 3 2 2 2 2 3 4 3 2" xfId="6560"/>
    <cellStyle name="Normal 3 2 2 2 2 3 4 3 2 2" xfId="13820"/>
    <cellStyle name="Normal 3 2 2 2 2 3 4 3 2 2 2" xfId="28198"/>
    <cellStyle name="Normal 3 2 2 2 2 3 4 3 2 2 2 2" xfId="56932"/>
    <cellStyle name="Normal 3 2 2 2 2 3 4 3 2 2 3" xfId="42608"/>
    <cellStyle name="Normal 3 2 2 2 2 3 4 3 2 3" xfId="21035"/>
    <cellStyle name="Normal 3 2 2 2 2 3 4 3 2 3 2" xfId="49770"/>
    <cellStyle name="Normal 3 2 2 2 2 3 4 3 2 4" xfId="35446"/>
    <cellStyle name="Normal 3 2 2 2 2 3 4 3 3" xfId="10233"/>
    <cellStyle name="Normal 3 2 2 2 2 3 4 3 3 2" xfId="24616"/>
    <cellStyle name="Normal 3 2 2 2 2 3 4 3 3 2 2" xfId="53351"/>
    <cellStyle name="Normal 3 2 2 2 2 3 4 3 3 3" xfId="39027"/>
    <cellStyle name="Normal 3 2 2 2 2 3 4 3 4" xfId="17453"/>
    <cellStyle name="Normal 3 2 2 2 2 3 4 3 4 2" xfId="46189"/>
    <cellStyle name="Normal 3 2 2 2 2 3 4 3 5" xfId="31865"/>
    <cellStyle name="Normal 3 2 2 2 2 3 4 4" xfId="4765"/>
    <cellStyle name="Normal 3 2 2 2 2 3 4 4 2" xfId="12030"/>
    <cellStyle name="Normal 3 2 2 2 2 3 4 4 2 2" xfId="26408"/>
    <cellStyle name="Normal 3 2 2 2 2 3 4 4 2 2 2" xfId="55142"/>
    <cellStyle name="Normal 3 2 2 2 2 3 4 4 2 3" xfId="40818"/>
    <cellStyle name="Normal 3 2 2 2 2 3 4 4 3" xfId="19245"/>
    <cellStyle name="Normal 3 2 2 2 2 3 4 4 3 2" xfId="47980"/>
    <cellStyle name="Normal 3 2 2 2 2 3 4 4 4" xfId="33656"/>
    <cellStyle name="Normal 3 2 2 2 2 3 4 5" xfId="8437"/>
    <cellStyle name="Normal 3 2 2 2 2 3 4 5 2" xfId="22826"/>
    <cellStyle name="Normal 3 2 2 2 2 3 4 5 2 2" xfId="51561"/>
    <cellStyle name="Normal 3 2 2 2 2 3 4 5 3" xfId="37237"/>
    <cellStyle name="Normal 3 2 2 2 2 3 4 6" xfId="15663"/>
    <cellStyle name="Normal 3 2 2 2 2 3 4 6 2" xfId="44399"/>
    <cellStyle name="Normal 3 2 2 2 2 3 4 7" xfId="30075"/>
    <cellStyle name="Normal 3 2 2 2 2 3 5" xfId="1545"/>
    <cellStyle name="Normal 3 2 2 2 2 3 5 2" xfId="3349"/>
    <cellStyle name="Normal 3 2 2 2 2 3 5 2 2" xfId="7008"/>
    <cellStyle name="Normal 3 2 2 2 2 3 5 2 2 2" xfId="14268"/>
    <cellStyle name="Normal 3 2 2 2 2 3 5 2 2 2 2" xfId="28646"/>
    <cellStyle name="Normal 3 2 2 2 2 3 5 2 2 2 2 2" xfId="57380"/>
    <cellStyle name="Normal 3 2 2 2 2 3 5 2 2 2 3" xfId="43056"/>
    <cellStyle name="Normal 3 2 2 2 2 3 5 2 2 3" xfId="21483"/>
    <cellStyle name="Normal 3 2 2 2 2 3 5 2 2 3 2" xfId="50218"/>
    <cellStyle name="Normal 3 2 2 2 2 3 5 2 2 4" xfId="35894"/>
    <cellStyle name="Normal 3 2 2 2 2 3 5 2 3" xfId="10681"/>
    <cellStyle name="Normal 3 2 2 2 2 3 5 2 3 2" xfId="25064"/>
    <cellStyle name="Normal 3 2 2 2 2 3 5 2 3 2 2" xfId="53799"/>
    <cellStyle name="Normal 3 2 2 2 2 3 5 2 3 3" xfId="39475"/>
    <cellStyle name="Normal 3 2 2 2 2 3 5 2 4" xfId="17901"/>
    <cellStyle name="Normal 3 2 2 2 2 3 5 2 4 2" xfId="46637"/>
    <cellStyle name="Normal 3 2 2 2 2 3 5 2 5" xfId="32313"/>
    <cellStyle name="Normal 3 2 2 2 2 3 5 3" xfId="5218"/>
    <cellStyle name="Normal 3 2 2 2 2 3 5 3 2" xfId="12478"/>
    <cellStyle name="Normal 3 2 2 2 2 3 5 3 2 2" xfId="26856"/>
    <cellStyle name="Normal 3 2 2 2 2 3 5 3 2 2 2" xfId="55590"/>
    <cellStyle name="Normal 3 2 2 2 2 3 5 3 2 3" xfId="41266"/>
    <cellStyle name="Normal 3 2 2 2 2 3 5 3 3" xfId="19693"/>
    <cellStyle name="Normal 3 2 2 2 2 3 5 3 3 2" xfId="48428"/>
    <cellStyle name="Normal 3 2 2 2 2 3 5 3 4" xfId="34104"/>
    <cellStyle name="Normal 3 2 2 2 2 3 5 4" xfId="8891"/>
    <cellStyle name="Normal 3 2 2 2 2 3 5 4 2" xfId="23274"/>
    <cellStyle name="Normal 3 2 2 2 2 3 5 4 2 2" xfId="52009"/>
    <cellStyle name="Normal 3 2 2 2 2 3 5 4 3" xfId="37685"/>
    <cellStyle name="Normal 3 2 2 2 2 3 5 5" xfId="16111"/>
    <cellStyle name="Normal 3 2 2 2 2 3 5 5 2" xfId="44847"/>
    <cellStyle name="Normal 3 2 2 2 2 3 5 6" xfId="30523"/>
    <cellStyle name="Normal 3 2 2 2 2 3 6" xfId="2453"/>
    <cellStyle name="Normal 3 2 2 2 2 3 6 2" xfId="6113"/>
    <cellStyle name="Normal 3 2 2 2 2 3 6 2 2" xfId="13373"/>
    <cellStyle name="Normal 3 2 2 2 2 3 6 2 2 2" xfId="27751"/>
    <cellStyle name="Normal 3 2 2 2 2 3 6 2 2 2 2" xfId="56485"/>
    <cellStyle name="Normal 3 2 2 2 2 3 6 2 2 3" xfId="42161"/>
    <cellStyle name="Normal 3 2 2 2 2 3 6 2 3" xfId="20588"/>
    <cellStyle name="Normal 3 2 2 2 2 3 6 2 3 2" xfId="49323"/>
    <cellStyle name="Normal 3 2 2 2 2 3 6 2 4" xfId="34999"/>
    <cellStyle name="Normal 3 2 2 2 2 3 6 3" xfId="9786"/>
    <cellStyle name="Normal 3 2 2 2 2 3 6 3 2" xfId="24169"/>
    <cellStyle name="Normal 3 2 2 2 2 3 6 3 2 2" xfId="52904"/>
    <cellStyle name="Normal 3 2 2 2 2 3 6 3 3" xfId="38580"/>
    <cellStyle name="Normal 3 2 2 2 2 3 6 4" xfId="17006"/>
    <cellStyle name="Normal 3 2 2 2 2 3 6 4 2" xfId="45742"/>
    <cellStyle name="Normal 3 2 2 2 2 3 6 5" xfId="31418"/>
    <cellStyle name="Normal 3 2 2 2 2 3 7" xfId="4312"/>
    <cellStyle name="Normal 3 2 2 2 2 3 7 2" xfId="11582"/>
    <cellStyle name="Normal 3 2 2 2 2 3 7 2 2" xfId="25961"/>
    <cellStyle name="Normal 3 2 2 2 2 3 7 2 2 2" xfId="54695"/>
    <cellStyle name="Normal 3 2 2 2 2 3 7 2 3" xfId="40371"/>
    <cellStyle name="Normal 3 2 2 2 2 3 7 3" xfId="18798"/>
    <cellStyle name="Normal 3 2 2 2 2 3 7 3 2" xfId="47533"/>
    <cellStyle name="Normal 3 2 2 2 2 3 7 4" xfId="33209"/>
    <cellStyle name="Normal 3 2 2 2 2 3 8" xfId="7981"/>
    <cellStyle name="Normal 3 2 2 2 2 3 8 2" xfId="22379"/>
    <cellStyle name="Normal 3 2 2 2 2 3 8 2 2" xfId="51114"/>
    <cellStyle name="Normal 3 2 2 2 2 3 8 3" xfId="36790"/>
    <cellStyle name="Normal 3 2 2 2 2 3 9" xfId="15216"/>
    <cellStyle name="Normal 3 2 2 2 2 3 9 2" xfId="43952"/>
    <cellStyle name="Normal 3 2 2 2 2 4" xfId="571"/>
    <cellStyle name="Normal 3 2 2 2 2 4 2" xfId="854"/>
    <cellStyle name="Normal 3 2 2 2 2 4 2 2" xfId="1301"/>
    <cellStyle name="Normal 3 2 2 2 2 4 2 2 2" xfId="2284"/>
    <cellStyle name="Normal 3 2 2 2 2 4 2 2 2 2" xfId="4076"/>
    <cellStyle name="Normal 3 2 2 2 2 4 2 2 2 2 2" xfId="7735"/>
    <cellStyle name="Normal 3 2 2 2 2 4 2 2 2 2 2 2" xfId="14995"/>
    <cellStyle name="Normal 3 2 2 2 2 4 2 2 2 2 2 2 2" xfId="29373"/>
    <cellStyle name="Normal 3 2 2 2 2 4 2 2 2 2 2 2 2 2" xfId="58107"/>
    <cellStyle name="Normal 3 2 2 2 2 4 2 2 2 2 2 2 3" xfId="43783"/>
    <cellStyle name="Normal 3 2 2 2 2 4 2 2 2 2 2 3" xfId="22210"/>
    <cellStyle name="Normal 3 2 2 2 2 4 2 2 2 2 2 3 2" xfId="50945"/>
    <cellStyle name="Normal 3 2 2 2 2 4 2 2 2 2 2 4" xfId="36621"/>
    <cellStyle name="Normal 3 2 2 2 2 4 2 2 2 2 3" xfId="11408"/>
    <cellStyle name="Normal 3 2 2 2 2 4 2 2 2 2 3 2" xfId="25791"/>
    <cellStyle name="Normal 3 2 2 2 2 4 2 2 2 2 3 2 2" xfId="54526"/>
    <cellStyle name="Normal 3 2 2 2 2 4 2 2 2 2 3 3" xfId="40202"/>
    <cellStyle name="Normal 3 2 2 2 2 4 2 2 2 2 4" xfId="18628"/>
    <cellStyle name="Normal 3 2 2 2 2 4 2 2 2 2 4 2" xfId="47364"/>
    <cellStyle name="Normal 3 2 2 2 2 4 2 2 2 2 5" xfId="33040"/>
    <cellStyle name="Normal 3 2 2 2 2 4 2 2 2 3" xfId="5945"/>
    <cellStyle name="Normal 3 2 2 2 2 4 2 2 2 3 2" xfId="13205"/>
    <cellStyle name="Normal 3 2 2 2 2 4 2 2 2 3 2 2" xfId="27583"/>
    <cellStyle name="Normal 3 2 2 2 2 4 2 2 2 3 2 2 2" xfId="56317"/>
    <cellStyle name="Normal 3 2 2 2 2 4 2 2 2 3 2 3" xfId="41993"/>
    <cellStyle name="Normal 3 2 2 2 2 4 2 2 2 3 3" xfId="20420"/>
    <cellStyle name="Normal 3 2 2 2 2 4 2 2 2 3 3 2" xfId="49155"/>
    <cellStyle name="Normal 3 2 2 2 2 4 2 2 2 3 4" xfId="34831"/>
    <cellStyle name="Normal 3 2 2 2 2 4 2 2 2 4" xfId="9618"/>
    <cellStyle name="Normal 3 2 2 2 2 4 2 2 2 4 2" xfId="24001"/>
    <cellStyle name="Normal 3 2 2 2 2 4 2 2 2 4 2 2" xfId="52736"/>
    <cellStyle name="Normal 3 2 2 2 2 4 2 2 2 4 3" xfId="38412"/>
    <cellStyle name="Normal 3 2 2 2 2 4 2 2 2 5" xfId="16838"/>
    <cellStyle name="Normal 3 2 2 2 2 4 2 2 2 5 2" xfId="45574"/>
    <cellStyle name="Normal 3 2 2 2 2 4 2 2 2 6" xfId="31250"/>
    <cellStyle name="Normal 3 2 2 2 2 4 2 2 3" xfId="3180"/>
    <cellStyle name="Normal 3 2 2 2 2 4 2 2 3 2" xfId="6840"/>
    <cellStyle name="Normal 3 2 2 2 2 4 2 2 3 2 2" xfId="14100"/>
    <cellStyle name="Normal 3 2 2 2 2 4 2 2 3 2 2 2" xfId="28478"/>
    <cellStyle name="Normal 3 2 2 2 2 4 2 2 3 2 2 2 2" xfId="57212"/>
    <cellStyle name="Normal 3 2 2 2 2 4 2 2 3 2 2 3" xfId="42888"/>
    <cellStyle name="Normal 3 2 2 2 2 4 2 2 3 2 3" xfId="21315"/>
    <cellStyle name="Normal 3 2 2 2 2 4 2 2 3 2 3 2" xfId="50050"/>
    <cellStyle name="Normal 3 2 2 2 2 4 2 2 3 2 4" xfId="35726"/>
    <cellStyle name="Normal 3 2 2 2 2 4 2 2 3 3" xfId="10513"/>
    <cellStyle name="Normal 3 2 2 2 2 4 2 2 3 3 2" xfId="24896"/>
    <cellStyle name="Normal 3 2 2 2 2 4 2 2 3 3 2 2" xfId="53631"/>
    <cellStyle name="Normal 3 2 2 2 2 4 2 2 3 3 3" xfId="39307"/>
    <cellStyle name="Normal 3 2 2 2 2 4 2 2 3 4" xfId="17733"/>
    <cellStyle name="Normal 3 2 2 2 2 4 2 2 3 4 2" xfId="46469"/>
    <cellStyle name="Normal 3 2 2 2 2 4 2 2 3 5" xfId="32145"/>
    <cellStyle name="Normal 3 2 2 2 2 4 2 2 4" xfId="5045"/>
    <cellStyle name="Normal 3 2 2 2 2 4 2 2 4 2" xfId="12310"/>
    <cellStyle name="Normal 3 2 2 2 2 4 2 2 4 2 2" xfId="26688"/>
    <cellStyle name="Normal 3 2 2 2 2 4 2 2 4 2 2 2" xfId="55422"/>
    <cellStyle name="Normal 3 2 2 2 2 4 2 2 4 2 3" xfId="41098"/>
    <cellStyle name="Normal 3 2 2 2 2 4 2 2 4 3" xfId="19525"/>
    <cellStyle name="Normal 3 2 2 2 2 4 2 2 4 3 2" xfId="48260"/>
    <cellStyle name="Normal 3 2 2 2 2 4 2 2 4 4" xfId="33936"/>
    <cellStyle name="Normal 3 2 2 2 2 4 2 2 5" xfId="8717"/>
    <cellStyle name="Normal 3 2 2 2 2 4 2 2 5 2" xfId="23106"/>
    <cellStyle name="Normal 3 2 2 2 2 4 2 2 5 2 2" xfId="51841"/>
    <cellStyle name="Normal 3 2 2 2 2 4 2 2 5 3" xfId="37517"/>
    <cellStyle name="Normal 3 2 2 2 2 4 2 2 6" xfId="15943"/>
    <cellStyle name="Normal 3 2 2 2 2 4 2 2 6 2" xfId="44679"/>
    <cellStyle name="Normal 3 2 2 2 2 4 2 2 7" xfId="30355"/>
    <cellStyle name="Normal 3 2 2 2 2 4 2 3" xfId="1837"/>
    <cellStyle name="Normal 3 2 2 2 2 4 2 3 2" xfId="3629"/>
    <cellStyle name="Normal 3 2 2 2 2 4 2 3 2 2" xfId="7288"/>
    <cellStyle name="Normal 3 2 2 2 2 4 2 3 2 2 2" xfId="14548"/>
    <cellStyle name="Normal 3 2 2 2 2 4 2 3 2 2 2 2" xfId="28926"/>
    <cellStyle name="Normal 3 2 2 2 2 4 2 3 2 2 2 2 2" xfId="57660"/>
    <cellStyle name="Normal 3 2 2 2 2 4 2 3 2 2 2 3" xfId="43336"/>
    <cellStyle name="Normal 3 2 2 2 2 4 2 3 2 2 3" xfId="21763"/>
    <cellStyle name="Normal 3 2 2 2 2 4 2 3 2 2 3 2" xfId="50498"/>
    <cellStyle name="Normal 3 2 2 2 2 4 2 3 2 2 4" xfId="36174"/>
    <cellStyle name="Normal 3 2 2 2 2 4 2 3 2 3" xfId="10961"/>
    <cellStyle name="Normal 3 2 2 2 2 4 2 3 2 3 2" xfId="25344"/>
    <cellStyle name="Normal 3 2 2 2 2 4 2 3 2 3 2 2" xfId="54079"/>
    <cellStyle name="Normal 3 2 2 2 2 4 2 3 2 3 3" xfId="39755"/>
    <cellStyle name="Normal 3 2 2 2 2 4 2 3 2 4" xfId="18181"/>
    <cellStyle name="Normal 3 2 2 2 2 4 2 3 2 4 2" xfId="46917"/>
    <cellStyle name="Normal 3 2 2 2 2 4 2 3 2 5" xfId="32593"/>
    <cellStyle name="Normal 3 2 2 2 2 4 2 3 3" xfId="5498"/>
    <cellStyle name="Normal 3 2 2 2 2 4 2 3 3 2" xfId="12758"/>
    <cellStyle name="Normal 3 2 2 2 2 4 2 3 3 2 2" xfId="27136"/>
    <cellStyle name="Normal 3 2 2 2 2 4 2 3 3 2 2 2" xfId="55870"/>
    <cellStyle name="Normal 3 2 2 2 2 4 2 3 3 2 3" xfId="41546"/>
    <cellStyle name="Normal 3 2 2 2 2 4 2 3 3 3" xfId="19973"/>
    <cellStyle name="Normal 3 2 2 2 2 4 2 3 3 3 2" xfId="48708"/>
    <cellStyle name="Normal 3 2 2 2 2 4 2 3 3 4" xfId="34384"/>
    <cellStyle name="Normal 3 2 2 2 2 4 2 3 4" xfId="9171"/>
    <cellStyle name="Normal 3 2 2 2 2 4 2 3 4 2" xfId="23554"/>
    <cellStyle name="Normal 3 2 2 2 2 4 2 3 4 2 2" xfId="52289"/>
    <cellStyle name="Normal 3 2 2 2 2 4 2 3 4 3" xfId="37965"/>
    <cellStyle name="Normal 3 2 2 2 2 4 2 3 5" xfId="16391"/>
    <cellStyle name="Normal 3 2 2 2 2 4 2 3 5 2" xfId="45127"/>
    <cellStyle name="Normal 3 2 2 2 2 4 2 3 6" xfId="30803"/>
    <cellStyle name="Normal 3 2 2 2 2 4 2 4" xfId="2733"/>
    <cellStyle name="Normal 3 2 2 2 2 4 2 4 2" xfId="6393"/>
    <cellStyle name="Normal 3 2 2 2 2 4 2 4 2 2" xfId="13653"/>
    <cellStyle name="Normal 3 2 2 2 2 4 2 4 2 2 2" xfId="28031"/>
    <cellStyle name="Normal 3 2 2 2 2 4 2 4 2 2 2 2" xfId="56765"/>
    <cellStyle name="Normal 3 2 2 2 2 4 2 4 2 2 3" xfId="42441"/>
    <cellStyle name="Normal 3 2 2 2 2 4 2 4 2 3" xfId="20868"/>
    <cellStyle name="Normal 3 2 2 2 2 4 2 4 2 3 2" xfId="49603"/>
    <cellStyle name="Normal 3 2 2 2 2 4 2 4 2 4" xfId="35279"/>
    <cellStyle name="Normal 3 2 2 2 2 4 2 4 3" xfId="10066"/>
    <cellStyle name="Normal 3 2 2 2 2 4 2 4 3 2" xfId="24449"/>
    <cellStyle name="Normal 3 2 2 2 2 4 2 4 3 2 2" xfId="53184"/>
    <cellStyle name="Normal 3 2 2 2 2 4 2 4 3 3" xfId="38860"/>
    <cellStyle name="Normal 3 2 2 2 2 4 2 4 4" xfId="17286"/>
    <cellStyle name="Normal 3 2 2 2 2 4 2 4 4 2" xfId="46022"/>
    <cellStyle name="Normal 3 2 2 2 2 4 2 4 5" xfId="31698"/>
    <cellStyle name="Normal 3 2 2 2 2 4 2 5" xfId="4598"/>
    <cellStyle name="Normal 3 2 2 2 2 4 2 5 2" xfId="11863"/>
    <cellStyle name="Normal 3 2 2 2 2 4 2 5 2 2" xfId="26241"/>
    <cellStyle name="Normal 3 2 2 2 2 4 2 5 2 2 2" xfId="54975"/>
    <cellStyle name="Normal 3 2 2 2 2 4 2 5 2 3" xfId="40651"/>
    <cellStyle name="Normal 3 2 2 2 2 4 2 5 3" xfId="19078"/>
    <cellStyle name="Normal 3 2 2 2 2 4 2 5 3 2" xfId="47813"/>
    <cellStyle name="Normal 3 2 2 2 2 4 2 5 4" xfId="33489"/>
    <cellStyle name="Normal 3 2 2 2 2 4 2 6" xfId="8270"/>
    <cellStyle name="Normal 3 2 2 2 2 4 2 6 2" xfId="22659"/>
    <cellStyle name="Normal 3 2 2 2 2 4 2 6 2 2" xfId="51394"/>
    <cellStyle name="Normal 3 2 2 2 2 4 2 6 3" xfId="37070"/>
    <cellStyle name="Normal 3 2 2 2 2 4 2 7" xfId="15496"/>
    <cellStyle name="Normal 3 2 2 2 2 4 2 7 2" xfId="44232"/>
    <cellStyle name="Normal 3 2 2 2 2 4 2 8" xfId="29908"/>
    <cellStyle name="Normal 3 2 2 2 2 4 3" xfId="1077"/>
    <cellStyle name="Normal 3 2 2 2 2 4 3 2" xfId="2060"/>
    <cellStyle name="Normal 3 2 2 2 2 4 3 2 2" xfId="3852"/>
    <cellStyle name="Normal 3 2 2 2 2 4 3 2 2 2" xfId="7511"/>
    <cellStyle name="Normal 3 2 2 2 2 4 3 2 2 2 2" xfId="14771"/>
    <cellStyle name="Normal 3 2 2 2 2 4 3 2 2 2 2 2" xfId="29149"/>
    <cellStyle name="Normal 3 2 2 2 2 4 3 2 2 2 2 2 2" xfId="57883"/>
    <cellStyle name="Normal 3 2 2 2 2 4 3 2 2 2 2 3" xfId="43559"/>
    <cellStyle name="Normal 3 2 2 2 2 4 3 2 2 2 3" xfId="21986"/>
    <cellStyle name="Normal 3 2 2 2 2 4 3 2 2 2 3 2" xfId="50721"/>
    <cellStyle name="Normal 3 2 2 2 2 4 3 2 2 2 4" xfId="36397"/>
    <cellStyle name="Normal 3 2 2 2 2 4 3 2 2 3" xfId="11184"/>
    <cellStyle name="Normal 3 2 2 2 2 4 3 2 2 3 2" xfId="25567"/>
    <cellStyle name="Normal 3 2 2 2 2 4 3 2 2 3 2 2" xfId="54302"/>
    <cellStyle name="Normal 3 2 2 2 2 4 3 2 2 3 3" xfId="39978"/>
    <cellStyle name="Normal 3 2 2 2 2 4 3 2 2 4" xfId="18404"/>
    <cellStyle name="Normal 3 2 2 2 2 4 3 2 2 4 2" xfId="47140"/>
    <cellStyle name="Normal 3 2 2 2 2 4 3 2 2 5" xfId="32816"/>
    <cellStyle name="Normal 3 2 2 2 2 4 3 2 3" xfId="5721"/>
    <cellStyle name="Normal 3 2 2 2 2 4 3 2 3 2" xfId="12981"/>
    <cellStyle name="Normal 3 2 2 2 2 4 3 2 3 2 2" xfId="27359"/>
    <cellStyle name="Normal 3 2 2 2 2 4 3 2 3 2 2 2" xfId="56093"/>
    <cellStyle name="Normal 3 2 2 2 2 4 3 2 3 2 3" xfId="41769"/>
    <cellStyle name="Normal 3 2 2 2 2 4 3 2 3 3" xfId="20196"/>
    <cellStyle name="Normal 3 2 2 2 2 4 3 2 3 3 2" xfId="48931"/>
    <cellStyle name="Normal 3 2 2 2 2 4 3 2 3 4" xfId="34607"/>
    <cellStyle name="Normal 3 2 2 2 2 4 3 2 4" xfId="9394"/>
    <cellStyle name="Normal 3 2 2 2 2 4 3 2 4 2" xfId="23777"/>
    <cellStyle name="Normal 3 2 2 2 2 4 3 2 4 2 2" xfId="52512"/>
    <cellStyle name="Normal 3 2 2 2 2 4 3 2 4 3" xfId="38188"/>
    <cellStyle name="Normal 3 2 2 2 2 4 3 2 5" xfId="16614"/>
    <cellStyle name="Normal 3 2 2 2 2 4 3 2 5 2" xfId="45350"/>
    <cellStyle name="Normal 3 2 2 2 2 4 3 2 6" xfId="31026"/>
    <cellStyle name="Normal 3 2 2 2 2 4 3 3" xfId="2956"/>
    <cellStyle name="Normal 3 2 2 2 2 4 3 3 2" xfId="6616"/>
    <cellStyle name="Normal 3 2 2 2 2 4 3 3 2 2" xfId="13876"/>
    <cellStyle name="Normal 3 2 2 2 2 4 3 3 2 2 2" xfId="28254"/>
    <cellStyle name="Normal 3 2 2 2 2 4 3 3 2 2 2 2" xfId="56988"/>
    <cellStyle name="Normal 3 2 2 2 2 4 3 3 2 2 3" xfId="42664"/>
    <cellStyle name="Normal 3 2 2 2 2 4 3 3 2 3" xfId="21091"/>
    <cellStyle name="Normal 3 2 2 2 2 4 3 3 2 3 2" xfId="49826"/>
    <cellStyle name="Normal 3 2 2 2 2 4 3 3 2 4" xfId="35502"/>
    <cellStyle name="Normal 3 2 2 2 2 4 3 3 3" xfId="10289"/>
    <cellStyle name="Normal 3 2 2 2 2 4 3 3 3 2" xfId="24672"/>
    <cellStyle name="Normal 3 2 2 2 2 4 3 3 3 2 2" xfId="53407"/>
    <cellStyle name="Normal 3 2 2 2 2 4 3 3 3 3" xfId="39083"/>
    <cellStyle name="Normal 3 2 2 2 2 4 3 3 4" xfId="17509"/>
    <cellStyle name="Normal 3 2 2 2 2 4 3 3 4 2" xfId="46245"/>
    <cellStyle name="Normal 3 2 2 2 2 4 3 3 5" xfId="31921"/>
    <cellStyle name="Normal 3 2 2 2 2 4 3 4" xfId="4821"/>
    <cellStyle name="Normal 3 2 2 2 2 4 3 4 2" xfId="12086"/>
    <cellStyle name="Normal 3 2 2 2 2 4 3 4 2 2" xfId="26464"/>
    <cellStyle name="Normal 3 2 2 2 2 4 3 4 2 2 2" xfId="55198"/>
    <cellStyle name="Normal 3 2 2 2 2 4 3 4 2 3" xfId="40874"/>
    <cellStyle name="Normal 3 2 2 2 2 4 3 4 3" xfId="19301"/>
    <cellStyle name="Normal 3 2 2 2 2 4 3 4 3 2" xfId="48036"/>
    <cellStyle name="Normal 3 2 2 2 2 4 3 4 4" xfId="33712"/>
    <cellStyle name="Normal 3 2 2 2 2 4 3 5" xfId="8493"/>
    <cellStyle name="Normal 3 2 2 2 2 4 3 5 2" xfId="22882"/>
    <cellStyle name="Normal 3 2 2 2 2 4 3 5 2 2" xfId="51617"/>
    <cellStyle name="Normal 3 2 2 2 2 4 3 5 3" xfId="37293"/>
    <cellStyle name="Normal 3 2 2 2 2 4 3 6" xfId="15719"/>
    <cellStyle name="Normal 3 2 2 2 2 4 3 6 2" xfId="44455"/>
    <cellStyle name="Normal 3 2 2 2 2 4 3 7" xfId="30131"/>
    <cellStyle name="Normal 3 2 2 2 2 4 4" xfId="1608"/>
    <cellStyle name="Normal 3 2 2 2 2 4 4 2" xfId="3405"/>
    <cellStyle name="Normal 3 2 2 2 2 4 4 2 2" xfId="7064"/>
    <cellStyle name="Normal 3 2 2 2 2 4 4 2 2 2" xfId="14324"/>
    <cellStyle name="Normal 3 2 2 2 2 4 4 2 2 2 2" xfId="28702"/>
    <cellStyle name="Normal 3 2 2 2 2 4 4 2 2 2 2 2" xfId="57436"/>
    <cellStyle name="Normal 3 2 2 2 2 4 4 2 2 2 3" xfId="43112"/>
    <cellStyle name="Normal 3 2 2 2 2 4 4 2 2 3" xfId="21539"/>
    <cellStyle name="Normal 3 2 2 2 2 4 4 2 2 3 2" xfId="50274"/>
    <cellStyle name="Normal 3 2 2 2 2 4 4 2 2 4" xfId="35950"/>
    <cellStyle name="Normal 3 2 2 2 2 4 4 2 3" xfId="10737"/>
    <cellStyle name="Normal 3 2 2 2 2 4 4 2 3 2" xfId="25120"/>
    <cellStyle name="Normal 3 2 2 2 2 4 4 2 3 2 2" xfId="53855"/>
    <cellStyle name="Normal 3 2 2 2 2 4 4 2 3 3" xfId="39531"/>
    <cellStyle name="Normal 3 2 2 2 2 4 4 2 4" xfId="17957"/>
    <cellStyle name="Normal 3 2 2 2 2 4 4 2 4 2" xfId="46693"/>
    <cellStyle name="Normal 3 2 2 2 2 4 4 2 5" xfId="32369"/>
    <cellStyle name="Normal 3 2 2 2 2 4 4 3" xfId="5274"/>
    <cellStyle name="Normal 3 2 2 2 2 4 4 3 2" xfId="12534"/>
    <cellStyle name="Normal 3 2 2 2 2 4 4 3 2 2" xfId="26912"/>
    <cellStyle name="Normal 3 2 2 2 2 4 4 3 2 2 2" xfId="55646"/>
    <cellStyle name="Normal 3 2 2 2 2 4 4 3 2 3" xfId="41322"/>
    <cellStyle name="Normal 3 2 2 2 2 4 4 3 3" xfId="19749"/>
    <cellStyle name="Normal 3 2 2 2 2 4 4 3 3 2" xfId="48484"/>
    <cellStyle name="Normal 3 2 2 2 2 4 4 3 4" xfId="34160"/>
    <cellStyle name="Normal 3 2 2 2 2 4 4 4" xfId="8947"/>
    <cellStyle name="Normal 3 2 2 2 2 4 4 4 2" xfId="23330"/>
    <cellStyle name="Normal 3 2 2 2 2 4 4 4 2 2" xfId="52065"/>
    <cellStyle name="Normal 3 2 2 2 2 4 4 4 3" xfId="37741"/>
    <cellStyle name="Normal 3 2 2 2 2 4 4 5" xfId="16167"/>
    <cellStyle name="Normal 3 2 2 2 2 4 4 5 2" xfId="44903"/>
    <cellStyle name="Normal 3 2 2 2 2 4 4 6" xfId="30579"/>
    <cellStyle name="Normal 3 2 2 2 2 4 5" xfId="2509"/>
    <cellStyle name="Normal 3 2 2 2 2 4 5 2" xfId="6169"/>
    <cellStyle name="Normal 3 2 2 2 2 4 5 2 2" xfId="13429"/>
    <cellStyle name="Normal 3 2 2 2 2 4 5 2 2 2" xfId="27807"/>
    <cellStyle name="Normal 3 2 2 2 2 4 5 2 2 2 2" xfId="56541"/>
    <cellStyle name="Normal 3 2 2 2 2 4 5 2 2 3" xfId="42217"/>
    <cellStyle name="Normal 3 2 2 2 2 4 5 2 3" xfId="20644"/>
    <cellStyle name="Normal 3 2 2 2 2 4 5 2 3 2" xfId="49379"/>
    <cellStyle name="Normal 3 2 2 2 2 4 5 2 4" xfId="35055"/>
    <cellStyle name="Normal 3 2 2 2 2 4 5 3" xfId="9842"/>
    <cellStyle name="Normal 3 2 2 2 2 4 5 3 2" xfId="24225"/>
    <cellStyle name="Normal 3 2 2 2 2 4 5 3 2 2" xfId="52960"/>
    <cellStyle name="Normal 3 2 2 2 2 4 5 3 3" xfId="38636"/>
    <cellStyle name="Normal 3 2 2 2 2 4 5 4" xfId="17062"/>
    <cellStyle name="Normal 3 2 2 2 2 4 5 4 2" xfId="45798"/>
    <cellStyle name="Normal 3 2 2 2 2 4 5 5" xfId="31474"/>
    <cellStyle name="Normal 3 2 2 2 2 4 6" xfId="4372"/>
    <cellStyle name="Normal 3 2 2 2 2 4 6 2" xfId="11639"/>
    <cellStyle name="Normal 3 2 2 2 2 4 6 2 2" xfId="26017"/>
    <cellStyle name="Normal 3 2 2 2 2 4 6 2 2 2" xfId="54751"/>
    <cellStyle name="Normal 3 2 2 2 2 4 6 2 3" xfId="40427"/>
    <cellStyle name="Normal 3 2 2 2 2 4 6 3" xfId="18854"/>
    <cellStyle name="Normal 3 2 2 2 2 4 6 3 2" xfId="47589"/>
    <cellStyle name="Normal 3 2 2 2 2 4 6 4" xfId="33265"/>
    <cellStyle name="Normal 3 2 2 2 2 4 7" xfId="8042"/>
    <cellStyle name="Normal 3 2 2 2 2 4 7 2" xfId="22435"/>
    <cellStyle name="Normal 3 2 2 2 2 4 7 2 2" xfId="51170"/>
    <cellStyle name="Normal 3 2 2 2 2 4 7 3" xfId="36846"/>
    <cellStyle name="Normal 3 2 2 2 2 4 8" xfId="15272"/>
    <cellStyle name="Normal 3 2 2 2 2 4 8 2" xfId="44008"/>
    <cellStyle name="Normal 3 2 2 2 2 4 9" xfId="29684"/>
    <cellStyle name="Normal 3 2 2 2 2 5" xfId="738"/>
    <cellStyle name="Normal 3 2 2 2 2 5 2" xfId="1189"/>
    <cellStyle name="Normal 3 2 2 2 2 5 2 2" xfId="2172"/>
    <cellStyle name="Normal 3 2 2 2 2 5 2 2 2" xfId="3964"/>
    <cellStyle name="Normal 3 2 2 2 2 5 2 2 2 2" xfId="7623"/>
    <cellStyle name="Normal 3 2 2 2 2 5 2 2 2 2 2" xfId="14883"/>
    <cellStyle name="Normal 3 2 2 2 2 5 2 2 2 2 2 2" xfId="29261"/>
    <cellStyle name="Normal 3 2 2 2 2 5 2 2 2 2 2 2 2" xfId="57995"/>
    <cellStyle name="Normal 3 2 2 2 2 5 2 2 2 2 2 3" xfId="43671"/>
    <cellStyle name="Normal 3 2 2 2 2 5 2 2 2 2 3" xfId="22098"/>
    <cellStyle name="Normal 3 2 2 2 2 5 2 2 2 2 3 2" xfId="50833"/>
    <cellStyle name="Normal 3 2 2 2 2 5 2 2 2 2 4" xfId="36509"/>
    <cellStyle name="Normal 3 2 2 2 2 5 2 2 2 3" xfId="11296"/>
    <cellStyle name="Normal 3 2 2 2 2 5 2 2 2 3 2" xfId="25679"/>
    <cellStyle name="Normal 3 2 2 2 2 5 2 2 2 3 2 2" xfId="54414"/>
    <cellStyle name="Normal 3 2 2 2 2 5 2 2 2 3 3" xfId="40090"/>
    <cellStyle name="Normal 3 2 2 2 2 5 2 2 2 4" xfId="18516"/>
    <cellStyle name="Normal 3 2 2 2 2 5 2 2 2 4 2" xfId="47252"/>
    <cellStyle name="Normal 3 2 2 2 2 5 2 2 2 5" xfId="32928"/>
    <cellStyle name="Normal 3 2 2 2 2 5 2 2 3" xfId="5833"/>
    <cellStyle name="Normal 3 2 2 2 2 5 2 2 3 2" xfId="13093"/>
    <cellStyle name="Normal 3 2 2 2 2 5 2 2 3 2 2" xfId="27471"/>
    <cellStyle name="Normal 3 2 2 2 2 5 2 2 3 2 2 2" xfId="56205"/>
    <cellStyle name="Normal 3 2 2 2 2 5 2 2 3 2 3" xfId="41881"/>
    <cellStyle name="Normal 3 2 2 2 2 5 2 2 3 3" xfId="20308"/>
    <cellStyle name="Normal 3 2 2 2 2 5 2 2 3 3 2" xfId="49043"/>
    <cellStyle name="Normal 3 2 2 2 2 5 2 2 3 4" xfId="34719"/>
    <cellStyle name="Normal 3 2 2 2 2 5 2 2 4" xfId="9506"/>
    <cellStyle name="Normal 3 2 2 2 2 5 2 2 4 2" xfId="23889"/>
    <cellStyle name="Normal 3 2 2 2 2 5 2 2 4 2 2" xfId="52624"/>
    <cellStyle name="Normal 3 2 2 2 2 5 2 2 4 3" xfId="38300"/>
    <cellStyle name="Normal 3 2 2 2 2 5 2 2 5" xfId="16726"/>
    <cellStyle name="Normal 3 2 2 2 2 5 2 2 5 2" xfId="45462"/>
    <cellStyle name="Normal 3 2 2 2 2 5 2 2 6" xfId="31138"/>
    <cellStyle name="Normal 3 2 2 2 2 5 2 3" xfId="3068"/>
    <cellStyle name="Normal 3 2 2 2 2 5 2 3 2" xfId="6728"/>
    <cellStyle name="Normal 3 2 2 2 2 5 2 3 2 2" xfId="13988"/>
    <cellStyle name="Normal 3 2 2 2 2 5 2 3 2 2 2" xfId="28366"/>
    <cellStyle name="Normal 3 2 2 2 2 5 2 3 2 2 2 2" xfId="57100"/>
    <cellStyle name="Normal 3 2 2 2 2 5 2 3 2 2 3" xfId="42776"/>
    <cellStyle name="Normal 3 2 2 2 2 5 2 3 2 3" xfId="21203"/>
    <cellStyle name="Normal 3 2 2 2 2 5 2 3 2 3 2" xfId="49938"/>
    <cellStyle name="Normal 3 2 2 2 2 5 2 3 2 4" xfId="35614"/>
    <cellStyle name="Normal 3 2 2 2 2 5 2 3 3" xfId="10401"/>
    <cellStyle name="Normal 3 2 2 2 2 5 2 3 3 2" xfId="24784"/>
    <cellStyle name="Normal 3 2 2 2 2 5 2 3 3 2 2" xfId="53519"/>
    <cellStyle name="Normal 3 2 2 2 2 5 2 3 3 3" xfId="39195"/>
    <cellStyle name="Normal 3 2 2 2 2 5 2 3 4" xfId="17621"/>
    <cellStyle name="Normal 3 2 2 2 2 5 2 3 4 2" xfId="46357"/>
    <cellStyle name="Normal 3 2 2 2 2 5 2 3 5" xfId="32033"/>
    <cellStyle name="Normal 3 2 2 2 2 5 2 4" xfId="4933"/>
    <cellStyle name="Normal 3 2 2 2 2 5 2 4 2" xfId="12198"/>
    <cellStyle name="Normal 3 2 2 2 2 5 2 4 2 2" xfId="26576"/>
    <cellStyle name="Normal 3 2 2 2 2 5 2 4 2 2 2" xfId="55310"/>
    <cellStyle name="Normal 3 2 2 2 2 5 2 4 2 3" xfId="40986"/>
    <cellStyle name="Normal 3 2 2 2 2 5 2 4 3" xfId="19413"/>
    <cellStyle name="Normal 3 2 2 2 2 5 2 4 3 2" xfId="48148"/>
    <cellStyle name="Normal 3 2 2 2 2 5 2 4 4" xfId="33824"/>
    <cellStyle name="Normal 3 2 2 2 2 5 2 5" xfId="8605"/>
    <cellStyle name="Normal 3 2 2 2 2 5 2 5 2" xfId="22994"/>
    <cellStyle name="Normal 3 2 2 2 2 5 2 5 2 2" xfId="51729"/>
    <cellStyle name="Normal 3 2 2 2 2 5 2 5 3" xfId="37405"/>
    <cellStyle name="Normal 3 2 2 2 2 5 2 6" xfId="15831"/>
    <cellStyle name="Normal 3 2 2 2 2 5 2 6 2" xfId="44567"/>
    <cellStyle name="Normal 3 2 2 2 2 5 2 7" xfId="30243"/>
    <cellStyle name="Normal 3 2 2 2 2 5 3" xfId="1725"/>
    <cellStyle name="Normal 3 2 2 2 2 5 3 2" xfId="3517"/>
    <cellStyle name="Normal 3 2 2 2 2 5 3 2 2" xfId="7176"/>
    <cellStyle name="Normal 3 2 2 2 2 5 3 2 2 2" xfId="14436"/>
    <cellStyle name="Normal 3 2 2 2 2 5 3 2 2 2 2" xfId="28814"/>
    <cellStyle name="Normal 3 2 2 2 2 5 3 2 2 2 2 2" xfId="57548"/>
    <cellStyle name="Normal 3 2 2 2 2 5 3 2 2 2 3" xfId="43224"/>
    <cellStyle name="Normal 3 2 2 2 2 5 3 2 2 3" xfId="21651"/>
    <cellStyle name="Normal 3 2 2 2 2 5 3 2 2 3 2" xfId="50386"/>
    <cellStyle name="Normal 3 2 2 2 2 5 3 2 2 4" xfId="36062"/>
    <cellStyle name="Normal 3 2 2 2 2 5 3 2 3" xfId="10849"/>
    <cellStyle name="Normal 3 2 2 2 2 5 3 2 3 2" xfId="25232"/>
    <cellStyle name="Normal 3 2 2 2 2 5 3 2 3 2 2" xfId="53967"/>
    <cellStyle name="Normal 3 2 2 2 2 5 3 2 3 3" xfId="39643"/>
    <cellStyle name="Normal 3 2 2 2 2 5 3 2 4" xfId="18069"/>
    <cellStyle name="Normal 3 2 2 2 2 5 3 2 4 2" xfId="46805"/>
    <cellStyle name="Normal 3 2 2 2 2 5 3 2 5" xfId="32481"/>
    <cellStyle name="Normal 3 2 2 2 2 5 3 3" xfId="5386"/>
    <cellStyle name="Normal 3 2 2 2 2 5 3 3 2" xfId="12646"/>
    <cellStyle name="Normal 3 2 2 2 2 5 3 3 2 2" xfId="27024"/>
    <cellStyle name="Normal 3 2 2 2 2 5 3 3 2 2 2" xfId="55758"/>
    <cellStyle name="Normal 3 2 2 2 2 5 3 3 2 3" xfId="41434"/>
    <cellStyle name="Normal 3 2 2 2 2 5 3 3 3" xfId="19861"/>
    <cellStyle name="Normal 3 2 2 2 2 5 3 3 3 2" xfId="48596"/>
    <cellStyle name="Normal 3 2 2 2 2 5 3 3 4" xfId="34272"/>
    <cellStyle name="Normal 3 2 2 2 2 5 3 4" xfId="9059"/>
    <cellStyle name="Normal 3 2 2 2 2 5 3 4 2" xfId="23442"/>
    <cellStyle name="Normal 3 2 2 2 2 5 3 4 2 2" xfId="52177"/>
    <cellStyle name="Normal 3 2 2 2 2 5 3 4 3" xfId="37853"/>
    <cellStyle name="Normal 3 2 2 2 2 5 3 5" xfId="16279"/>
    <cellStyle name="Normal 3 2 2 2 2 5 3 5 2" xfId="45015"/>
    <cellStyle name="Normal 3 2 2 2 2 5 3 6" xfId="30691"/>
    <cellStyle name="Normal 3 2 2 2 2 5 4" xfId="2621"/>
    <cellStyle name="Normal 3 2 2 2 2 5 4 2" xfId="6281"/>
    <cellStyle name="Normal 3 2 2 2 2 5 4 2 2" xfId="13541"/>
    <cellStyle name="Normal 3 2 2 2 2 5 4 2 2 2" xfId="27919"/>
    <cellStyle name="Normal 3 2 2 2 2 5 4 2 2 2 2" xfId="56653"/>
    <cellStyle name="Normal 3 2 2 2 2 5 4 2 2 3" xfId="42329"/>
    <cellStyle name="Normal 3 2 2 2 2 5 4 2 3" xfId="20756"/>
    <cellStyle name="Normal 3 2 2 2 2 5 4 2 3 2" xfId="49491"/>
    <cellStyle name="Normal 3 2 2 2 2 5 4 2 4" xfId="35167"/>
    <cellStyle name="Normal 3 2 2 2 2 5 4 3" xfId="9954"/>
    <cellStyle name="Normal 3 2 2 2 2 5 4 3 2" xfId="24337"/>
    <cellStyle name="Normal 3 2 2 2 2 5 4 3 2 2" xfId="53072"/>
    <cellStyle name="Normal 3 2 2 2 2 5 4 3 3" xfId="38748"/>
    <cellStyle name="Normal 3 2 2 2 2 5 4 4" xfId="17174"/>
    <cellStyle name="Normal 3 2 2 2 2 5 4 4 2" xfId="45910"/>
    <cellStyle name="Normal 3 2 2 2 2 5 4 5" xfId="31586"/>
    <cellStyle name="Normal 3 2 2 2 2 5 5" xfId="4485"/>
    <cellStyle name="Normal 3 2 2 2 2 5 5 2" xfId="11751"/>
    <cellStyle name="Normal 3 2 2 2 2 5 5 2 2" xfId="26129"/>
    <cellStyle name="Normal 3 2 2 2 2 5 5 2 2 2" xfId="54863"/>
    <cellStyle name="Normal 3 2 2 2 2 5 5 2 3" xfId="40539"/>
    <cellStyle name="Normal 3 2 2 2 2 5 5 3" xfId="18966"/>
    <cellStyle name="Normal 3 2 2 2 2 5 5 3 2" xfId="47701"/>
    <cellStyle name="Normal 3 2 2 2 2 5 5 4" xfId="33377"/>
    <cellStyle name="Normal 3 2 2 2 2 5 6" xfId="8158"/>
    <cellStyle name="Normal 3 2 2 2 2 5 6 2" xfId="22547"/>
    <cellStyle name="Normal 3 2 2 2 2 5 6 2 2" xfId="51282"/>
    <cellStyle name="Normal 3 2 2 2 2 5 6 3" xfId="36958"/>
    <cellStyle name="Normal 3 2 2 2 2 5 7" xfId="15384"/>
    <cellStyle name="Normal 3 2 2 2 2 5 7 2" xfId="44120"/>
    <cellStyle name="Normal 3 2 2 2 2 5 8" xfId="29796"/>
    <cellStyle name="Normal 3 2 2 2 2 6" xfId="965"/>
    <cellStyle name="Normal 3 2 2 2 2 6 2" xfId="1948"/>
    <cellStyle name="Normal 3 2 2 2 2 6 2 2" xfId="3740"/>
    <cellStyle name="Normal 3 2 2 2 2 6 2 2 2" xfId="7399"/>
    <cellStyle name="Normal 3 2 2 2 2 6 2 2 2 2" xfId="14659"/>
    <cellStyle name="Normal 3 2 2 2 2 6 2 2 2 2 2" xfId="29037"/>
    <cellStyle name="Normal 3 2 2 2 2 6 2 2 2 2 2 2" xfId="57771"/>
    <cellStyle name="Normal 3 2 2 2 2 6 2 2 2 2 3" xfId="43447"/>
    <cellStyle name="Normal 3 2 2 2 2 6 2 2 2 3" xfId="21874"/>
    <cellStyle name="Normal 3 2 2 2 2 6 2 2 2 3 2" xfId="50609"/>
    <cellStyle name="Normal 3 2 2 2 2 6 2 2 2 4" xfId="36285"/>
    <cellStyle name="Normal 3 2 2 2 2 6 2 2 3" xfId="11072"/>
    <cellStyle name="Normal 3 2 2 2 2 6 2 2 3 2" xfId="25455"/>
    <cellStyle name="Normal 3 2 2 2 2 6 2 2 3 2 2" xfId="54190"/>
    <cellStyle name="Normal 3 2 2 2 2 6 2 2 3 3" xfId="39866"/>
    <cellStyle name="Normal 3 2 2 2 2 6 2 2 4" xfId="18292"/>
    <cellStyle name="Normal 3 2 2 2 2 6 2 2 4 2" xfId="47028"/>
    <cellStyle name="Normal 3 2 2 2 2 6 2 2 5" xfId="32704"/>
    <cellStyle name="Normal 3 2 2 2 2 6 2 3" xfId="5609"/>
    <cellStyle name="Normal 3 2 2 2 2 6 2 3 2" xfId="12869"/>
    <cellStyle name="Normal 3 2 2 2 2 6 2 3 2 2" xfId="27247"/>
    <cellStyle name="Normal 3 2 2 2 2 6 2 3 2 2 2" xfId="55981"/>
    <cellStyle name="Normal 3 2 2 2 2 6 2 3 2 3" xfId="41657"/>
    <cellStyle name="Normal 3 2 2 2 2 6 2 3 3" xfId="20084"/>
    <cellStyle name="Normal 3 2 2 2 2 6 2 3 3 2" xfId="48819"/>
    <cellStyle name="Normal 3 2 2 2 2 6 2 3 4" xfId="34495"/>
    <cellStyle name="Normal 3 2 2 2 2 6 2 4" xfId="9282"/>
    <cellStyle name="Normal 3 2 2 2 2 6 2 4 2" xfId="23665"/>
    <cellStyle name="Normal 3 2 2 2 2 6 2 4 2 2" xfId="52400"/>
    <cellStyle name="Normal 3 2 2 2 2 6 2 4 3" xfId="38076"/>
    <cellStyle name="Normal 3 2 2 2 2 6 2 5" xfId="16502"/>
    <cellStyle name="Normal 3 2 2 2 2 6 2 5 2" xfId="45238"/>
    <cellStyle name="Normal 3 2 2 2 2 6 2 6" xfId="30914"/>
    <cellStyle name="Normal 3 2 2 2 2 6 3" xfId="2844"/>
    <cellStyle name="Normal 3 2 2 2 2 6 3 2" xfId="6504"/>
    <cellStyle name="Normal 3 2 2 2 2 6 3 2 2" xfId="13764"/>
    <cellStyle name="Normal 3 2 2 2 2 6 3 2 2 2" xfId="28142"/>
    <cellStyle name="Normal 3 2 2 2 2 6 3 2 2 2 2" xfId="56876"/>
    <cellStyle name="Normal 3 2 2 2 2 6 3 2 2 3" xfId="42552"/>
    <cellStyle name="Normal 3 2 2 2 2 6 3 2 3" xfId="20979"/>
    <cellStyle name="Normal 3 2 2 2 2 6 3 2 3 2" xfId="49714"/>
    <cellStyle name="Normal 3 2 2 2 2 6 3 2 4" xfId="35390"/>
    <cellStyle name="Normal 3 2 2 2 2 6 3 3" xfId="10177"/>
    <cellStyle name="Normal 3 2 2 2 2 6 3 3 2" xfId="24560"/>
    <cellStyle name="Normal 3 2 2 2 2 6 3 3 2 2" xfId="53295"/>
    <cellStyle name="Normal 3 2 2 2 2 6 3 3 3" xfId="38971"/>
    <cellStyle name="Normal 3 2 2 2 2 6 3 4" xfId="17397"/>
    <cellStyle name="Normal 3 2 2 2 2 6 3 4 2" xfId="46133"/>
    <cellStyle name="Normal 3 2 2 2 2 6 3 5" xfId="31809"/>
    <cellStyle name="Normal 3 2 2 2 2 6 4" xfId="4709"/>
    <cellStyle name="Normal 3 2 2 2 2 6 4 2" xfId="11974"/>
    <cellStyle name="Normal 3 2 2 2 2 6 4 2 2" xfId="26352"/>
    <cellStyle name="Normal 3 2 2 2 2 6 4 2 2 2" xfId="55086"/>
    <cellStyle name="Normal 3 2 2 2 2 6 4 2 3" xfId="40762"/>
    <cellStyle name="Normal 3 2 2 2 2 6 4 3" xfId="19189"/>
    <cellStyle name="Normal 3 2 2 2 2 6 4 3 2" xfId="47924"/>
    <cellStyle name="Normal 3 2 2 2 2 6 4 4" xfId="33600"/>
    <cellStyle name="Normal 3 2 2 2 2 6 5" xfId="8381"/>
    <cellStyle name="Normal 3 2 2 2 2 6 5 2" xfId="22770"/>
    <cellStyle name="Normal 3 2 2 2 2 6 5 2 2" xfId="51505"/>
    <cellStyle name="Normal 3 2 2 2 2 6 5 3" xfId="37181"/>
    <cellStyle name="Normal 3 2 2 2 2 6 6" xfId="15607"/>
    <cellStyle name="Normal 3 2 2 2 2 6 6 2" xfId="44343"/>
    <cellStyle name="Normal 3 2 2 2 2 6 7" xfId="30019"/>
    <cellStyle name="Normal 3 2 2 2 2 7" xfId="1479"/>
    <cellStyle name="Normal 3 2 2 2 2 7 2" xfId="3293"/>
    <cellStyle name="Normal 3 2 2 2 2 7 2 2" xfId="6952"/>
    <cellStyle name="Normal 3 2 2 2 2 7 2 2 2" xfId="14212"/>
    <cellStyle name="Normal 3 2 2 2 2 7 2 2 2 2" xfId="28590"/>
    <cellStyle name="Normal 3 2 2 2 2 7 2 2 2 2 2" xfId="57324"/>
    <cellStyle name="Normal 3 2 2 2 2 7 2 2 2 3" xfId="43000"/>
    <cellStyle name="Normal 3 2 2 2 2 7 2 2 3" xfId="21427"/>
    <cellStyle name="Normal 3 2 2 2 2 7 2 2 3 2" xfId="50162"/>
    <cellStyle name="Normal 3 2 2 2 2 7 2 2 4" xfId="35838"/>
    <cellStyle name="Normal 3 2 2 2 2 7 2 3" xfId="10625"/>
    <cellStyle name="Normal 3 2 2 2 2 7 2 3 2" xfId="25008"/>
    <cellStyle name="Normal 3 2 2 2 2 7 2 3 2 2" xfId="53743"/>
    <cellStyle name="Normal 3 2 2 2 2 7 2 3 3" xfId="39419"/>
    <cellStyle name="Normal 3 2 2 2 2 7 2 4" xfId="17845"/>
    <cellStyle name="Normal 3 2 2 2 2 7 2 4 2" xfId="46581"/>
    <cellStyle name="Normal 3 2 2 2 2 7 2 5" xfId="32257"/>
    <cellStyle name="Normal 3 2 2 2 2 7 3" xfId="5161"/>
    <cellStyle name="Normal 3 2 2 2 2 7 3 2" xfId="12422"/>
    <cellStyle name="Normal 3 2 2 2 2 7 3 2 2" xfId="26800"/>
    <cellStyle name="Normal 3 2 2 2 2 7 3 2 2 2" xfId="55534"/>
    <cellStyle name="Normal 3 2 2 2 2 7 3 2 3" xfId="41210"/>
    <cellStyle name="Normal 3 2 2 2 2 7 3 3" xfId="19637"/>
    <cellStyle name="Normal 3 2 2 2 2 7 3 3 2" xfId="48372"/>
    <cellStyle name="Normal 3 2 2 2 2 7 3 4" xfId="34048"/>
    <cellStyle name="Normal 3 2 2 2 2 7 4" xfId="8834"/>
    <cellStyle name="Normal 3 2 2 2 2 7 4 2" xfId="23218"/>
    <cellStyle name="Normal 3 2 2 2 2 7 4 2 2" xfId="51953"/>
    <cellStyle name="Normal 3 2 2 2 2 7 4 3" xfId="37629"/>
    <cellStyle name="Normal 3 2 2 2 2 7 5" xfId="16055"/>
    <cellStyle name="Normal 3 2 2 2 2 7 5 2" xfId="44791"/>
    <cellStyle name="Normal 3 2 2 2 2 7 6" xfId="30467"/>
    <cellStyle name="Normal 3 2 2 2 2 8" xfId="2397"/>
    <cellStyle name="Normal 3 2 2 2 2 8 2" xfId="6057"/>
    <cellStyle name="Normal 3 2 2 2 2 8 2 2" xfId="13317"/>
    <cellStyle name="Normal 3 2 2 2 2 8 2 2 2" xfId="27695"/>
    <cellStyle name="Normal 3 2 2 2 2 8 2 2 2 2" xfId="56429"/>
    <cellStyle name="Normal 3 2 2 2 2 8 2 2 3" xfId="42105"/>
    <cellStyle name="Normal 3 2 2 2 2 8 2 3" xfId="20532"/>
    <cellStyle name="Normal 3 2 2 2 2 8 2 3 2" xfId="49267"/>
    <cellStyle name="Normal 3 2 2 2 2 8 2 4" xfId="34943"/>
    <cellStyle name="Normal 3 2 2 2 2 8 3" xfId="9730"/>
    <cellStyle name="Normal 3 2 2 2 2 8 3 2" xfId="24113"/>
    <cellStyle name="Normal 3 2 2 2 2 8 3 2 2" xfId="52848"/>
    <cellStyle name="Normal 3 2 2 2 2 8 3 3" xfId="38524"/>
    <cellStyle name="Normal 3 2 2 2 2 8 4" xfId="16950"/>
    <cellStyle name="Normal 3 2 2 2 2 8 4 2" xfId="45686"/>
    <cellStyle name="Normal 3 2 2 2 2 8 5" xfId="31362"/>
    <cellStyle name="Normal 3 2 2 2 2 9" xfId="4251"/>
    <cellStyle name="Normal 3 2 2 2 2 9 2" xfId="11526"/>
    <cellStyle name="Normal 3 2 2 2 2 9 2 2" xfId="25905"/>
    <cellStyle name="Normal 3 2 2 2 2 9 2 2 2" xfId="54639"/>
    <cellStyle name="Normal 3 2 2 2 2 9 2 3" xfId="40315"/>
    <cellStyle name="Normal 3 2 2 2 2 9 3" xfId="18742"/>
    <cellStyle name="Normal 3 2 2 2 2 9 3 2" xfId="47477"/>
    <cellStyle name="Normal 3 2 2 2 2 9 4" xfId="33153"/>
    <cellStyle name="Normal 3 2 2 2 3" xfId="352"/>
    <cellStyle name="Normal 3 2 2 2 3 10" xfId="15174"/>
    <cellStyle name="Normal 3 2 2 2 3 10 2" xfId="43910"/>
    <cellStyle name="Normal 3 2 2 2 3 11" xfId="29586"/>
    <cellStyle name="Normal 3 2 2 2 3 2" xfId="452"/>
    <cellStyle name="Normal 3 2 2 2 3 2 10" xfId="29642"/>
    <cellStyle name="Normal 3 2 2 2 3 2 2" xfId="652"/>
    <cellStyle name="Normal 3 2 2 2 3 2 2 2" xfId="924"/>
    <cellStyle name="Normal 3 2 2 2 3 2 2 2 2" xfId="1371"/>
    <cellStyle name="Normal 3 2 2 2 3 2 2 2 2 2" xfId="2354"/>
    <cellStyle name="Normal 3 2 2 2 3 2 2 2 2 2 2" xfId="4146"/>
    <cellStyle name="Normal 3 2 2 2 3 2 2 2 2 2 2 2" xfId="7805"/>
    <cellStyle name="Normal 3 2 2 2 3 2 2 2 2 2 2 2 2" xfId="15065"/>
    <cellStyle name="Normal 3 2 2 2 3 2 2 2 2 2 2 2 2 2" xfId="29443"/>
    <cellStyle name="Normal 3 2 2 2 3 2 2 2 2 2 2 2 2 2 2" xfId="58177"/>
    <cellStyle name="Normal 3 2 2 2 3 2 2 2 2 2 2 2 2 3" xfId="43853"/>
    <cellStyle name="Normal 3 2 2 2 3 2 2 2 2 2 2 2 3" xfId="22280"/>
    <cellStyle name="Normal 3 2 2 2 3 2 2 2 2 2 2 2 3 2" xfId="51015"/>
    <cellStyle name="Normal 3 2 2 2 3 2 2 2 2 2 2 2 4" xfId="36691"/>
    <cellStyle name="Normal 3 2 2 2 3 2 2 2 2 2 2 3" xfId="11478"/>
    <cellStyle name="Normal 3 2 2 2 3 2 2 2 2 2 2 3 2" xfId="25861"/>
    <cellStyle name="Normal 3 2 2 2 3 2 2 2 2 2 2 3 2 2" xfId="54596"/>
    <cellStyle name="Normal 3 2 2 2 3 2 2 2 2 2 2 3 3" xfId="40272"/>
    <cellStyle name="Normal 3 2 2 2 3 2 2 2 2 2 2 4" xfId="18698"/>
    <cellStyle name="Normal 3 2 2 2 3 2 2 2 2 2 2 4 2" xfId="47434"/>
    <cellStyle name="Normal 3 2 2 2 3 2 2 2 2 2 2 5" xfId="33110"/>
    <cellStyle name="Normal 3 2 2 2 3 2 2 2 2 2 3" xfId="6015"/>
    <cellStyle name="Normal 3 2 2 2 3 2 2 2 2 2 3 2" xfId="13275"/>
    <cellStyle name="Normal 3 2 2 2 3 2 2 2 2 2 3 2 2" xfId="27653"/>
    <cellStyle name="Normal 3 2 2 2 3 2 2 2 2 2 3 2 2 2" xfId="56387"/>
    <cellStyle name="Normal 3 2 2 2 3 2 2 2 2 2 3 2 3" xfId="42063"/>
    <cellStyle name="Normal 3 2 2 2 3 2 2 2 2 2 3 3" xfId="20490"/>
    <cellStyle name="Normal 3 2 2 2 3 2 2 2 2 2 3 3 2" xfId="49225"/>
    <cellStyle name="Normal 3 2 2 2 3 2 2 2 2 2 3 4" xfId="34901"/>
    <cellStyle name="Normal 3 2 2 2 3 2 2 2 2 2 4" xfId="9688"/>
    <cellStyle name="Normal 3 2 2 2 3 2 2 2 2 2 4 2" xfId="24071"/>
    <cellStyle name="Normal 3 2 2 2 3 2 2 2 2 2 4 2 2" xfId="52806"/>
    <cellStyle name="Normal 3 2 2 2 3 2 2 2 2 2 4 3" xfId="38482"/>
    <cellStyle name="Normal 3 2 2 2 3 2 2 2 2 2 5" xfId="16908"/>
    <cellStyle name="Normal 3 2 2 2 3 2 2 2 2 2 5 2" xfId="45644"/>
    <cellStyle name="Normal 3 2 2 2 3 2 2 2 2 2 6" xfId="31320"/>
    <cellStyle name="Normal 3 2 2 2 3 2 2 2 2 3" xfId="3250"/>
    <cellStyle name="Normal 3 2 2 2 3 2 2 2 2 3 2" xfId="6910"/>
    <cellStyle name="Normal 3 2 2 2 3 2 2 2 2 3 2 2" xfId="14170"/>
    <cellStyle name="Normal 3 2 2 2 3 2 2 2 2 3 2 2 2" xfId="28548"/>
    <cellStyle name="Normal 3 2 2 2 3 2 2 2 2 3 2 2 2 2" xfId="57282"/>
    <cellStyle name="Normal 3 2 2 2 3 2 2 2 2 3 2 2 3" xfId="42958"/>
    <cellStyle name="Normal 3 2 2 2 3 2 2 2 2 3 2 3" xfId="21385"/>
    <cellStyle name="Normal 3 2 2 2 3 2 2 2 2 3 2 3 2" xfId="50120"/>
    <cellStyle name="Normal 3 2 2 2 3 2 2 2 2 3 2 4" xfId="35796"/>
    <cellStyle name="Normal 3 2 2 2 3 2 2 2 2 3 3" xfId="10583"/>
    <cellStyle name="Normal 3 2 2 2 3 2 2 2 2 3 3 2" xfId="24966"/>
    <cellStyle name="Normal 3 2 2 2 3 2 2 2 2 3 3 2 2" xfId="53701"/>
    <cellStyle name="Normal 3 2 2 2 3 2 2 2 2 3 3 3" xfId="39377"/>
    <cellStyle name="Normal 3 2 2 2 3 2 2 2 2 3 4" xfId="17803"/>
    <cellStyle name="Normal 3 2 2 2 3 2 2 2 2 3 4 2" xfId="46539"/>
    <cellStyle name="Normal 3 2 2 2 3 2 2 2 2 3 5" xfId="32215"/>
    <cellStyle name="Normal 3 2 2 2 3 2 2 2 2 4" xfId="5115"/>
    <cellStyle name="Normal 3 2 2 2 3 2 2 2 2 4 2" xfId="12380"/>
    <cellStyle name="Normal 3 2 2 2 3 2 2 2 2 4 2 2" xfId="26758"/>
    <cellStyle name="Normal 3 2 2 2 3 2 2 2 2 4 2 2 2" xfId="55492"/>
    <cellStyle name="Normal 3 2 2 2 3 2 2 2 2 4 2 3" xfId="41168"/>
    <cellStyle name="Normal 3 2 2 2 3 2 2 2 2 4 3" xfId="19595"/>
    <cellStyle name="Normal 3 2 2 2 3 2 2 2 2 4 3 2" xfId="48330"/>
    <cellStyle name="Normal 3 2 2 2 3 2 2 2 2 4 4" xfId="34006"/>
    <cellStyle name="Normal 3 2 2 2 3 2 2 2 2 5" xfId="8787"/>
    <cellStyle name="Normal 3 2 2 2 3 2 2 2 2 5 2" xfId="23176"/>
    <cellStyle name="Normal 3 2 2 2 3 2 2 2 2 5 2 2" xfId="51911"/>
    <cellStyle name="Normal 3 2 2 2 3 2 2 2 2 5 3" xfId="37587"/>
    <cellStyle name="Normal 3 2 2 2 3 2 2 2 2 6" xfId="16013"/>
    <cellStyle name="Normal 3 2 2 2 3 2 2 2 2 6 2" xfId="44749"/>
    <cellStyle name="Normal 3 2 2 2 3 2 2 2 2 7" xfId="30425"/>
    <cellStyle name="Normal 3 2 2 2 3 2 2 2 3" xfId="1907"/>
    <cellStyle name="Normal 3 2 2 2 3 2 2 2 3 2" xfId="3699"/>
    <cellStyle name="Normal 3 2 2 2 3 2 2 2 3 2 2" xfId="7358"/>
    <cellStyle name="Normal 3 2 2 2 3 2 2 2 3 2 2 2" xfId="14618"/>
    <cellStyle name="Normal 3 2 2 2 3 2 2 2 3 2 2 2 2" xfId="28996"/>
    <cellStyle name="Normal 3 2 2 2 3 2 2 2 3 2 2 2 2 2" xfId="57730"/>
    <cellStyle name="Normal 3 2 2 2 3 2 2 2 3 2 2 2 3" xfId="43406"/>
    <cellStyle name="Normal 3 2 2 2 3 2 2 2 3 2 2 3" xfId="21833"/>
    <cellStyle name="Normal 3 2 2 2 3 2 2 2 3 2 2 3 2" xfId="50568"/>
    <cellStyle name="Normal 3 2 2 2 3 2 2 2 3 2 2 4" xfId="36244"/>
    <cellStyle name="Normal 3 2 2 2 3 2 2 2 3 2 3" xfId="11031"/>
    <cellStyle name="Normal 3 2 2 2 3 2 2 2 3 2 3 2" xfId="25414"/>
    <cellStyle name="Normal 3 2 2 2 3 2 2 2 3 2 3 2 2" xfId="54149"/>
    <cellStyle name="Normal 3 2 2 2 3 2 2 2 3 2 3 3" xfId="39825"/>
    <cellStyle name="Normal 3 2 2 2 3 2 2 2 3 2 4" xfId="18251"/>
    <cellStyle name="Normal 3 2 2 2 3 2 2 2 3 2 4 2" xfId="46987"/>
    <cellStyle name="Normal 3 2 2 2 3 2 2 2 3 2 5" xfId="32663"/>
    <cellStyle name="Normal 3 2 2 2 3 2 2 2 3 3" xfId="5568"/>
    <cellStyle name="Normal 3 2 2 2 3 2 2 2 3 3 2" xfId="12828"/>
    <cellStyle name="Normal 3 2 2 2 3 2 2 2 3 3 2 2" xfId="27206"/>
    <cellStyle name="Normal 3 2 2 2 3 2 2 2 3 3 2 2 2" xfId="55940"/>
    <cellStyle name="Normal 3 2 2 2 3 2 2 2 3 3 2 3" xfId="41616"/>
    <cellStyle name="Normal 3 2 2 2 3 2 2 2 3 3 3" xfId="20043"/>
    <cellStyle name="Normal 3 2 2 2 3 2 2 2 3 3 3 2" xfId="48778"/>
    <cellStyle name="Normal 3 2 2 2 3 2 2 2 3 3 4" xfId="34454"/>
    <cellStyle name="Normal 3 2 2 2 3 2 2 2 3 4" xfId="9241"/>
    <cellStyle name="Normal 3 2 2 2 3 2 2 2 3 4 2" xfId="23624"/>
    <cellStyle name="Normal 3 2 2 2 3 2 2 2 3 4 2 2" xfId="52359"/>
    <cellStyle name="Normal 3 2 2 2 3 2 2 2 3 4 3" xfId="38035"/>
    <cellStyle name="Normal 3 2 2 2 3 2 2 2 3 5" xfId="16461"/>
    <cellStyle name="Normal 3 2 2 2 3 2 2 2 3 5 2" xfId="45197"/>
    <cellStyle name="Normal 3 2 2 2 3 2 2 2 3 6" xfId="30873"/>
    <cellStyle name="Normal 3 2 2 2 3 2 2 2 4" xfId="2803"/>
    <cellStyle name="Normal 3 2 2 2 3 2 2 2 4 2" xfId="6463"/>
    <cellStyle name="Normal 3 2 2 2 3 2 2 2 4 2 2" xfId="13723"/>
    <cellStyle name="Normal 3 2 2 2 3 2 2 2 4 2 2 2" xfId="28101"/>
    <cellStyle name="Normal 3 2 2 2 3 2 2 2 4 2 2 2 2" xfId="56835"/>
    <cellStyle name="Normal 3 2 2 2 3 2 2 2 4 2 2 3" xfId="42511"/>
    <cellStyle name="Normal 3 2 2 2 3 2 2 2 4 2 3" xfId="20938"/>
    <cellStyle name="Normal 3 2 2 2 3 2 2 2 4 2 3 2" xfId="49673"/>
    <cellStyle name="Normal 3 2 2 2 3 2 2 2 4 2 4" xfId="35349"/>
    <cellStyle name="Normal 3 2 2 2 3 2 2 2 4 3" xfId="10136"/>
    <cellStyle name="Normal 3 2 2 2 3 2 2 2 4 3 2" xfId="24519"/>
    <cellStyle name="Normal 3 2 2 2 3 2 2 2 4 3 2 2" xfId="53254"/>
    <cellStyle name="Normal 3 2 2 2 3 2 2 2 4 3 3" xfId="38930"/>
    <cellStyle name="Normal 3 2 2 2 3 2 2 2 4 4" xfId="17356"/>
    <cellStyle name="Normal 3 2 2 2 3 2 2 2 4 4 2" xfId="46092"/>
    <cellStyle name="Normal 3 2 2 2 3 2 2 2 4 5" xfId="31768"/>
    <cellStyle name="Normal 3 2 2 2 3 2 2 2 5" xfId="4668"/>
    <cellStyle name="Normal 3 2 2 2 3 2 2 2 5 2" xfId="11933"/>
    <cellStyle name="Normal 3 2 2 2 3 2 2 2 5 2 2" xfId="26311"/>
    <cellStyle name="Normal 3 2 2 2 3 2 2 2 5 2 2 2" xfId="55045"/>
    <cellStyle name="Normal 3 2 2 2 3 2 2 2 5 2 3" xfId="40721"/>
    <cellStyle name="Normal 3 2 2 2 3 2 2 2 5 3" xfId="19148"/>
    <cellStyle name="Normal 3 2 2 2 3 2 2 2 5 3 2" xfId="47883"/>
    <cellStyle name="Normal 3 2 2 2 3 2 2 2 5 4" xfId="33559"/>
    <cellStyle name="Normal 3 2 2 2 3 2 2 2 6" xfId="8340"/>
    <cellStyle name="Normal 3 2 2 2 3 2 2 2 6 2" xfId="22729"/>
    <cellStyle name="Normal 3 2 2 2 3 2 2 2 6 2 2" xfId="51464"/>
    <cellStyle name="Normal 3 2 2 2 3 2 2 2 6 3" xfId="37140"/>
    <cellStyle name="Normal 3 2 2 2 3 2 2 2 7" xfId="15566"/>
    <cellStyle name="Normal 3 2 2 2 3 2 2 2 7 2" xfId="44302"/>
    <cellStyle name="Normal 3 2 2 2 3 2 2 2 8" xfId="29978"/>
    <cellStyle name="Normal 3 2 2 2 3 2 2 3" xfId="1147"/>
    <cellStyle name="Normal 3 2 2 2 3 2 2 3 2" xfId="2130"/>
    <cellStyle name="Normal 3 2 2 2 3 2 2 3 2 2" xfId="3922"/>
    <cellStyle name="Normal 3 2 2 2 3 2 2 3 2 2 2" xfId="7581"/>
    <cellStyle name="Normal 3 2 2 2 3 2 2 3 2 2 2 2" xfId="14841"/>
    <cellStyle name="Normal 3 2 2 2 3 2 2 3 2 2 2 2 2" xfId="29219"/>
    <cellStyle name="Normal 3 2 2 2 3 2 2 3 2 2 2 2 2 2" xfId="57953"/>
    <cellStyle name="Normal 3 2 2 2 3 2 2 3 2 2 2 2 3" xfId="43629"/>
    <cellStyle name="Normal 3 2 2 2 3 2 2 3 2 2 2 3" xfId="22056"/>
    <cellStyle name="Normal 3 2 2 2 3 2 2 3 2 2 2 3 2" xfId="50791"/>
    <cellStyle name="Normal 3 2 2 2 3 2 2 3 2 2 2 4" xfId="36467"/>
    <cellStyle name="Normal 3 2 2 2 3 2 2 3 2 2 3" xfId="11254"/>
    <cellStyle name="Normal 3 2 2 2 3 2 2 3 2 2 3 2" xfId="25637"/>
    <cellStyle name="Normal 3 2 2 2 3 2 2 3 2 2 3 2 2" xfId="54372"/>
    <cellStyle name="Normal 3 2 2 2 3 2 2 3 2 2 3 3" xfId="40048"/>
    <cellStyle name="Normal 3 2 2 2 3 2 2 3 2 2 4" xfId="18474"/>
    <cellStyle name="Normal 3 2 2 2 3 2 2 3 2 2 4 2" xfId="47210"/>
    <cellStyle name="Normal 3 2 2 2 3 2 2 3 2 2 5" xfId="32886"/>
    <cellStyle name="Normal 3 2 2 2 3 2 2 3 2 3" xfId="5791"/>
    <cellStyle name="Normal 3 2 2 2 3 2 2 3 2 3 2" xfId="13051"/>
    <cellStyle name="Normal 3 2 2 2 3 2 2 3 2 3 2 2" xfId="27429"/>
    <cellStyle name="Normal 3 2 2 2 3 2 2 3 2 3 2 2 2" xfId="56163"/>
    <cellStyle name="Normal 3 2 2 2 3 2 2 3 2 3 2 3" xfId="41839"/>
    <cellStyle name="Normal 3 2 2 2 3 2 2 3 2 3 3" xfId="20266"/>
    <cellStyle name="Normal 3 2 2 2 3 2 2 3 2 3 3 2" xfId="49001"/>
    <cellStyle name="Normal 3 2 2 2 3 2 2 3 2 3 4" xfId="34677"/>
    <cellStyle name="Normal 3 2 2 2 3 2 2 3 2 4" xfId="9464"/>
    <cellStyle name="Normal 3 2 2 2 3 2 2 3 2 4 2" xfId="23847"/>
    <cellStyle name="Normal 3 2 2 2 3 2 2 3 2 4 2 2" xfId="52582"/>
    <cellStyle name="Normal 3 2 2 2 3 2 2 3 2 4 3" xfId="38258"/>
    <cellStyle name="Normal 3 2 2 2 3 2 2 3 2 5" xfId="16684"/>
    <cellStyle name="Normal 3 2 2 2 3 2 2 3 2 5 2" xfId="45420"/>
    <cellStyle name="Normal 3 2 2 2 3 2 2 3 2 6" xfId="31096"/>
    <cellStyle name="Normal 3 2 2 2 3 2 2 3 3" xfId="3026"/>
    <cellStyle name="Normal 3 2 2 2 3 2 2 3 3 2" xfId="6686"/>
    <cellStyle name="Normal 3 2 2 2 3 2 2 3 3 2 2" xfId="13946"/>
    <cellStyle name="Normal 3 2 2 2 3 2 2 3 3 2 2 2" xfId="28324"/>
    <cellStyle name="Normal 3 2 2 2 3 2 2 3 3 2 2 2 2" xfId="57058"/>
    <cellStyle name="Normal 3 2 2 2 3 2 2 3 3 2 2 3" xfId="42734"/>
    <cellStyle name="Normal 3 2 2 2 3 2 2 3 3 2 3" xfId="21161"/>
    <cellStyle name="Normal 3 2 2 2 3 2 2 3 3 2 3 2" xfId="49896"/>
    <cellStyle name="Normal 3 2 2 2 3 2 2 3 3 2 4" xfId="35572"/>
    <cellStyle name="Normal 3 2 2 2 3 2 2 3 3 3" xfId="10359"/>
    <cellStyle name="Normal 3 2 2 2 3 2 2 3 3 3 2" xfId="24742"/>
    <cellStyle name="Normal 3 2 2 2 3 2 2 3 3 3 2 2" xfId="53477"/>
    <cellStyle name="Normal 3 2 2 2 3 2 2 3 3 3 3" xfId="39153"/>
    <cellStyle name="Normal 3 2 2 2 3 2 2 3 3 4" xfId="17579"/>
    <cellStyle name="Normal 3 2 2 2 3 2 2 3 3 4 2" xfId="46315"/>
    <cellStyle name="Normal 3 2 2 2 3 2 2 3 3 5" xfId="31991"/>
    <cellStyle name="Normal 3 2 2 2 3 2 2 3 4" xfId="4891"/>
    <cellStyle name="Normal 3 2 2 2 3 2 2 3 4 2" xfId="12156"/>
    <cellStyle name="Normal 3 2 2 2 3 2 2 3 4 2 2" xfId="26534"/>
    <cellStyle name="Normal 3 2 2 2 3 2 2 3 4 2 2 2" xfId="55268"/>
    <cellStyle name="Normal 3 2 2 2 3 2 2 3 4 2 3" xfId="40944"/>
    <cellStyle name="Normal 3 2 2 2 3 2 2 3 4 3" xfId="19371"/>
    <cellStyle name="Normal 3 2 2 2 3 2 2 3 4 3 2" xfId="48106"/>
    <cellStyle name="Normal 3 2 2 2 3 2 2 3 4 4" xfId="33782"/>
    <cellStyle name="Normal 3 2 2 2 3 2 2 3 5" xfId="8563"/>
    <cellStyle name="Normal 3 2 2 2 3 2 2 3 5 2" xfId="22952"/>
    <cellStyle name="Normal 3 2 2 2 3 2 2 3 5 2 2" xfId="51687"/>
    <cellStyle name="Normal 3 2 2 2 3 2 2 3 5 3" xfId="37363"/>
    <cellStyle name="Normal 3 2 2 2 3 2 2 3 6" xfId="15789"/>
    <cellStyle name="Normal 3 2 2 2 3 2 2 3 6 2" xfId="44525"/>
    <cellStyle name="Normal 3 2 2 2 3 2 2 3 7" xfId="30201"/>
    <cellStyle name="Normal 3 2 2 2 3 2 2 4" xfId="1679"/>
    <cellStyle name="Normal 3 2 2 2 3 2 2 4 2" xfId="3475"/>
    <cellStyle name="Normal 3 2 2 2 3 2 2 4 2 2" xfId="7134"/>
    <cellStyle name="Normal 3 2 2 2 3 2 2 4 2 2 2" xfId="14394"/>
    <cellStyle name="Normal 3 2 2 2 3 2 2 4 2 2 2 2" xfId="28772"/>
    <cellStyle name="Normal 3 2 2 2 3 2 2 4 2 2 2 2 2" xfId="57506"/>
    <cellStyle name="Normal 3 2 2 2 3 2 2 4 2 2 2 3" xfId="43182"/>
    <cellStyle name="Normal 3 2 2 2 3 2 2 4 2 2 3" xfId="21609"/>
    <cellStyle name="Normal 3 2 2 2 3 2 2 4 2 2 3 2" xfId="50344"/>
    <cellStyle name="Normal 3 2 2 2 3 2 2 4 2 2 4" xfId="36020"/>
    <cellStyle name="Normal 3 2 2 2 3 2 2 4 2 3" xfId="10807"/>
    <cellStyle name="Normal 3 2 2 2 3 2 2 4 2 3 2" xfId="25190"/>
    <cellStyle name="Normal 3 2 2 2 3 2 2 4 2 3 2 2" xfId="53925"/>
    <cellStyle name="Normal 3 2 2 2 3 2 2 4 2 3 3" xfId="39601"/>
    <cellStyle name="Normal 3 2 2 2 3 2 2 4 2 4" xfId="18027"/>
    <cellStyle name="Normal 3 2 2 2 3 2 2 4 2 4 2" xfId="46763"/>
    <cellStyle name="Normal 3 2 2 2 3 2 2 4 2 5" xfId="32439"/>
    <cellStyle name="Normal 3 2 2 2 3 2 2 4 3" xfId="5344"/>
    <cellStyle name="Normal 3 2 2 2 3 2 2 4 3 2" xfId="12604"/>
    <cellStyle name="Normal 3 2 2 2 3 2 2 4 3 2 2" xfId="26982"/>
    <cellStyle name="Normal 3 2 2 2 3 2 2 4 3 2 2 2" xfId="55716"/>
    <cellStyle name="Normal 3 2 2 2 3 2 2 4 3 2 3" xfId="41392"/>
    <cellStyle name="Normal 3 2 2 2 3 2 2 4 3 3" xfId="19819"/>
    <cellStyle name="Normal 3 2 2 2 3 2 2 4 3 3 2" xfId="48554"/>
    <cellStyle name="Normal 3 2 2 2 3 2 2 4 3 4" xfId="34230"/>
    <cellStyle name="Normal 3 2 2 2 3 2 2 4 4" xfId="9017"/>
    <cellStyle name="Normal 3 2 2 2 3 2 2 4 4 2" xfId="23400"/>
    <cellStyle name="Normal 3 2 2 2 3 2 2 4 4 2 2" xfId="52135"/>
    <cellStyle name="Normal 3 2 2 2 3 2 2 4 4 3" xfId="37811"/>
    <cellStyle name="Normal 3 2 2 2 3 2 2 4 5" xfId="16237"/>
    <cellStyle name="Normal 3 2 2 2 3 2 2 4 5 2" xfId="44973"/>
    <cellStyle name="Normal 3 2 2 2 3 2 2 4 6" xfId="30649"/>
    <cellStyle name="Normal 3 2 2 2 3 2 2 5" xfId="2579"/>
    <cellStyle name="Normal 3 2 2 2 3 2 2 5 2" xfId="6239"/>
    <cellStyle name="Normal 3 2 2 2 3 2 2 5 2 2" xfId="13499"/>
    <cellStyle name="Normal 3 2 2 2 3 2 2 5 2 2 2" xfId="27877"/>
    <cellStyle name="Normal 3 2 2 2 3 2 2 5 2 2 2 2" xfId="56611"/>
    <cellStyle name="Normal 3 2 2 2 3 2 2 5 2 2 3" xfId="42287"/>
    <cellStyle name="Normal 3 2 2 2 3 2 2 5 2 3" xfId="20714"/>
    <cellStyle name="Normal 3 2 2 2 3 2 2 5 2 3 2" xfId="49449"/>
    <cellStyle name="Normal 3 2 2 2 3 2 2 5 2 4" xfId="35125"/>
    <cellStyle name="Normal 3 2 2 2 3 2 2 5 3" xfId="9912"/>
    <cellStyle name="Normal 3 2 2 2 3 2 2 5 3 2" xfId="24295"/>
    <cellStyle name="Normal 3 2 2 2 3 2 2 5 3 2 2" xfId="53030"/>
    <cellStyle name="Normal 3 2 2 2 3 2 2 5 3 3" xfId="38706"/>
    <cellStyle name="Normal 3 2 2 2 3 2 2 5 4" xfId="17132"/>
    <cellStyle name="Normal 3 2 2 2 3 2 2 5 4 2" xfId="45868"/>
    <cellStyle name="Normal 3 2 2 2 3 2 2 5 5" xfId="31544"/>
    <cellStyle name="Normal 3 2 2 2 3 2 2 6" xfId="4442"/>
    <cellStyle name="Normal 3 2 2 2 3 2 2 6 2" xfId="11709"/>
    <cellStyle name="Normal 3 2 2 2 3 2 2 6 2 2" xfId="26087"/>
    <cellStyle name="Normal 3 2 2 2 3 2 2 6 2 2 2" xfId="54821"/>
    <cellStyle name="Normal 3 2 2 2 3 2 2 6 2 3" xfId="40497"/>
    <cellStyle name="Normal 3 2 2 2 3 2 2 6 3" xfId="18924"/>
    <cellStyle name="Normal 3 2 2 2 3 2 2 6 3 2" xfId="47659"/>
    <cellStyle name="Normal 3 2 2 2 3 2 2 6 4" xfId="33335"/>
    <cellStyle name="Normal 3 2 2 2 3 2 2 7" xfId="8113"/>
    <cellStyle name="Normal 3 2 2 2 3 2 2 7 2" xfId="22505"/>
    <cellStyle name="Normal 3 2 2 2 3 2 2 7 2 2" xfId="51240"/>
    <cellStyle name="Normal 3 2 2 2 3 2 2 7 3" xfId="36916"/>
    <cellStyle name="Normal 3 2 2 2 3 2 2 8" xfId="15342"/>
    <cellStyle name="Normal 3 2 2 2 3 2 2 8 2" xfId="44078"/>
    <cellStyle name="Normal 3 2 2 2 3 2 2 9" xfId="29754"/>
    <cellStyle name="Normal 3 2 2 2 3 2 3" xfId="810"/>
    <cellStyle name="Normal 3 2 2 2 3 2 3 2" xfId="1259"/>
    <cellStyle name="Normal 3 2 2 2 3 2 3 2 2" xfId="2242"/>
    <cellStyle name="Normal 3 2 2 2 3 2 3 2 2 2" xfId="4034"/>
    <cellStyle name="Normal 3 2 2 2 3 2 3 2 2 2 2" xfId="7693"/>
    <cellStyle name="Normal 3 2 2 2 3 2 3 2 2 2 2 2" xfId="14953"/>
    <cellStyle name="Normal 3 2 2 2 3 2 3 2 2 2 2 2 2" xfId="29331"/>
    <cellStyle name="Normal 3 2 2 2 3 2 3 2 2 2 2 2 2 2" xfId="58065"/>
    <cellStyle name="Normal 3 2 2 2 3 2 3 2 2 2 2 2 3" xfId="43741"/>
    <cellStyle name="Normal 3 2 2 2 3 2 3 2 2 2 2 3" xfId="22168"/>
    <cellStyle name="Normal 3 2 2 2 3 2 3 2 2 2 2 3 2" xfId="50903"/>
    <cellStyle name="Normal 3 2 2 2 3 2 3 2 2 2 2 4" xfId="36579"/>
    <cellStyle name="Normal 3 2 2 2 3 2 3 2 2 2 3" xfId="11366"/>
    <cellStyle name="Normal 3 2 2 2 3 2 3 2 2 2 3 2" xfId="25749"/>
    <cellStyle name="Normal 3 2 2 2 3 2 3 2 2 2 3 2 2" xfId="54484"/>
    <cellStyle name="Normal 3 2 2 2 3 2 3 2 2 2 3 3" xfId="40160"/>
    <cellStyle name="Normal 3 2 2 2 3 2 3 2 2 2 4" xfId="18586"/>
    <cellStyle name="Normal 3 2 2 2 3 2 3 2 2 2 4 2" xfId="47322"/>
    <cellStyle name="Normal 3 2 2 2 3 2 3 2 2 2 5" xfId="32998"/>
    <cellStyle name="Normal 3 2 2 2 3 2 3 2 2 3" xfId="5903"/>
    <cellStyle name="Normal 3 2 2 2 3 2 3 2 2 3 2" xfId="13163"/>
    <cellStyle name="Normal 3 2 2 2 3 2 3 2 2 3 2 2" xfId="27541"/>
    <cellStyle name="Normal 3 2 2 2 3 2 3 2 2 3 2 2 2" xfId="56275"/>
    <cellStyle name="Normal 3 2 2 2 3 2 3 2 2 3 2 3" xfId="41951"/>
    <cellStyle name="Normal 3 2 2 2 3 2 3 2 2 3 3" xfId="20378"/>
    <cellStyle name="Normal 3 2 2 2 3 2 3 2 2 3 3 2" xfId="49113"/>
    <cellStyle name="Normal 3 2 2 2 3 2 3 2 2 3 4" xfId="34789"/>
    <cellStyle name="Normal 3 2 2 2 3 2 3 2 2 4" xfId="9576"/>
    <cellStyle name="Normal 3 2 2 2 3 2 3 2 2 4 2" xfId="23959"/>
    <cellStyle name="Normal 3 2 2 2 3 2 3 2 2 4 2 2" xfId="52694"/>
    <cellStyle name="Normal 3 2 2 2 3 2 3 2 2 4 3" xfId="38370"/>
    <cellStyle name="Normal 3 2 2 2 3 2 3 2 2 5" xfId="16796"/>
    <cellStyle name="Normal 3 2 2 2 3 2 3 2 2 5 2" xfId="45532"/>
    <cellStyle name="Normal 3 2 2 2 3 2 3 2 2 6" xfId="31208"/>
    <cellStyle name="Normal 3 2 2 2 3 2 3 2 3" xfId="3138"/>
    <cellStyle name="Normal 3 2 2 2 3 2 3 2 3 2" xfId="6798"/>
    <cellStyle name="Normal 3 2 2 2 3 2 3 2 3 2 2" xfId="14058"/>
    <cellStyle name="Normal 3 2 2 2 3 2 3 2 3 2 2 2" xfId="28436"/>
    <cellStyle name="Normal 3 2 2 2 3 2 3 2 3 2 2 2 2" xfId="57170"/>
    <cellStyle name="Normal 3 2 2 2 3 2 3 2 3 2 2 3" xfId="42846"/>
    <cellStyle name="Normal 3 2 2 2 3 2 3 2 3 2 3" xfId="21273"/>
    <cellStyle name="Normal 3 2 2 2 3 2 3 2 3 2 3 2" xfId="50008"/>
    <cellStyle name="Normal 3 2 2 2 3 2 3 2 3 2 4" xfId="35684"/>
    <cellStyle name="Normal 3 2 2 2 3 2 3 2 3 3" xfId="10471"/>
    <cellStyle name="Normal 3 2 2 2 3 2 3 2 3 3 2" xfId="24854"/>
    <cellStyle name="Normal 3 2 2 2 3 2 3 2 3 3 2 2" xfId="53589"/>
    <cellStyle name="Normal 3 2 2 2 3 2 3 2 3 3 3" xfId="39265"/>
    <cellStyle name="Normal 3 2 2 2 3 2 3 2 3 4" xfId="17691"/>
    <cellStyle name="Normal 3 2 2 2 3 2 3 2 3 4 2" xfId="46427"/>
    <cellStyle name="Normal 3 2 2 2 3 2 3 2 3 5" xfId="32103"/>
    <cellStyle name="Normal 3 2 2 2 3 2 3 2 4" xfId="5003"/>
    <cellStyle name="Normal 3 2 2 2 3 2 3 2 4 2" xfId="12268"/>
    <cellStyle name="Normal 3 2 2 2 3 2 3 2 4 2 2" xfId="26646"/>
    <cellStyle name="Normal 3 2 2 2 3 2 3 2 4 2 2 2" xfId="55380"/>
    <cellStyle name="Normal 3 2 2 2 3 2 3 2 4 2 3" xfId="41056"/>
    <cellStyle name="Normal 3 2 2 2 3 2 3 2 4 3" xfId="19483"/>
    <cellStyle name="Normal 3 2 2 2 3 2 3 2 4 3 2" xfId="48218"/>
    <cellStyle name="Normal 3 2 2 2 3 2 3 2 4 4" xfId="33894"/>
    <cellStyle name="Normal 3 2 2 2 3 2 3 2 5" xfId="8675"/>
    <cellStyle name="Normal 3 2 2 2 3 2 3 2 5 2" xfId="23064"/>
    <cellStyle name="Normal 3 2 2 2 3 2 3 2 5 2 2" xfId="51799"/>
    <cellStyle name="Normal 3 2 2 2 3 2 3 2 5 3" xfId="37475"/>
    <cellStyle name="Normal 3 2 2 2 3 2 3 2 6" xfId="15901"/>
    <cellStyle name="Normal 3 2 2 2 3 2 3 2 6 2" xfId="44637"/>
    <cellStyle name="Normal 3 2 2 2 3 2 3 2 7" xfId="30313"/>
    <cellStyle name="Normal 3 2 2 2 3 2 3 3" xfId="1795"/>
    <cellStyle name="Normal 3 2 2 2 3 2 3 3 2" xfId="3587"/>
    <cellStyle name="Normal 3 2 2 2 3 2 3 3 2 2" xfId="7246"/>
    <cellStyle name="Normal 3 2 2 2 3 2 3 3 2 2 2" xfId="14506"/>
    <cellStyle name="Normal 3 2 2 2 3 2 3 3 2 2 2 2" xfId="28884"/>
    <cellStyle name="Normal 3 2 2 2 3 2 3 3 2 2 2 2 2" xfId="57618"/>
    <cellStyle name="Normal 3 2 2 2 3 2 3 3 2 2 2 3" xfId="43294"/>
    <cellStyle name="Normal 3 2 2 2 3 2 3 3 2 2 3" xfId="21721"/>
    <cellStyle name="Normal 3 2 2 2 3 2 3 3 2 2 3 2" xfId="50456"/>
    <cellStyle name="Normal 3 2 2 2 3 2 3 3 2 2 4" xfId="36132"/>
    <cellStyle name="Normal 3 2 2 2 3 2 3 3 2 3" xfId="10919"/>
    <cellStyle name="Normal 3 2 2 2 3 2 3 3 2 3 2" xfId="25302"/>
    <cellStyle name="Normal 3 2 2 2 3 2 3 3 2 3 2 2" xfId="54037"/>
    <cellStyle name="Normal 3 2 2 2 3 2 3 3 2 3 3" xfId="39713"/>
    <cellStyle name="Normal 3 2 2 2 3 2 3 3 2 4" xfId="18139"/>
    <cellStyle name="Normal 3 2 2 2 3 2 3 3 2 4 2" xfId="46875"/>
    <cellStyle name="Normal 3 2 2 2 3 2 3 3 2 5" xfId="32551"/>
    <cellStyle name="Normal 3 2 2 2 3 2 3 3 3" xfId="5456"/>
    <cellStyle name="Normal 3 2 2 2 3 2 3 3 3 2" xfId="12716"/>
    <cellStyle name="Normal 3 2 2 2 3 2 3 3 3 2 2" xfId="27094"/>
    <cellStyle name="Normal 3 2 2 2 3 2 3 3 3 2 2 2" xfId="55828"/>
    <cellStyle name="Normal 3 2 2 2 3 2 3 3 3 2 3" xfId="41504"/>
    <cellStyle name="Normal 3 2 2 2 3 2 3 3 3 3" xfId="19931"/>
    <cellStyle name="Normal 3 2 2 2 3 2 3 3 3 3 2" xfId="48666"/>
    <cellStyle name="Normal 3 2 2 2 3 2 3 3 3 4" xfId="34342"/>
    <cellStyle name="Normal 3 2 2 2 3 2 3 3 4" xfId="9129"/>
    <cellStyle name="Normal 3 2 2 2 3 2 3 3 4 2" xfId="23512"/>
    <cellStyle name="Normal 3 2 2 2 3 2 3 3 4 2 2" xfId="52247"/>
    <cellStyle name="Normal 3 2 2 2 3 2 3 3 4 3" xfId="37923"/>
    <cellStyle name="Normal 3 2 2 2 3 2 3 3 5" xfId="16349"/>
    <cellStyle name="Normal 3 2 2 2 3 2 3 3 5 2" xfId="45085"/>
    <cellStyle name="Normal 3 2 2 2 3 2 3 3 6" xfId="30761"/>
    <cellStyle name="Normal 3 2 2 2 3 2 3 4" xfId="2691"/>
    <cellStyle name="Normal 3 2 2 2 3 2 3 4 2" xfId="6351"/>
    <cellStyle name="Normal 3 2 2 2 3 2 3 4 2 2" xfId="13611"/>
    <cellStyle name="Normal 3 2 2 2 3 2 3 4 2 2 2" xfId="27989"/>
    <cellStyle name="Normal 3 2 2 2 3 2 3 4 2 2 2 2" xfId="56723"/>
    <cellStyle name="Normal 3 2 2 2 3 2 3 4 2 2 3" xfId="42399"/>
    <cellStyle name="Normal 3 2 2 2 3 2 3 4 2 3" xfId="20826"/>
    <cellStyle name="Normal 3 2 2 2 3 2 3 4 2 3 2" xfId="49561"/>
    <cellStyle name="Normal 3 2 2 2 3 2 3 4 2 4" xfId="35237"/>
    <cellStyle name="Normal 3 2 2 2 3 2 3 4 3" xfId="10024"/>
    <cellStyle name="Normal 3 2 2 2 3 2 3 4 3 2" xfId="24407"/>
    <cellStyle name="Normal 3 2 2 2 3 2 3 4 3 2 2" xfId="53142"/>
    <cellStyle name="Normal 3 2 2 2 3 2 3 4 3 3" xfId="38818"/>
    <cellStyle name="Normal 3 2 2 2 3 2 3 4 4" xfId="17244"/>
    <cellStyle name="Normal 3 2 2 2 3 2 3 4 4 2" xfId="45980"/>
    <cellStyle name="Normal 3 2 2 2 3 2 3 4 5" xfId="31656"/>
    <cellStyle name="Normal 3 2 2 2 3 2 3 5" xfId="4555"/>
    <cellStyle name="Normal 3 2 2 2 3 2 3 5 2" xfId="11821"/>
    <cellStyle name="Normal 3 2 2 2 3 2 3 5 2 2" xfId="26199"/>
    <cellStyle name="Normal 3 2 2 2 3 2 3 5 2 2 2" xfId="54933"/>
    <cellStyle name="Normal 3 2 2 2 3 2 3 5 2 3" xfId="40609"/>
    <cellStyle name="Normal 3 2 2 2 3 2 3 5 3" xfId="19036"/>
    <cellStyle name="Normal 3 2 2 2 3 2 3 5 3 2" xfId="47771"/>
    <cellStyle name="Normal 3 2 2 2 3 2 3 5 4" xfId="33447"/>
    <cellStyle name="Normal 3 2 2 2 3 2 3 6" xfId="8228"/>
    <cellStyle name="Normal 3 2 2 2 3 2 3 6 2" xfId="22617"/>
    <cellStyle name="Normal 3 2 2 2 3 2 3 6 2 2" xfId="51352"/>
    <cellStyle name="Normal 3 2 2 2 3 2 3 6 3" xfId="37028"/>
    <cellStyle name="Normal 3 2 2 2 3 2 3 7" xfId="15454"/>
    <cellStyle name="Normal 3 2 2 2 3 2 3 7 2" xfId="44190"/>
    <cellStyle name="Normal 3 2 2 2 3 2 3 8" xfId="29866"/>
    <cellStyle name="Normal 3 2 2 2 3 2 4" xfId="1035"/>
    <cellStyle name="Normal 3 2 2 2 3 2 4 2" xfId="2018"/>
    <cellStyle name="Normal 3 2 2 2 3 2 4 2 2" xfId="3810"/>
    <cellStyle name="Normal 3 2 2 2 3 2 4 2 2 2" xfId="7469"/>
    <cellStyle name="Normal 3 2 2 2 3 2 4 2 2 2 2" xfId="14729"/>
    <cellStyle name="Normal 3 2 2 2 3 2 4 2 2 2 2 2" xfId="29107"/>
    <cellStyle name="Normal 3 2 2 2 3 2 4 2 2 2 2 2 2" xfId="57841"/>
    <cellStyle name="Normal 3 2 2 2 3 2 4 2 2 2 2 3" xfId="43517"/>
    <cellStyle name="Normal 3 2 2 2 3 2 4 2 2 2 3" xfId="21944"/>
    <cellStyle name="Normal 3 2 2 2 3 2 4 2 2 2 3 2" xfId="50679"/>
    <cellStyle name="Normal 3 2 2 2 3 2 4 2 2 2 4" xfId="36355"/>
    <cellStyle name="Normal 3 2 2 2 3 2 4 2 2 3" xfId="11142"/>
    <cellStyle name="Normal 3 2 2 2 3 2 4 2 2 3 2" xfId="25525"/>
    <cellStyle name="Normal 3 2 2 2 3 2 4 2 2 3 2 2" xfId="54260"/>
    <cellStyle name="Normal 3 2 2 2 3 2 4 2 2 3 3" xfId="39936"/>
    <cellStyle name="Normal 3 2 2 2 3 2 4 2 2 4" xfId="18362"/>
    <cellStyle name="Normal 3 2 2 2 3 2 4 2 2 4 2" xfId="47098"/>
    <cellStyle name="Normal 3 2 2 2 3 2 4 2 2 5" xfId="32774"/>
    <cellStyle name="Normal 3 2 2 2 3 2 4 2 3" xfId="5679"/>
    <cellStyle name="Normal 3 2 2 2 3 2 4 2 3 2" xfId="12939"/>
    <cellStyle name="Normal 3 2 2 2 3 2 4 2 3 2 2" xfId="27317"/>
    <cellStyle name="Normal 3 2 2 2 3 2 4 2 3 2 2 2" xfId="56051"/>
    <cellStyle name="Normal 3 2 2 2 3 2 4 2 3 2 3" xfId="41727"/>
    <cellStyle name="Normal 3 2 2 2 3 2 4 2 3 3" xfId="20154"/>
    <cellStyle name="Normal 3 2 2 2 3 2 4 2 3 3 2" xfId="48889"/>
    <cellStyle name="Normal 3 2 2 2 3 2 4 2 3 4" xfId="34565"/>
    <cellStyle name="Normal 3 2 2 2 3 2 4 2 4" xfId="9352"/>
    <cellStyle name="Normal 3 2 2 2 3 2 4 2 4 2" xfId="23735"/>
    <cellStyle name="Normal 3 2 2 2 3 2 4 2 4 2 2" xfId="52470"/>
    <cellStyle name="Normal 3 2 2 2 3 2 4 2 4 3" xfId="38146"/>
    <cellStyle name="Normal 3 2 2 2 3 2 4 2 5" xfId="16572"/>
    <cellStyle name="Normal 3 2 2 2 3 2 4 2 5 2" xfId="45308"/>
    <cellStyle name="Normal 3 2 2 2 3 2 4 2 6" xfId="30984"/>
    <cellStyle name="Normal 3 2 2 2 3 2 4 3" xfId="2914"/>
    <cellStyle name="Normal 3 2 2 2 3 2 4 3 2" xfId="6574"/>
    <cellStyle name="Normal 3 2 2 2 3 2 4 3 2 2" xfId="13834"/>
    <cellStyle name="Normal 3 2 2 2 3 2 4 3 2 2 2" xfId="28212"/>
    <cellStyle name="Normal 3 2 2 2 3 2 4 3 2 2 2 2" xfId="56946"/>
    <cellStyle name="Normal 3 2 2 2 3 2 4 3 2 2 3" xfId="42622"/>
    <cellStyle name="Normal 3 2 2 2 3 2 4 3 2 3" xfId="21049"/>
    <cellStyle name="Normal 3 2 2 2 3 2 4 3 2 3 2" xfId="49784"/>
    <cellStyle name="Normal 3 2 2 2 3 2 4 3 2 4" xfId="35460"/>
    <cellStyle name="Normal 3 2 2 2 3 2 4 3 3" xfId="10247"/>
    <cellStyle name="Normal 3 2 2 2 3 2 4 3 3 2" xfId="24630"/>
    <cellStyle name="Normal 3 2 2 2 3 2 4 3 3 2 2" xfId="53365"/>
    <cellStyle name="Normal 3 2 2 2 3 2 4 3 3 3" xfId="39041"/>
    <cellStyle name="Normal 3 2 2 2 3 2 4 3 4" xfId="17467"/>
    <cellStyle name="Normal 3 2 2 2 3 2 4 3 4 2" xfId="46203"/>
    <cellStyle name="Normal 3 2 2 2 3 2 4 3 5" xfId="31879"/>
    <cellStyle name="Normal 3 2 2 2 3 2 4 4" xfId="4779"/>
    <cellStyle name="Normal 3 2 2 2 3 2 4 4 2" xfId="12044"/>
    <cellStyle name="Normal 3 2 2 2 3 2 4 4 2 2" xfId="26422"/>
    <cellStyle name="Normal 3 2 2 2 3 2 4 4 2 2 2" xfId="55156"/>
    <cellStyle name="Normal 3 2 2 2 3 2 4 4 2 3" xfId="40832"/>
    <cellStyle name="Normal 3 2 2 2 3 2 4 4 3" xfId="19259"/>
    <cellStyle name="Normal 3 2 2 2 3 2 4 4 3 2" xfId="47994"/>
    <cellStyle name="Normal 3 2 2 2 3 2 4 4 4" xfId="33670"/>
    <cellStyle name="Normal 3 2 2 2 3 2 4 5" xfId="8451"/>
    <cellStyle name="Normal 3 2 2 2 3 2 4 5 2" xfId="22840"/>
    <cellStyle name="Normal 3 2 2 2 3 2 4 5 2 2" xfId="51575"/>
    <cellStyle name="Normal 3 2 2 2 3 2 4 5 3" xfId="37251"/>
    <cellStyle name="Normal 3 2 2 2 3 2 4 6" xfId="15677"/>
    <cellStyle name="Normal 3 2 2 2 3 2 4 6 2" xfId="44413"/>
    <cellStyle name="Normal 3 2 2 2 3 2 4 7" xfId="30089"/>
    <cellStyle name="Normal 3 2 2 2 3 2 5" xfId="1559"/>
    <cellStyle name="Normal 3 2 2 2 3 2 5 2" xfId="3363"/>
    <cellStyle name="Normal 3 2 2 2 3 2 5 2 2" xfId="7022"/>
    <cellStyle name="Normal 3 2 2 2 3 2 5 2 2 2" xfId="14282"/>
    <cellStyle name="Normal 3 2 2 2 3 2 5 2 2 2 2" xfId="28660"/>
    <cellStyle name="Normal 3 2 2 2 3 2 5 2 2 2 2 2" xfId="57394"/>
    <cellStyle name="Normal 3 2 2 2 3 2 5 2 2 2 3" xfId="43070"/>
    <cellStyle name="Normal 3 2 2 2 3 2 5 2 2 3" xfId="21497"/>
    <cellStyle name="Normal 3 2 2 2 3 2 5 2 2 3 2" xfId="50232"/>
    <cellStyle name="Normal 3 2 2 2 3 2 5 2 2 4" xfId="35908"/>
    <cellStyle name="Normal 3 2 2 2 3 2 5 2 3" xfId="10695"/>
    <cellStyle name="Normal 3 2 2 2 3 2 5 2 3 2" xfId="25078"/>
    <cellStyle name="Normal 3 2 2 2 3 2 5 2 3 2 2" xfId="53813"/>
    <cellStyle name="Normal 3 2 2 2 3 2 5 2 3 3" xfId="39489"/>
    <cellStyle name="Normal 3 2 2 2 3 2 5 2 4" xfId="17915"/>
    <cellStyle name="Normal 3 2 2 2 3 2 5 2 4 2" xfId="46651"/>
    <cellStyle name="Normal 3 2 2 2 3 2 5 2 5" xfId="32327"/>
    <cellStyle name="Normal 3 2 2 2 3 2 5 3" xfId="5232"/>
    <cellStyle name="Normal 3 2 2 2 3 2 5 3 2" xfId="12492"/>
    <cellStyle name="Normal 3 2 2 2 3 2 5 3 2 2" xfId="26870"/>
    <cellStyle name="Normal 3 2 2 2 3 2 5 3 2 2 2" xfId="55604"/>
    <cellStyle name="Normal 3 2 2 2 3 2 5 3 2 3" xfId="41280"/>
    <cellStyle name="Normal 3 2 2 2 3 2 5 3 3" xfId="19707"/>
    <cellStyle name="Normal 3 2 2 2 3 2 5 3 3 2" xfId="48442"/>
    <cellStyle name="Normal 3 2 2 2 3 2 5 3 4" xfId="34118"/>
    <cellStyle name="Normal 3 2 2 2 3 2 5 4" xfId="8905"/>
    <cellStyle name="Normal 3 2 2 2 3 2 5 4 2" xfId="23288"/>
    <cellStyle name="Normal 3 2 2 2 3 2 5 4 2 2" xfId="52023"/>
    <cellStyle name="Normal 3 2 2 2 3 2 5 4 3" xfId="37699"/>
    <cellStyle name="Normal 3 2 2 2 3 2 5 5" xfId="16125"/>
    <cellStyle name="Normal 3 2 2 2 3 2 5 5 2" xfId="44861"/>
    <cellStyle name="Normal 3 2 2 2 3 2 5 6" xfId="30537"/>
    <cellStyle name="Normal 3 2 2 2 3 2 6" xfId="2467"/>
    <cellStyle name="Normal 3 2 2 2 3 2 6 2" xfId="6127"/>
    <cellStyle name="Normal 3 2 2 2 3 2 6 2 2" xfId="13387"/>
    <cellStyle name="Normal 3 2 2 2 3 2 6 2 2 2" xfId="27765"/>
    <cellStyle name="Normal 3 2 2 2 3 2 6 2 2 2 2" xfId="56499"/>
    <cellStyle name="Normal 3 2 2 2 3 2 6 2 2 3" xfId="42175"/>
    <cellStyle name="Normal 3 2 2 2 3 2 6 2 3" xfId="20602"/>
    <cellStyle name="Normal 3 2 2 2 3 2 6 2 3 2" xfId="49337"/>
    <cellStyle name="Normal 3 2 2 2 3 2 6 2 4" xfId="35013"/>
    <cellStyle name="Normal 3 2 2 2 3 2 6 3" xfId="9800"/>
    <cellStyle name="Normal 3 2 2 2 3 2 6 3 2" xfId="24183"/>
    <cellStyle name="Normal 3 2 2 2 3 2 6 3 2 2" xfId="52918"/>
    <cellStyle name="Normal 3 2 2 2 3 2 6 3 3" xfId="38594"/>
    <cellStyle name="Normal 3 2 2 2 3 2 6 4" xfId="17020"/>
    <cellStyle name="Normal 3 2 2 2 3 2 6 4 2" xfId="45756"/>
    <cellStyle name="Normal 3 2 2 2 3 2 6 5" xfId="31432"/>
    <cellStyle name="Normal 3 2 2 2 3 2 7" xfId="4326"/>
    <cellStyle name="Normal 3 2 2 2 3 2 7 2" xfId="11596"/>
    <cellStyle name="Normal 3 2 2 2 3 2 7 2 2" xfId="25975"/>
    <cellStyle name="Normal 3 2 2 2 3 2 7 2 2 2" xfId="54709"/>
    <cellStyle name="Normal 3 2 2 2 3 2 7 2 3" xfId="40385"/>
    <cellStyle name="Normal 3 2 2 2 3 2 7 3" xfId="18812"/>
    <cellStyle name="Normal 3 2 2 2 3 2 7 3 2" xfId="47547"/>
    <cellStyle name="Normal 3 2 2 2 3 2 7 4" xfId="33223"/>
    <cellStyle name="Normal 3 2 2 2 3 2 8" xfId="7995"/>
    <cellStyle name="Normal 3 2 2 2 3 2 8 2" xfId="22393"/>
    <cellStyle name="Normal 3 2 2 2 3 2 8 2 2" xfId="51128"/>
    <cellStyle name="Normal 3 2 2 2 3 2 8 3" xfId="36804"/>
    <cellStyle name="Normal 3 2 2 2 3 2 9" xfId="15230"/>
    <cellStyle name="Normal 3 2 2 2 3 2 9 2" xfId="43966"/>
    <cellStyle name="Normal 3 2 2 2 3 3" xfId="591"/>
    <cellStyle name="Normal 3 2 2 2 3 3 2" xfId="868"/>
    <cellStyle name="Normal 3 2 2 2 3 3 2 2" xfId="1315"/>
    <cellStyle name="Normal 3 2 2 2 3 3 2 2 2" xfId="2298"/>
    <cellStyle name="Normal 3 2 2 2 3 3 2 2 2 2" xfId="4090"/>
    <cellStyle name="Normal 3 2 2 2 3 3 2 2 2 2 2" xfId="7749"/>
    <cellStyle name="Normal 3 2 2 2 3 3 2 2 2 2 2 2" xfId="15009"/>
    <cellStyle name="Normal 3 2 2 2 3 3 2 2 2 2 2 2 2" xfId="29387"/>
    <cellStyle name="Normal 3 2 2 2 3 3 2 2 2 2 2 2 2 2" xfId="58121"/>
    <cellStyle name="Normal 3 2 2 2 3 3 2 2 2 2 2 2 3" xfId="43797"/>
    <cellStyle name="Normal 3 2 2 2 3 3 2 2 2 2 2 3" xfId="22224"/>
    <cellStyle name="Normal 3 2 2 2 3 3 2 2 2 2 2 3 2" xfId="50959"/>
    <cellStyle name="Normal 3 2 2 2 3 3 2 2 2 2 2 4" xfId="36635"/>
    <cellStyle name="Normal 3 2 2 2 3 3 2 2 2 2 3" xfId="11422"/>
    <cellStyle name="Normal 3 2 2 2 3 3 2 2 2 2 3 2" xfId="25805"/>
    <cellStyle name="Normal 3 2 2 2 3 3 2 2 2 2 3 2 2" xfId="54540"/>
    <cellStyle name="Normal 3 2 2 2 3 3 2 2 2 2 3 3" xfId="40216"/>
    <cellStyle name="Normal 3 2 2 2 3 3 2 2 2 2 4" xfId="18642"/>
    <cellStyle name="Normal 3 2 2 2 3 3 2 2 2 2 4 2" xfId="47378"/>
    <cellStyle name="Normal 3 2 2 2 3 3 2 2 2 2 5" xfId="33054"/>
    <cellStyle name="Normal 3 2 2 2 3 3 2 2 2 3" xfId="5959"/>
    <cellStyle name="Normal 3 2 2 2 3 3 2 2 2 3 2" xfId="13219"/>
    <cellStyle name="Normal 3 2 2 2 3 3 2 2 2 3 2 2" xfId="27597"/>
    <cellStyle name="Normal 3 2 2 2 3 3 2 2 2 3 2 2 2" xfId="56331"/>
    <cellStyle name="Normal 3 2 2 2 3 3 2 2 2 3 2 3" xfId="42007"/>
    <cellStyle name="Normal 3 2 2 2 3 3 2 2 2 3 3" xfId="20434"/>
    <cellStyle name="Normal 3 2 2 2 3 3 2 2 2 3 3 2" xfId="49169"/>
    <cellStyle name="Normal 3 2 2 2 3 3 2 2 2 3 4" xfId="34845"/>
    <cellStyle name="Normal 3 2 2 2 3 3 2 2 2 4" xfId="9632"/>
    <cellStyle name="Normal 3 2 2 2 3 3 2 2 2 4 2" xfId="24015"/>
    <cellStyle name="Normal 3 2 2 2 3 3 2 2 2 4 2 2" xfId="52750"/>
    <cellStyle name="Normal 3 2 2 2 3 3 2 2 2 4 3" xfId="38426"/>
    <cellStyle name="Normal 3 2 2 2 3 3 2 2 2 5" xfId="16852"/>
    <cellStyle name="Normal 3 2 2 2 3 3 2 2 2 5 2" xfId="45588"/>
    <cellStyle name="Normal 3 2 2 2 3 3 2 2 2 6" xfId="31264"/>
    <cellStyle name="Normal 3 2 2 2 3 3 2 2 3" xfId="3194"/>
    <cellStyle name="Normal 3 2 2 2 3 3 2 2 3 2" xfId="6854"/>
    <cellStyle name="Normal 3 2 2 2 3 3 2 2 3 2 2" xfId="14114"/>
    <cellStyle name="Normal 3 2 2 2 3 3 2 2 3 2 2 2" xfId="28492"/>
    <cellStyle name="Normal 3 2 2 2 3 3 2 2 3 2 2 2 2" xfId="57226"/>
    <cellStyle name="Normal 3 2 2 2 3 3 2 2 3 2 2 3" xfId="42902"/>
    <cellStyle name="Normal 3 2 2 2 3 3 2 2 3 2 3" xfId="21329"/>
    <cellStyle name="Normal 3 2 2 2 3 3 2 2 3 2 3 2" xfId="50064"/>
    <cellStyle name="Normal 3 2 2 2 3 3 2 2 3 2 4" xfId="35740"/>
    <cellStyle name="Normal 3 2 2 2 3 3 2 2 3 3" xfId="10527"/>
    <cellStyle name="Normal 3 2 2 2 3 3 2 2 3 3 2" xfId="24910"/>
    <cellStyle name="Normal 3 2 2 2 3 3 2 2 3 3 2 2" xfId="53645"/>
    <cellStyle name="Normal 3 2 2 2 3 3 2 2 3 3 3" xfId="39321"/>
    <cellStyle name="Normal 3 2 2 2 3 3 2 2 3 4" xfId="17747"/>
    <cellStyle name="Normal 3 2 2 2 3 3 2 2 3 4 2" xfId="46483"/>
    <cellStyle name="Normal 3 2 2 2 3 3 2 2 3 5" xfId="32159"/>
    <cellStyle name="Normal 3 2 2 2 3 3 2 2 4" xfId="5059"/>
    <cellStyle name="Normal 3 2 2 2 3 3 2 2 4 2" xfId="12324"/>
    <cellStyle name="Normal 3 2 2 2 3 3 2 2 4 2 2" xfId="26702"/>
    <cellStyle name="Normal 3 2 2 2 3 3 2 2 4 2 2 2" xfId="55436"/>
    <cellStyle name="Normal 3 2 2 2 3 3 2 2 4 2 3" xfId="41112"/>
    <cellStyle name="Normal 3 2 2 2 3 3 2 2 4 3" xfId="19539"/>
    <cellStyle name="Normal 3 2 2 2 3 3 2 2 4 3 2" xfId="48274"/>
    <cellStyle name="Normal 3 2 2 2 3 3 2 2 4 4" xfId="33950"/>
    <cellStyle name="Normal 3 2 2 2 3 3 2 2 5" xfId="8731"/>
    <cellStyle name="Normal 3 2 2 2 3 3 2 2 5 2" xfId="23120"/>
    <cellStyle name="Normal 3 2 2 2 3 3 2 2 5 2 2" xfId="51855"/>
    <cellStyle name="Normal 3 2 2 2 3 3 2 2 5 3" xfId="37531"/>
    <cellStyle name="Normal 3 2 2 2 3 3 2 2 6" xfId="15957"/>
    <cellStyle name="Normal 3 2 2 2 3 3 2 2 6 2" xfId="44693"/>
    <cellStyle name="Normal 3 2 2 2 3 3 2 2 7" xfId="30369"/>
    <cellStyle name="Normal 3 2 2 2 3 3 2 3" xfId="1851"/>
    <cellStyle name="Normal 3 2 2 2 3 3 2 3 2" xfId="3643"/>
    <cellStyle name="Normal 3 2 2 2 3 3 2 3 2 2" xfId="7302"/>
    <cellStyle name="Normal 3 2 2 2 3 3 2 3 2 2 2" xfId="14562"/>
    <cellStyle name="Normal 3 2 2 2 3 3 2 3 2 2 2 2" xfId="28940"/>
    <cellStyle name="Normal 3 2 2 2 3 3 2 3 2 2 2 2 2" xfId="57674"/>
    <cellStyle name="Normal 3 2 2 2 3 3 2 3 2 2 2 3" xfId="43350"/>
    <cellStyle name="Normal 3 2 2 2 3 3 2 3 2 2 3" xfId="21777"/>
    <cellStyle name="Normal 3 2 2 2 3 3 2 3 2 2 3 2" xfId="50512"/>
    <cellStyle name="Normal 3 2 2 2 3 3 2 3 2 2 4" xfId="36188"/>
    <cellStyle name="Normal 3 2 2 2 3 3 2 3 2 3" xfId="10975"/>
    <cellStyle name="Normal 3 2 2 2 3 3 2 3 2 3 2" xfId="25358"/>
    <cellStyle name="Normal 3 2 2 2 3 3 2 3 2 3 2 2" xfId="54093"/>
    <cellStyle name="Normal 3 2 2 2 3 3 2 3 2 3 3" xfId="39769"/>
    <cellStyle name="Normal 3 2 2 2 3 3 2 3 2 4" xfId="18195"/>
    <cellStyle name="Normal 3 2 2 2 3 3 2 3 2 4 2" xfId="46931"/>
    <cellStyle name="Normal 3 2 2 2 3 3 2 3 2 5" xfId="32607"/>
    <cellStyle name="Normal 3 2 2 2 3 3 2 3 3" xfId="5512"/>
    <cellStyle name="Normal 3 2 2 2 3 3 2 3 3 2" xfId="12772"/>
    <cellStyle name="Normal 3 2 2 2 3 3 2 3 3 2 2" xfId="27150"/>
    <cellStyle name="Normal 3 2 2 2 3 3 2 3 3 2 2 2" xfId="55884"/>
    <cellStyle name="Normal 3 2 2 2 3 3 2 3 3 2 3" xfId="41560"/>
    <cellStyle name="Normal 3 2 2 2 3 3 2 3 3 3" xfId="19987"/>
    <cellStyle name="Normal 3 2 2 2 3 3 2 3 3 3 2" xfId="48722"/>
    <cellStyle name="Normal 3 2 2 2 3 3 2 3 3 4" xfId="34398"/>
    <cellStyle name="Normal 3 2 2 2 3 3 2 3 4" xfId="9185"/>
    <cellStyle name="Normal 3 2 2 2 3 3 2 3 4 2" xfId="23568"/>
    <cellStyle name="Normal 3 2 2 2 3 3 2 3 4 2 2" xfId="52303"/>
    <cellStyle name="Normal 3 2 2 2 3 3 2 3 4 3" xfId="37979"/>
    <cellStyle name="Normal 3 2 2 2 3 3 2 3 5" xfId="16405"/>
    <cellStyle name="Normal 3 2 2 2 3 3 2 3 5 2" xfId="45141"/>
    <cellStyle name="Normal 3 2 2 2 3 3 2 3 6" xfId="30817"/>
    <cellStyle name="Normal 3 2 2 2 3 3 2 4" xfId="2747"/>
    <cellStyle name="Normal 3 2 2 2 3 3 2 4 2" xfId="6407"/>
    <cellStyle name="Normal 3 2 2 2 3 3 2 4 2 2" xfId="13667"/>
    <cellStyle name="Normal 3 2 2 2 3 3 2 4 2 2 2" xfId="28045"/>
    <cellStyle name="Normal 3 2 2 2 3 3 2 4 2 2 2 2" xfId="56779"/>
    <cellStyle name="Normal 3 2 2 2 3 3 2 4 2 2 3" xfId="42455"/>
    <cellStyle name="Normal 3 2 2 2 3 3 2 4 2 3" xfId="20882"/>
    <cellStyle name="Normal 3 2 2 2 3 3 2 4 2 3 2" xfId="49617"/>
    <cellStyle name="Normal 3 2 2 2 3 3 2 4 2 4" xfId="35293"/>
    <cellStyle name="Normal 3 2 2 2 3 3 2 4 3" xfId="10080"/>
    <cellStyle name="Normal 3 2 2 2 3 3 2 4 3 2" xfId="24463"/>
    <cellStyle name="Normal 3 2 2 2 3 3 2 4 3 2 2" xfId="53198"/>
    <cellStyle name="Normal 3 2 2 2 3 3 2 4 3 3" xfId="38874"/>
    <cellStyle name="Normal 3 2 2 2 3 3 2 4 4" xfId="17300"/>
    <cellStyle name="Normal 3 2 2 2 3 3 2 4 4 2" xfId="46036"/>
    <cellStyle name="Normal 3 2 2 2 3 3 2 4 5" xfId="31712"/>
    <cellStyle name="Normal 3 2 2 2 3 3 2 5" xfId="4612"/>
    <cellStyle name="Normal 3 2 2 2 3 3 2 5 2" xfId="11877"/>
    <cellStyle name="Normal 3 2 2 2 3 3 2 5 2 2" xfId="26255"/>
    <cellStyle name="Normal 3 2 2 2 3 3 2 5 2 2 2" xfId="54989"/>
    <cellStyle name="Normal 3 2 2 2 3 3 2 5 2 3" xfId="40665"/>
    <cellStyle name="Normal 3 2 2 2 3 3 2 5 3" xfId="19092"/>
    <cellStyle name="Normal 3 2 2 2 3 3 2 5 3 2" xfId="47827"/>
    <cellStyle name="Normal 3 2 2 2 3 3 2 5 4" xfId="33503"/>
    <cellStyle name="Normal 3 2 2 2 3 3 2 6" xfId="8284"/>
    <cellStyle name="Normal 3 2 2 2 3 3 2 6 2" xfId="22673"/>
    <cellStyle name="Normal 3 2 2 2 3 3 2 6 2 2" xfId="51408"/>
    <cellStyle name="Normal 3 2 2 2 3 3 2 6 3" xfId="37084"/>
    <cellStyle name="Normal 3 2 2 2 3 3 2 7" xfId="15510"/>
    <cellStyle name="Normal 3 2 2 2 3 3 2 7 2" xfId="44246"/>
    <cellStyle name="Normal 3 2 2 2 3 3 2 8" xfId="29922"/>
    <cellStyle name="Normal 3 2 2 2 3 3 3" xfId="1091"/>
    <cellStyle name="Normal 3 2 2 2 3 3 3 2" xfId="2074"/>
    <cellStyle name="Normal 3 2 2 2 3 3 3 2 2" xfId="3866"/>
    <cellStyle name="Normal 3 2 2 2 3 3 3 2 2 2" xfId="7525"/>
    <cellStyle name="Normal 3 2 2 2 3 3 3 2 2 2 2" xfId="14785"/>
    <cellStyle name="Normal 3 2 2 2 3 3 3 2 2 2 2 2" xfId="29163"/>
    <cellStyle name="Normal 3 2 2 2 3 3 3 2 2 2 2 2 2" xfId="57897"/>
    <cellStyle name="Normal 3 2 2 2 3 3 3 2 2 2 2 3" xfId="43573"/>
    <cellStyle name="Normal 3 2 2 2 3 3 3 2 2 2 3" xfId="22000"/>
    <cellStyle name="Normal 3 2 2 2 3 3 3 2 2 2 3 2" xfId="50735"/>
    <cellStyle name="Normal 3 2 2 2 3 3 3 2 2 2 4" xfId="36411"/>
    <cellStyle name="Normal 3 2 2 2 3 3 3 2 2 3" xfId="11198"/>
    <cellStyle name="Normal 3 2 2 2 3 3 3 2 2 3 2" xfId="25581"/>
    <cellStyle name="Normal 3 2 2 2 3 3 3 2 2 3 2 2" xfId="54316"/>
    <cellStyle name="Normal 3 2 2 2 3 3 3 2 2 3 3" xfId="39992"/>
    <cellStyle name="Normal 3 2 2 2 3 3 3 2 2 4" xfId="18418"/>
    <cellStyle name="Normal 3 2 2 2 3 3 3 2 2 4 2" xfId="47154"/>
    <cellStyle name="Normal 3 2 2 2 3 3 3 2 2 5" xfId="32830"/>
    <cellStyle name="Normal 3 2 2 2 3 3 3 2 3" xfId="5735"/>
    <cellStyle name="Normal 3 2 2 2 3 3 3 2 3 2" xfId="12995"/>
    <cellStyle name="Normal 3 2 2 2 3 3 3 2 3 2 2" xfId="27373"/>
    <cellStyle name="Normal 3 2 2 2 3 3 3 2 3 2 2 2" xfId="56107"/>
    <cellStyle name="Normal 3 2 2 2 3 3 3 2 3 2 3" xfId="41783"/>
    <cellStyle name="Normal 3 2 2 2 3 3 3 2 3 3" xfId="20210"/>
    <cellStyle name="Normal 3 2 2 2 3 3 3 2 3 3 2" xfId="48945"/>
    <cellStyle name="Normal 3 2 2 2 3 3 3 2 3 4" xfId="34621"/>
    <cellStyle name="Normal 3 2 2 2 3 3 3 2 4" xfId="9408"/>
    <cellStyle name="Normal 3 2 2 2 3 3 3 2 4 2" xfId="23791"/>
    <cellStyle name="Normal 3 2 2 2 3 3 3 2 4 2 2" xfId="52526"/>
    <cellStyle name="Normal 3 2 2 2 3 3 3 2 4 3" xfId="38202"/>
    <cellStyle name="Normal 3 2 2 2 3 3 3 2 5" xfId="16628"/>
    <cellStyle name="Normal 3 2 2 2 3 3 3 2 5 2" xfId="45364"/>
    <cellStyle name="Normal 3 2 2 2 3 3 3 2 6" xfId="31040"/>
    <cellStyle name="Normal 3 2 2 2 3 3 3 3" xfId="2970"/>
    <cellStyle name="Normal 3 2 2 2 3 3 3 3 2" xfId="6630"/>
    <cellStyle name="Normal 3 2 2 2 3 3 3 3 2 2" xfId="13890"/>
    <cellStyle name="Normal 3 2 2 2 3 3 3 3 2 2 2" xfId="28268"/>
    <cellStyle name="Normal 3 2 2 2 3 3 3 3 2 2 2 2" xfId="57002"/>
    <cellStyle name="Normal 3 2 2 2 3 3 3 3 2 2 3" xfId="42678"/>
    <cellStyle name="Normal 3 2 2 2 3 3 3 3 2 3" xfId="21105"/>
    <cellStyle name="Normal 3 2 2 2 3 3 3 3 2 3 2" xfId="49840"/>
    <cellStyle name="Normal 3 2 2 2 3 3 3 3 2 4" xfId="35516"/>
    <cellStyle name="Normal 3 2 2 2 3 3 3 3 3" xfId="10303"/>
    <cellStyle name="Normal 3 2 2 2 3 3 3 3 3 2" xfId="24686"/>
    <cellStyle name="Normal 3 2 2 2 3 3 3 3 3 2 2" xfId="53421"/>
    <cellStyle name="Normal 3 2 2 2 3 3 3 3 3 3" xfId="39097"/>
    <cellStyle name="Normal 3 2 2 2 3 3 3 3 4" xfId="17523"/>
    <cellStyle name="Normal 3 2 2 2 3 3 3 3 4 2" xfId="46259"/>
    <cellStyle name="Normal 3 2 2 2 3 3 3 3 5" xfId="31935"/>
    <cellStyle name="Normal 3 2 2 2 3 3 3 4" xfId="4835"/>
    <cellStyle name="Normal 3 2 2 2 3 3 3 4 2" xfId="12100"/>
    <cellStyle name="Normal 3 2 2 2 3 3 3 4 2 2" xfId="26478"/>
    <cellStyle name="Normal 3 2 2 2 3 3 3 4 2 2 2" xfId="55212"/>
    <cellStyle name="Normal 3 2 2 2 3 3 3 4 2 3" xfId="40888"/>
    <cellStyle name="Normal 3 2 2 2 3 3 3 4 3" xfId="19315"/>
    <cellStyle name="Normal 3 2 2 2 3 3 3 4 3 2" xfId="48050"/>
    <cellStyle name="Normal 3 2 2 2 3 3 3 4 4" xfId="33726"/>
    <cellStyle name="Normal 3 2 2 2 3 3 3 5" xfId="8507"/>
    <cellStyle name="Normal 3 2 2 2 3 3 3 5 2" xfId="22896"/>
    <cellStyle name="Normal 3 2 2 2 3 3 3 5 2 2" xfId="51631"/>
    <cellStyle name="Normal 3 2 2 2 3 3 3 5 3" xfId="37307"/>
    <cellStyle name="Normal 3 2 2 2 3 3 3 6" xfId="15733"/>
    <cellStyle name="Normal 3 2 2 2 3 3 3 6 2" xfId="44469"/>
    <cellStyle name="Normal 3 2 2 2 3 3 3 7" xfId="30145"/>
    <cellStyle name="Normal 3 2 2 2 3 3 4" xfId="1623"/>
    <cellStyle name="Normal 3 2 2 2 3 3 4 2" xfId="3419"/>
    <cellStyle name="Normal 3 2 2 2 3 3 4 2 2" xfId="7078"/>
    <cellStyle name="Normal 3 2 2 2 3 3 4 2 2 2" xfId="14338"/>
    <cellStyle name="Normal 3 2 2 2 3 3 4 2 2 2 2" xfId="28716"/>
    <cellStyle name="Normal 3 2 2 2 3 3 4 2 2 2 2 2" xfId="57450"/>
    <cellStyle name="Normal 3 2 2 2 3 3 4 2 2 2 3" xfId="43126"/>
    <cellStyle name="Normal 3 2 2 2 3 3 4 2 2 3" xfId="21553"/>
    <cellStyle name="Normal 3 2 2 2 3 3 4 2 2 3 2" xfId="50288"/>
    <cellStyle name="Normal 3 2 2 2 3 3 4 2 2 4" xfId="35964"/>
    <cellStyle name="Normal 3 2 2 2 3 3 4 2 3" xfId="10751"/>
    <cellStyle name="Normal 3 2 2 2 3 3 4 2 3 2" xfId="25134"/>
    <cellStyle name="Normal 3 2 2 2 3 3 4 2 3 2 2" xfId="53869"/>
    <cellStyle name="Normal 3 2 2 2 3 3 4 2 3 3" xfId="39545"/>
    <cellStyle name="Normal 3 2 2 2 3 3 4 2 4" xfId="17971"/>
    <cellStyle name="Normal 3 2 2 2 3 3 4 2 4 2" xfId="46707"/>
    <cellStyle name="Normal 3 2 2 2 3 3 4 2 5" xfId="32383"/>
    <cellStyle name="Normal 3 2 2 2 3 3 4 3" xfId="5288"/>
    <cellStyle name="Normal 3 2 2 2 3 3 4 3 2" xfId="12548"/>
    <cellStyle name="Normal 3 2 2 2 3 3 4 3 2 2" xfId="26926"/>
    <cellStyle name="Normal 3 2 2 2 3 3 4 3 2 2 2" xfId="55660"/>
    <cellStyle name="Normal 3 2 2 2 3 3 4 3 2 3" xfId="41336"/>
    <cellStyle name="Normal 3 2 2 2 3 3 4 3 3" xfId="19763"/>
    <cellStyle name="Normal 3 2 2 2 3 3 4 3 3 2" xfId="48498"/>
    <cellStyle name="Normal 3 2 2 2 3 3 4 3 4" xfId="34174"/>
    <cellStyle name="Normal 3 2 2 2 3 3 4 4" xfId="8961"/>
    <cellStyle name="Normal 3 2 2 2 3 3 4 4 2" xfId="23344"/>
    <cellStyle name="Normal 3 2 2 2 3 3 4 4 2 2" xfId="52079"/>
    <cellStyle name="Normal 3 2 2 2 3 3 4 4 3" xfId="37755"/>
    <cellStyle name="Normal 3 2 2 2 3 3 4 5" xfId="16181"/>
    <cellStyle name="Normal 3 2 2 2 3 3 4 5 2" xfId="44917"/>
    <cellStyle name="Normal 3 2 2 2 3 3 4 6" xfId="30593"/>
    <cellStyle name="Normal 3 2 2 2 3 3 5" xfId="2523"/>
    <cellStyle name="Normal 3 2 2 2 3 3 5 2" xfId="6183"/>
    <cellStyle name="Normal 3 2 2 2 3 3 5 2 2" xfId="13443"/>
    <cellStyle name="Normal 3 2 2 2 3 3 5 2 2 2" xfId="27821"/>
    <cellStyle name="Normal 3 2 2 2 3 3 5 2 2 2 2" xfId="56555"/>
    <cellStyle name="Normal 3 2 2 2 3 3 5 2 2 3" xfId="42231"/>
    <cellStyle name="Normal 3 2 2 2 3 3 5 2 3" xfId="20658"/>
    <cellStyle name="Normal 3 2 2 2 3 3 5 2 3 2" xfId="49393"/>
    <cellStyle name="Normal 3 2 2 2 3 3 5 2 4" xfId="35069"/>
    <cellStyle name="Normal 3 2 2 2 3 3 5 3" xfId="9856"/>
    <cellStyle name="Normal 3 2 2 2 3 3 5 3 2" xfId="24239"/>
    <cellStyle name="Normal 3 2 2 2 3 3 5 3 2 2" xfId="52974"/>
    <cellStyle name="Normal 3 2 2 2 3 3 5 3 3" xfId="38650"/>
    <cellStyle name="Normal 3 2 2 2 3 3 5 4" xfId="17076"/>
    <cellStyle name="Normal 3 2 2 2 3 3 5 4 2" xfId="45812"/>
    <cellStyle name="Normal 3 2 2 2 3 3 5 5" xfId="31488"/>
    <cellStyle name="Normal 3 2 2 2 3 3 6" xfId="4386"/>
    <cellStyle name="Normal 3 2 2 2 3 3 6 2" xfId="11653"/>
    <cellStyle name="Normal 3 2 2 2 3 3 6 2 2" xfId="26031"/>
    <cellStyle name="Normal 3 2 2 2 3 3 6 2 2 2" xfId="54765"/>
    <cellStyle name="Normal 3 2 2 2 3 3 6 2 3" xfId="40441"/>
    <cellStyle name="Normal 3 2 2 2 3 3 6 3" xfId="18868"/>
    <cellStyle name="Normal 3 2 2 2 3 3 6 3 2" xfId="47603"/>
    <cellStyle name="Normal 3 2 2 2 3 3 6 4" xfId="33279"/>
    <cellStyle name="Normal 3 2 2 2 3 3 7" xfId="8057"/>
    <cellStyle name="Normal 3 2 2 2 3 3 7 2" xfId="22449"/>
    <cellStyle name="Normal 3 2 2 2 3 3 7 2 2" xfId="51184"/>
    <cellStyle name="Normal 3 2 2 2 3 3 7 3" xfId="36860"/>
    <cellStyle name="Normal 3 2 2 2 3 3 8" xfId="15286"/>
    <cellStyle name="Normal 3 2 2 2 3 3 8 2" xfId="44022"/>
    <cellStyle name="Normal 3 2 2 2 3 3 9" xfId="29698"/>
    <cellStyle name="Normal 3 2 2 2 3 4" xfId="753"/>
    <cellStyle name="Normal 3 2 2 2 3 4 2" xfId="1203"/>
    <cellStyle name="Normal 3 2 2 2 3 4 2 2" xfId="2186"/>
    <cellStyle name="Normal 3 2 2 2 3 4 2 2 2" xfId="3978"/>
    <cellStyle name="Normal 3 2 2 2 3 4 2 2 2 2" xfId="7637"/>
    <cellStyle name="Normal 3 2 2 2 3 4 2 2 2 2 2" xfId="14897"/>
    <cellStyle name="Normal 3 2 2 2 3 4 2 2 2 2 2 2" xfId="29275"/>
    <cellStyle name="Normal 3 2 2 2 3 4 2 2 2 2 2 2 2" xfId="58009"/>
    <cellStyle name="Normal 3 2 2 2 3 4 2 2 2 2 2 3" xfId="43685"/>
    <cellStyle name="Normal 3 2 2 2 3 4 2 2 2 2 3" xfId="22112"/>
    <cellStyle name="Normal 3 2 2 2 3 4 2 2 2 2 3 2" xfId="50847"/>
    <cellStyle name="Normal 3 2 2 2 3 4 2 2 2 2 4" xfId="36523"/>
    <cellStyle name="Normal 3 2 2 2 3 4 2 2 2 3" xfId="11310"/>
    <cellStyle name="Normal 3 2 2 2 3 4 2 2 2 3 2" xfId="25693"/>
    <cellStyle name="Normal 3 2 2 2 3 4 2 2 2 3 2 2" xfId="54428"/>
    <cellStyle name="Normal 3 2 2 2 3 4 2 2 2 3 3" xfId="40104"/>
    <cellStyle name="Normal 3 2 2 2 3 4 2 2 2 4" xfId="18530"/>
    <cellStyle name="Normal 3 2 2 2 3 4 2 2 2 4 2" xfId="47266"/>
    <cellStyle name="Normal 3 2 2 2 3 4 2 2 2 5" xfId="32942"/>
    <cellStyle name="Normal 3 2 2 2 3 4 2 2 3" xfId="5847"/>
    <cellStyle name="Normal 3 2 2 2 3 4 2 2 3 2" xfId="13107"/>
    <cellStyle name="Normal 3 2 2 2 3 4 2 2 3 2 2" xfId="27485"/>
    <cellStyle name="Normal 3 2 2 2 3 4 2 2 3 2 2 2" xfId="56219"/>
    <cellStyle name="Normal 3 2 2 2 3 4 2 2 3 2 3" xfId="41895"/>
    <cellStyle name="Normal 3 2 2 2 3 4 2 2 3 3" xfId="20322"/>
    <cellStyle name="Normal 3 2 2 2 3 4 2 2 3 3 2" xfId="49057"/>
    <cellStyle name="Normal 3 2 2 2 3 4 2 2 3 4" xfId="34733"/>
    <cellStyle name="Normal 3 2 2 2 3 4 2 2 4" xfId="9520"/>
    <cellStyle name="Normal 3 2 2 2 3 4 2 2 4 2" xfId="23903"/>
    <cellStyle name="Normal 3 2 2 2 3 4 2 2 4 2 2" xfId="52638"/>
    <cellStyle name="Normal 3 2 2 2 3 4 2 2 4 3" xfId="38314"/>
    <cellStyle name="Normal 3 2 2 2 3 4 2 2 5" xfId="16740"/>
    <cellStyle name="Normal 3 2 2 2 3 4 2 2 5 2" xfId="45476"/>
    <cellStyle name="Normal 3 2 2 2 3 4 2 2 6" xfId="31152"/>
    <cellStyle name="Normal 3 2 2 2 3 4 2 3" xfId="3082"/>
    <cellStyle name="Normal 3 2 2 2 3 4 2 3 2" xfId="6742"/>
    <cellStyle name="Normal 3 2 2 2 3 4 2 3 2 2" xfId="14002"/>
    <cellStyle name="Normal 3 2 2 2 3 4 2 3 2 2 2" xfId="28380"/>
    <cellStyle name="Normal 3 2 2 2 3 4 2 3 2 2 2 2" xfId="57114"/>
    <cellStyle name="Normal 3 2 2 2 3 4 2 3 2 2 3" xfId="42790"/>
    <cellStyle name="Normal 3 2 2 2 3 4 2 3 2 3" xfId="21217"/>
    <cellStyle name="Normal 3 2 2 2 3 4 2 3 2 3 2" xfId="49952"/>
    <cellStyle name="Normal 3 2 2 2 3 4 2 3 2 4" xfId="35628"/>
    <cellStyle name="Normal 3 2 2 2 3 4 2 3 3" xfId="10415"/>
    <cellStyle name="Normal 3 2 2 2 3 4 2 3 3 2" xfId="24798"/>
    <cellStyle name="Normal 3 2 2 2 3 4 2 3 3 2 2" xfId="53533"/>
    <cellStyle name="Normal 3 2 2 2 3 4 2 3 3 3" xfId="39209"/>
    <cellStyle name="Normal 3 2 2 2 3 4 2 3 4" xfId="17635"/>
    <cellStyle name="Normal 3 2 2 2 3 4 2 3 4 2" xfId="46371"/>
    <cellStyle name="Normal 3 2 2 2 3 4 2 3 5" xfId="32047"/>
    <cellStyle name="Normal 3 2 2 2 3 4 2 4" xfId="4947"/>
    <cellStyle name="Normal 3 2 2 2 3 4 2 4 2" xfId="12212"/>
    <cellStyle name="Normal 3 2 2 2 3 4 2 4 2 2" xfId="26590"/>
    <cellStyle name="Normal 3 2 2 2 3 4 2 4 2 2 2" xfId="55324"/>
    <cellStyle name="Normal 3 2 2 2 3 4 2 4 2 3" xfId="41000"/>
    <cellStyle name="Normal 3 2 2 2 3 4 2 4 3" xfId="19427"/>
    <cellStyle name="Normal 3 2 2 2 3 4 2 4 3 2" xfId="48162"/>
    <cellStyle name="Normal 3 2 2 2 3 4 2 4 4" xfId="33838"/>
    <cellStyle name="Normal 3 2 2 2 3 4 2 5" xfId="8619"/>
    <cellStyle name="Normal 3 2 2 2 3 4 2 5 2" xfId="23008"/>
    <cellStyle name="Normal 3 2 2 2 3 4 2 5 2 2" xfId="51743"/>
    <cellStyle name="Normal 3 2 2 2 3 4 2 5 3" xfId="37419"/>
    <cellStyle name="Normal 3 2 2 2 3 4 2 6" xfId="15845"/>
    <cellStyle name="Normal 3 2 2 2 3 4 2 6 2" xfId="44581"/>
    <cellStyle name="Normal 3 2 2 2 3 4 2 7" xfId="30257"/>
    <cellStyle name="Normal 3 2 2 2 3 4 3" xfId="1739"/>
    <cellStyle name="Normal 3 2 2 2 3 4 3 2" xfId="3531"/>
    <cellStyle name="Normal 3 2 2 2 3 4 3 2 2" xfId="7190"/>
    <cellStyle name="Normal 3 2 2 2 3 4 3 2 2 2" xfId="14450"/>
    <cellStyle name="Normal 3 2 2 2 3 4 3 2 2 2 2" xfId="28828"/>
    <cellStyle name="Normal 3 2 2 2 3 4 3 2 2 2 2 2" xfId="57562"/>
    <cellStyle name="Normal 3 2 2 2 3 4 3 2 2 2 3" xfId="43238"/>
    <cellStyle name="Normal 3 2 2 2 3 4 3 2 2 3" xfId="21665"/>
    <cellStyle name="Normal 3 2 2 2 3 4 3 2 2 3 2" xfId="50400"/>
    <cellStyle name="Normal 3 2 2 2 3 4 3 2 2 4" xfId="36076"/>
    <cellStyle name="Normal 3 2 2 2 3 4 3 2 3" xfId="10863"/>
    <cellStyle name="Normal 3 2 2 2 3 4 3 2 3 2" xfId="25246"/>
    <cellStyle name="Normal 3 2 2 2 3 4 3 2 3 2 2" xfId="53981"/>
    <cellStyle name="Normal 3 2 2 2 3 4 3 2 3 3" xfId="39657"/>
    <cellStyle name="Normal 3 2 2 2 3 4 3 2 4" xfId="18083"/>
    <cellStyle name="Normal 3 2 2 2 3 4 3 2 4 2" xfId="46819"/>
    <cellStyle name="Normal 3 2 2 2 3 4 3 2 5" xfId="32495"/>
    <cellStyle name="Normal 3 2 2 2 3 4 3 3" xfId="5400"/>
    <cellStyle name="Normal 3 2 2 2 3 4 3 3 2" xfId="12660"/>
    <cellStyle name="Normal 3 2 2 2 3 4 3 3 2 2" xfId="27038"/>
    <cellStyle name="Normal 3 2 2 2 3 4 3 3 2 2 2" xfId="55772"/>
    <cellStyle name="Normal 3 2 2 2 3 4 3 3 2 3" xfId="41448"/>
    <cellStyle name="Normal 3 2 2 2 3 4 3 3 3" xfId="19875"/>
    <cellStyle name="Normal 3 2 2 2 3 4 3 3 3 2" xfId="48610"/>
    <cellStyle name="Normal 3 2 2 2 3 4 3 3 4" xfId="34286"/>
    <cellStyle name="Normal 3 2 2 2 3 4 3 4" xfId="9073"/>
    <cellStyle name="Normal 3 2 2 2 3 4 3 4 2" xfId="23456"/>
    <cellStyle name="Normal 3 2 2 2 3 4 3 4 2 2" xfId="52191"/>
    <cellStyle name="Normal 3 2 2 2 3 4 3 4 3" xfId="37867"/>
    <cellStyle name="Normal 3 2 2 2 3 4 3 5" xfId="16293"/>
    <cellStyle name="Normal 3 2 2 2 3 4 3 5 2" xfId="45029"/>
    <cellStyle name="Normal 3 2 2 2 3 4 3 6" xfId="30705"/>
    <cellStyle name="Normal 3 2 2 2 3 4 4" xfId="2635"/>
    <cellStyle name="Normal 3 2 2 2 3 4 4 2" xfId="6295"/>
    <cellStyle name="Normal 3 2 2 2 3 4 4 2 2" xfId="13555"/>
    <cellStyle name="Normal 3 2 2 2 3 4 4 2 2 2" xfId="27933"/>
    <cellStyle name="Normal 3 2 2 2 3 4 4 2 2 2 2" xfId="56667"/>
    <cellStyle name="Normal 3 2 2 2 3 4 4 2 2 3" xfId="42343"/>
    <cellStyle name="Normal 3 2 2 2 3 4 4 2 3" xfId="20770"/>
    <cellStyle name="Normal 3 2 2 2 3 4 4 2 3 2" xfId="49505"/>
    <cellStyle name="Normal 3 2 2 2 3 4 4 2 4" xfId="35181"/>
    <cellStyle name="Normal 3 2 2 2 3 4 4 3" xfId="9968"/>
    <cellStyle name="Normal 3 2 2 2 3 4 4 3 2" xfId="24351"/>
    <cellStyle name="Normal 3 2 2 2 3 4 4 3 2 2" xfId="53086"/>
    <cellStyle name="Normal 3 2 2 2 3 4 4 3 3" xfId="38762"/>
    <cellStyle name="Normal 3 2 2 2 3 4 4 4" xfId="17188"/>
    <cellStyle name="Normal 3 2 2 2 3 4 4 4 2" xfId="45924"/>
    <cellStyle name="Normal 3 2 2 2 3 4 4 5" xfId="31600"/>
    <cellStyle name="Normal 3 2 2 2 3 4 5" xfId="4499"/>
    <cellStyle name="Normal 3 2 2 2 3 4 5 2" xfId="11765"/>
    <cellStyle name="Normal 3 2 2 2 3 4 5 2 2" xfId="26143"/>
    <cellStyle name="Normal 3 2 2 2 3 4 5 2 2 2" xfId="54877"/>
    <cellStyle name="Normal 3 2 2 2 3 4 5 2 3" xfId="40553"/>
    <cellStyle name="Normal 3 2 2 2 3 4 5 3" xfId="18980"/>
    <cellStyle name="Normal 3 2 2 2 3 4 5 3 2" xfId="47715"/>
    <cellStyle name="Normal 3 2 2 2 3 4 5 4" xfId="33391"/>
    <cellStyle name="Normal 3 2 2 2 3 4 6" xfId="8172"/>
    <cellStyle name="Normal 3 2 2 2 3 4 6 2" xfId="22561"/>
    <cellStyle name="Normal 3 2 2 2 3 4 6 2 2" xfId="51296"/>
    <cellStyle name="Normal 3 2 2 2 3 4 6 3" xfId="36972"/>
    <cellStyle name="Normal 3 2 2 2 3 4 7" xfId="15398"/>
    <cellStyle name="Normal 3 2 2 2 3 4 7 2" xfId="44134"/>
    <cellStyle name="Normal 3 2 2 2 3 4 8" xfId="29810"/>
    <cellStyle name="Normal 3 2 2 2 3 5" xfId="979"/>
    <cellStyle name="Normal 3 2 2 2 3 5 2" xfId="1962"/>
    <cellStyle name="Normal 3 2 2 2 3 5 2 2" xfId="3754"/>
    <cellStyle name="Normal 3 2 2 2 3 5 2 2 2" xfId="7413"/>
    <cellStyle name="Normal 3 2 2 2 3 5 2 2 2 2" xfId="14673"/>
    <cellStyle name="Normal 3 2 2 2 3 5 2 2 2 2 2" xfId="29051"/>
    <cellStyle name="Normal 3 2 2 2 3 5 2 2 2 2 2 2" xfId="57785"/>
    <cellStyle name="Normal 3 2 2 2 3 5 2 2 2 2 3" xfId="43461"/>
    <cellStyle name="Normal 3 2 2 2 3 5 2 2 2 3" xfId="21888"/>
    <cellStyle name="Normal 3 2 2 2 3 5 2 2 2 3 2" xfId="50623"/>
    <cellStyle name="Normal 3 2 2 2 3 5 2 2 2 4" xfId="36299"/>
    <cellStyle name="Normal 3 2 2 2 3 5 2 2 3" xfId="11086"/>
    <cellStyle name="Normal 3 2 2 2 3 5 2 2 3 2" xfId="25469"/>
    <cellStyle name="Normal 3 2 2 2 3 5 2 2 3 2 2" xfId="54204"/>
    <cellStyle name="Normal 3 2 2 2 3 5 2 2 3 3" xfId="39880"/>
    <cellStyle name="Normal 3 2 2 2 3 5 2 2 4" xfId="18306"/>
    <cellStyle name="Normal 3 2 2 2 3 5 2 2 4 2" xfId="47042"/>
    <cellStyle name="Normal 3 2 2 2 3 5 2 2 5" xfId="32718"/>
    <cellStyle name="Normal 3 2 2 2 3 5 2 3" xfId="5623"/>
    <cellStyle name="Normal 3 2 2 2 3 5 2 3 2" xfId="12883"/>
    <cellStyle name="Normal 3 2 2 2 3 5 2 3 2 2" xfId="27261"/>
    <cellStyle name="Normal 3 2 2 2 3 5 2 3 2 2 2" xfId="55995"/>
    <cellStyle name="Normal 3 2 2 2 3 5 2 3 2 3" xfId="41671"/>
    <cellStyle name="Normal 3 2 2 2 3 5 2 3 3" xfId="20098"/>
    <cellStyle name="Normal 3 2 2 2 3 5 2 3 3 2" xfId="48833"/>
    <cellStyle name="Normal 3 2 2 2 3 5 2 3 4" xfId="34509"/>
    <cellStyle name="Normal 3 2 2 2 3 5 2 4" xfId="9296"/>
    <cellStyle name="Normal 3 2 2 2 3 5 2 4 2" xfId="23679"/>
    <cellStyle name="Normal 3 2 2 2 3 5 2 4 2 2" xfId="52414"/>
    <cellStyle name="Normal 3 2 2 2 3 5 2 4 3" xfId="38090"/>
    <cellStyle name="Normal 3 2 2 2 3 5 2 5" xfId="16516"/>
    <cellStyle name="Normal 3 2 2 2 3 5 2 5 2" xfId="45252"/>
    <cellStyle name="Normal 3 2 2 2 3 5 2 6" xfId="30928"/>
    <cellStyle name="Normal 3 2 2 2 3 5 3" xfId="2858"/>
    <cellStyle name="Normal 3 2 2 2 3 5 3 2" xfId="6518"/>
    <cellStyle name="Normal 3 2 2 2 3 5 3 2 2" xfId="13778"/>
    <cellStyle name="Normal 3 2 2 2 3 5 3 2 2 2" xfId="28156"/>
    <cellStyle name="Normal 3 2 2 2 3 5 3 2 2 2 2" xfId="56890"/>
    <cellStyle name="Normal 3 2 2 2 3 5 3 2 2 3" xfId="42566"/>
    <cellStyle name="Normal 3 2 2 2 3 5 3 2 3" xfId="20993"/>
    <cellStyle name="Normal 3 2 2 2 3 5 3 2 3 2" xfId="49728"/>
    <cellStyle name="Normal 3 2 2 2 3 5 3 2 4" xfId="35404"/>
    <cellStyle name="Normal 3 2 2 2 3 5 3 3" xfId="10191"/>
    <cellStyle name="Normal 3 2 2 2 3 5 3 3 2" xfId="24574"/>
    <cellStyle name="Normal 3 2 2 2 3 5 3 3 2 2" xfId="53309"/>
    <cellStyle name="Normal 3 2 2 2 3 5 3 3 3" xfId="38985"/>
    <cellStyle name="Normal 3 2 2 2 3 5 3 4" xfId="17411"/>
    <cellStyle name="Normal 3 2 2 2 3 5 3 4 2" xfId="46147"/>
    <cellStyle name="Normal 3 2 2 2 3 5 3 5" xfId="31823"/>
    <cellStyle name="Normal 3 2 2 2 3 5 4" xfId="4723"/>
    <cellStyle name="Normal 3 2 2 2 3 5 4 2" xfId="11988"/>
    <cellStyle name="Normal 3 2 2 2 3 5 4 2 2" xfId="26366"/>
    <cellStyle name="Normal 3 2 2 2 3 5 4 2 2 2" xfId="55100"/>
    <cellStyle name="Normal 3 2 2 2 3 5 4 2 3" xfId="40776"/>
    <cellStyle name="Normal 3 2 2 2 3 5 4 3" xfId="19203"/>
    <cellStyle name="Normal 3 2 2 2 3 5 4 3 2" xfId="47938"/>
    <cellStyle name="Normal 3 2 2 2 3 5 4 4" xfId="33614"/>
    <cellStyle name="Normal 3 2 2 2 3 5 5" xfId="8395"/>
    <cellStyle name="Normal 3 2 2 2 3 5 5 2" xfId="22784"/>
    <cellStyle name="Normal 3 2 2 2 3 5 5 2 2" xfId="51519"/>
    <cellStyle name="Normal 3 2 2 2 3 5 5 3" xfId="37195"/>
    <cellStyle name="Normal 3 2 2 2 3 5 6" xfId="15621"/>
    <cellStyle name="Normal 3 2 2 2 3 5 6 2" xfId="44357"/>
    <cellStyle name="Normal 3 2 2 2 3 5 7" xfId="30033"/>
    <cellStyle name="Normal 3 2 2 2 3 6" xfId="1498"/>
    <cellStyle name="Normal 3 2 2 2 3 6 2" xfId="3307"/>
    <cellStyle name="Normal 3 2 2 2 3 6 2 2" xfId="6966"/>
    <cellStyle name="Normal 3 2 2 2 3 6 2 2 2" xfId="14226"/>
    <cellStyle name="Normal 3 2 2 2 3 6 2 2 2 2" xfId="28604"/>
    <cellStyle name="Normal 3 2 2 2 3 6 2 2 2 2 2" xfId="57338"/>
    <cellStyle name="Normal 3 2 2 2 3 6 2 2 2 3" xfId="43014"/>
    <cellStyle name="Normal 3 2 2 2 3 6 2 2 3" xfId="21441"/>
    <cellStyle name="Normal 3 2 2 2 3 6 2 2 3 2" xfId="50176"/>
    <cellStyle name="Normal 3 2 2 2 3 6 2 2 4" xfId="35852"/>
    <cellStyle name="Normal 3 2 2 2 3 6 2 3" xfId="10639"/>
    <cellStyle name="Normal 3 2 2 2 3 6 2 3 2" xfId="25022"/>
    <cellStyle name="Normal 3 2 2 2 3 6 2 3 2 2" xfId="53757"/>
    <cellStyle name="Normal 3 2 2 2 3 6 2 3 3" xfId="39433"/>
    <cellStyle name="Normal 3 2 2 2 3 6 2 4" xfId="17859"/>
    <cellStyle name="Normal 3 2 2 2 3 6 2 4 2" xfId="46595"/>
    <cellStyle name="Normal 3 2 2 2 3 6 2 5" xfId="32271"/>
    <cellStyle name="Normal 3 2 2 2 3 6 3" xfId="5175"/>
    <cellStyle name="Normal 3 2 2 2 3 6 3 2" xfId="12436"/>
    <cellStyle name="Normal 3 2 2 2 3 6 3 2 2" xfId="26814"/>
    <cellStyle name="Normal 3 2 2 2 3 6 3 2 2 2" xfId="55548"/>
    <cellStyle name="Normal 3 2 2 2 3 6 3 2 3" xfId="41224"/>
    <cellStyle name="Normal 3 2 2 2 3 6 3 3" xfId="19651"/>
    <cellStyle name="Normal 3 2 2 2 3 6 3 3 2" xfId="48386"/>
    <cellStyle name="Normal 3 2 2 2 3 6 3 4" xfId="34062"/>
    <cellStyle name="Normal 3 2 2 2 3 6 4" xfId="8849"/>
    <cellStyle name="Normal 3 2 2 2 3 6 4 2" xfId="23232"/>
    <cellStyle name="Normal 3 2 2 2 3 6 4 2 2" xfId="51967"/>
    <cellStyle name="Normal 3 2 2 2 3 6 4 3" xfId="37643"/>
    <cellStyle name="Normal 3 2 2 2 3 6 5" xfId="16069"/>
    <cellStyle name="Normal 3 2 2 2 3 6 5 2" xfId="44805"/>
    <cellStyle name="Normal 3 2 2 2 3 6 6" xfId="30481"/>
    <cellStyle name="Normal 3 2 2 2 3 7" xfId="2411"/>
    <cellStyle name="Normal 3 2 2 2 3 7 2" xfId="6071"/>
    <cellStyle name="Normal 3 2 2 2 3 7 2 2" xfId="13331"/>
    <cellStyle name="Normal 3 2 2 2 3 7 2 2 2" xfId="27709"/>
    <cellStyle name="Normal 3 2 2 2 3 7 2 2 2 2" xfId="56443"/>
    <cellStyle name="Normal 3 2 2 2 3 7 2 2 3" xfId="42119"/>
    <cellStyle name="Normal 3 2 2 2 3 7 2 3" xfId="20546"/>
    <cellStyle name="Normal 3 2 2 2 3 7 2 3 2" xfId="49281"/>
    <cellStyle name="Normal 3 2 2 2 3 7 2 4" xfId="34957"/>
    <cellStyle name="Normal 3 2 2 2 3 7 3" xfId="9744"/>
    <cellStyle name="Normal 3 2 2 2 3 7 3 2" xfId="24127"/>
    <cellStyle name="Normal 3 2 2 2 3 7 3 2 2" xfId="52862"/>
    <cellStyle name="Normal 3 2 2 2 3 7 3 3" xfId="38538"/>
    <cellStyle name="Normal 3 2 2 2 3 7 4" xfId="16964"/>
    <cellStyle name="Normal 3 2 2 2 3 7 4 2" xfId="45700"/>
    <cellStyle name="Normal 3 2 2 2 3 7 5" xfId="31376"/>
    <cellStyle name="Normal 3 2 2 2 3 8" xfId="4268"/>
    <cellStyle name="Normal 3 2 2 2 3 8 2" xfId="11540"/>
    <cellStyle name="Normal 3 2 2 2 3 8 2 2" xfId="25919"/>
    <cellStyle name="Normal 3 2 2 2 3 8 2 2 2" xfId="54653"/>
    <cellStyle name="Normal 3 2 2 2 3 8 2 3" xfId="40329"/>
    <cellStyle name="Normal 3 2 2 2 3 8 3" xfId="18756"/>
    <cellStyle name="Normal 3 2 2 2 3 8 3 2" xfId="47491"/>
    <cellStyle name="Normal 3 2 2 2 3 8 4" xfId="33167"/>
    <cellStyle name="Normal 3 2 2 2 3 9" xfId="7936"/>
    <cellStyle name="Normal 3 2 2 2 3 9 2" xfId="22337"/>
    <cellStyle name="Normal 3 2 2 2 3 9 2 2" xfId="51072"/>
    <cellStyle name="Normal 3 2 2 2 3 9 3" xfId="36748"/>
    <cellStyle name="Normal 3 2 2 2 4" xfId="424"/>
    <cellStyle name="Normal 3 2 2 2 4 10" xfId="29614"/>
    <cellStyle name="Normal 3 2 2 2 4 2" xfId="624"/>
    <cellStyle name="Normal 3 2 2 2 4 2 2" xfId="896"/>
    <cellStyle name="Normal 3 2 2 2 4 2 2 2" xfId="1343"/>
    <cellStyle name="Normal 3 2 2 2 4 2 2 2 2" xfId="2326"/>
    <cellStyle name="Normal 3 2 2 2 4 2 2 2 2 2" xfId="4118"/>
    <cellStyle name="Normal 3 2 2 2 4 2 2 2 2 2 2" xfId="7777"/>
    <cellStyle name="Normal 3 2 2 2 4 2 2 2 2 2 2 2" xfId="15037"/>
    <cellStyle name="Normal 3 2 2 2 4 2 2 2 2 2 2 2 2" xfId="29415"/>
    <cellStyle name="Normal 3 2 2 2 4 2 2 2 2 2 2 2 2 2" xfId="58149"/>
    <cellStyle name="Normal 3 2 2 2 4 2 2 2 2 2 2 2 3" xfId="43825"/>
    <cellStyle name="Normal 3 2 2 2 4 2 2 2 2 2 2 3" xfId="22252"/>
    <cellStyle name="Normal 3 2 2 2 4 2 2 2 2 2 2 3 2" xfId="50987"/>
    <cellStyle name="Normal 3 2 2 2 4 2 2 2 2 2 2 4" xfId="36663"/>
    <cellStyle name="Normal 3 2 2 2 4 2 2 2 2 2 3" xfId="11450"/>
    <cellStyle name="Normal 3 2 2 2 4 2 2 2 2 2 3 2" xfId="25833"/>
    <cellStyle name="Normal 3 2 2 2 4 2 2 2 2 2 3 2 2" xfId="54568"/>
    <cellStyle name="Normal 3 2 2 2 4 2 2 2 2 2 3 3" xfId="40244"/>
    <cellStyle name="Normal 3 2 2 2 4 2 2 2 2 2 4" xfId="18670"/>
    <cellStyle name="Normal 3 2 2 2 4 2 2 2 2 2 4 2" xfId="47406"/>
    <cellStyle name="Normal 3 2 2 2 4 2 2 2 2 2 5" xfId="33082"/>
    <cellStyle name="Normal 3 2 2 2 4 2 2 2 2 3" xfId="5987"/>
    <cellStyle name="Normal 3 2 2 2 4 2 2 2 2 3 2" xfId="13247"/>
    <cellStyle name="Normal 3 2 2 2 4 2 2 2 2 3 2 2" xfId="27625"/>
    <cellStyle name="Normal 3 2 2 2 4 2 2 2 2 3 2 2 2" xfId="56359"/>
    <cellStyle name="Normal 3 2 2 2 4 2 2 2 2 3 2 3" xfId="42035"/>
    <cellStyle name="Normal 3 2 2 2 4 2 2 2 2 3 3" xfId="20462"/>
    <cellStyle name="Normal 3 2 2 2 4 2 2 2 2 3 3 2" xfId="49197"/>
    <cellStyle name="Normal 3 2 2 2 4 2 2 2 2 3 4" xfId="34873"/>
    <cellStyle name="Normal 3 2 2 2 4 2 2 2 2 4" xfId="9660"/>
    <cellStyle name="Normal 3 2 2 2 4 2 2 2 2 4 2" xfId="24043"/>
    <cellStyle name="Normal 3 2 2 2 4 2 2 2 2 4 2 2" xfId="52778"/>
    <cellStyle name="Normal 3 2 2 2 4 2 2 2 2 4 3" xfId="38454"/>
    <cellStyle name="Normal 3 2 2 2 4 2 2 2 2 5" xfId="16880"/>
    <cellStyle name="Normal 3 2 2 2 4 2 2 2 2 5 2" xfId="45616"/>
    <cellStyle name="Normal 3 2 2 2 4 2 2 2 2 6" xfId="31292"/>
    <cellStyle name="Normal 3 2 2 2 4 2 2 2 3" xfId="3222"/>
    <cellStyle name="Normal 3 2 2 2 4 2 2 2 3 2" xfId="6882"/>
    <cellStyle name="Normal 3 2 2 2 4 2 2 2 3 2 2" xfId="14142"/>
    <cellStyle name="Normal 3 2 2 2 4 2 2 2 3 2 2 2" xfId="28520"/>
    <cellStyle name="Normal 3 2 2 2 4 2 2 2 3 2 2 2 2" xfId="57254"/>
    <cellStyle name="Normal 3 2 2 2 4 2 2 2 3 2 2 3" xfId="42930"/>
    <cellStyle name="Normal 3 2 2 2 4 2 2 2 3 2 3" xfId="21357"/>
    <cellStyle name="Normal 3 2 2 2 4 2 2 2 3 2 3 2" xfId="50092"/>
    <cellStyle name="Normal 3 2 2 2 4 2 2 2 3 2 4" xfId="35768"/>
    <cellStyle name="Normal 3 2 2 2 4 2 2 2 3 3" xfId="10555"/>
    <cellStyle name="Normal 3 2 2 2 4 2 2 2 3 3 2" xfId="24938"/>
    <cellStyle name="Normal 3 2 2 2 4 2 2 2 3 3 2 2" xfId="53673"/>
    <cellStyle name="Normal 3 2 2 2 4 2 2 2 3 3 3" xfId="39349"/>
    <cellStyle name="Normal 3 2 2 2 4 2 2 2 3 4" xfId="17775"/>
    <cellStyle name="Normal 3 2 2 2 4 2 2 2 3 4 2" xfId="46511"/>
    <cellStyle name="Normal 3 2 2 2 4 2 2 2 3 5" xfId="32187"/>
    <cellStyle name="Normal 3 2 2 2 4 2 2 2 4" xfId="5087"/>
    <cellStyle name="Normal 3 2 2 2 4 2 2 2 4 2" xfId="12352"/>
    <cellStyle name="Normal 3 2 2 2 4 2 2 2 4 2 2" xfId="26730"/>
    <cellStyle name="Normal 3 2 2 2 4 2 2 2 4 2 2 2" xfId="55464"/>
    <cellStyle name="Normal 3 2 2 2 4 2 2 2 4 2 3" xfId="41140"/>
    <cellStyle name="Normal 3 2 2 2 4 2 2 2 4 3" xfId="19567"/>
    <cellStyle name="Normal 3 2 2 2 4 2 2 2 4 3 2" xfId="48302"/>
    <cellStyle name="Normal 3 2 2 2 4 2 2 2 4 4" xfId="33978"/>
    <cellStyle name="Normal 3 2 2 2 4 2 2 2 5" xfId="8759"/>
    <cellStyle name="Normal 3 2 2 2 4 2 2 2 5 2" xfId="23148"/>
    <cellStyle name="Normal 3 2 2 2 4 2 2 2 5 2 2" xfId="51883"/>
    <cellStyle name="Normal 3 2 2 2 4 2 2 2 5 3" xfId="37559"/>
    <cellStyle name="Normal 3 2 2 2 4 2 2 2 6" xfId="15985"/>
    <cellStyle name="Normal 3 2 2 2 4 2 2 2 6 2" xfId="44721"/>
    <cellStyle name="Normal 3 2 2 2 4 2 2 2 7" xfId="30397"/>
    <cellStyle name="Normal 3 2 2 2 4 2 2 3" xfId="1879"/>
    <cellStyle name="Normal 3 2 2 2 4 2 2 3 2" xfId="3671"/>
    <cellStyle name="Normal 3 2 2 2 4 2 2 3 2 2" xfId="7330"/>
    <cellStyle name="Normal 3 2 2 2 4 2 2 3 2 2 2" xfId="14590"/>
    <cellStyle name="Normal 3 2 2 2 4 2 2 3 2 2 2 2" xfId="28968"/>
    <cellStyle name="Normal 3 2 2 2 4 2 2 3 2 2 2 2 2" xfId="57702"/>
    <cellStyle name="Normal 3 2 2 2 4 2 2 3 2 2 2 3" xfId="43378"/>
    <cellStyle name="Normal 3 2 2 2 4 2 2 3 2 2 3" xfId="21805"/>
    <cellStyle name="Normal 3 2 2 2 4 2 2 3 2 2 3 2" xfId="50540"/>
    <cellStyle name="Normal 3 2 2 2 4 2 2 3 2 2 4" xfId="36216"/>
    <cellStyle name="Normal 3 2 2 2 4 2 2 3 2 3" xfId="11003"/>
    <cellStyle name="Normal 3 2 2 2 4 2 2 3 2 3 2" xfId="25386"/>
    <cellStyle name="Normal 3 2 2 2 4 2 2 3 2 3 2 2" xfId="54121"/>
    <cellStyle name="Normal 3 2 2 2 4 2 2 3 2 3 3" xfId="39797"/>
    <cellStyle name="Normal 3 2 2 2 4 2 2 3 2 4" xfId="18223"/>
    <cellStyle name="Normal 3 2 2 2 4 2 2 3 2 4 2" xfId="46959"/>
    <cellStyle name="Normal 3 2 2 2 4 2 2 3 2 5" xfId="32635"/>
    <cellStyle name="Normal 3 2 2 2 4 2 2 3 3" xfId="5540"/>
    <cellStyle name="Normal 3 2 2 2 4 2 2 3 3 2" xfId="12800"/>
    <cellStyle name="Normal 3 2 2 2 4 2 2 3 3 2 2" xfId="27178"/>
    <cellStyle name="Normal 3 2 2 2 4 2 2 3 3 2 2 2" xfId="55912"/>
    <cellStyle name="Normal 3 2 2 2 4 2 2 3 3 2 3" xfId="41588"/>
    <cellStyle name="Normal 3 2 2 2 4 2 2 3 3 3" xfId="20015"/>
    <cellStyle name="Normal 3 2 2 2 4 2 2 3 3 3 2" xfId="48750"/>
    <cellStyle name="Normal 3 2 2 2 4 2 2 3 3 4" xfId="34426"/>
    <cellStyle name="Normal 3 2 2 2 4 2 2 3 4" xfId="9213"/>
    <cellStyle name="Normal 3 2 2 2 4 2 2 3 4 2" xfId="23596"/>
    <cellStyle name="Normal 3 2 2 2 4 2 2 3 4 2 2" xfId="52331"/>
    <cellStyle name="Normal 3 2 2 2 4 2 2 3 4 3" xfId="38007"/>
    <cellStyle name="Normal 3 2 2 2 4 2 2 3 5" xfId="16433"/>
    <cellStyle name="Normal 3 2 2 2 4 2 2 3 5 2" xfId="45169"/>
    <cellStyle name="Normal 3 2 2 2 4 2 2 3 6" xfId="30845"/>
    <cellStyle name="Normal 3 2 2 2 4 2 2 4" xfId="2775"/>
    <cellStyle name="Normal 3 2 2 2 4 2 2 4 2" xfId="6435"/>
    <cellStyle name="Normal 3 2 2 2 4 2 2 4 2 2" xfId="13695"/>
    <cellStyle name="Normal 3 2 2 2 4 2 2 4 2 2 2" xfId="28073"/>
    <cellStyle name="Normal 3 2 2 2 4 2 2 4 2 2 2 2" xfId="56807"/>
    <cellStyle name="Normal 3 2 2 2 4 2 2 4 2 2 3" xfId="42483"/>
    <cellStyle name="Normal 3 2 2 2 4 2 2 4 2 3" xfId="20910"/>
    <cellStyle name="Normal 3 2 2 2 4 2 2 4 2 3 2" xfId="49645"/>
    <cellStyle name="Normal 3 2 2 2 4 2 2 4 2 4" xfId="35321"/>
    <cellStyle name="Normal 3 2 2 2 4 2 2 4 3" xfId="10108"/>
    <cellStyle name="Normal 3 2 2 2 4 2 2 4 3 2" xfId="24491"/>
    <cellStyle name="Normal 3 2 2 2 4 2 2 4 3 2 2" xfId="53226"/>
    <cellStyle name="Normal 3 2 2 2 4 2 2 4 3 3" xfId="38902"/>
    <cellStyle name="Normal 3 2 2 2 4 2 2 4 4" xfId="17328"/>
    <cellStyle name="Normal 3 2 2 2 4 2 2 4 4 2" xfId="46064"/>
    <cellStyle name="Normal 3 2 2 2 4 2 2 4 5" xfId="31740"/>
    <cellStyle name="Normal 3 2 2 2 4 2 2 5" xfId="4640"/>
    <cellStyle name="Normal 3 2 2 2 4 2 2 5 2" xfId="11905"/>
    <cellStyle name="Normal 3 2 2 2 4 2 2 5 2 2" xfId="26283"/>
    <cellStyle name="Normal 3 2 2 2 4 2 2 5 2 2 2" xfId="55017"/>
    <cellStyle name="Normal 3 2 2 2 4 2 2 5 2 3" xfId="40693"/>
    <cellStyle name="Normal 3 2 2 2 4 2 2 5 3" xfId="19120"/>
    <cellStyle name="Normal 3 2 2 2 4 2 2 5 3 2" xfId="47855"/>
    <cellStyle name="Normal 3 2 2 2 4 2 2 5 4" xfId="33531"/>
    <cellStyle name="Normal 3 2 2 2 4 2 2 6" xfId="8312"/>
    <cellStyle name="Normal 3 2 2 2 4 2 2 6 2" xfId="22701"/>
    <cellStyle name="Normal 3 2 2 2 4 2 2 6 2 2" xfId="51436"/>
    <cellStyle name="Normal 3 2 2 2 4 2 2 6 3" xfId="37112"/>
    <cellStyle name="Normal 3 2 2 2 4 2 2 7" xfId="15538"/>
    <cellStyle name="Normal 3 2 2 2 4 2 2 7 2" xfId="44274"/>
    <cellStyle name="Normal 3 2 2 2 4 2 2 8" xfId="29950"/>
    <cellStyle name="Normal 3 2 2 2 4 2 3" xfId="1119"/>
    <cellStyle name="Normal 3 2 2 2 4 2 3 2" xfId="2102"/>
    <cellStyle name="Normal 3 2 2 2 4 2 3 2 2" xfId="3894"/>
    <cellStyle name="Normal 3 2 2 2 4 2 3 2 2 2" xfId="7553"/>
    <cellStyle name="Normal 3 2 2 2 4 2 3 2 2 2 2" xfId="14813"/>
    <cellStyle name="Normal 3 2 2 2 4 2 3 2 2 2 2 2" xfId="29191"/>
    <cellStyle name="Normal 3 2 2 2 4 2 3 2 2 2 2 2 2" xfId="57925"/>
    <cellStyle name="Normal 3 2 2 2 4 2 3 2 2 2 2 3" xfId="43601"/>
    <cellStyle name="Normal 3 2 2 2 4 2 3 2 2 2 3" xfId="22028"/>
    <cellStyle name="Normal 3 2 2 2 4 2 3 2 2 2 3 2" xfId="50763"/>
    <cellStyle name="Normal 3 2 2 2 4 2 3 2 2 2 4" xfId="36439"/>
    <cellStyle name="Normal 3 2 2 2 4 2 3 2 2 3" xfId="11226"/>
    <cellStyle name="Normal 3 2 2 2 4 2 3 2 2 3 2" xfId="25609"/>
    <cellStyle name="Normal 3 2 2 2 4 2 3 2 2 3 2 2" xfId="54344"/>
    <cellStyle name="Normal 3 2 2 2 4 2 3 2 2 3 3" xfId="40020"/>
    <cellStyle name="Normal 3 2 2 2 4 2 3 2 2 4" xfId="18446"/>
    <cellStyle name="Normal 3 2 2 2 4 2 3 2 2 4 2" xfId="47182"/>
    <cellStyle name="Normal 3 2 2 2 4 2 3 2 2 5" xfId="32858"/>
    <cellStyle name="Normal 3 2 2 2 4 2 3 2 3" xfId="5763"/>
    <cellStyle name="Normal 3 2 2 2 4 2 3 2 3 2" xfId="13023"/>
    <cellStyle name="Normal 3 2 2 2 4 2 3 2 3 2 2" xfId="27401"/>
    <cellStyle name="Normal 3 2 2 2 4 2 3 2 3 2 2 2" xfId="56135"/>
    <cellStyle name="Normal 3 2 2 2 4 2 3 2 3 2 3" xfId="41811"/>
    <cellStyle name="Normal 3 2 2 2 4 2 3 2 3 3" xfId="20238"/>
    <cellStyle name="Normal 3 2 2 2 4 2 3 2 3 3 2" xfId="48973"/>
    <cellStyle name="Normal 3 2 2 2 4 2 3 2 3 4" xfId="34649"/>
    <cellStyle name="Normal 3 2 2 2 4 2 3 2 4" xfId="9436"/>
    <cellStyle name="Normal 3 2 2 2 4 2 3 2 4 2" xfId="23819"/>
    <cellStyle name="Normal 3 2 2 2 4 2 3 2 4 2 2" xfId="52554"/>
    <cellStyle name="Normal 3 2 2 2 4 2 3 2 4 3" xfId="38230"/>
    <cellStyle name="Normal 3 2 2 2 4 2 3 2 5" xfId="16656"/>
    <cellStyle name="Normal 3 2 2 2 4 2 3 2 5 2" xfId="45392"/>
    <cellStyle name="Normal 3 2 2 2 4 2 3 2 6" xfId="31068"/>
    <cellStyle name="Normal 3 2 2 2 4 2 3 3" xfId="2998"/>
    <cellStyle name="Normal 3 2 2 2 4 2 3 3 2" xfId="6658"/>
    <cellStyle name="Normal 3 2 2 2 4 2 3 3 2 2" xfId="13918"/>
    <cellStyle name="Normal 3 2 2 2 4 2 3 3 2 2 2" xfId="28296"/>
    <cellStyle name="Normal 3 2 2 2 4 2 3 3 2 2 2 2" xfId="57030"/>
    <cellStyle name="Normal 3 2 2 2 4 2 3 3 2 2 3" xfId="42706"/>
    <cellStyle name="Normal 3 2 2 2 4 2 3 3 2 3" xfId="21133"/>
    <cellStyle name="Normal 3 2 2 2 4 2 3 3 2 3 2" xfId="49868"/>
    <cellStyle name="Normal 3 2 2 2 4 2 3 3 2 4" xfId="35544"/>
    <cellStyle name="Normal 3 2 2 2 4 2 3 3 3" xfId="10331"/>
    <cellStyle name="Normal 3 2 2 2 4 2 3 3 3 2" xfId="24714"/>
    <cellStyle name="Normal 3 2 2 2 4 2 3 3 3 2 2" xfId="53449"/>
    <cellStyle name="Normal 3 2 2 2 4 2 3 3 3 3" xfId="39125"/>
    <cellStyle name="Normal 3 2 2 2 4 2 3 3 4" xfId="17551"/>
    <cellStyle name="Normal 3 2 2 2 4 2 3 3 4 2" xfId="46287"/>
    <cellStyle name="Normal 3 2 2 2 4 2 3 3 5" xfId="31963"/>
    <cellStyle name="Normal 3 2 2 2 4 2 3 4" xfId="4863"/>
    <cellStyle name="Normal 3 2 2 2 4 2 3 4 2" xfId="12128"/>
    <cellStyle name="Normal 3 2 2 2 4 2 3 4 2 2" xfId="26506"/>
    <cellStyle name="Normal 3 2 2 2 4 2 3 4 2 2 2" xfId="55240"/>
    <cellStyle name="Normal 3 2 2 2 4 2 3 4 2 3" xfId="40916"/>
    <cellStyle name="Normal 3 2 2 2 4 2 3 4 3" xfId="19343"/>
    <cellStyle name="Normal 3 2 2 2 4 2 3 4 3 2" xfId="48078"/>
    <cellStyle name="Normal 3 2 2 2 4 2 3 4 4" xfId="33754"/>
    <cellStyle name="Normal 3 2 2 2 4 2 3 5" xfId="8535"/>
    <cellStyle name="Normal 3 2 2 2 4 2 3 5 2" xfId="22924"/>
    <cellStyle name="Normal 3 2 2 2 4 2 3 5 2 2" xfId="51659"/>
    <cellStyle name="Normal 3 2 2 2 4 2 3 5 3" xfId="37335"/>
    <cellStyle name="Normal 3 2 2 2 4 2 3 6" xfId="15761"/>
    <cellStyle name="Normal 3 2 2 2 4 2 3 6 2" xfId="44497"/>
    <cellStyle name="Normal 3 2 2 2 4 2 3 7" xfId="30173"/>
    <cellStyle name="Normal 3 2 2 2 4 2 4" xfId="1651"/>
    <cellStyle name="Normal 3 2 2 2 4 2 4 2" xfId="3447"/>
    <cellStyle name="Normal 3 2 2 2 4 2 4 2 2" xfId="7106"/>
    <cellStyle name="Normal 3 2 2 2 4 2 4 2 2 2" xfId="14366"/>
    <cellStyle name="Normal 3 2 2 2 4 2 4 2 2 2 2" xfId="28744"/>
    <cellStyle name="Normal 3 2 2 2 4 2 4 2 2 2 2 2" xfId="57478"/>
    <cellStyle name="Normal 3 2 2 2 4 2 4 2 2 2 3" xfId="43154"/>
    <cellStyle name="Normal 3 2 2 2 4 2 4 2 2 3" xfId="21581"/>
    <cellStyle name="Normal 3 2 2 2 4 2 4 2 2 3 2" xfId="50316"/>
    <cellStyle name="Normal 3 2 2 2 4 2 4 2 2 4" xfId="35992"/>
    <cellStyle name="Normal 3 2 2 2 4 2 4 2 3" xfId="10779"/>
    <cellStyle name="Normal 3 2 2 2 4 2 4 2 3 2" xfId="25162"/>
    <cellStyle name="Normal 3 2 2 2 4 2 4 2 3 2 2" xfId="53897"/>
    <cellStyle name="Normal 3 2 2 2 4 2 4 2 3 3" xfId="39573"/>
    <cellStyle name="Normal 3 2 2 2 4 2 4 2 4" xfId="17999"/>
    <cellStyle name="Normal 3 2 2 2 4 2 4 2 4 2" xfId="46735"/>
    <cellStyle name="Normal 3 2 2 2 4 2 4 2 5" xfId="32411"/>
    <cellStyle name="Normal 3 2 2 2 4 2 4 3" xfId="5316"/>
    <cellStyle name="Normal 3 2 2 2 4 2 4 3 2" xfId="12576"/>
    <cellStyle name="Normal 3 2 2 2 4 2 4 3 2 2" xfId="26954"/>
    <cellStyle name="Normal 3 2 2 2 4 2 4 3 2 2 2" xfId="55688"/>
    <cellStyle name="Normal 3 2 2 2 4 2 4 3 2 3" xfId="41364"/>
    <cellStyle name="Normal 3 2 2 2 4 2 4 3 3" xfId="19791"/>
    <cellStyle name="Normal 3 2 2 2 4 2 4 3 3 2" xfId="48526"/>
    <cellStyle name="Normal 3 2 2 2 4 2 4 3 4" xfId="34202"/>
    <cellStyle name="Normal 3 2 2 2 4 2 4 4" xfId="8989"/>
    <cellStyle name="Normal 3 2 2 2 4 2 4 4 2" xfId="23372"/>
    <cellStyle name="Normal 3 2 2 2 4 2 4 4 2 2" xfId="52107"/>
    <cellStyle name="Normal 3 2 2 2 4 2 4 4 3" xfId="37783"/>
    <cellStyle name="Normal 3 2 2 2 4 2 4 5" xfId="16209"/>
    <cellStyle name="Normal 3 2 2 2 4 2 4 5 2" xfId="44945"/>
    <cellStyle name="Normal 3 2 2 2 4 2 4 6" xfId="30621"/>
    <cellStyle name="Normal 3 2 2 2 4 2 5" xfId="2551"/>
    <cellStyle name="Normal 3 2 2 2 4 2 5 2" xfId="6211"/>
    <cellStyle name="Normal 3 2 2 2 4 2 5 2 2" xfId="13471"/>
    <cellStyle name="Normal 3 2 2 2 4 2 5 2 2 2" xfId="27849"/>
    <cellStyle name="Normal 3 2 2 2 4 2 5 2 2 2 2" xfId="56583"/>
    <cellStyle name="Normal 3 2 2 2 4 2 5 2 2 3" xfId="42259"/>
    <cellStyle name="Normal 3 2 2 2 4 2 5 2 3" xfId="20686"/>
    <cellStyle name="Normal 3 2 2 2 4 2 5 2 3 2" xfId="49421"/>
    <cellStyle name="Normal 3 2 2 2 4 2 5 2 4" xfId="35097"/>
    <cellStyle name="Normal 3 2 2 2 4 2 5 3" xfId="9884"/>
    <cellStyle name="Normal 3 2 2 2 4 2 5 3 2" xfId="24267"/>
    <cellStyle name="Normal 3 2 2 2 4 2 5 3 2 2" xfId="53002"/>
    <cellStyle name="Normal 3 2 2 2 4 2 5 3 3" xfId="38678"/>
    <cellStyle name="Normal 3 2 2 2 4 2 5 4" xfId="17104"/>
    <cellStyle name="Normal 3 2 2 2 4 2 5 4 2" xfId="45840"/>
    <cellStyle name="Normal 3 2 2 2 4 2 5 5" xfId="31516"/>
    <cellStyle name="Normal 3 2 2 2 4 2 6" xfId="4414"/>
    <cellStyle name="Normal 3 2 2 2 4 2 6 2" xfId="11681"/>
    <cellStyle name="Normal 3 2 2 2 4 2 6 2 2" xfId="26059"/>
    <cellStyle name="Normal 3 2 2 2 4 2 6 2 2 2" xfId="54793"/>
    <cellStyle name="Normal 3 2 2 2 4 2 6 2 3" xfId="40469"/>
    <cellStyle name="Normal 3 2 2 2 4 2 6 3" xfId="18896"/>
    <cellStyle name="Normal 3 2 2 2 4 2 6 3 2" xfId="47631"/>
    <cellStyle name="Normal 3 2 2 2 4 2 6 4" xfId="33307"/>
    <cellStyle name="Normal 3 2 2 2 4 2 7" xfId="8085"/>
    <cellStyle name="Normal 3 2 2 2 4 2 7 2" xfId="22477"/>
    <cellStyle name="Normal 3 2 2 2 4 2 7 2 2" xfId="51212"/>
    <cellStyle name="Normal 3 2 2 2 4 2 7 3" xfId="36888"/>
    <cellStyle name="Normal 3 2 2 2 4 2 8" xfId="15314"/>
    <cellStyle name="Normal 3 2 2 2 4 2 8 2" xfId="44050"/>
    <cellStyle name="Normal 3 2 2 2 4 2 9" xfId="29726"/>
    <cellStyle name="Normal 3 2 2 2 4 3" xfId="782"/>
    <cellStyle name="Normal 3 2 2 2 4 3 2" xfId="1231"/>
    <cellStyle name="Normal 3 2 2 2 4 3 2 2" xfId="2214"/>
    <cellStyle name="Normal 3 2 2 2 4 3 2 2 2" xfId="4006"/>
    <cellStyle name="Normal 3 2 2 2 4 3 2 2 2 2" xfId="7665"/>
    <cellStyle name="Normal 3 2 2 2 4 3 2 2 2 2 2" xfId="14925"/>
    <cellStyle name="Normal 3 2 2 2 4 3 2 2 2 2 2 2" xfId="29303"/>
    <cellStyle name="Normal 3 2 2 2 4 3 2 2 2 2 2 2 2" xfId="58037"/>
    <cellStyle name="Normal 3 2 2 2 4 3 2 2 2 2 2 3" xfId="43713"/>
    <cellStyle name="Normal 3 2 2 2 4 3 2 2 2 2 3" xfId="22140"/>
    <cellStyle name="Normal 3 2 2 2 4 3 2 2 2 2 3 2" xfId="50875"/>
    <cellStyle name="Normal 3 2 2 2 4 3 2 2 2 2 4" xfId="36551"/>
    <cellStyle name="Normal 3 2 2 2 4 3 2 2 2 3" xfId="11338"/>
    <cellStyle name="Normal 3 2 2 2 4 3 2 2 2 3 2" xfId="25721"/>
    <cellStyle name="Normal 3 2 2 2 4 3 2 2 2 3 2 2" xfId="54456"/>
    <cellStyle name="Normal 3 2 2 2 4 3 2 2 2 3 3" xfId="40132"/>
    <cellStyle name="Normal 3 2 2 2 4 3 2 2 2 4" xfId="18558"/>
    <cellStyle name="Normal 3 2 2 2 4 3 2 2 2 4 2" xfId="47294"/>
    <cellStyle name="Normal 3 2 2 2 4 3 2 2 2 5" xfId="32970"/>
    <cellStyle name="Normal 3 2 2 2 4 3 2 2 3" xfId="5875"/>
    <cellStyle name="Normal 3 2 2 2 4 3 2 2 3 2" xfId="13135"/>
    <cellStyle name="Normal 3 2 2 2 4 3 2 2 3 2 2" xfId="27513"/>
    <cellStyle name="Normal 3 2 2 2 4 3 2 2 3 2 2 2" xfId="56247"/>
    <cellStyle name="Normal 3 2 2 2 4 3 2 2 3 2 3" xfId="41923"/>
    <cellStyle name="Normal 3 2 2 2 4 3 2 2 3 3" xfId="20350"/>
    <cellStyle name="Normal 3 2 2 2 4 3 2 2 3 3 2" xfId="49085"/>
    <cellStyle name="Normal 3 2 2 2 4 3 2 2 3 4" xfId="34761"/>
    <cellStyle name="Normal 3 2 2 2 4 3 2 2 4" xfId="9548"/>
    <cellStyle name="Normal 3 2 2 2 4 3 2 2 4 2" xfId="23931"/>
    <cellStyle name="Normal 3 2 2 2 4 3 2 2 4 2 2" xfId="52666"/>
    <cellStyle name="Normal 3 2 2 2 4 3 2 2 4 3" xfId="38342"/>
    <cellStyle name="Normal 3 2 2 2 4 3 2 2 5" xfId="16768"/>
    <cellStyle name="Normal 3 2 2 2 4 3 2 2 5 2" xfId="45504"/>
    <cellStyle name="Normal 3 2 2 2 4 3 2 2 6" xfId="31180"/>
    <cellStyle name="Normal 3 2 2 2 4 3 2 3" xfId="3110"/>
    <cellStyle name="Normal 3 2 2 2 4 3 2 3 2" xfId="6770"/>
    <cellStyle name="Normal 3 2 2 2 4 3 2 3 2 2" xfId="14030"/>
    <cellStyle name="Normal 3 2 2 2 4 3 2 3 2 2 2" xfId="28408"/>
    <cellStyle name="Normal 3 2 2 2 4 3 2 3 2 2 2 2" xfId="57142"/>
    <cellStyle name="Normal 3 2 2 2 4 3 2 3 2 2 3" xfId="42818"/>
    <cellStyle name="Normal 3 2 2 2 4 3 2 3 2 3" xfId="21245"/>
    <cellStyle name="Normal 3 2 2 2 4 3 2 3 2 3 2" xfId="49980"/>
    <cellStyle name="Normal 3 2 2 2 4 3 2 3 2 4" xfId="35656"/>
    <cellStyle name="Normal 3 2 2 2 4 3 2 3 3" xfId="10443"/>
    <cellStyle name="Normal 3 2 2 2 4 3 2 3 3 2" xfId="24826"/>
    <cellStyle name="Normal 3 2 2 2 4 3 2 3 3 2 2" xfId="53561"/>
    <cellStyle name="Normal 3 2 2 2 4 3 2 3 3 3" xfId="39237"/>
    <cellStyle name="Normal 3 2 2 2 4 3 2 3 4" xfId="17663"/>
    <cellStyle name="Normal 3 2 2 2 4 3 2 3 4 2" xfId="46399"/>
    <cellStyle name="Normal 3 2 2 2 4 3 2 3 5" xfId="32075"/>
    <cellStyle name="Normal 3 2 2 2 4 3 2 4" xfId="4975"/>
    <cellStyle name="Normal 3 2 2 2 4 3 2 4 2" xfId="12240"/>
    <cellStyle name="Normal 3 2 2 2 4 3 2 4 2 2" xfId="26618"/>
    <cellStyle name="Normal 3 2 2 2 4 3 2 4 2 2 2" xfId="55352"/>
    <cellStyle name="Normal 3 2 2 2 4 3 2 4 2 3" xfId="41028"/>
    <cellStyle name="Normal 3 2 2 2 4 3 2 4 3" xfId="19455"/>
    <cellStyle name="Normal 3 2 2 2 4 3 2 4 3 2" xfId="48190"/>
    <cellStyle name="Normal 3 2 2 2 4 3 2 4 4" xfId="33866"/>
    <cellStyle name="Normal 3 2 2 2 4 3 2 5" xfId="8647"/>
    <cellStyle name="Normal 3 2 2 2 4 3 2 5 2" xfId="23036"/>
    <cellStyle name="Normal 3 2 2 2 4 3 2 5 2 2" xfId="51771"/>
    <cellStyle name="Normal 3 2 2 2 4 3 2 5 3" xfId="37447"/>
    <cellStyle name="Normal 3 2 2 2 4 3 2 6" xfId="15873"/>
    <cellStyle name="Normal 3 2 2 2 4 3 2 6 2" xfId="44609"/>
    <cellStyle name="Normal 3 2 2 2 4 3 2 7" xfId="30285"/>
    <cellStyle name="Normal 3 2 2 2 4 3 3" xfId="1767"/>
    <cellStyle name="Normal 3 2 2 2 4 3 3 2" xfId="3559"/>
    <cellStyle name="Normal 3 2 2 2 4 3 3 2 2" xfId="7218"/>
    <cellStyle name="Normal 3 2 2 2 4 3 3 2 2 2" xfId="14478"/>
    <cellStyle name="Normal 3 2 2 2 4 3 3 2 2 2 2" xfId="28856"/>
    <cellStyle name="Normal 3 2 2 2 4 3 3 2 2 2 2 2" xfId="57590"/>
    <cellStyle name="Normal 3 2 2 2 4 3 3 2 2 2 3" xfId="43266"/>
    <cellStyle name="Normal 3 2 2 2 4 3 3 2 2 3" xfId="21693"/>
    <cellStyle name="Normal 3 2 2 2 4 3 3 2 2 3 2" xfId="50428"/>
    <cellStyle name="Normal 3 2 2 2 4 3 3 2 2 4" xfId="36104"/>
    <cellStyle name="Normal 3 2 2 2 4 3 3 2 3" xfId="10891"/>
    <cellStyle name="Normal 3 2 2 2 4 3 3 2 3 2" xfId="25274"/>
    <cellStyle name="Normal 3 2 2 2 4 3 3 2 3 2 2" xfId="54009"/>
    <cellStyle name="Normal 3 2 2 2 4 3 3 2 3 3" xfId="39685"/>
    <cellStyle name="Normal 3 2 2 2 4 3 3 2 4" xfId="18111"/>
    <cellStyle name="Normal 3 2 2 2 4 3 3 2 4 2" xfId="46847"/>
    <cellStyle name="Normal 3 2 2 2 4 3 3 2 5" xfId="32523"/>
    <cellStyle name="Normal 3 2 2 2 4 3 3 3" xfId="5428"/>
    <cellStyle name="Normal 3 2 2 2 4 3 3 3 2" xfId="12688"/>
    <cellStyle name="Normal 3 2 2 2 4 3 3 3 2 2" xfId="27066"/>
    <cellStyle name="Normal 3 2 2 2 4 3 3 3 2 2 2" xfId="55800"/>
    <cellStyle name="Normal 3 2 2 2 4 3 3 3 2 3" xfId="41476"/>
    <cellStyle name="Normal 3 2 2 2 4 3 3 3 3" xfId="19903"/>
    <cellStyle name="Normal 3 2 2 2 4 3 3 3 3 2" xfId="48638"/>
    <cellStyle name="Normal 3 2 2 2 4 3 3 3 4" xfId="34314"/>
    <cellStyle name="Normal 3 2 2 2 4 3 3 4" xfId="9101"/>
    <cellStyle name="Normal 3 2 2 2 4 3 3 4 2" xfId="23484"/>
    <cellStyle name="Normal 3 2 2 2 4 3 3 4 2 2" xfId="52219"/>
    <cellStyle name="Normal 3 2 2 2 4 3 3 4 3" xfId="37895"/>
    <cellStyle name="Normal 3 2 2 2 4 3 3 5" xfId="16321"/>
    <cellStyle name="Normal 3 2 2 2 4 3 3 5 2" xfId="45057"/>
    <cellStyle name="Normal 3 2 2 2 4 3 3 6" xfId="30733"/>
    <cellStyle name="Normal 3 2 2 2 4 3 4" xfId="2663"/>
    <cellStyle name="Normal 3 2 2 2 4 3 4 2" xfId="6323"/>
    <cellStyle name="Normal 3 2 2 2 4 3 4 2 2" xfId="13583"/>
    <cellStyle name="Normal 3 2 2 2 4 3 4 2 2 2" xfId="27961"/>
    <cellStyle name="Normal 3 2 2 2 4 3 4 2 2 2 2" xfId="56695"/>
    <cellStyle name="Normal 3 2 2 2 4 3 4 2 2 3" xfId="42371"/>
    <cellStyle name="Normal 3 2 2 2 4 3 4 2 3" xfId="20798"/>
    <cellStyle name="Normal 3 2 2 2 4 3 4 2 3 2" xfId="49533"/>
    <cellStyle name="Normal 3 2 2 2 4 3 4 2 4" xfId="35209"/>
    <cellStyle name="Normal 3 2 2 2 4 3 4 3" xfId="9996"/>
    <cellStyle name="Normal 3 2 2 2 4 3 4 3 2" xfId="24379"/>
    <cellStyle name="Normal 3 2 2 2 4 3 4 3 2 2" xfId="53114"/>
    <cellStyle name="Normal 3 2 2 2 4 3 4 3 3" xfId="38790"/>
    <cellStyle name="Normal 3 2 2 2 4 3 4 4" xfId="17216"/>
    <cellStyle name="Normal 3 2 2 2 4 3 4 4 2" xfId="45952"/>
    <cellStyle name="Normal 3 2 2 2 4 3 4 5" xfId="31628"/>
    <cellStyle name="Normal 3 2 2 2 4 3 5" xfId="4527"/>
    <cellStyle name="Normal 3 2 2 2 4 3 5 2" xfId="11793"/>
    <cellStyle name="Normal 3 2 2 2 4 3 5 2 2" xfId="26171"/>
    <cellStyle name="Normal 3 2 2 2 4 3 5 2 2 2" xfId="54905"/>
    <cellStyle name="Normal 3 2 2 2 4 3 5 2 3" xfId="40581"/>
    <cellStyle name="Normal 3 2 2 2 4 3 5 3" xfId="19008"/>
    <cellStyle name="Normal 3 2 2 2 4 3 5 3 2" xfId="47743"/>
    <cellStyle name="Normal 3 2 2 2 4 3 5 4" xfId="33419"/>
    <cellStyle name="Normal 3 2 2 2 4 3 6" xfId="8200"/>
    <cellStyle name="Normal 3 2 2 2 4 3 6 2" xfId="22589"/>
    <cellStyle name="Normal 3 2 2 2 4 3 6 2 2" xfId="51324"/>
    <cellStyle name="Normal 3 2 2 2 4 3 6 3" xfId="37000"/>
    <cellStyle name="Normal 3 2 2 2 4 3 7" xfId="15426"/>
    <cellStyle name="Normal 3 2 2 2 4 3 7 2" xfId="44162"/>
    <cellStyle name="Normal 3 2 2 2 4 3 8" xfId="29838"/>
    <cellStyle name="Normal 3 2 2 2 4 4" xfId="1007"/>
    <cellStyle name="Normal 3 2 2 2 4 4 2" xfId="1990"/>
    <cellStyle name="Normal 3 2 2 2 4 4 2 2" xfId="3782"/>
    <cellStyle name="Normal 3 2 2 2 4 4 2 2 2" xfId="7441"/>
    <cellStyle name="Normal 3 2 2 2 4 4 2 2 2 2" xfId="14701"/>
    <cellStyle name="Normal 3 2 2 2 4 4 2 2 2 2 2" xfId="29079"/>
    <cellStyle name="Normal 3 2 2 2 4 4 2 2 2 2 2 2" xfId="57813"/>
    <cellStyle name="Normal 3 2 2 2 4 4 2 2 2 2 3" xfId="43489"/>
    <cellStyle name="Normal 3 2 2 2 4 4 2 2 2 3" xfId="21916"/>
    <cellStyle name="Normal 3 2 2 2 4 4 2 2 2 3 2" xfId="50651"/>
    <cellStyle name="Normal 3 2 2 2 4 4 2 2 2 4" xfId="36327"/>
    <cellStyle name="Normal 3 2 2 2 4 4 2 2 3" xfId="11114"/>
    <cellStyle name="Normal 3 2 2 2 4 4 2 2 3 2" xfId="25497"/>
    <cellStyle name="Normal 3 2 2 2 4 4 2 2 3 2 2" xfId="54232"/>
    <cellStyle name="Normal 3 2 2 2 4 4 2 2 3 3" xfId="39908"/>
    <cellStyle name="Normal 3 2 2 2 4 4 2 2 4" xfId="18334"/>
    <cellStyle name="Normal 3 2 2 2 4 4 2 2 4 2" xfId="47070"/>
    <cellStyle name="Normal 3 2 2 2 4 4 2 2 5" xfId="32746"/>
    <cellStyle name="Normal 3 2 2 2 4 4 2 3" xfId="5651"/>
    <cellStyle name="Normal 3 2 2 2 4 4 2 3 2" xfId="12911"/>
    <cellStyle name="Normal 3 2 2 2 4 4 2 3 2 2" xfId="27289"/>
    <cellStyle name="Normal 3 2 2 2 4 4 2 3 2 2 2" xfId="56023"/>
    <cellStyle name="Normal 3 2 2 2 4 4 2 3 2 3" xfId="41699"/>
    <cellStyle name="Normal 3 2 2 2 4 4 2 3 3" xfId="20126"/>
    <cellStyle name="Normal 3 2 2 2 4 4 2 3 3 2" xfId="48861"/>
    <cellStyle name="Normal 3 2 2 2 4 4 2 3 4" xfId="34537"/>
    <cellStyle name="Normal 3 2 2 2 4 4 2 4" xfId="9324"/>
    <cellStyle name="Normal 3 2 2 2 4 4 2 4 2" xfId="23707"/>
    <cellStyle name="Normal 3 2 2 2 4 4 2 4 2 2" xfId="52442"/>
    <cellStyle name="Normal 3 2 2 2 4 4 2 4 3" xfId="38118"/>
    <cellStyle name="Normal 3 2 2 2 4 4 2 5" xfId="16544"/>
    <cellStyle name="Normal 3 2 2 2 4 4 2 5 2" xfId="45280"/>
    <cellStyle name="Normal 3 2 2 2 4 4 2 6" xfId="30956"/>
    <cellStyle name="Normal 3 2 2 2 4 4 3" xfId="2886"/>
    <cellStyle name="Normal 3 2 2 2 4 4 3 2" xfId="6546"/>
    <cellStyle name="Normal 3 2 2 2 4 4 3 2 2" xfId="13806"/>
    <cellStyle name="Normal 3 2 2 2 4 4 3 2 2 2" xfId="28184"/>
    <cellStyle name="Normal 3 2 2 2 4 4 3 2 2 2 2" xfId="56918"/>
    <cellStyle name="Normal 3 2 2 2 4 4 3 2 2 3" xfId="42594"/>
    <cellStyle name="Normal 3 2 2 2 4 4 3 2 3" xfId="21021"/>
    <cellStyle name="Normal 3 2 2 2 4 4 3 2 3 2" xfId="49756"/>
    <cellStyle name="Normal 3 2 2 2 4 4 3 2 4" xfId="35432"/>
    <cellStyle name="Normal 3 2 2 2 4 4 3 3" xfId="10219"/>
    <cellStyle name="Normal 3 2 2 2 4 4 3 3 2" xfId="24602"/>
    <cellStyle name="Normal 3 2 2 2 4 4 3 3 2 2" xfId="53337"/>
    <cellStyle name="Normal 3 2 2 2 4 4 3 3 3" xfId="39013"/>
    <cellStyle name="Normal 3 2 2 2 4 4 3 4" xfId="17439"/>
    <cellStyle name="Normal 3 2 2 2 4 4 3 4 2" xfId="46175"/>
    <cellStyle name="Normal 3 2 2 2 4 4 3 5" xfId="31851"/>
    <cellStyle name="Normal 3 2 2 2 4 4 4" xfId="4751"/>
    <cellStyle name="Normal 3 2 2 2 4 4 4 2" xfId="12016"/>
    <cellStyle name="Normal 3 2 2 2 4 4 4 2 2" xfId="26394"/>
    <cellStyle name="Normal 3 2 2 2 4 4 4 2 2 2" xfId="55128"/>
    <cellStyle name="Normal 3 2 2 2 4 4 4 2 3" xfId="40804"/>
    <cellStyle name="Normal 3 2 2 2 4 4 4 3" xfId="19231"/>
    <cellStyle name="Normal 3 2 2 2 4 4 4 3 2" xfId="47966"/>
    <cellStyle name="Normal 3 2 2 2 4 4 4 4" xfId="33642"/>
    <cellStyle name="Normal 3 2 2 2 4 4 5" xfId="8423"/>
    <cellStyle name="Normal 3 2 2 2 4 4 5 2" xfId="22812"/>
    <cellStyle name="Normal 3 2 2 2 4 4 5 2 2" xfId="51547"/>
    <cellStyle name="Normal 3 2 2 2 4 4 5 3" xfId="37223"/>
    <cellStyle name="Normal 3 2 2 2 4 4 6" xfId="15649"/>
    <cellStyle name="Normal 3 2 2 2 4 4 6 2" xfId="44385"/>
    <cellStyle name="Normal 3 2 2 2 4 4 7" xfId="30061"/>
    <cellStyle name="Normal 3 2 2 2 4 5" xfId="1531"/>
    <cellStyle name="Normal 3 2 2 2 4 5 2" xfId="3335"/>
    <cellStyle name="Normal 3 2 2 2 4 5 2 2" xfId="6994"/>
    <cellStyle name="Normal 3 2 2 2 4 5 2 2 2" xfId="14254"/>
    <cellStyle name="Normal 3 2 2 2 4 5 2 2 2 2" xfId="28632"/>
    <cellStyle name="Normal 3 2 2 2 4 5 2 2 2 2 2" xfId="57366"/>
    <cellStyle name="Normal 3 2 2 2 4 5 2 2 2 3" xfId="43042"/>
    <cellStyle name="Normal 3 2 2 2 4 5 2 2 3" xfId="21469"/>
    <cellStyle name="Normal 3 2 2 2 4 5 2 2 3 2" xfId="50204"/>
    <cellStyle name="Normal 3 2 2 2 4 5 2 2 4" xfId="35880"/>
    <cellStyle name="Normal 3 2 2 2 4 5 2 3" xfId="10667"/>
    <cellStyle name="Normal 3 2 2 2 4 5 2 3 2" xfId="25050"/>
    <cellStyle name="Normal 3 2 2 2 4 5 2 3 2 2" xfId="53785"/>
    <cellStyle name="Normal 3 2 2 2 4 5 2 3 3" xfId="39461"/>
    <cellStyle name="Normal 3 2 2 2 4 5 2 4" xfId="17887"/>
    <cellStyle name="Normal 3 2 2 2 4 5 2 4 2" xfId="46623"/>
    <cellStyle name="Normal 3 2 2 2 4 5 2 5" xfId="32299"/>
    <cellStyle name="Normal 3 2 2 2 4 5 3" xfId="5204"/>
    <cellStyle name="Normal 3 2 2 2 4 5 3 2" xfId="12464"/>
    <cellStyle name="Normal 3 2 2 2 4 5 3 2 2" xfId="26842"/>
    <cellStyle name="Normal 3 2 2 2 4 5 3 2 2 2" xfId="55576"/>
    <cellStyle name="Normal 3 2 2 2 4 5 3 2 3" xfId="41252"/>
    <cellStyle name="Normal 3 2 2 2 4 5 3 3" xfId="19679"/>
    <cellStyle name="Normal 3 2 2 2 4 5 3 3 2" xfId="48414"/>
    <cellStyle name="Normal 3 2 2 2 4 5 3 4" xfId="34090"/>
    <cellStyle name="Normal 3 2 2 2 4 5 4" xfId="8877"/>
    <cellStyle name="Normal 3 2 2 2 4 5 4 2" xfId="23260"/>
    <cellStyle name="Normal 3 2 2 2 4 5 4 2 2" xfId="51995"/>
    <cellStyle name="Normal 3 2 2 2 4 5 4 3" xfId="37671"/>
    <cellStyle name="Normal 3 2 2 2 4 5 5" xfId="16097"/>
    <cellStyle name="Normal 3 2 2 2 4 5 5 2" xfId="44833"/>
    <cellStyle name="Normal 3 2 2 2 4 5 6" xfId="30509"/>
    <cellStyle name="Normal 3 2 2 2 4 6" xfId="2439"/>
    <cellStyle name="Normal 3 2 2 2 4 6 2" xfId="6099"/>
    <cellStyle name="Normal 3 2 2 2 4 6 2 2" xfId="13359"/>
    <cellStyle name="Normal 3 2 2 2 4 6 2 2 2" xfId="27737"/>
    <cellStyle name="Normal 3 2 2 2 4 6 2 2 2 2" xfId="56471"/>
    <cellStyle name="Normal 3 2 2 2 4 6 2 2 3" xfId="42147"/>
    <cellStyle name="Normal 3 2 2 2 4 6 2 3" xfId="20574"/>
    <cellStyle name="Normal 3 2 2 2 4 6 2 3 2" xfId="49309"/>
    <cellStyle name="Normal 3 2 2 2 4 6 2 4" xfId="34985"/>
    <cellStyle name="Normal 3 2 2 2 4 6 3" xfId="9772"/>
    <cellStyle name="Normal 3 2 2 2 4 6 3 2" xfId="24155"/>
    <cellStyle name="Normal 3 2 2 2 4 6 3 2 2" xfId="52890"/>
    <cellStyle name="Normal 3 2 2 2 4 6 3 3" xfId="38566"/>
    <cellStyle name="Normal 3 2 2 2 4 6 4" xfId="16992"/>
    <cellStyle name="Normal 3 2 2 2 4 6 4 2" xfId="45728"/>
    <cellStyle name="Normal 3 2 2 2 4 6 5" xfId="31404"/>
    <cellStyle name="Normal 3 2 2 2 4 7" xfId="4298"/>
    <cellStyle name="Normal 3 2 2 2 4 7 2" xfId="11568"/>
    <cellStyle name="Normal 3 2 2 2 4 7 2 2" xfId="25947"/>
    <cellStyle name="Normal 3 2 2 2 4 7 2 2 2" xfId="54681"/>
    <cellStyle name="Normal 3 2 2 2 4 7 2 3" xfId="40357"/>
    <cellStyle name="Normal 3 2 2 2 4 7 3" xfId="18784"/>
    <cellStyle name="Normal 3 2 2 2 4 7 3 2" xfId="47519"/>
    <cellStyle name="Normal 3 2 2 2 4 7 4" xfId="33195"/>
    <cellStyle name="Normal 3 2 2 2 4 8" xfId="7967"/>
    <cellStyle name="Normal 3 2 2 2 4 8 2" xfId="22365"/>
    <cellStyle name="Normal 3 2 2 2 4 8 2 2" xfId="51100"/>
    <cellStyle name="Normal 3 2 2 2 4 8 3" xfId="36776"/>
    <cellStyle name="Normal 3 2 2 2 4 9" xfId="15202"/>
    <cellStyle name="Normal 3 2 2 2 4 9 2" xfId="43938"/>
    <cellStyle name="Normal 3 2 2 2 5" xfId="545"/>
    <cellStyle name="Normal 3 2 2 2 5 2" xfId="839"/>
    <cellStyle name="Normal 3 2 2 2 5 2 2" xfId="1287"/>
    <cellStyle name="Normal 3 2 2 2 5 2 2 2" xfId="2270"/>
    <cellStyle name="Normal 3 2 2 2 5 2 2 2 2" xfId="4062"/>
    <cellStyle name="Normal 3 2 2 2 5 2 2 2 2 2" xfId="7721"/>
    <cellStyle name="Normal 3 2 2 2 5 2 2 2 2 2 2" xfId="14981"/>
    <cellStyle name="Normal 3 2 2 2 5 2 2 2 2 2 2 2" xfId="29359"/>
    <cellStyle name="Normal 3 2 2 2 5 2 2 2 2 2 2 2 2" xfId="58093"/>
    <cellStyle name="Normal 3 2 2 2 5 2 2 2 2 2 2 3" xfId="43769"/>
    <cellStyle name="Normal 3 2 2 2 5 2 2 2 2 2 3" xfId="22196"/>
    <cellStyle name="Normal 3 2 2 2 5 2 2 2 2 2 3 2" xfId="50931"/>
    <cellStyle name="Normal 3 2 2 2 5 2 2 2 2 2 4" xfId="36607"/>
    <cellStyle name="Normal 3 2 2 2 5 2 2 2 2 3" xfId="11394"/>
    <cellStyle name="Normal 3 2 2 2 5 2 2 2 2 3 2" xfId="25777"/>
    <cellStyle name="Normal 3 2 2 2 5 2 2 2 2 3 2 2" xfId="54512"/>
    <cellStyle name="Normal 3 2 2 2 5 2 2 2 2 3 3" xfId="40188"/>
    <cellStyle name="Normal 3 2 2 2 5 2 2 2 2 4" xfId="18614"/>
    <cellStyle name="Normal 3 2 2 2 5 2 2 2 2 4 2" xfId="47350"/>
    <cellStyle name="Normal 3 2 2 2 5 2 2 2 2 5" xfId="33026"/>
    <cellStyle name="Normal 3 2 2 2 5 2 2 2 3" xfId="5931"/>
    <cellStyle name="Normal 3 2 2 2 5 2 2 2 3 2" xfId="13191"/>
    <cellStyle name="Normal 3 2 2 2 5 2 2 2 3 2 2" xfId="27569"/>
    <cellStyle name="Normal 3 2 2 2 5 2 2 2 3 2 2 2" xfId="56303"/>
    <cellStyle name="Normal 3 2 2 2 5 2 2 2 3 2 3" xfId="41979"/>
    <cellStyle name="Normal 3 2 2 2 5 2 2 2 3 3" xfId="20406"/>
    <cellStyle name="Normal 3 2 2 2 5 2 2 2 3 3 2" xfId="49141"/>
    <cellStyle name="Normal 3 2 2 2 5 2 2 2 3 4" xfId="34817"/>
    <cellStyle name="Normal 3 2 2 2 5 2 2 2 4" xfId="9604"/>
    <cellStyle name="Normal 3 2 2 2 5 2 2 2 4 2" xfId="23987"/>
    <cellStyle name="Normal 3 2 2 2 5 2 2 2 4 2 2" xfId="52722"/>
    <cellStyle name="Normal 3 2 2 2 5 2 2 2 4 3" xfId="38398"/>
    <cellStyle name="Normal 3 2 2 2 5 2 2 2 5" xfId="16824"/>
    <cellStyle name="Normal 3 2 2 2 5 2 2 2 5 2" xfId="45560"/>
    <cellStyle name="Normal 3 2 2 2 5 2 2 2 6" xfId="31236"/>
    <cellStyle name="Normal 3 2 2 2 5 2 2 3" xfId="3166"/>
    <cellStyle name="Normal 3 2 2 2 5 2 2 3 2" xfId="6826"/>
    <cellStyle name="Normal 3 2 2 2 5 2 2 3 2 2" xfId="14086"/>
    <cellStyle name="Normal 3 2 2 2 5 2 2 3 2 2 2" xfId="28464"/>
    <cellStyle name="Normal 3 2 2 2 5 2 2 3 2 2 2 2" xfId="57198"/>
    <cellStyle name="Normal 3 2 2 2 5 2 2 3 2 2 3" xfId="42874"/>
    <cellStyle name="Normal 3 2 2 2 5 2 2 3 2 3" xfId="21301"/>
    <cellStyle name="Normal 3 2 2 2 5 2 2 3 2 3 2" xfId="50036"/>
    <cellStyle name="Normal 3 2 2 2 5 2 2 3 2 4" xfId="35712"/>
    <cellStyle name="Normal 3 2 2 2 5 2 2 3 3" xfId="10499"/>
    <cellStyle name="Normal 3 2 2 2 5 2 2 3 3 2" xfId="24882"/>
    <cellStyle name="Normal 3 2 2 2 5 2 2 3 3 2 2" xfId="53617"/>
    <cellStyle name="Normal 3 2 2 2 5 2 2 3 3 3" xfId="39293"/>
    <cellStyle name="Normal 3 2 2 2 5 2 2 3 4" xfId="17719"/>
    <cellStyle name="Normal 3 2 2 2 5 2 2 3 4 2" xfId="46455"/>
    <cellStyle name="Normal 3 2 2 2 5 2 2 3 5" xfId="32131"/>
    <cellStyle name="Normal 3 2 2 2 5 2 2 4" xfId="5031"/>
    <cellStyle name="Normal 3 2 2 2 5 2 2 4 2" xfId="12296"/>
    <cellStyle name="Normal 3 2 2 2 5 2 2 4 2 2" xfId="26674"/>
    <cellStyle name="Normal 3 2 2 2 5 2 2 4 2 2 2" xfId="55408"/>
    <cellStyle name="Normal 3 2 2 2 5 2 2 4 2 3" xfId="41084"/>
    <cellStyle name="Normal 3 2 2 2 5 2 2 4 3" xfId="19511"/>
    <cellStyle name="Normal 3 2 2 2 5 2 2 4 3 2" xfId="48246"/>
    <cellStyle name="Normal 3 2 2 2 5 2 2 4 4" xfId="33922"/>
    <cellStyle name="Normal 3 2 2 2 5 2 2 5" xfId="8703"/>
    <cellStyle name="Normal 3 2 2 2 5 2 2 5 2" xfId="23092"/>
    <cellStyle name="Normal 3 2 2 2 5 2 2 5 2 2" xfId="51827"/>
    <cellStyle name="Normal 3 2 2 2 5 2 2 5 3" xfId="37503"/>
    <cellStyle name="Normal 3 2 2 2 5 2 2 6" xfId="15929"/>
    <cellStyle name="Normal 3 2 2 2 5 2 2 6 2" xfId="44665"/>
    <cellStyle name="Normal 3 2 2 2 5 2 2 7" xfId="30341"/>
    <cellStyle name="Normal 3 2 2 2 5 2 3" xfId="1823"/>
    <cellStyle name="Normal 3 2 2 2 5 2 3 2" xfId="3615"/>
    <cellStyle name="Normal 3 2 2 2 5 2 3 2 2" xfId="7274"/>
    <cellStyle name="Normal 3 2 2 2 5 2 3 2 2 2" xfId="14534"/>
    <cellStyle name="Normal 3 2 2 2 5 2 3 2 2 2 2" xfId="28912"/>
    <cellStyle name="Normal 3 2 2 2 5 2 3 2 2 2 2 2" xfId="57646"/>
    <cellStyle name="Normal 3 2 2 2 5 2 3 2 2 2 3" xfId="43322"/>
    <cellStyle name="Normal 3 2 2 2 5 2 3 2 2 3" xfId="21749"/>
    <cellStyle name="Normal 3 2 2 2 5 2 3 2 2 3 2" xfId="50484"/>
    <cellStyle name="Normal 3 2 2 2 5 2 3 2 2 4" xfId="36160"/>
    <cellStyle name="Normal 3 2 2 2 5 2 3 2 3" xfId="10947"/>
    <cellStyle name="Normal 3 2 2 2 5 2 3 2 3 2" xfId="25330"/>
    <cellStyle name="Normal 3 2 2 2 5 2 3 2 3 2 2" xfId="54065"/>
    <cellStyle name="Normal 3 2 2 2 5 2 3 2 3 3" xfId="39741"/>
    <cellStyle name="Normal 3 2 2 2 5 2 3 2 4" xfId="18167"/>
    <cellStyle name="Normal 3 2 2 2 5 2 3 2 4 2" xfId="46903"/>
    <cellStyle name="Normal 3 2 2 2 5 2 3 2 5" xfId="32579"/>
    <cellStyle name="Normal 3 2 2 2 5 2 3 3" xfId="5484"/>
    <cellStyle name="Normal 3 2 2 2 5 2 3 3 2" xfId="12744"/>
    <cellStyle name="Normal 3 2 2 2 5 2 3 3 2 2" xfId="27122"/>
    <cellStyle name="Normal 3 2 2 2 5 2 3 3 2 2 2" xfId="55856"/>
    <cellStyle name="Normal 3 2 2 2 5 2 3 3 2 3" xfId="41532"/>
    <cellStyle name="Normal 3 2 2 2 5 2 3 3 3" xfId="19959"/>
    <cellStyle name="Normal 3 2 2 2 5 2 3 3 3 2" xfId="48694"/>
    <cellStyle name="Normal 3 2 2 2 5 2 3 3 4" xfId="34370"/>
    <cellStyle name="Normal 3 2 2 2 5 2 3 4" xfId="9157"/>
    <cellStyle name="Normal 3 2 2 2 5 2 3 4 2" xfId="23540"/>
    <cellStyle name="Normal 3 2 2 2 5 2 3 4 2 2" xfId="52275"/>
    <cellStyle name="Normal 3 2 2 2 5 2 3 4 3" xfId="37951"/>
    <cellStyle name="Normal 3 2 2 2 5 2 3 5" xfId="16377"/>
    <cellStyle name="Normal 3 2 2 2 5 2 3 5 2" xfId="45113"/>
    <cellStyle name="Normal 3 2 2 2 5 2 3 6" xfId="30789"/>
    <cellStyle name="Normal 3 2 2 2 5 2 4" xfId="2719"/>
    <cellStyle name="Normal 3 2 2 2 5 2 4 2" xfId="6379"/>
    <cellStyle name="Normal 3 2 2 2 5 2 4 2 2" xfId="13639"/>
    <cellStyle name="Normal 3 2 2 2 5 2 4 2 2 2" xfId="28017"/>
    <cellStyle name="Normal 3 2 2 2 5 2 4 2 2 2 2" xfId="56751"/>
    <cellStyle name="Normal 3 2 2 2 5 2 4 2 2 3" xfId="42427"/>
    <cellStyle name="Normal 3 2 2 2 5 2 4 2 3" xfId="20854"/>
    <cellStyle name="Normal 3 2 2 2 5 2 4 2 3 2" xfId="49589"/>
    <cellStyle name="Normal 3 2 2 2 5 2 4 2 4" xfId="35265"/>
    <cellStyle name="Normal 3 2 2 2 5 2 4 3" xfId="10052"/>
    <cellStyle name="Normal 3 2 2 2 5 2 4 3 2" xfId="24435"/>
    <cellStyle name="Normal 3 2 2 2 5 2 4 3 2 2" xfId="53170"/>
    <cellStyle name="Normal 3 2 2 2 5 2 4 3 3" xfId="38846"/>
    <cellStyle name="Normal 3 2 2 2 5 2 4 4" xfId="17272"/>
    <cellStyle name="Normal 3 2 2 2 5 2 4 4 2" xfId="46008"/>
    <cellStyle name="Normal 3 2 2 2 5 2 4 5" xfId="31684"/>
    <cellStyle name="Normal 3 2 2 2 5 2 5" xfId="4584"/>
    <cellStyle name="Normal 3 2 2 2 5 2 5 2" xfId="11849"/>
    <cellStyle name="Normal 3 2 2 2 5 2 5 2 2" xfId="26227"/>
    <cellStyle name="Normal 3 2 2 2 5 2 5 2 2 2" xfId="54961"/>
    <cellStyle name="Normal 3 2 2 2 5 2 5 2 3" xfId="40637"/>
    <cellStyle name="Normal 3 2 2 2 5 2 5 3" xfId="19064"/>
    <cellStyle name="Normal 3 2 2 2 5 2 5 3 2" xfId="47799"/>
    <cellStyle name="Normal 3 2 2 2 5 2 5 4" xfId="33475"/>
    <cellStyle name="Normal 3 2 2 2 5 2 6" xfId="8256"/>
    <cellStyle name="Normal 3 2 2 2 5 2 6 2" xfId="22645"/>
    <cellStyle name="Normal 3 2 2 2 5 2 6 2 2" xfId="51380"/>
    <cellStyle name="Normal 3 2 2 2 5 2 6 3" xfId="37056"/>
    <cellStyle name="Normal 3 2 2 2 5 2 7" xfId="15482"/>
    <cellStyle name="Normal 3 2 2 2 5 2 7 2" xfId="44218"/>
    <cellStyle name="Normal 3 2 2 2 5 2 8" xfId="29894"/>
    <cellStyle name="Normal 3 2 2 2 5 3" xfId="1063"/>
    <cellStyle name="Normal 3 2 2 2 5 3 2" xfId="2046"/>
    <cellStyle name="Normal 3 2 2 2 5 3 2 2" xfId="3838"/>
    <cellStyle name="Normal 3 2 2 2 5 3 2 2 2" xfId="7497"/>
    <cellStyle name="Normal 3 2 2 2 5 3 2 2 2 2" xfId="14757"/>
    <cellStyle name="Normal 3 2 2 2 5 3 2 2 2 2 2" xfId="29135"/>
    <cellStyle name="Normal 3 2 2 2 5 3 2 2 2 2 2 2" xfId="57869"/>
    <cellStyle name="Normal 3 2 2 2 5 3 2 2 2 2 3" xfId="43545"/>
    <cellStyle name="Normal 3 2 2 2 5 3 2 2 2 3" xfId="21972"/>
    <cellStyle name="Normal 3 2 2 2 5 3 2 2 2 3 2" xfId="50707"/>
    <cellStyle name="Normal 3 2 2 2 5 3 2 2 2 4" xfId="36383"/>
    <cellStyle name="Normal 3 2 2 2 5 3 2 2 3" xfId="11170"/>
    <cellStyle name="Normal 3 2 2 2 5 3 2 2 3 2" xfId="25553"/>
    <cellStyle name="Normal 3 2 2 2 5 3 2 2 3 2 2" xfId="54288"/>
    <cellStyle name="Normal 3 2 2 2 5 3 2 2 3 3" xfId="39964"/>
    <cellStyle name="Normal 3 2 2 2 5 3 2 2 4" xfId="18390"/>
    <cellStyle name="Normal 3 2 2 2 5 3 2 2 4 2" xfId="47126"/>
    <cellStyle name="Normal 3 2 2 2 5 3 2 2 5" xfId="32802"/>
    <cellStyle name="Normal 3 2 2 2 5 3 2 3" xfId="5707"/>
    <cellStyle name="Normal 3 2 2 2 5 3 2 3 2" xfId="12967"/>
    <cellStyle name="Normal 3 2 2 2 5 3 2 3 2 2" xfId="27345"/>
    <cellStyle name="Normal 3 2 2 2 5 3 2 3 2 2 2" xfId="56079"/>
    <cellStyle name="Normal 3 2 2 2 5 3 2 3 2 3" xfId="41755"/>
    <cellStyle name="Normal 3 2 2 2 5 3 2 3 3" xfId="20182"/>
    <cellStyle name="Normal 3 2 2 2 5 3 2 3 3 2" xfId="48917"/>
    <cellStyle name="Normal 3 2 2 2 5 3 2 3 4" xfId="34593"/>
    <cellStyle name="Normal 3 2 2 2 5 3 2 4" xfId="9380"/>
    <cellStyle name="Normal 3 2 2 2 5 3 2 4 2" xfId="23763"/>
    <cellStyle name="Normal 3 2 2 2 5 3 2 4 2 2" xfId="52498"/>
    <cellStyle name="Normal 3 2 2 2 5 3 2 4 3" xfId="38174"/>
    <cellStyle name="Normal 3 2 2 2 5 3 2 5" xfId="16600"/>
    <cellStyle name="Normal 3 2 2 2 5 3 2 5 2" xfId="45336"/>
    <cellStyle name="Normal 3 2 2 2 5 3 2 6" xfId="31012"/>
    <cellStyle name="Normal 3 2 2 2 5 3 3" xfId="2942"/>
    <cellStyle name="Normal 3 2 2 2 5 3 3 2" xfId="6602"/>
    <cellStyle name="Normal 3 2 2 2 5 3 3 2 2" xfId="13862"/>
    <cellStyle name="Normal 3 2 2 2 5 3 3 2 2 2" xfId="28240"/>
    <cellStyle name="Normal 3 2 2 2 5 3 3 2 2 2 2" xfId="56974"/>
    <cellStyle name="Normal 3 2 2 2 5 3 3 2 2 3" xfId="42650"/>
    <cellStyle name="Normal 3 2 2 2 5 3 3 2 3" xfId="21077"/>
    <cellStyle name="Normal 3 2 2 2 5 3 3 2 3 2" xfId="49812"/>
    <cellStyle name="Normal 3 2 2 2 5 3 3 2 4" xfId="35488"/>
    <cellStyle name="Normal 3 2 2 2 5 3 3 3" xfId="10275"/>
    <cellStyle name="Normal 3 2 2 2 5 3 3 3 2" xfId="24658"/>
    <cellStyle name="Normal 3 2 2 2 5 3 3 3 2 2" xfId="53393"/>
    <cellStyle name="Normal 3 2 2 2 5 3 3 3 3" xfId="39069"/>
    <cellStyle name="Normal 3 2 2 2 5 3 3 4" xfId="17495"/>
    <cellStyle name="Normal 3 2 2 2 5 3 3 4 2" xfId="46231"/>
    <cellStyle name="Normal 3 2 2 2 5 3 3 5" xfId="31907"/>
    <cellStyle name="Normal 3 2 2 2 5 3 4" xfId="4807"/>
    <cellStyle name="Normal 3 2 2 2 5 3 4 2" xfId="12072"/>
    <cellStyle name="Normal 3 2 2 2 5 3 4 2 2" xfId="26450"/>
    <cellStyle name="Normal 3 2 2 2 5 3 4 2 2 2" xfId="55184"/>
    <cellStyle name="Normal 3 2 2 2 5 3 4 2 3" xfId="40860"/>
    <cellStyle name="Normal 3 2 2 2 5 3 4 3" xfId="19287"/>
    <cellStyle name="Normal 3 2 2 2 5 3 4 3 2" xfId="48022"/>
    <cellStyle name="Normal 3 2 2 2 5 3 4 4" xfId="33698"/>
    <cellStyle name="Normal 3 2 2 2 5 3 5" xfId="8479"/>
    <cellStyle name="Normal 3 2 2 2 5 3 5 2" xfId="22868"/>
    <cellStyle name="Normal 3 2 2 2 5 3 5 2 2" xfId="51603"/>
    <cellStyle name="Normal 3 2 2 2 5 3 5 3" xfId="37279"/>
    <cellStyle name="Normal 3 2 2 2 5 3 6" xfId="15705"/>
    <cellStyle name="Normal 3 2 2 2 5 3 6 2" xfId="44441"/>
    <cellStyle name="Normal 3 2 2 2 5 3 7" xfId="30117"/>
    <cellStyle name="Normal 3 2 2 2 5 4" xfId="1594"/>
    <cellStyle name="Normal 3 2 2 2 5 4 2" xfId="3391"/>
    <cellStyle name="Normal 3 2 2 2 5 4 2 2" xfId="7050"/>
    <cellStyle name="Normal 3 2 2 2 5 4 2 2 2" xfId="14310"/>
    <cellStyle name="Normal 3 2 2 2 5 4 2 2 2 2" xfId="28688"/>
    <cellStyle name="Normal 3 2 2 2 5 4 2 2 2 2 2" xfId="57422"/>
    <cellStyle name="Normal 3 2 2 2 5 4 2 2 2 3" xfId="43098"/>
    <cellStyle name="Normal 3 2 2 2 5 4 2 2 3" xfId="21525"/>
    <cellStyle name="Normal 3 2 2 2 5 4 2 2 3 2" xfId="50260"/>
    <cellStyle name="Normal 3 2 2 2 5 4 2 2 4" xfId="35936"/>
    <cellStyle name="Normal 3 2 2 2 5 4 2 3" xfId="10723"/>
    <cellStyle name="Normal 3 2 2 2 5 4 2 3 2" xfId="25106"/>
    <cellStyle name="Normal 3 2 2 2 5 4 2 3 2 2" xfId="53841"/>
    <cellStyle name="Normal 3 2 2 2 5 4 2 3 3" xfId="39517"/>
    <cellStyle name="Normal 3 2 2 2 5 4 2 4" xfId="17943"/>
    <cellStyle name="Normal 3 2 2 2 5 4 2 4 2" xfId="46679"/>
    <cellStyle name="Normal 3 2 2 2 5 4 2 5" xfId="32355"/>
    <cellStyle name="Normal 3 2 2 2 5 4 3" xfId="5260"/>
    <cellStyle name="Normal 3 2 2 2 5 4 3 2" xfId="12520"/>
    <cellStyle name="Normal 3 2 2 2 5 4 3 2 2" xfId="26898"/>
    <cellStyle name="Normal 3 2 2 2 5 4 3 2 2 2" xfId="55632"/>
    <cellStyle name="Normal 3 2 2 2 5 4 3 2 3" xfId="41308"/>
    <cellStyle name="Normal 3 2 2 2 5 4 3 3" xfId="19735"/>
    <cellStyle name="Normal 3 2 2 2 5 4 3 3 2" xfId="48470"/>
    <cellStyle name="Normal 3 2 2 2 5 4 3 4" xfId="34146"/>
    <cellStyle name="Normal 3 2 2 2 5 4 4" xfId="8933"/>
    <cellStyle name="Normal 3 2 2 2 5 4 4 2" xfId="23316"/>
    <cellStyle name="Normal 3 2 2 2 5 4 4 2 2" xfId="52051"/>
    <cellStyle name="Normal 3 2 2 2 5 4 4 3" xfId="37727"/>
    <cellStyle name="Normal 3 2 2 2 5 4 5" xfId="16153"/>
    <cellStyle name="Normal 3 2 2 2 5 4 5 2" xfId="44889"/>
    <cellStyle name="Normal 3 2 2 2 5 4 6" xfId="30565"/>
    <cellStyle name="Normal 3 2 2 2 5 5" xfId="2495"/>
    <cellStyle name="Normal 3 2 2 2 5 5 2" xfId="6155"/>
    <cellStyle name="Normal 3 2 2 2 5 5 2 2" xfId="13415"/>
    <cellStyle name="Normal 3 2 2 2 5 5 2 2 2" xfId="27793"/>
    <cellStyle name="Normal 3 2 2 2 5 5 2 2 2 2" xfId="56527"/>
    <cellStyle name="Normal 3 2 2 2 5 5 2 2 3" xfId="42203"/>
    <cellStyle name="Normal 3 2 2 2 5 5 2 3" xfId="20630"/>
    <cellStyle name="Normal 3 2 2 2 5 5 2 3 2" xfId="49365"/>
    <cellStyle name="Normal 3 2 2 2 5 5 2 4" xfId="35041"/>
    <cellStyle name="Normal 3 2 2 2 5 5 3" xfId="9828"/>
    <cellStyle name="Normal 3 2 2 2 5 5 3 2" xfId="24211"/>
    <cellStyle name="Normal 3 2 2 2 5 5 3 2 2" xfId="52946"/>
    <cellStyle name="Normal 3 2 2 2 5 5 3 3" xfId="38622"/>
    <cellStyle name="Normal 3 2 2 2 5 5 4" xfId="17048"/>
    <cellStyle name="Normal 3 2 2 2 5 5 4 2" xfId="45784"/>
    <cellStyle name="Normal 3 2 2 2 5 5 5" xfId="31460"/>
    <cellStyle name="Normal 3 2 2 2 5 6" xfId="4357"/>
    <cellStyle name="Normal 3 2 2 2 5 6 2" xfId="11625"/>
    <cellStyle name="Normal 3 2 2 2 5 6 2 2" xfId="26003"/>
    <cellStyle name="Normal 3 2 2 2 5 6 2 2 2" xfId="54737"/>
    <cellStyle name="Normal 3 2 2 2 5 6 2 3" xfId="40413"/>
    <cellStyle name="Normal 3 2 2 2 5 6 3" xfId="18840"/>
    <cellStyle name="Normal 3 2 2 2 5 6 3 2" xfId="47575"/>
    <cellStyle name="Normal 3 2 2 2 5 6 4" xfId="33251"/>
    <cellStyle name="Normal 3 2 2 2 5 7" xfId="8028"/>
    <cellStyle name="Normal 3 2 2 2 5 7 2" xfId="22421"/>
    <cellStyle name="Normal 3 2 2 2 5 7 2 2" xfId="51156"/>
    <cellStyle name="Normal 3 2 2 2 5 7 3" xfId="36832"/>
    <cellStyle name="Normal 3 2 2 2 5 8" xfId="15258"/>
    <cellStyle name="Normal 3 2 2 2 5 8 2" xfId="43994"/>
    <cellStyle name="Normal 3 2 2 2 5 9" xfId="29670"/>
    <cellStyle name="Normal 3 2 2 2 6" xfId="724"/>
    <cellStyle name="Normal 3 2 2 2 6 2" xfId="1175"/>
    <cellStyle name="Normal 3 2 2 2 6 2 2" xfId="2158"/>
    <cellStyle name="Normal 3 2 2 2 6 2 2 2" xfId="3950"/>
    <cellStyle name="Normal 3 2 2 2 6 2 2 2 2" xfId="7609"/>
    <cellStyle name="Normal 3 2 2 2 6 2 2 2 2 2" xfId="14869"/>
    <cellStyle name="Normal 3 2 2 2 6 2 2 2 2 2 2" xfId="29247"/>
    <cellStyle name="Normal 3 2 2 2 6 2 2 2 2 2 2 2" xfId="57981"/>
    <cellStyle name="Normal 3 2 2 2 6 2 2 2 2 2 3" xfId="43657"/>
    <cellStyle name="Normal 3 2 2 2 6 2 2 2 2 3" xfId="22084"/>
    <cellStyle name="Normal 3 2 2 2 6 2 2 2 2 3 2" xfId="50819"/>
    <cellStyle name="Normal 3 2 2 2 6 2 2 2 2 4" xfId="36495"/>
    <cellStyle name="Normal 3 2 2 2 6 2 2 2 3" xfId="11282"/>
    <cellStyle name="Normal 3 2 2 2 6 2 2 2 3 2" xfId="25665"/>
    <cellStyle name="Normal 3 2 2 2 6 2 2 2 3 2 2" xfId="54400"/>
    <cellStyle name="Normal 3 2 2 2 6 2 2 2 3 3" xfId="40076"/>
    <cellStyle name="Normal 3 2 2 2 6 2 2 2 4" xfId="18502"/>
    <cellStyle name="Normal 3 2 2 2 6 2 2 2 4 2" xfId="47238"/>
    <cellStyle name="Normal 3 2 2 2 6 2 2 2 5" xfId="32914"/>
    <cellStyle name="Normal 3 2 2 2 6 2 2 3" xfId="5819"/>
    <cellStyle name="Normal 3 2 2 2 6 2 2 3 2" xfId="13079"/>
    <cellStyle name="Normal 3 2 2 2 6 2 2 3 2 2" xfId="27457"/>
    <cellStyle name="Normal 3 2 2 2 6 2 2 3 2 2 2" xfId="56191"/>
    <cellStyle name="Normal 3 2 2 2 6 2 2 3 2 3" xfId="41867"/>
    <cellStyle name="Normal 3 2 2 2 6 2 2 3 3" xfId="20294"/>
    <cellStyle name="Normal 3 2 2 2 6 2 2 3 3 2" xfId="49029"/>
    <cellStyle name="Normal 3 2 2 2 6 2 2 3 4" xfId="34705"/>
    <cellStyle name="Normal 3 2 2 2 6 2 2 4" xfId="9492"/>
    <cellStyle name="Normal 3 2 2 2 6 2 2 4 2" xfId="23875"/>
    <cellStyle name="Normal 3 2 2 2 6 2 2 4 2 2" xfId="52610"/>
    <cellStyle name="Normal 3 2 2 2 6 2 2 4 3" xfId="38286"/>
    <cellStyle name="Normal 3 2 2 2 6 2 2 5" xfId="16712"/>
    <cellStyle name="Normal 3 2 2 2 6 2 2 5 2" xfId="45448"/>
    <cellStyle name="Normal 3 2 2 2 6 2 2 6" xfId="31124"/>
    <cellStyle name="Normal 3 2 2 2 6 2 3" xfId="3054"/>
    <cellStyle name="Normal 3 2 2 2 6 2 3 2" xfId="6714"/>
    <cellStyle name="Normal 3 2 2 2 6 2 3 2 2" xfId="13974"/>
    <cellStyle name="Normal 3 2 2 2 6 2 3 2 2 2" xfId="28352"/>
    <cellStyle name="Normal 3 2 2 2 6 2 3 2 2 2 2" xfId="57086"/>
    <cellStyle name="Normal 3 2 2 2 6 2 3 2 2 3" xfId="42762"/>
    <cellStyle name="Normal 3 2 2 2 6 2 3 2 3" xfId="21189"/>
    <cellStyle name="Normal 3 2 2 2 6 2 3 2 3 2" xfId="49924"/>
    <cellStyle name="Normal 3 2 2 2 6 2 3 2 4" xfId="35600"/>
    <cellStyle name="Normal 3 2 2 2 6 2 3 3" xfId="10387"/>
    <cellStyle name="Normal 3 2 2 2 6 2 3 3 2" xfId="24770"/>
    <cellStyle name="Normal 3 2 2 2 6 2 3 3 2 2" xfId="53505"/>
    <cellStyle name="Normal 3 2 2 2 6 2 3 3 3" xfId="39181"/>
    <cellStyle name="Normal 3 2 2 2 6 2 3 4" xfId="17607"/>
    <cellStyle name="Normal 3 2 2 2 6 2 3 4 2" xfId="46343"/>
    <cellStyle name="Normal 3 2 2 2 6 2 3 5" xfId="32019"/>
    <cellStyle name="Normal 3 2 2 2 6 2 4" xfId="4919"/>
    <cellStyle name="Normal 3 2 2 2 6 2 4 2" xfId="12184"/>
    <cellStyle name="Normal 3 2 2 2 6 2 4 2 2" xfId="26562"/>
    <cellStyle name="Normal 3 2 2 2 6 2 4 2 2 2" xfId="55296"/>
    <cellStyle name="Normal 3 2 2 2 6 2 4 2 3" xfId="40972"/>
    <cellStyle name="Normal 3 2 2 2 6 2 4 3" xfId="19399"/>
    <cellStyle name="Normal 3 2 2 2 6 2 4 3 2" xfId="48134"/>
    <cellStyle name="Normal 3 2 2 2 6 2 4 4" xfId="33810"/>
    <cellStyle name="Normal 3 2 2 2 6 2 5" xfId="8591"/>
    <cellStyle name="Normal 3 2 2 2 6 2 5 2" xfId="22980"/>
    <cellStyle name="Normal 3 2 2 2 6 2 5 2 2" xfId="51715"/>
    <cellStyle name="Normal 3 2 2 2 6 2 5 3" xfId="37391"/>
    <cellStyle name="Normal 3 2 2 2 6 2 6" xfId="15817"/>
    <cellStyle name="Normal 3 2 2 2 6 2 6 2" xfId="44553"/>
    <cellStyle name="Normal 3 2 2 2 6 2 7" xfId="30229"/>
    <cellStyle name="Normal 3 2 2 2 6 3" xfId="1711"/>
    <cellStyle name="Normal 3 2 2 2 6 3 2" xfId="3503"/>
    <cellStyle name="Normal 3 2 2 2 6 3 2 2" xfId="7162"/>
    <cellStyle name="Normal 3 2 2 2 6 3 2 2 2" xfId="14422"/>
    <cellStyle name="Normal 3 2 2 2 6 3 2 2 2 2" xfId="28800"/>
    <cellStyle name="Normal 3 2 2 2 6 3 2 2 2 2 2" xfId="57534"/>
    <cellStyle name="Normal 3 2 2 2 6 3 2 2 2 3" xfId="43210"/>
    <cellStyle name="Normal 3 2 2 2 6 3 2 2 3" xfId="21637"/>
    <cellStyle name="Normal 3 2 2 2 6 3 2 2 3 2" xfId="50372"/>
    <cellStyle name="Normal 3 2 2 2 6 3 2 2 4" xfId="36048"/>
    <cellStyle name="Normal 3 2 2 2 6 3 2 3" xfId="10835"/>
    <cellStyle name="Normal 3 2 2 2 6 3 2 3 2" xfId="25218"/>
    <cellStyle name="Normal 3 2 2 2 6 3 2 3 2 2" xfId="53953"/>
    <cellStyle name="Normal 3 2 2 2 6 3 2 3 3" xfId="39629"/>
    <cellStyle name="Normal 3 2 2 2 6 3 2 4" xfId="18055"/>
    <cellStyle name="Normal 3 2 2 2 6 3 2 4 2" xfId="46791"/>
    <cellStyle name="Normal 3 2 2 2 6 3 2 5" xfId="32467"/>
    <cellStyle name="Normal 3 2 2 2 6 3 3" xfId="5372"/>
    <cellStyle name="Normal 3 2 2 2 6 3 3 2" xfId="12632"/>
    <cellStyle name="Normal 3 2 2 2 6 3 3 2 2" xfId="27010"/>
    <cellStyle name="Normal 3 2 2 2 6 3 3 2 2 2" xfId="55744"/>
    <cellStyle name="Normal 3 2 2 2 6 3 3 2 3" xfId="41420"/>
    <cellStyle name="Normal 3 2 2 2 6 3 3 3" xfId="19847"/>
    <cellStyle name="Normal 3 2 2 2 6 3 3 3 2" xfId="48582"/>
    <cellStyle name="Normal 3 2 2 2 6 3 3 4" xfId="34258"/>
    <cellStyle name="Normal 3 2 2 2 6 3 4" xfId="9045"/>
    <cellStyle name="Normal 3 2 2 2 6 3 4 2" xfId="23428"/>
    <cellStyle name="Normal 3 2 2 2 6 3 4 2 2" xfId="52163"/>
    <cellStyle name="Normal 3 2 2 2 6 3 4 3" xfId="37839"/>
    <cellStyle name="Normal 3 2 2 2 6 3 5" xfId="16265"/>
    <cellStyle name="Normal 3 2 2 2 6 3 5 2" xfId="45001"/>
    <cellStyle name="Normal 3 2 2 2 6 3 6" xfId="30677"/>
    <cellStyle name="Normal 3 2 2 2 6 4" xfId="2607"/>
    <cellStyle name="Normal 3 2 2 2 6 4 2" xfId="6267"/>
    <cellStyle name="Normal 3 2 2 2 6 4 2 2" xfId="13527"/>
    <cellStyle name="Normal 3 2 2 2 6 4 2 2 2" xfId="27905"/>
    <cellStyle name="Normal 3 2 2 2 6 4 2 2 2 2" xfId="56639"/>
    <cellStyle name="Normal 3 2 2 2 6 4 2 2 3" xfId="42315"/>
    <cellStyle name="Normal 3 2 2 2 6 4 2 3" xfId="20742"/>
    <cellStyle name="Normal 3 2 2 2 6 4 2 3 2" xfId="49477"/>
    <cellStyle name="Normal 3 2 2 2 6 4 2 4" xfId="35153"/>
    <cellStyle name="Normal 3 2 2 2 6 4 3" xfId="9940"/>
    <cellStyle name="Normal 3 2 2 2 6 4 3 2" xfId="24323"/>
    <cellStyle name="Normal 3 2 2 2 6 4 3 2 2" xfId="53058"/>
    <cellStyle name="Normal 3 2 2 2 6 4 3 3" xfId="38734"/>
    <cellStyle name="Normal 3 2 2 2 6 4 4" xfId="17160"/>
    <cellStyle name="Normal 3 2 2 2 6 4 4 2" xfId="45896"/>
    <cellStyle name="Normal 3 2 2 2 6 4 5" xfId="31572"/>
    <cellStyle name="Normal 3 2 2 2 6 5" xfId="4471"/>
    <cellStyle name="Normal 3 2 2 2 6 5 2" xfId="11737"/>
    <cellStyle name="Normal 3 2 2 2 6 5 2 2" xfId="26115"/>
    <cellStyle name="Normal 3 2 2 2 6 5 2 2 2" xfId="54849"/>
    <cellStyle name="Normal 3 2 2 2 6 5 2 3" xfId="40525"/>
    <cellStyle name="Normal 3 2 2 2 6 5 3" xfId="18952"/>
    <cellStyle name="Normal 3 2 2 2 6 5 3 2" xfId="47687"/>
    <cellStyle name="Normal 3 2 2 2 6 5 4" xfId="33363"/>
    <cellStyle name="Normal 3 2 2 2 6 6" xfId="8144"/>
    <cellStyle name="Normal 3 2 2 2 6 6 2" xfId="22533"/>
    <cellStyle name="Normal 3 2 2 2 6 6 2 2" xfId="51268"/>
    <cellStyle name="Normal 3 2 2 2 6 6 3" xfId="36944"/>
    <cellStyle name="Normal 3 2 2 2 6 7" xfId="15370"/>
    <cellStyle name="Normal 3 2 2 2 6 7 2" xfId="44106"/>
    <cellStyle name="Normal 3 2 2 2 6 8" xfId="29782"/>
    <cellStyle name="Normal 3 2 2 2 7" xfId="951"/>
    <cellStyle name="Normal 3 2 2 2 7 2" xfId="1934"/>
    <cellStyle name="Normal 3 2 2 2 7 2 2" xfId="3726"/>
    <cellStyle name="Normal 3 2 2 2 7 2 2 2" xfId="7385"/>
    <cellStyle name="Normal 3 2 2 2 7 2 2 2 2" xfId="14645"/>
    <cellStyle name="Normal 3 2 2 2 7 2 2 2 2 2" xfId="29023"/>
    <cellStyle name="Normal 3 2 2 2 7 2 2 2 2 2 2" xfId="57757"/>
    <cellStyle name="Normal 3 2 2 2 7 2 2 2 2 3" xfId="43433"/>
    <cellStyle name="Normal 3 2 2 2 7 2 2 2 3" xfId="21860"/>
    <cellStyle name="Normal 3 2 2 2 7 2 2 2 3 2" xfId="50595"/>
    <cellStyle name="Normal 3 2 2 2 7 2 2 2 4" xfId="36271"/>
    <cellStyle name="Normal 3 2 2 2 7 2 2 3" xfId="11058"/>
    <cellStyle name="Normal 3 2 2 2 7 2 2 3 2" xfId="25441"/>
    <cellStyle name="Normal 3 2 2 2 7 2 2 3 2 2" xfId="54176"/>
    <cellStyle name="Normal 3 2 2 2 7 2 2 3 3" xfId="39852"/>
    <cellStyle name="Normal 3 2 2 2 7 2 2 4" xfId="18278"/>
    <cellStyle name="Normal 3 2 2 2 7 2 2 4 2" xfId="47014"/>
    <cellStyle name="Normal 3 2 2 2 7 2 2 5" xfId="32690"/>
    <cellStyle name="Normal 3 2 2 2 7 2 3" xfId="5595"/>
    <cellStyle name="Normal 3 2 2 2 7 2 3 2" xfId="12855"/>
    <cellStyle name="Normal 3 2 2 2 7 2 3 2 2" xfId="27233"/>
    <cellStyle name="Normal 3 2 2 2 7 2 3 2 2 2" xfId="55967"/>
    <cellStyle name="Normal 3 2 2 2 7 2 3 2 3" xfId="41643"/>
    <cellStyle name="Normal 3 2 2 2 7 2 3 3" xfId="20070"/>
    <cellStyle name="Normal 3 2 2 2 7 2 3 3 2" xfId="48805"/>
    <cellStyle name="Normal 3 2 2 2 7 2 3 4" xfId="34481"/>
    <cellStyle name="Normal 3 2 2 2 7 2 4" xfId="9268"/>
    <cellStyle name="Normal 3 2 2 2 7 2 4 2" xfId="23651"/>
    <cellStyle name="Normal 3 2 2 2 7 2 4 2 2" xfId="52386"/>
    <cellStyle name="Normal 3 2 2 2 7 2 4 3" xfId="38062"/>
    <cellStyle name="Normal 3 2 2 2 7 2 5" xfId="16488"/>
    <cellStyle name="Normal 3 2 2 2 7 2 5 2" xfId="45224"/>
    <cellStyle name="Normal 3 2 2 2 7 2 6" xfId="30900"/>
    <cellStyle name="Normal 3 2 2 2 7 3" xfId="2830"/>
    <cellStyle name="Normal 3 2 2 2 7 3 2" xfId="6490"/>
    <cellStyle name="Normal 3 2 2 2 7 3 2 2" xfId="13750"/>
    <cellStyle name="Normal 3 2 2 2 7 3 2 2 2" xfId="28128"/>
    <cellStyle name="Normal 3 2 2 2 7 3 2 2 2 2" xfId="56862"/>
    <cellStyle name="Normal 3 2 2 2 7 3 2 2 3" xfId="42538"/>
    <cellStyle name="Normal 3 2 2 2 7 3 2 3" xfId="20965"/>
    <cellStyle name="Normal 3 2 2 2 7 3 2 3 2" xfId="49700"/>
    <cellStyle name="Normal 3 2 2 2 7 3 2 4" xfId="35376"/>
    <cellStyle name="Normal 3 2 2 2 7 3 3" xfId="10163"/>
    <cellStyle name="Normal 3 2 2 2 7 3 3 2" xfId="24546"/>
    <cellStyle name="Normal 3 2 2 2 7 3 3 2 2" xfId="53281"/>
    <cellStyle name="Normal 3 2 2 2 7 3 3 3" xfId="38957"/>
    <cellStyle name="Normal 3 2 2 2 7 3 4" xfId="17383"/>
    <cellStyle name="Normal 3 2 2 2 7 3 4 2" xfId="46119"/>
    <cellStyle name="Normal 3 2 2 2 7 3 5" xfId="31795"/>
    <cellStyle name="Normal 3 2 2 2 7 4" xfId="4695"/>
    <cellStyle name="Normal 3 2 2 2 7 4 2" xfId="11960"/>
    <cellStyle name="Normal 3 2 2 2 7 4 2 2" xfId="26338"/>
    <cellStyle name="Normal 3 2 2 2 7 4 2 2 2" xfId="55072"/>
    <cellStyle name="Normal 3 2 2 2 7 4 2 3" xfId="40748"/>
    <cellStyle name="Normal 3 2 2 2 7 4 3" xfId="19175"/>
    <cellStyle name="Normal 3 2 2 2 7 4 3 2" xfId="47910"/>
    <cellStyle name="Normal 3 2 2 2 7 4 4" xfId="33586"/>
    <cellStyle name="Normal 3 2 2 2 7 5" xfId="8367"/>
    <cellStyle name="Normal 3 2 2 2 7 5 2" xfId="22756"/>
    <cellStyle name="Normal 3 2 2 2 7 5 2 2" xfId="51491"/>
    <cellStyle name="Normal 3 2 2 2 7 5 3" xfId="37167"/>
    <cellStyle name="Normal 3 2 2 2 7 6" xfId="15593"/>
    <cellStyle name="Normal 3 2 2 2 7 6 2" xfId="44329"/>
    <cellStyle name="Normal 3 2 2 2 7 7" xfId="30005"/>
    <cellStyle name="Normal 3 2 2 2 8" xfId="1455"/>
    <cellStyle name="Normal 3 2 2 2 8 2" xfId="3279"/>
    <cellStyle name="Normal 3 2 2 2 8 2 2" xfId="6938"/>
    <cellStyle name="Normal 3 2 2 2 8 2 2 2" xfId="14198"/>
    <cellStyle name="Normal 3 2 2 2 8 2 2 2 2" xfId="28576"/>
    <cellStyle name="Normal 3 2 2 2 8 2 2 2 2 2" xfId="57310"/>
    <cellStyle name="Normal 3 2 2 2 8 2 2 2 3" xfId="42986"/>
    <cellStyle name="Normal 3 2 2 2 8 2 2 3" xfId="21413"/>
    <cellStyle name="Normal 3 2 2 2 8 2 2 3 2" xfId="50148"/>
    <cellStyle name="Normal 3 2 2 2 8 2 2 4" xfId="35824"/>
    <cellStyle name="Normal 3 2 2 2 8 2 3" xfId="10611"/>
    <cellStyle name="Normal 3 2 2 2 8 2 3 2" xfId="24994"/>
    <cellStyle name="Normal 3 2 2 2 8 2 3 2 2" xfId="53729"/>
    <cellStyle name="Normal 3 2 2 2 8 2 3 3" xfId="39405"/>
    <cellStyle name="Normal 3 2 2 2 8 2 4" xfId="17831"/>
    <cellStyle name="Normal 3 2 2 2 8 2 4 2" xfId="46567"/>
    <cellStyle name="Normal 3 2 2 2 8 2 5" xfId="32243"/>
    <cellStyle name="Normal 3 2 2 2 8 3" xfId="5146"/>
    <cellStyle name="Normal 3 2 2 2 8 3 2" xfId="12408"/>
    <cellStyle name="Normal 3 2 2 2 8 3 2 2" xfId="26786"/>
    <cellStyle name="Normal 3 2 2 2 8 3 2 2 2" xfId="55520"/>
    <cellStyle name="Normal 3 2 2 2 8 3 2 3" xfId="41196"/>
    <cellStyle name="Normal 3 2 2 2 8 3 3" xfId="19623"/>
    <cellStyle name="Normal 3 2 2 2 8 3 3 2" xfId="48358"/>
    <cellStyle name="Normal 3 2 2 2 8 3 4" xfId="34034"/>
    <cellStyle name="Normal 3 2 2 2 8 4" xfId="8818"/>
    <cellStyle name="Normal 3 2 2 2 8 4 2" xfId="23204"/>
    <cellStyle name="Normal 3 2 2 2 8 4 2 2" xfId="51939"/>
    <cellStyle name="Normal 3 2 2 2 8 4 3" xfId="37615"/>
    <cellStyle name="Normal 3 2 2 2 8 5" xfId="16041"/>
    <cellStyle name="Normal 3 2 2 2 8 5 2" xfId="44777"/>
    <cellStyle name="Normal 3 2 2 2 8 6" xfId="30453"/>
    <cellStyle name="Normal 3 2 2 2 9" xfId="2383"/>
    <cellStyle name="Normal 3 2 2 2 9 2" xfId="6043"/>
    <cellStyle name="Normal 3 2 2 2 9 2 2" xfId="13303"/>
    <cellStyle name="Normal 3 2 2 2 9 2 2 2" xfId="27681"/>
    <cellStyle name="Normal 3 2 2 2 9 2 2 2 2" xfId="56415"/>
    <cellStyle name="Normal 3 2 2 2 9 2 2 3" xfId="42091"/>
    <cellStyle name="Normal 3 2 2 2 9 2 3" xfId="20518"/>
    <cellStyle name="Normal 3 2 2 2 9 2 3 2" xfId="49253"/>
    <cellStyle name="Normal 3 2 2 2 9 2 4" xfId="34929"/>
    <cellStyle name="Normal 3 2 2 2 9 3" xfId="9716"/>
    <cellStyle name="Normal 3 2 2 2 9 3 2" xfId="24099"/>
    <cellStyle name="Normal 3 2 2 2 9 3 2 2" xfId="52834"/>
    <cellStyle name="Normal 3 2 2 2 9 3 3" xfId="38510"/>
    <cellStyle name="Normal 3 2 2 2 9 4" xfId="16936"/>
    <cellStyle name="Normal 3 2 2 2 9 4 2" xfId="45672"/>
    <cellStyle name="Normal 3 2 2 2 9 5" xfId="31348"/>
    <cellStyle name="Normal 3 2 2 3" xfId="269"/>
    <cellStyle name="Normal 3 2 2 3 10" xfId="7911"/>
    <cellStyle name="Normal 3 2 2 3 10 2" xfId="22316"/>
    <cellStyle name="Normal 3 2 2 3 10 2 2" xfId="51051"/>
    <cellStyle name="Normal 3 2 2 3 10 3" xfId="36727"/>
    <cellStyle name="Normal 3 2 2 3 11" xfId="15153"/>
    <cellStyle name="Normal 3 2 2 3 11 2" xfId="43889"/>
    <cellStyle name="Normal 3 2 2 3 12" xfId="29565"/>
    <cellStyle name="Normal 3 2 2 3 2" xfId="359"/>
    <cellStyle name="Normal 3 2 2 3 2 10" xfId="15181"/>
    <cellStyle name="Normal 3 2 2 3 2 10 2" xfId="43917"/>
    <cellStyle name="Normal 3 2 2 3 2 11" xfId="29593"/>
    <cellStyle name="Normal 3 2 2 3 2 2" xfId="459"/>
    <cellStyle name="Normal 3 2 2 3 2 2 10" xfId="29649"/>
    <cellStyle name="Normal 3 2 2 3 2 2 2" xfId="659"/>
    <cellStyle name="Normal 3 2 2 3 2 2 2 2" xfId="931"/>
    <cellStyle name="Normal 3 2 2 3 2 2 2 2 2" xfId="1378"/>
    <cellStyle name="Normal 3 2 2 3 2 2 2 2 2 2" xfId="2361"/>
    <cellStyle name="Normal 3 2 2 3 2 2 2 2 2 2 2" xfId="4153"/>
    <cellStyle name="Normal 3 2 2 3 2 2 2 2 2 2 2 2" xfId="7812"/>
    <cellStyle name="Normal 3 2 2 3 2 2 2 2 2 2 2 2 2" xfId="15072"/>
    <cellStyle name="Normal 3 2 2 3 2 2 2 2 2 2 2 2 2 2" xfId="29450"/>
    <cellStyle name="Normal 3 2 2 3 2 2 2 2 2 2 2 2 2 2 2" xfId="58184"/>
    <cellStyle name="Normal 3 2 2 3 2 2 2 2 2 2 2 2 2 3" xfId="43860"/>
    <cellStyle name="Normal 3 2 2 3 2 2 2 2 2 2 2 2 3" xfId="22287"/>
    <cellStyle name="Normal 3 2 2 3 2 2 2 2 2 2 2 2 3 2" xfId="51022"/>
    <cellStyle name="Normal 3 2 2 3 2 2 2 2 2 2 2 2 4" xfId="36698"/>
    <cellStyle name="Normal 3 2 2 3 2 2 2 2 2 2 2 3" xfId="11485"/>
    <cellStyle name="Normal 3 2 2 3 2 2 2 2 2 2 2 3 2" xfId="25868"/>
    <cellStyle name="Normal 3 2 2 3 2 2 2 2 2 2 2 3 2 2" xfId="54603"/>
    <cellStyle name="Normal 3 2 2 3 2 2 2 2 2 2 2 3 3" xfId="40279"/>
    <cellStyle name="Normal 3 2 2 3 2 2 2 2 2 2 2 4" xfId="18705"/>
    <cellStyle name="Normal 3 2 2 3 2 2 2 2 2 2 2 4 2" xfId="47441"/>
    <cellStyle name="Normal 3 2 2 3 2 2 2 2 2 2 2 5" xfId="33117"/>
    <cellStyle name="Normal 3 2 2 3 2 2 2 2 2 2 3" xfId="6022"/>
    <cellStyle name="Normal 3 2 2 3 2 2 2 2 2 2 3 2" xfId="13282"/>
    <cellStyle name="Normal 3 2 2 3 2 2 2 2 2 2 3 2 2" xfId="27660"/>
    <cellStyle name="Normal 3 2 2 3 2 2 2 2 2 2 3 2 2 2" xfId="56394"/>
    <cellStyle name="Normal 3 2 2 3 2 2 2 2 2 2 3 2 3" xfId="42070"/>
    <cellStyle name="Normal 3 2 2 3 2 2 2 2 2 2 3 3" xfId="20497"/>
    <cellStyle name="Normal 3 2 2 3 2 2 2 2 2 2 3 3 2" xfId="49232"/>
    <cellStyle name="Normal 3 2 2 3 2 2 2 2 2 2 3 4" xfId="34908"/>
    <cellStyle name="Normal 3 2 2 3 2 2 2 2 2 2 4" xfId="9695"/>
    <cellStyle name="Normal 3 2 2 3 2 2 2 2 2 2 4 2" xfId="24078"/>
    <cellStyle name="Normal 3 2 2 3 2 2 2 2 2 2 4 2 2" xfId="52813"/>
    <cellStyle name="Normal 3 2 2 3 2 2 2 2 2 2 4 3" xfId="38489"/>
    <cellStyle name="Normal 3 2 2 3 2 2 2 2 2 2 5" xfId="16915"/>
    <cellStyle name="Normal 3 2 2 3 2 2 2 2 2 2 5 2" xfId="45651"/>
    <cellStyle name="Normal 3 2 2 3 2 2 2 2 2 2 6" xfId="31327"/>
    <cellStyle name="Normal 3 2 2 3 2 2 2 2 2 3" xfId="3257"/>
    <cellStyle name="Normal 3 2 2 3 2 2 2 2 2 3 2" xfId="6917"/>
    <cellStyle name="Normal 3 2 2 3 2 2 2 2 2 3 2 2" xfId="14177"/>
    <cellStyle name="Normal 3 2 2 3 2 2 2 2 2 3 2 2 2" xfId="28555"/>
    <cellStyle name="Normal 3 2 2 3 2 2 2 2 2 3 2 2 2 2" xfId="57289"/>
    <cellStyle name="Normal 3 2 2 3 2 2 2 2 2 3 2 2 3" xfId="42965"/>
    <cellStyle name="Normal 3 2 2 3 2 2 2 2 2 3 2 3" xfId="21392"/>
    <cellStyle name="Normal 3 2 2 3 2 2 2 2 2 3 2 3 2" xfId="50127"/>
    <cellStyle name="Normal 3 2 2 3 2 2 2 2 2 3 2 4" xfId="35803"/>
    <cellStyle name="Normal 3 2 2 3 2 2 2 2 2 3 3" xfId="10590"/>
    <cellStyle name="Normal 3 2 2 3 2 2 2 2 2 3 3 2" xfId="24973"/>
    <cellStyle name="Normal 3 2 2 3 2 2 2 2 2 3 3 2 2" xfId="53708"/>
    <cellStyle name="Normal 3 2 2 3 2 2 2 2 2 3 3 3" xfId="39384"/>
    <cellStyle name="Normal 3 2 2 3 2 2 2 2 2 3 4" xfId="17810"/>
    <cellStyle name="Normal 3 2 2 3 2 2 2 2 2 3 4 2" xfId="46546"/>
    <cellStyle name="Normal 3 2 2 3 2 2 2 2 2 3 5" xfId="32222"/>
    <cellStyle name="Normal 3 2 2 3 2 2 2 2 2 4" xfId="5122"/>
    <cellStyle name="Normal 3 2 2 3 2 2 2 2 2 4 2" xfId="12387"/>
    <cellStyle name="Normal 3 2 2 3 2 2 2 2 2 4 2 2" xfId="26765"/>
    <cellStyle name="Normal 3 2 2 3 2 2 2 2 2 4 2 2 2" xfId="55499"/>
    <cellStyle name="Normal 3 2 2 3 2 2 2 2 2 4 2 3" xfId="41175"/>
    <cellStyle name="Normal 3 2 2 3 2 2 2 2 2 4 3" xfId="19602"/>
    <cellStyle name="Normal 3 2 2 3 2 2 2 2 2 4 3 2" xfId="48337"/>
    <cellStyle name="Normal 3 2 2 3 2 2 2 2 2 4 4" xfId="34013"/>
    <cellStyle name="Normal 3 2 2 3 2 2 2 2 2 5" xfId="8794"/>
    <cellStyle name="Normal 3 2 2 3 2 2 2 2 2 5 2" xfId="23183"/>
    <cellStyle name="Normal 3 2 2 3 2 2 2 2 2 5 2 2" xfId="51918"/>
    <cellStyle name="Normal 3 2 2 3 2 2 2 2 2 5 3" xfId="37594"/>
    <cellStyle name="Normal 3 2 2 3 2 2 2 2 2 6" xfId="16020"/>
    <cellStyle name="Normal 3 2 2 3 2 2 2 2 2 6 2" xfId="44756"/>
    <cellStyle name="Normal 3 2 2 3 2 2 2 2 2 7" xfId="30432"/>
    <cellStyle name="Normal 3 2 2 3 2 2 2 2 3" xfId="1914"/>
    <cellStyle name="Normal 3 2 2 3 2 2 2 2 3 2" xfId="3706"/>
    <cellStyle name="Normal 3 2 2 3 2 2 2 2 3 2 2" xfId="7365"/>
    <cellStyle name="Normal 3 2 2 3 2 2 2 2 3 2 2 2" xfId="14625"/>
    <cellStyle name="Normal 3 2 2 3 2 2 2 2 3 2 2 2 2" xfId="29003"/>
    <cellStyle name="Normal 3 2 2 3 2 2 2 2 3 2 2 2 2 2" xfId="57737"/>
    <cellStyle name="Normal 3 2 2 3 2 2 2 2 3 2 2 2 3" xfId="43413"/>
    <cellStyle name="Normal 3 2 2 3 2 2 2 2 3 2 2 3" xfId="21840"/>
    <cellStyle name="Normal 3 2 2 3 2 2 2 2 3 2 2 3 2" xfId="50575"/>
    <cellStyle name="Normal 3 2 2 3 2 2 2 2 3 2 2 4" xfId="36251"/>
    <cellStyle name="Normal 3 2 2 3 2 2 2 2 3 2 3" xfId="11038"/>
    <cellStyle name="Normal 3 2 2 3 2 2 2 2 3 2 3 2" xfId="25421"/>
    <cellStyle name="Normal 3 2 2 3 2 2 2 2 3 2 3 2 2" xfId="54156"/>
    <cellStyle name="Normal 3 2 2 3 2 2 2 2 3 2 3 3" xfId="39832"/>
    <cellStyle name="Normal 3 2 2 3 2 2 2 2 3 2 4" xfId="18258"/>
    <cellStyle name="Normal 3 2 2 3 2 2 2 2 3 2 4 2" xfId="46994"/>
    <cellStyle name="Normal 3 2 2 3 2 2 2 2 3 2 5" xfId="32670"/>
    <cellStyle name="Normal 3 2 2 3 2 2 2 2 3 3" xfId="5575"/>
    <cellStyle name="Normal 3 2 2 3 2 2 2 2 3 3 2" xfId="12835"/>
    <cellStyle name="Normal 3 2 2 3 2 2 2 2 3 3 2 2" xfId="27213"/>
    <cellStyle name="Normal 3 2 2 3 2 2 2 2 3 3 2 2 2" xfId="55947"/>
    <cellStyle name="Normal 3 2 2 3 2 2 2 2 3 3 2 3" xfId="41623"/>
    <cellStyle name="Normal 3 2 2 3 2 2 2 2 3 3 3" xfId="20050"/>
    <cellStyle name="Normal 3 2 2 3 2 2 2 2 3 3 3 2" xfId="48785"/>
    <cellStyle name="Normal 3 2 2 3 2 2 2 2 3 3 4" xfId="34461"/>
    <cellStyle name="Normal 3 2 2 3 2 2 2 2 3 4" xfId="9248"/>
    <cellStyle name="Normal 3 2 2 3 2 2 2 2 3 4 2" xfId="23631"/>
    <cellStyle name="Normal 3 2 2 3 2 2 2 2 3 4 2 2" xfId="52366"/>
    <cellStyle name="Normal 3 2 2 3 2 2 2 2 3 4 3" xfId="38042"/>
    <cellStyle name="Normal 3 2 2 3 2 2 2 2 3 5" xfId="16468"/>
    <cellStyle name="Normal 3 2 2 3 2 2 2 2 3 5 2" xfId="45204"/>
    <cellStyle name="Normal 3 2 2 3 2 2 2 2 3 6" xfId="30880"/>
    <cellStyle name="Normal 3 2 2 3 2 2 2 2 4" xfId="2810"/>
    <cellStyle name="Normal 3 2 2 3 2 2 2 2 4 2" xfId="6470"/>
    <cellStyle name="Normal 3 2 2 3 2 2 2 2 4 2 2" xfId="13730"/>
    <cellStyle name="Normal 3 2 2 3 2 2 2 2 4 2 2 2" xfId="28108"/>
    <cellStyle name="Normal 3 2 2 3 2 2 2 2 4 2 2 2 2" xfId="56842"/>
    <cellStyle name="Normal 3 2 2 3 2 2 2 2 4 2 2 3" xfId="42518"/>
    <cellStyle name="Normal 3 2 2 3 2 2 2 2 4 2 3" xfId="20945"/>
    <cellStyle name="Normal 3 2 2 3 2 2 2 2 4 2 3 2" xfId="49680"/>
    <cellStyle name="Normal 3 2 2 3 2 2 2 2 4 2 4" xfId="35356"/>
    <cellStyle name="Normal 3 2 2 3 2 2 2 2 4 3" xfId="10143"/>
    <cellStyle name="Normal 3 2 2 3 2 2 2 2 4 3 2" xfId="24526"/>
    <cellStyle name="Normal 3 2 2 3 2 2 2 2 4 3 2 2" xfId="53261"/>
    <cellStyle name="Normal 3 2 2 3 2 2 2 2 4 3 3" xfId="38937"/>
    <cellStyle name="Normal 3 2 2 3 2 2 2 2 4 4" xfId="17363"/>
    <cellStyle name="Normal 3 2 2 3 2 2 2 2 4 4 2" xfId="46099"/>
    <cellStyle name="Normal 3 2 2 3 2 2 2 2 4 5" xfId="31775"/>
    <cellStyle name="Normal 3 2 2 3 2 2 2 2 5" xfId="4675"/>
    <cellStyle name="Normal 3 2 2 3 2 2 2 2 5 2" xfId="11940"/>
    <cellStyle name="Normal 3 2 2 3 2 2 2 2 5 2 2" xfId="26318"/>
    <cellStyle name="Normal 3 2 2 3 2 2 2 2 5 2 2 2" xfId="55052"/>
    <cellStyle name="Normal 3 2 2 3 2 2 2 2 5 2 3" xfId="40728"/>
    <cellStyle name="Normal 3 2 2 3 2 2 2 2 5 3" xfId="19155"/>
    <cellStyle name="Normal 3 2 2 3 2 2 2 2 5 3 2" xfId="47890"/>
    <cellStyle name="Normal 3 2 2 3 2 2 2 2 5 4" xfId="33566"/>
    <cellStyle name="Normal 3 2 2 3 2 2 2 2 6" xfId="8347"/>
    <cellStyle name="Normal 3 2 2 3 2 2 2 2 6 2" xfId="22736"/>
    <cellStyle name="Normal 3 2 2 3 2 2 2 2 6 2 2" xfId="51471"/>
    <cellStyle name="Normal 3 2 2 3 2 2 2 2 6 3" xfId="37147"/>
    <cellStyle name="Normal 3 2 2 3 2 2 2 2 7" xfId="15573"/>
    <cellStyle name="Normal 3 2 2 3 2 2 2 2 7 2" xfId="44309"/>
    <cellStyle name="Normal 3 2 2 3 2 2 2 2 8" xfId="29985"/>
    <cellStyle name="Normal 3 2 2 3 2 2 2 3" xfId="1154"/>
    <cellStyle name="Normal 3 2 2 3 2 2 2 3 2" xfId="2137"/>
    <cellStyle name="Normal 3 2 2 3 2 2 2 3 2 2" xfId="3929"/>
    <cellStyle name="Normal 3 2 2 3 2 2 2 3 2 2 2" xfId="7588"/>
    <cellStyle name="Normal 3 2 2 3 2 2 2 3 2 2 2 2" xfId="14848"/>
    <cellStyle name="Normal 3 2 2 3 2 2 2 3 2 2 2 2 2" xfId="29226"/>
    <cellStyle name="Normal 3 2 2 3 2 2 2 3 2 2 2 2 2 2" xfId="57960"/>
    <cellStyle name="Normal 3 2 2 3 2 2 2 3 2 2 2 2 3" xfId="43636"/>
    <cellStyle name="Normal 3 2 2 3 2 2 2 3 2 2 2 3" xfId="22063"/>
    <cellStyle name="Normal 3 2 2 3 2 2 2 3 2 2 2 3 2" xfId="50798"/>
    <cellStyle name="Normal 3 2 2 3 2 2 2 3 2 2 2 4" xfId="36474"/>
    <cellStyle name="Normal 3 2 2 3 2 2 2 3 2 2 3" xfId="11261"/>
    <cellStyle name="Normal 3 2 2 3 2 2 2 3 2 2 3 2" xfId="25644"/>
    <cellStyle name="Normal 3 2 2 3 2 2 2 3 2 2 3 2 2" xfId="54379"/>
    <cellStyle name="Normal 3 2 2 3 2 2 2 3 2 2 3 3" xfId="40055"/>
    <cellStyle name="Normal 3 2 2 3 2 2 2 3 2 2 4" xfId="18481"/>
    <cellStyle name="Normal 3 2 2 3 2 2 2 3 2 2 4 2" xfId="47217"/>
    <cellStyle name="Normal 3 2 2 3 2 2 2 3 2 2 5" xfId="32893"/>
    <cellStyle name="Normal 3 2 2 3 2 2 2 3 2 3" xfId="5798"/>
    <cellStyle name="Normal 3 2 2 3 2 2 2 3 2 3 2" xfId="13058"/>
    <cellStyle name="Normal 3 2 2 3 2 2 2 3 2 3 2 2" xfId="27436"/>
    <cellStyle name="Normal 3 2 2 3 2 2 2 3 2 3 2 2 2" xfId="56170"/>
    <cellStyle name="Normal 3 2 2 3 2 2 2 3 2 3 2 3" xfId="41846"/>
    <cellStyle name="Normal 3 2 2 3 2 2 2 3 2 3 3" xfId="20273"/>
    <cellStyle name="Normal 3 2 2 3 2 2 2 3 2 3 3 2" xfId="49008"/>
    <cellStyle name="Normal 3 2 2 3 2 2 2 3 2 3 4" xfId="34684"/>
    <cellStyle name="Normal 3 2 2 3 2 2 2 3 2 4" xfId="9471"/>
    <cellStyle name="Normal 3 2 2 3 2 2 2 3 2 4 2" xfId="23854"/>
    <cellStyle name="Normal 3 2 2 3 2 2 2 3 2 4 2 2" xfId="52589"/>
    <cellStyle name="Normal 3 2 2 3 2 2 2 3 2 4 3" xfId="38265"/>
    <cellStyle name="Normal 3 2 2 3 2 2 2 3 2 5" xfId="16691"/>
    <cellStyle name="Normal 3 2 2 3 2 2 2 3 2 5 2" xfId="45427"/>
    <cellStyle name="Normal 3 2 2 3 2 2 2 3 2 6" xfId="31103"/>
    <cellStyle name="Normal 3 2 2 3 2 2 2 3 3" xfId="3033"/>
    <cellStyle name="Normal 3 2 2 3 2 2 2 3 3 2" xfId="6693"/>
    <cellStyle name="Normal 3 2 2 3 2 2 2 3 3 2 2" xfId="13953"/>
    <cellStyle name="Normal 3 2 2 3 2 2 2 3 3 2 2 2" xfId="28331"/>
    <cellStyle name="Normal 3 2 2 3 2 2 2 3 3 2 2 2 2" xfId="57065"/>
    <cellStyle name="Normal 3 2 2 3 2 2 2 3 3 2 2 3" xfId="42741"/>
    <cellStyle name="Normal 3 2 2 3 2 2 2 3 3 2 3" xfId="21168"/>
    <cellStyle name="Normal 3 2 2 3 2 2 2 3 3 2 3 2" xfId="49903"/>
    <cellStyle name="Normal 3 2 2 3 2 2 2 3 3 2 4" xfId="35579"/>
    <cellStyle name="Normal 3 2 2 3 2 2 2 3 3 3" xfId="10366"/>
    <cellStyle name="Normal 3 2 2 3 2 2 2 3 3 3 2" xfId="24749"/>
    <cellStyle name="Normal 3 2 2 3 2 2 2 3 3 3 2 2" xfId="53484"/>
    <cellStyle name="Normal 3 2 2 3 2 2 2 3 3 3 3" xfId="39160"/>
    <cellStyle name="Normal 3 2 2 3 2 2 2 3 3 4" xfId="17586"/>
    <cellStyle name="Normal 3 2 2 3 2 2 2 3 3 4 2" xfId="46322"/>
    <cellStyle name="Normal 3 2 2 3 2 2 2 3 3 5" xfId="31998"/>
    <cellStyle name="Normal 3 2 2 3 2 2 2 3 4" xfId="4898"/>
    <cellStyle name="Normal 3 2 2 3 2 2 2 3 4 2" xfId="12163"/>
    <cellStyle name="Normal 3 2 2 3 2 2 2 3 4 2 2" xfId="26541"/>
    <cellStyle name="Normal 3 2 2 3 2 2 2 3 4 2 2 2" xfId="55275"/>
    <cellStyle name="Normal 3 2 2 3 2 2 2 3 4 2 3" xfId="40951"/>
    <cellStyle name="Normal 3 2 2 3 2 2 2 3 4 3" xfId="19378"/>
    <cellStyle name="Normal 3 2 2 3 2 2 2 3 4 3 2" xfId="48113"/>
    <cellStyle name="Normal 3 2 2 3 2 2 2 3 4 4" xfId="33789"/>
    <cellStyle name="Normal 3 2 2 3 2 2 2 3 5" xfId="8570"/>
    <cellStyle name="Normal 3 2 2 3 2 2 2 3 5 2" xfId="22959"/>
    <cellStyle name="Normal 3 2 2 3 2 2 2 3 5 2 2" xfId="51694"/>
    <cellStyle name="Normal 3 2 2 3 2 2 2 3 5 3" xfId="37370"/>
    <cellStyle name="Normal 3 2 2 3 2 2 2 3 6" xfId="15796"/>
    <cellStyle name="Normal 3 2 2 3 2 2 2 3 6 2" xfId="44532"/>
    <cellStyle name="Normal 3 2 2 3 2 2 2 3 7" xfId="30208"/>
    <cellStyle name="Normal 3 2 2 3 2 2 2 4" xfId="1686"/>
    <cellStyle name="Normal 3 2 2 3 2 2 2 4 2" xfId="3482"/>
    <cellStyle name="Normal 3 2 2 3 2 2 2 4 2 2" xfId="7141"/>
    <cellStyle name="Normal 3 2 2 3 2 2 2 4 2 2 2" xfId="14401"/>
    <cellStyle name="Normal 3 2 2 3 2 2 2 4 2 2 2 2" xfId="28779"/>
    <cellStyle name="Normal 3 2 2 3 2 2 2 4 2 2 2 2 2" xfId="57513"/>
    <cellStyle name="Normal 3 2 2 3 2 2 2 4 2 2 2 3" xfId="43189"/>
    <cellStyle name="Normal 3 2 2 3 2 2 2 4 2 2 3" xfId="21616"/>
    <cellStyle name="Normal 3 2 2 3 2 2 2 4 2 2 3 2" xfId="50351"/>
    <cellStyle name="Normal 3 2 2 3 2 2 2 4 2 2 4" xfId="36027"/>
    <cellStyle name="Normal 3 2 2 3 2 2 2 4 2 3" xfId="10814"/>
    <cellStyle name="Normal 3 2 2 3 2 2 2 4 2 3 2" xfId="25197"/>
    <cellStyle name="Normal 3 2 2 3 2 2 2 4 2 3 2 2" xfId="53932"/>
    <cellStyle name="Normal 3 2 2 3 2 2 2 4 2 3 3" xfId="39608"/>
    <cellStyle name="Normal 3 2 2 3 2 2 2 4 2 4" xfId="18034"/>
    <cellStyle name="Normal 3 2 2 3 2 2 2 4 2 4 2" xfId="46770"/>
    <cellStyle name="Normal 3 2 2 3 2 2 2 4 2 5" xfId="32446"/>
    <cellStyle name="Normal 3 2 2 3 2 2 2 4 3" xfId="5351"/>
    <cellStyle name="Normal 3 2 2 3 2 2 2 4 3 2" xfId="12611"/>
    <cellStyle name="Normal 3 2 2 3 2 2 2 4 3 2 2" xfId="26989"/>
    <cellStyle name="Normal 3 2 2 3 2 2 2 4 3 2 2 2" xfId="55723"/>
    <cellStyle name="Normal 3 2 2 3 2 2 2 4 3 2 3" xfId="41399"/>
    <cellStyle name="Normal 3 2 2 3 2 2 2 4 3 3" xfId="19826"/>
    <cellStyle name="Normal 3 2 2 3 2 2 2 4 3 3 2" xfId="48561"/>
    <cellStyle name="Normal 3 2 2 3 2 2 2 4 3 4" xfId="34237"/>
    <cellStyle name="Normal 3 2 2 3 2 2 2 4 4" xfId="9024"/>
    <cellStyle name="Normal 3 2 2 3 2 2 2 4 4 2" xfId="23407"/>
    <cellStyle name="Normal 3 2 2 3 2 2 2 4 4 2 2" xfId="52142"/>
    <cellStyle name="Normal 3 2 2 3 2 2 2 4 4 3" xfId="37818"/>
    <cellStyle name="Normal 3 2 2 3 2 2 2 4 5" xfId="16244"/>
    <cellStyle name="Normal 3 2 2 3 2 2 2 4 5 2" xfId="44980"/>
    <cellStyle name="Normal 3 2 2 3 2 2 2 4 6" xfId="30656"/>
    <cellStyle name="Normal 3 2 2 3 2 2 2 5" xfId="2586"/>
    <cellStyle name="Normal 3 2 2 3 2 2 2 5 2" xfId="6246"/>
    <cellStyle name="Normal 3 2 2 3 2 2 2 5 2 2" xfId="13506"/>
    <cellStyle name="Normal 3 2 2 3 2 2 2 5 2 2 2" xfId="27884"/>
    <cellStyle name="Normal 3 2 2 3 2 2 2 5 2 2 2 2" xfId="56618"/>
    <cellStyle name="Normal 3 2 2 3 2 2 2 5 2 2 3" xfId="42294"/>
    <cellStyle name="Normal 3 2 2 3 2 2 2 5 2 3" xfId="20721"/>
    <cellStyle name="Normal 3 2 2 3 2 2 2 5 2 3 2" xfId="49456"/>
    <cellStyle name="Normal 3 2 2 3 2 2 2 5 2 4" xfId="35132"/>
    <cellStyle name="Normal 3 2 2 3 2 2 2 5 3" xfId="9919"/>
    <cellStyle name="Normal 3 2 2 3 2 2 2 5 3 2" xfId="24302"/>
    <cellStyle name="Normal 3 2 2 3 2 2 2 5 3 2 2" xfId="53037"/>
    <cellStyle name="Normal 3 2 2 3 2 2 2 5 3 3" xfId="38713"/>
    <cellStyle name="Normal 3 2 2 3 2 2 2 5 4" xfId="17139"/>
    <cellStyle name="Normal 3 2 2 3 2 2 2 5 4 2" xfId="45875"/>
    <cellStyle name="Normal 3 2 2 3 2 2 2 5 5" xfId="31551"/>
    <cellStyle name="Normal 3 2 2 3 2 2 2 6" xfId="4449"/>
    <cellStyle name="Normal 3 2 2 3 2 2 2 6 2" xfId="11716"/>
    <cellStyle name="Normal 3 2 2 3 2 2 2 6 2 2" xfId="26094"/>
    <cellStyle name="Normal 3 2 2 3 2 2 2 6 2 2 2" xfId="54828"/>
    <cellStyle name="Normal 3 2 2 3 2 2 2 6 2 3" xfId="40504"/>
    <cellStyle name="Normal 3 2 2 3 2 2 2 6 3" xfId="18931"/>
    <cellStyle name="Normal 3 2 2 3 2 2 2 6 3 2" xfId="47666"/>
    <cellStyle name="Normal 3 2 2 3 2 2 2 6 4" xfId="33342"/>
    <cellStyle name="Normal 3 2 2 3 2 2 2 7" xfId="8120"/>
    <cellStyle name="Normal 3 2 2 3 2 2 2 7 2" xfId="22512"/>
    <cellStyle name="Normal 3 2 2 3 2 2 2 7 2 2" xfId="51247"/>
    <cellStyle name="Normal 3 2 2 3 2 2 2 7 3" xfId="36923"/>
    <cellStyle name="Normal 3 2 2 3 2 2 2 8" xfId="15349"/>
    <cellStyle name="Normal 3 2 2 3 2 2 2 8 2" xfId="44085"/>
    <cellStyle name="Normal 3 2 2 3 2 2 2 9" xfId="29761"/>
    <cellStyle name="Normal 3 2 2 3 2 2 3" xfId="817"/>
    <cellStyle name="Normal 3 2 2 3 2 2 3 2" xfId="1266"/>
    <cellStyle name="Normal 3 2 2 3 2 2 3 2 2" xfId="2249"/>
    <cellStyle name="Normal 3 2 2 3 2 2 3 2 2 2" xfId="4041"/>
    <cellStyle name="Normal 3 2 2 3 2 2 3 2 2 2 2" xfId="7700"/>
    <cellStyle name="Normal 3 2 2 3 2 2 3 2 2 2 2 2" xfId="14960"/>
    <cellStyle name="Normal 3 2 2 3 2 2 3 2 2 2 2 2 2" xfId="29338"/>
    <cellStyle name="Normal 3 2 2 3 2 2 3 2 2 2 2 2 2 2" xfId="58072"/>
    <cellStyle name="Normal 3 2 2 3 2 2 3 2 2 2 2 2 3" xfId="43748"/>
    <cellStyle name="Normal 3 2 2 3 2 2 3 2 2 2 2 3" xfId="22175"/>
    <cellStyle name="Normal 3 2 2 3 2 2 3 2 2 2 2 3 2" xfId="50910"/>
    <cellStyle name="Normal 3 2 2 3 2 2 3 2 2 2 2 4" xfId="36586"/>
    <cellStyle name="Normal 3 2 2 3 2 2 3 2 2 2 3" xfId="11373"/>
    <cellStyle name="Normal 3 2 2 3 2 2 3 2 2 2 3 2" xfId="25756"/>
    <cellStyle name="Normal 3 2 2 3 2 2 3 2 2 2 3 2 2" xfId="54491"/>
    <cellStyle name="Normal 3 2 2 3 2 2 3 2 2 2 3 3" xfId="40167"/>
    <cellStyle name="Normal 3 2 2 3 2 2 3 2 2 2 4" xfId="18593"/>
    <cellStyle name="Normal 3 2 2 3 2 2 3 2 2 2 4 2" xfId="47329"/>
    <cellStyle name="Normal 3 2 2 3 2 2 3 2 2 2 5" xfId="33005"/>
    <cellStyle name="Normal 3 2 2 3 2 2 3 2 2 3" xfId="5910"/>
    <cellStyle name="Normal 3 2 2 3 2 2 3 2 2 3 2" xfId="13170"/>
    <cellStyle name="Normal 3 2 2 3 2 2 3 2 2 3 2 2" xfId="27548"/>
    <cellStyle name="Normal 3 2 2 3 2 2 3 2 2 3 2 2 2" xfId="56282"/>
    <cellStyle name="Normal 3 2 2 3 2 2 3 2 2 3 2 3" xfId="41958"/>
    <cellStyle name="Normal 3 2 2 3 2 2 3 2 2 3 3" xfId="20385"/>
    <cellStyle name="Normal 3 2 2 3 2 2 3 2 2 3 3 2" xfId="49120"/>
    <cellStyle name="Normal 3 2 2 3 2 2 3 2 2 3 4" xfId="34796"/>
    <cellStyle name="Normal 3 2 2 3 2 2 3 2 2 4" xfId="9583"/>
    <cellStyle name="Normal 3 2 2 3 2 2 3 2 2 4 2" xfId="23966"/>
    <cellStyle name="Normal 3 2 2 3 2 2 3 2 2 4 2 2" xfId="52701"/>
    <cellStyle name="Normal 3 2 2 3 2 2 3 2 2 4 3" xfId="38377"/>
    <cellStyle name="Normal 3 2 2 3 2 2 3 2 2 5" xfId="16803"/>
    <cellStyle name="Normal 3 2 2 3 2 2 3 2 2 5 2" xfId="45539"/>
    <cellStyle name="Normal 3 2 2 3 2 2 3 2 2 6" xfId="31215"/>
    <cellStyle name="Normal 3 2 2 3 2 2 3 2 3" xfId="3145"/>
    <cellStyle name="Normal 3 2 2 3 2 2 3 2 3 2" xfId="6805"/>
    <cellStyle name="Normal 3 2 2 3 2 2 3 2 3 2 2" xfId="14065"/>
    <cellStyle name="Normal 3 2 2 3 2 2 3 2 3 2 2 2" xfId="28443"/>
    <cellStyle name="Normal 3 2 2 3 2 2 3 2 3 2 2 2 2" xfId="57177"/>
    <cellStyle name="Normal 3 2 2 3 2 2 3 2 3 2 2 3" xfId="42853"/>
    <cellStyle name="Normal 3 2 2 3 2 2 3 2 3 2 3" xfId="21280"/>
    <cellStyle name="Normal 3 2 2 3 2 2 3 2 3 2 3 2" xfId="50015"/>
    <cellStyle name="Normal 3 2 2 3 2 2 3 2 3 2 4" xfId="35691"/>
    <cellStyle name="Normal 3 2 2 3 2 2 3 2 3 3" xfId="10478"/>
    <cellStyle name="Normal 3 2 2 3 2 2 3 2 3 3 2" xfId="24861"/>
    <cellStyle name="Normal 3 2 2 3 2 2 3 2 3 3 2 2" xfId="53596"/>
    <cellStyle name="Normal 3 2 2 3 2 2 3 2 3 3 3" xfId="39272"/>
    <cellStyle name="Normal 3 2 2 3 2 2 3 2 3 4" xfId="17698"/>
    <cellStyle name="Normal 3 2 2 3 2 2 3 2 3 4 2" xfId="46434"/>
    <cellStyle name="Normal 3 2 2 3 2 2 3 2 3 5" xfId="32110"/>
    <cellStyle name="Normal 3 2 2 3 2 2 3 2 4" xfId="5010"/>
    <cellStyle name="Normal 3 2 2 3 2 2 3 2 4 2" xfId="12275"/>
    <cellStyle name="Normal 3 2 2 3 2 2 3 2 4 2 2" xfId="26653"/>
    <cellStyle name="Normal 3 2 2 3 2 2 3 2 4 2 2 2" xfId="55387"/>
    <cellStyle name="Normal 3 2 2 3 2 2 3 2 4 2 3" xfId="41063"/>
    <cellStyle name="Normal 3 2 2 3 2 2 3 2 4 3" xfId="19490"/>
    <cellStyle name="Normal 3 2 2 3 2 2 3 2 4 3 2" xfId="48225"/>
    <cellStyle name="Normal 3 2 2 3 2 2 3 2 4 4" xfId="33901"/>
    <cellStyle name="Normal 3 2 2 3 2 2 3 2 5" xfId="8682"/>
    <cellStyle name="Normal 3 2 2 3 2 2 3 2 5 2" xfId="23071"/>
    <cellStyle name="Normal 3 2 2 3 2 2 3 2 5 2 2" xfId="51806"/>
    <cellStyle name="Normal 3 2 2 3 2 2 3 2 5 3" xfId="37482"/>
    <cellStyle name="Normal 3 2 2 3 2 2 3 2 6" xfId="15908"/>
    <cellStyle name="Normal 3 2 2 3 2 2 3 2 6 2" xfId="44644"/>
    <cellStyle name="Normal 3 2 2 3 2 2 3 2 7" xfId="30320"/>
    <cellStyle name="Normal 3 2 2 3 2 2 3 3" xfId="1802"/>
    <cellStyle name="Normal 3 2 2 3 2 2 3 3 2" xfId="3594"/>
    <cellStyle name="Normal 3 2 2 3 2 2 3 3 2 2" xfId="7253"/>
    <cellStyle name="Normal 3 2 2 3 2 2 3 3 2 2 2" xfId="14513"/>
    <cellStyle name="Normal 3 2 2 3 2 2 3 3 2 2 2 2" xfId="28891"/>
    <cellStyle name="Normal 3 2 2 3 2 2 3 3 2 2 2 2 2" xfId="57625"/>
    <cellStyle name="Normal 3 2 2 3 2 2 3 3 2 2 2 3" xfId="43301"/>
    <cellStyle name="Normal 3 2 2 3 2 2 3 3 2 2 3" xfId="21728"/>
    <cellStyle name="Normal 3 2 2 3 2 2 3 3 2 2 3 2" xfId="50463"/>
    <cellStyle name="Normal 3 2 2 3 2 2 3 3 2 2 4" xfId="36139"/>
    <cellStyle name="Normal 3 2 2 3 2 2 3 3 2 3" xfId="10926"/>
    <cellStyle name="Normal 3 2 2 3 2 2 3 3 2 3 2" xfId="25309"/>
    <cellStyle name="Normal 3 2 2 3 2 2 3 3 2 3 2 2" xfId="54044"/>
    <cellStyle name="Normal 3 2 2 3 2 2 3 3 2 3 3" xfId="39720"/>
    <cellStyle name="Normal 3 2 2 3 2 2 3 3 2 4" xfId="18146"/>
    <cellStyle name="Normal 3 2 2 3 2 2 3 3 2 4 2" xfId="46882"/>
    <cellStyle name="Normal 3 2 2 3 2 2 3 3 2 5" xfId="32558"/>
    <cellStyle name="Normal 3 2 2 3 2 2 3 3 3" xfId="5463"/>
    <cellStyle name="Normal 3 2 2 3 2 2 3 3 3 2" xfId="12723"/>
    <cellStyle name="Normal 3 2 2 3 2 2 3 3 3 2 2" xfId="27101"/>
    <cellStyle name="Normal 3 2 2 3 2 2 3 3 3 2 2 2" xfId="55835"/>
    <cellStyle name="Normal 3 2 2 3 2 2 3 3 3 2 3" xfId="41511"/>
    <cellStyle name="Normal 3 2 2 3 2 2 3 3 3 3" xfId="19938"/>
    <cellStyle name="Normal 3 2 2 3 2 2 3 3 3 3 2" xfId="48673"/>
    <cellStyle name="Normal 3 2 2 3 2 2 3 3 3 4" xfId="34349"/>
    <cellStyle name="Normal 3 2 2 3 2 2 3 3 4" xfId="9136"/>
    <cellStyle name="Normal 3 2 2 3 2 2 3 3 4 2" xfId="23519"/>
    <cellStyle name="Normal 3 2 2 3 2 2 3 3 4 2 2" xfId="52254"/>
    <cellStyle name="Normal 3 2 2 3 2 2 3 3 4 3" xfId="37930"/>
    <cellStyle name="Normal 3 2 2 3 2 2 3 3 5" xfId="16356"/>
    <cellStyle name="Normal 3 2 2 3 2 2 3 3 5 2" xfId="45092"/>
    <cellStyle name="Normal 3 2 2 3 2 2 3 3 6" xfId="30768"/>
    <cellStyle name="Normal 3 2 2 3 2 2 3 4" xfId="2698"/>
    <cellStyle name="Normal 3 2 2 3 2 2 3 4 2" xfId="6358"/>
    <cellStyle name="Normal 3 2 2 3 2 2 3 4 2 2" xfId="13618"/>
    <cellStyle name="Normal 3 2 2 3 2 2 3 4 2 2 2" xfId="27996"/>
    <cellStyle name="Normal 3 2 2 3 2 2 3 4 2 2 2 2" xfId="56730"/>
    <cellStyle name="Normal 3 2 2 3 2 2 3 4 2 2 3" xfId="42406"/>
    <cellStyle name="Normal 3 2 2 3 2 2 3 4 2 3" xfId="20833"/>
    <cellStyle name="Normal 3 2 2 3 2 2 3 4 2 3 2" xfId="49568"/>
    <cellStyle name="Normal 3 2 2 3 2 2 3 4 2 4" xfId="35244"/>
    <cellStyle name="Normal 3 2 2 3 2 2 3 4 3" xfId="10031"/>
    <cellStyle name="Normal 3 2 2 3 2 2 3 4 3 2" xfId="24414"/>
    <cellStyle name="Normal 3 2 2 3 2 2 3 4 3 2 2" xfId="53149"/>
    <cellStyle name="Normal 3 2 2 3 2 2 3 4 3 3" xfId="38825"/>
    <cellStyle name="Normal 3 2 2 3 2 2 3 4 4" xfId="17251"/>
    <cellStyle name="Normal 3 2 2 3 2 2 3 4 4 2" xfId="45987"/>
    <cellStyle name="Normal 3 2 2 3 2 2 3 4 5" xfId="31663"/>
    <cellStyle name="Normal 3 2 2 3 2 2 3 5" xfId="4562"/>
    <cellStyle name="Normal 3 2 2 3 2 2 3 5 2" xfId="11828"/>
    <cellStyle name="Normal 3 2 2 3 2 2 3 5 2 2" xfId="26206"/>
    <cellStyle name="Normal 3 2 2 3 2 2 3 5 2 2 2" xfId="54940"/>
    <cellStyle name="Normal 3 2 2 3 2 2 3 5 2 3" xfId="40616"/>
    <cellStyle name="Normal 3 2 2 3 2 2 3 5 3" xfId="19043"/>
    <cellStyle name="Normal 3 2 2 3 2 2 3 5 3 2" xfId="47778"/>
    <cellStyle name="Normal 3 2 2 3 2 2 3 5 4" xfId="33454"/>
    <cellStyle name="Normal 3 2 2 3 2 2 3 6" xfId="8235"/>
    <cellStyle name="Normal 3 2 2 3 2 2 3 6 2" xfId="22624"/>
    <cellStyle name="Normal 3 2 2 3 2 2 3 6 2 2" xfId="51359"/>
    <cellStyle name="Normal 3 2 2 3 2 2 3 6 3" xfId="37035"/>
    <cellStyle name="Normal 3 2 2 3 2 2 3 7" xfId="15461"/>
    <cellStyle name="Normal 3 2 2 3 2 2 3 7 2" xfId="44197"/>
    <cellStyle name="Normal 3 2 2 3 2 2 3 8" xfId="29873"/>
    <cellStyle name="Normal 3 2 2 3 2 2 4" xfId="1042"/>
    <cellStyle name="Normal 3 2 2 3 2 2 4 2" xfId="2025"/>
    <cellStyle name="Normal 3 2 2 3 2 2 4 2 2" xfId="3817"/>
    <cellStyle name="Normal 3 2 2 3 2 2 4 2 2 2" xfId="7476"/>
    <cellStyle name="Normal 3 2 2 3 2 2 4 2 2 2 2" xfId="14736"/>
    <cellStyle name="Normal 3 2 2 3 2 2 4 2 2 2 2 2" xfId="29114"/>
    <cellStyle name="Normal 3 2 2 3 2 2 4 2 2 2 2 2 2" xfId="57848"/>
    <cellStyle name="Normal 3 2 2 3 2 2 4 2 2 2 2 3" xfId="43524"/>
    <cellStyle name="Normal 3 2 2 3 2 2 4 2 2 2 3" xfId="21951"/>
    <cellStyle name="Normal 3 2 2 3 2 2 4 2 2 2 3 2" xfId="50686"/>
    <cellStyle name="Normal 3 2 2 3 2 2 4 2 2 2 4" xfId="36362"/>
    <cellStyle name="Normal 3 2 2 3 2 2 4 2 2 3" xfId="11149"/>
    <cellStyle name="Normal 3 2 2 3 2 2 4 2 2 3 2" xfId="25532"/>
    <cellStyle name="Normal 3 2 2 3 2 2 4 2 2 3 2 2" xfId="54267"/>
    <cellStyle name="Normal 3 2 2 3 2 2 4 2 2 3 3" xfId="39943"/>
    <cellStyle name="Normal 3 2 2 3 2 2 4 2 2 4" xfId="18369"/>
    <cellStyle name="Normal 3 2 2 3 2 2 4 2 2 4 2" xfId="47105"/>
    <cellStyle name="Normal 3 2 2 3 2 2 4 2 2 5" xfId="32781"/>
    <cellStyle name="Normal 3 2 2 3 2 2 4 2 3" xfId="5686"/>
    <cellStyle name="Normal 3 2 2 3 2 2 4 2 3 2" xfId="12946"/>
    <cellStyle name="Normal 3 2 2 3 2 2 4 2 3 2 2" xfId="27324"/>
    <cellStyle name="Normal 3 2 2 3 2 2 4 2 3 2 2 2" xfId="56058"/>
    <cellStyle name="Normal 3 2 2 3 2 2 4 2 3 2 3" xfId="41734"/>
    <cellStyle name="Normal 3 2 2 3 2 2 4 2 3 3" xfId="20161"/>
    <cellStyle name="Normal 3 2 2 3 2 2 4 2 3 3 2" xfId="48896"/>
    <cellStyle name="Normal 3 2 2 3 2 2 4 2 3 4" xfId="34572"/>
    <cellStyle name="Normal 3 2 2 3 2 2 4 2 4" xfId="9359"/>
    <cellStyle name="Normal 3 2 2 3 2 2 4 2 4 2" xfId="23742"/>
    <cellStyle name="Normal 3 2 2 3 2 2 4 2 4 2 2" xfId="52477"/>
    <cellStyle name="Normal 3 2 2 3 2 2 4 2 4 3" xfId="38153"/>
    <cellStyle name="Normal 3 2 2 3 2 2 4 2 5" xfId="16579"/>
    <cellStyle name="Normal 3 2 2 3 2 2 4 2 5 2" xfId="45315"/>
    <cellStyle name="Normal 3 2 2 3 2 2 4 2 6" xfId="30991"/>
    <cellStyle name="Normal 3 2 2 3 2 2 4 3" xfId="2921"/>
    <cellStyle name="Normal 3 2 2 3 2 2 4 3 2" xfId="6581"/>
    <cellStyle name="Normal 3 2 2 3 2 2 4 3 2 2" xfId="13841"/>
    <cellStyle name="Normal 3 2 2 3 2 2 4 3 2 2 2" xfId="28219"/>
    <cellStyle name="Normal 3 2 2 3 2 2 4 3 2 2 2 2" xfId="56953"/>
    <cellStyle name="Normal 3 2 2 3 2 2 4 3 2 2 3" xfId="42629"/>
    <cellStyle name="Normal 3 2 2 3 2 2 4 3 2 3" xfId="21056"/>
    <cellStyle name="Normal 3 2 2 3 2 2 4 3 2 3 2" xfId="49791"/>
    <cellStyle name="Normal 3 2 2 3 2 2 4 3 2 4" xfId="35467"/>
    <cellStyle name="Normal 3 2 2 3 2 2 4 3 3" xfId="10254"/>
    <cellStyle name="Normal 3 2 2 3 2 2 4 3 3 2" xfId="24637"/>
    <cellStyle name="Normal 3 2 2 3 2 2 4 3 3 2 2" xfId="53372"/>
    <cellStyle name="Normal 3 2 2 3 2 2 4 3 3 3" xfId="39048"/>
    <cellStyle name="Normal 3 2 2 3 2 2 4 3 4" xfId="17474"/>
    <cellStyle name="Normal 3 2 2 3 2 2 4 3 4 2" xfId="46210"/>
    <cellStyle name="Normal 3 2 2 3 2 2 4 3 5" xfId="31886"/>
    <cellStyle name="Normal 3 2 2 3 2 2 4 4" xfId="4786"/>
    <cellStyle name="Normal 3 2 2 3 2 2 4 4 2" xfId="12051"/>
    <cellStyle name="Normal 3 2 2 3 2 2 4 4 2 2" xfId="26429"/>
    <cellStyle name="Normal 3 2 2 3 2 2 4 4 2 2 2" xfId="55163"/>
    <cellStyle name="Normal 3 2 2 3 2 2 4 4 2 3" xfId="40839"/>
    <cellStyle name="Normal 3 2 2 3 2 2 4 4 3" xfId="19266"/>
    <cellStyle name="Normal 3 2 2 3 2 2 4 4 3 2" xfId="48001"/>
    <cellStyle name="Normal 3 2 2 3 2 2 4 4 4" xfId="33677"/>
    <cellStyle name="Normal 3 2 2 3 2 2 4 5" xfId="8458"/>
    <cellStyle name="Normal 3 2 2 3 2 2 4 5 2" xfId="22847"/>
    <cellStyle name="Normal 3 2 2 3 2 2 4 5 2 2" xfId="51582"/>
    <cellStyle name="Normal 3 2 2 3 2 2 4 5 3" xfId="37258"/>
    <cellStyle name="Normal 3 2 2 3 2 2 4 6" xfId="15684"/>
    <cellStyle name="Normal 3 2 2 3 2 2 4 6 2" xfId="44420"/>
    <cellStyle name="Normal 3 2 2 3 2 2 4 7" xfId="30096"/>
    <cellStyle name="Normal 3 2 2 3 2 2 5" xfId="1566"/>
    <cellStyle name="Normal 3 2 2 3 2 2 5 2" xfId="3370"/>
    <cellStyle name="Normal 3 2 2 3 2 2 5 2 2" xfId="7029"/>
    <cellStyle name="Normal 3 2 2 3 2 2 5 2 2 2" xfId="14289"/>
    <cellStyle name="Normal 3 2 2 3 2 2 5 2 2 2 2" xfId="28667"/>
    <cellStyle name="Normal 3 2 2 3 2 2 5 2 2 2 2 2" xfId="57401"/>
    <cellStyle name="Normal 3 2 2 3 2 2 5 2 2 2 3" xfId="43077"/>
    <cellStyle name="Normal 3 2 2 3 2 2 5 2 2 3" xfId="21504"/>
    <cellStyle name="Normal 3 2 2 3 2 2 5 2 2 3 2" xfId="50239"/>
    <cellStyle name="Normal 3 2 2 3 2 2 5 2 2 4" xfId="35915"/>
    <cellStyle name="Normal 3 2 2 3 2 2 5 2 3" xfId="10702"/>
    <cellStyle name="Normal 3 2 2 3 2 2 5 2 3 2" xfId="25085"/>
    <cellStyle name="Normal 3 2 2 3 2 2 5 2 3 2 2" xfId="53820"/>
    <cellStyle name="Normal 3 2 2 3 2 2 5 2 3 3" xfId="39496"/>
    <cellStyle name="Normal 3 2 2 3 2 2 5 2 4" xfId="17922"/>
    <cellStyle name="Normal 3 2 2 3 2 2 5 2 4 2" xfId="46658"/>
    <cellStyle name="Normal 3 2 2 3 2 2 5 2 5" xfId="32334"/>
    <cellStyle name="Normal 3 2 2 3 2 2 5 3" xfId="5239"/>
    <cellStyle name="Normal 3 2 2 3 2 2 5 3 2" xfId="12499"/>
    <cellStyle name="Normal 3 2 2 3 2 2 5 3 2 2" xfId="26877"/>
    <cellStyle name="Normal 3 2 2 3 2 2 5 3 2 2 2" xfId="55611"/>
    <cellStyle name="Normal 3 2 2 3 2 2 5 3 2 3" xfId="41287"/>
    <cellStyle name="Normal 3 2 2 3 2 2 5 3 3" xfId="19714"/>
    <cellStyle name="Normal 3 2 2 3 2 2 5 3 3 2" xfId="48449"/>
    <cellStyle name="Normal 3 2 2 3 2 2 5 3 4" xfId="34125"/>
    <cellStyle name="Normal 3 2 2 3 2 2 5 4" xfId="8912"/>
    <cellStyle name="Normal 3 2 2 3 2 2 5 4 2" xfId="23295"/>
    <cellStyle name="Normal 3 2 2 3 2 2 5 4 2 2" xfId="52030"/>
    <cellStyle name="Normal 3 2 2 3 2 2 5 4 3" xfId="37706"/>
    <cellStyle name="Normal 3 2 2 3 2 2 5 5" xfId="16132"/>
    <cellStyle name="Normal 3 2 2 3 2 2 5 5 2" xfId="44868"/>
    <cellStyle name="Normal 3 2 2 3 2 2 5 6" xfId="30544"/>
    <cellStyle name="Normal 3 2 2 3 2 2 6" xfId="2474"/>
    <cellStyle name="Normal 3 2 2 3 2 2 6 2" xfId="6134"/>
    <cellStyle name="Normal 3 2 2 3 2 2 6 2 2" xfId="13394"/>
    <cellStyle name="Normal 3 2 2 3 2 2 6 2 2 2" xfId="27772"/>
    <cellStyle name="Normal 3 2 2 3 2 2 6 2 2 2 2" xfId="56506"/>
    <cellStyle name="Normal 3 2 2 3 2 2 6 2 2 3" xfId="42182"/>
    <cellStyle name="Normal 3 2 2 3 2 2 6 2 3" xfId="20609"/>
    <cellStyle name="Normal 3 2 2 3 2 2 6 2 3 2" xfId="49344"/>
    <cellStyle name="Normal 3 2 2 3 2 2 6 2 4" xfId="35020"/>
    <cellStyle name="Normal 3 2 2 3 2 2 6 3" xfId="9807"/>
    <cellStyle name="Normal 3 2 2 3 2 2 6 3 2" xfId="24190"/>
    <cellStyle name="Normal 3 2 2 3 2 2 6 3 2 2" xfId="52925"/>
    <cellStyle name="Normal 3 2 2 3 2 2 6 3 3" xfId="38601"/>
    <cellStyle name="Normal 3 2 2 3 2 2 6 4" xfId="17027"/>
    <cellStyle name="Normal 3 2 2 3 2 2 6 4 2" xfId="45763"/>
    <cellStyle name="Normal 3 2 2 3 2 2 6 5" xfId="31439"/>
    <cellStyle name="Normal 3 2 2 3 2 2 7" xfId="4333"/>
    <cellStyle name="Normal 3 2 2 3 2 2 7 2" xfId="11603"/>
    <cellStyle name="Normal 3 2 2 3 2 2 7 2 2" xfId="25982"/>
    <cellStyle name="Normal 3 2 2 3 2 2 7 2 2 2" xfId="54716"/>
    <cellStyle name="Normal 3 2 2 3 2 2 7 2 3" xfId="40392"/>
    <cellStyle name="Normal 3 2 2 3 2 2 7 3" xfId="18819"/>
    <cellStyle name="Normal 3 2 2 3 2 2 7 3 2" xfId="47554"/>
    <cellStyle name="Normal 3 2 2 3 2 2 7 4" xfId="33230"/>
    <cellStyle name="Normal 3 2 2 3 2 2 8" xfId="8002"/>
    <cellStyle name="Normal 3 2 2 3 2 2 8 2" xfId="22400"/>
    <cellStyle name="Normal 3 2 2 3 2 2 8 2 2" xfId="51135"/>
    <cellStyle name="Normal 3 2 2 3 2 2 8 3" xfId="36811"/>
    <cellStyle name="Normal 3 2 2 3 2 2 9" xfId="15237"/>
    <cellStyle name="Normal 3 2 2 3 2 2 9 2" xfId="43973"/>
    <cellStyle name="Normal 3 2 2 3 2 3" xfId="598"/>
    <cellStyle name="Normal 3 2 2 3 2 3 2" xfId="875"/>
    <cellStyle name="Normal 3 2 2 3 2 3 2 2" xfId="1322"/>
    <cellStyle name="Normal 3 2 2 3 2 3 2 2 2" xfId="2305"/>
    <cellStyle name="Normal 3 2 2 3 2 3 2 2 2 2" xfId="4097"/>
    <cellStyle name="Normal 3 2 2 3 2 3 2 2 2 2 2" xfId="7756"/>
    <cellStyle name="Normal 3 2 2 3 2 3 2 2 2 2 2 2" xfId="15016"/>
    <cellStyle name="Normal 3 2 2 3 2 3 2 2 2 2 2 2 2" xfId="29394"/>
    <cellStyle name="Normal 3 2 2 3 2 3 2 2 2 2 2 2 2 2" xfId="58128"/>
    <cellStyle name="Normal 3 2 2 3 2 3 2 2 2 2 2 2 3" xfId="43804"/>
    <cellStyle name="Normal 3 2 2 3 2 3 2 2 2 2 2 3" xfId="22231"/>
    <cellStyle name="Normal 3 2 2 3 2 3 2 2 2 2 2 3 2" xfId="50966"/>
    <cellStyle name="Normal 3 2 2 3 2 3 2 2 2 2 2 4" xfId="36642"/>
    <cellStyle name="Normal 3 2 2 3 2 3 2 2 2 2 3" xfId="11429"/>
    <cellStyle name="Normal 3 2 2 3 2 3 2 2 2 2 3 2" xfId="25812"/>
    <cellStyle name="Normal 3 2 2 3 2 3 2 2 2 2 3 2 2" xfId="54547"/>
    <cellStyle name="Normal 3 2 2 3 2 3 2 2 2 2 3 3" xfId="40223"/>
    <cellStyle name="Normal 3 2 2 3 2 3 2 2 2 2 4" xfId="18649"/>
    <cellStyle name="Normal 3 2 2 3 2 3 2 2 2 2 4 2" xfId="47385"/>
    <cellStyle name="Normal 3 2 2 3 2 3 2 2 2 2 5" xfId="33061"/>
    <cellStyle name="Normal 3 2 2 3 2 3 2 2 2 3" xfId="5966"/>
    <cellStyle name="Normal 3 2 2 3 2 3 2 2 2 3 2" xfId="13226"/>
    <cellStyle name="Normal 3 2 2 3 2 3 2 2 2 3 2 2" xfId="27604"/>
    <cellStyle name="Normal 3 2 2 3 2 3 2 2 2 3 2 2 2" xfId="56338"/>
    <cellStyle name="Normal 3 2 2 3 2 3 2 2 2 3 2 3" xfId="42014"/>
    <cellStyle name="Normal 3 2 2 3 2 3 2 2 2 3 3" xfId="20441"/>
    <cellStyle name="Normal 3 2 2 3 2 3 2 2 2 3 3 2" xfId="49176"/>
    <cellStyle name="Normal 3 2 2 3 2 3 2 2 2 3 4" xfId="34852"/>
    <cellStyle name="Normal 3 2 2 3 2 3 2 2 2 4" xfId="9639"/>
    <cellStyle name="Normal 3 2 2 3 2 3 2 2 2 4 2" xfId="24022"/>
    <cellStyle name="Normal 3 2 2 3 2 3 2 2 2 4 2 2" xfId="52757"/>
    <cellStyle name="Normal 3 2 2 3 2 3 2 2 2 4 3" xfId="38433"/>
    <cellStyle name="Normal 3 2 2 3 2 3 2 2 2 5" xfId="16859"/>
    <cellStyle name="Normal 3 2 2 3 2 3 2 2 2 5 2" xfId="45595"/>
    <cellStyle name="Normal 3 2 2 3 2 3 2 2 2 6" xfId="31271"/>
    <cellStyle name="Normal 3 2 2 3 2 3 2 2 3" xfId="3201"/>
    <cellStyle name="Normal 3 2 2 3 2 3 2 2 3 2" xfId="6861"/>
    <cellStyle name="Normal 3 2 2 3 2 3 2 2 3 2 2" xfId="14121"/>
    <cellStyle name="Normal 3 2 2 3 2 3 2 2 3 2 2 2" xfId="28499"/>
    <cellStyle name="Normal 3 2 2 3 2 3 2 2 3 2 2 2 2" xfId="57233"/>
    <cellStyle name="Normal 3 2 2 3 2 3 2 2 3 2 2 3" xfId="42909"/>
    <cellStyle name="Normal 3 2 2 3 2 3 2 2 3 2 3" xfId="21336"/>
    <cellStyle name="Normal 3 2 2 3 2 3 2 2 3 2 3 2" xfId="50071"/>
    <cellStyle name="Normal 3 2 2 3 2 3 2 2 3 2 4" xfId="35747"/>
    <cellStyle name="Normal 3 2 2 3 2 3 2 2 3 3" xfId="10534"/>
    <cellStyle name="Normal 3 2 2 3 2 3 2 2 3 3 2" xfId="24917"/>
    <cellStyle name="Normal 3 2 2 3 2 3 2 2 3 3 2 2" xfId="53652"/>
    <cellStyle name="Normal 3 2 2 3 2 3 2 2 3 3 3" xfId="39328"/>
    <cellStyle name="Normal 3 2 2 3 2 3 2 2 3 4" xfId="17754"/>
    <cellStyle name="Normal 3 2 2 3 2 3 2 2 3 4 2" xfId="46490"/>
    <cellStyle name="Normal 3 2 2 3 2 3 2 2 3 5" xfId="32166"/>
    <cellStyle name="Normal 3 2 2 3 2 3 2 2 4" xfId="5066"/>
    <cellStyle name="Normal 3 2 2 3 2 3 2 2 4 2" xfId="12331"/>
    <cellStyle name="Normal 3 2 2 3 2 3 2 2 4 2 2" xfId="26709"/>
    <cellStyle name="Normal 3 2 2 3 2 3 2 2 4 2 2 2" xfId="55443"/>
    <cellStyle name="Normal 3 2 2 3 2 3 2 2 4 2 3" xfId="41119"/>
    <cellStyle name="Normal 3 2 2 3 2 3 2 2 4 3" xfId="19546"/>
    <cellStyle name="Normal 3 2 2 3 2 3 2 2 4 3 2" xfId="48281"/>
    <cellStyle name="Normal 3 2 2 3 2 3 2 2 4 4" xfId="33957"/>
    <cellStyle name="Normal 3 2 2 3 2 3 2 2 5" xfId="8738"/>
    <cellStyle name="Normal 3 2 2 3 2 3 2 2 5 2" xfId="23127"/>
    <cellStyle name="Normal 3 2 2 3 2 3 2 2 5 2 2" xfId="51862"/>
    <cellStyle name="Normal 3 2 2 3 2 3 2 2 5 3" xfId="37538"/>
    <cellStyle name="Normal 3 2 2 3 2 3 2 2 6" xfId="15964"/>
    <cellStyle name="Normal 3 2 2 3 2 3 2 2 6 2" xfId="44700"/>
    <cellStyle name="Normal 3 2 2 3 2 3 2 2 7" xfId="30376"/>
    <cellStyle name="Normal 3 2 2 3 2 3 2 3" xfId="1858"/>
    <cellStyle name="Normal 3 2 2 3 2 3 2 3 2" xfId="3650"/>
    <cellStyle name="Normal 3 2 2 3 2 3 2 3 2 2" xfId="7309"/>
    <cellStyle name="Normal 3 2 2 3 2 3 2 3 2 2 2" xfId="14569"/>
    <cellStyle name="Normal 3 2 2 3 2 3 2 3 2 2 2 2" xfId="28947"/>
    <cellStyle name="Normal 3 2 2 3 2 3 2 3 2 2 2 2 2" xfId="57681"/>
    <cellStyle name="Normal 3 2 2 3 2 3 2 3 2 2 2 3" xfId="43357"/>
    <cellStyle name="Normal 3 2 2 3 2 3 2 3 2 2 3" xfId="21784"/>
    <cellStyle name="Normal 3 2 2 3 2 3 2 3 2 2 3 2" xfId="50519"/>
    <cellStyle name="Normal 3 2 2 3 2 3 2 3 2 2 4" xfId="36195"/>
    <cellStyle name="Normal 3 2 2 3 2 3 2 3 2 3" xfId="10982"/>
    <cellStyle name="Normal 3 2 2 3 2 3 2 3 2 3 2" xfId="25365"/>
    <cellStyle name="Normal 3 2 2 3 2 3 2 3 2 3 2 2" xfId="54100"/>
    <cellStyle name="Normal 3 2 2 3 2 3 2 3 2 3 3" xfId="39776"/>
    <cellStyle name="Normal 3 2 2 3 2 3 2 3 2 4" xfId="18202"/>
    <cellStyle name="Normal 3 2 2 3 2 3 2 3 2 4 2" xfId="46938"/>
    <cellStyle name="Normal 3 2 2 3 2 3 2 3 2 5" xfId="32614"/>
    <cellStyle name="Normal 3 2 2 3 2 3 2 3 3" xfId="5519"/>
    <cellStyle name="Normal 3 2 2 3 2 3 2 3 3 2" xfId="12779"/>
    <cellStyle name="Normal 3 2 2 3 2 3 2 3 3 2 2" xfId="27157"/>
    <cellStyle name="Normal 3 2 2 3 2 3 2 3 3 2 2 2" xfId="55891"/>
    <cellStyle name="Normal 3 2 2 3 2 3 2 3 3 2 3" xfId="41567"/>
    <cellStyle name="Normal 3 2 2 3 2 3 2 3 3 3" xfId="19994"/>
    <cellStyle name="Normal 3 2 2 3 2 3 2 3 3 3 2" xfId="48729"/>
    <cellStyle name="Normal 3 2 2 3 2 3 2 3 3 4" xfId="34405"/>
    <cellStyle name="Normal 3 2 2 3 2 3 2 3 4" xfId="9192"/>
    <cellStyle name="Normal 3 2 2 3 2 3 2 3 4 2" xfId="23575"/>
    <cellStyle name="Normal 3 2 2 3 2 3 2 3 4 2 2" xfId="52310"/>
    <cellStyle name="Normal 3 2 2 3 2 3 2 3 4 3" xfId="37986"/>
    <cellStyle name="Normal 3 2 2 3 2 3 2 3 5" xfId="16412"/>
    <cellStyle name="Normal 3 2 2 3 2 3 2 3 5 2" xfId="45148"/>
    <cellStyle name="Normal 3 2 2 3 2 3 2 3 6" xfId="30824"/>
    <cellStyle name="Normal 3 2 2 3 2 3 2 4" xfId="2754"/>
    <cellStyle name="Normal 3 2 2 3 2 3 2 4 2" xfId="6414"/>
    <cellStyle name="Normal 3 2 2 3 2 3 2 4 2 2" xfId="13674"/>
    <cellStyle name="Normal 3 2 2 3 2 3 2 4 2 2 2" xfId="28052"/>
    <cellStyle name="Normal 3 2 2 3 2 3 2 4 2 2 2 2" xfId="56786"/>
    <cellStyle name="Normal 3 2 2 3 2 3 2 4 2 2 3" xfId="42462"/>
    <cellStyle name="Normal 3 2 2 3 2 3 2 4 2 3" xfId="20889"/>
    <cellStyle name="Normal 3 2 2 3 2 3 2 4 2 3 2" xfId="49624"/>
    <cellStyle name="Normal 3 2 2 3 2 3 2 4 2 4" xfId="35300"/>
    <cellStyle name="Normal 3 2 2 3 2 3 2 4 3" xfId="10087"/>
    <cellStyle name="Normal 3 2 2 3 2 3 2 4 3 2" xfId="24470"/>
    <cellStyle name="Normal 3 2 2 3 2 3 2 4 3 2 2" xfId="53205"/>
    <cellStyle name="Normal 3 2 2 3 2 3 2 4 3 3" xfId="38881"/>
    <cellStyle name="Normal 3 2 2 3 2 3 2 4 4" xfId="17307"/>
    <cellStyle name="Normal 3 2 2 3 2 3 2 4 4 2" xfId="46043"/>
    <cellStyle name="Normal 3 2 2 3 2 3 2 4 5" xfId="31719"/>
    <cellStyle name="Normal 3 2 2 3 2 3 2 5" xfId="4619"/>
    <cellStyle name="Normal 3 2 2 3 2 3 2 5 2" xfId="11884"/>
    <cellStyle name="Normal 3 2 2 3 2 3 2 5 2 2" xfId="26262"/>
    <cellStyle name="Normal 3 2 2 3 2 3 2 5 2 2 2" xfId="54996"/>
    <cellStyle name="Normal 3 2 2 3 2 3 2 5 2 3" xfId="40672"/>
    <cellStyle name="Normal 3 2 2 3 2 3 2 5 3" xfId="19099"/>
    <cellStyle name="Normal 3 2 2 3 2 3 2 5 3 2" xfId="47834"/>
    <cellStyle name="Normal 3 2 2 3 2 3 2 5 4" xfId="33510"/>
    <cellStyle name="Normal 3 2 2 3 2 3 2 6" xfId="8291"/>
    <cellStyle name="Normal 3 2 2 3 2 3 2 6 2" xfId="22680"/>
    <cellStyle name="Normal 3 2 2 3 2 3 2 6 2 2" xfId="51415"/>
    <cellStyle name="Normal 3 2 2 3 2 3 2 6 3" xfId="37091"/>
    <cellStyle name="Normal 3 2 2 3 2 3 2 7" xfId="15517"/>
    <cellStyle name="Normal 3 2 2 3 2 3 2 7 2" xfId="44253"/>
    <cellStyle name="Normal 3 2 2 3 2 3 2 8" xfId="29929"/>
    <cellStyle name="Normal 3 2 2 3 2 3 3" xfId="1098"/>
    <cellStyle name="Normal 3 2 2 3 2 3 3 2" xfId="2081"/>
    <cellStyle name="Normal 3 2 2 3 2 3 3 2 2" xfId="3873"/>
    <cellStyle name="Normal 3 2 2 3 2 3 3 2 2 2" xfId="7532"/>
    <cellStyle name="Normal 3 2 2 3 2 3 3 2 2 2 2" xfId="14792"/>
    <cellStyle name="Normal 3 2 2 3 2 3 3 2 2 2 2 2" xfId="29170"/>
    <cellStyle name="Normal 3 2 2 3 2 3 3 2 2 2 2 2 2" xfId="57904"/>
    <cellStyle name="Normal 3 2 2 3 2 3 3 2 2 2 2 3" xfId="43580"/>
    <cellStyle name="Normal 3 2 2 3 2 3 3 2 2 2 3" xfId="22007"/>
    <cellStyle name="Normal 3 2 2 3 2 3 3 2 2 2 3 2" xfId="50742"/>
    <cellStyle name="Normal 3 2 2 3 2 3 3 2 2 2 4" xfId="36418"/>
    <cellStyle name="Normal 3 2 2 3 2 3 3 2 2 3" xfId="11205"/>
    <cellStyle name="Normal 3 2 2 3 2 3 3 2 2 3 2" xfId="25588"/>
    <cellStyle name="Normal 3 2 2 3 2 3 3 2 2 3 2 2" xfId="54323"/>
    <cellStyle name="Normal 3 2 2 3 2 3 3 2 2 3 3" xfId="39999"/>
    <cellStyle name="Normal 3 2 2 3 2 3 3 2 2 4" xfId="18425"/>
    <cellStyle name="Normal 3 2 2 3 2 3 3 2 2 4 2" xfId="47161"/>
    <cellStyle name="Normal 3 2 2 3 2 3 3 2 2 5" xfId="32837"/>
    <cellStyle name="Normal 3 2 2 3 2 3 3 2 3" xfId="5742"/>
    <cellStyle name="Normal 3 2 2 3 2 3 3 2 3 2" xfId="13002"/>
    <cellStyle name="Normal 3 2 2 3 2 3 3 2 3 2 2" xfId="27380"/>
    <cellStyle name="Normal 3 2 2 3 2 3 3 2 3 2 2 2" xfId="56114"/>
    <cellStyle name="Normal 3 2 2 3 2 3 3 2 3 2 3" xfId="41790"/>
    <cellStyle name="Normal 3 2 2 3 2 3 3 2 3 3" xfId="20217"/>
    <cellStyle name="Normal 3 2 2 3 2 3 3 2 3 3 2" xfId="48952"/>
    <cellStyle name="Normal 3 2 2 3 2 3 3 2 3 4" xfId="34628"/>
    <cellStyle name="Normal 3 2 2 3 2 3 3 2 4" xfId="9415"/>
    <cellStyle name="Normal 3 2 2 3 2 3 3 2 4 2" xfId="23798"/>
    <cellStyle name="Normal 3 2 2 3 2 3 3 2 4 2 2" xfId="52533"/>
    <cellStyle name="Normal 3 2 2 3 2 3 3 2 4 3" xfId="38209"/>
    <cellStyle name="Normal 3 2 2 3 2 3 3 2 5" xfId="16635"/>
    <cellStyle name="Normal 3 2 2 3 2 3 3 2 5 2" xfId="45371"/>
    <cellStyle name="Normal 3 2 2 3 2 3 3 2 6" xfId="31047"/>
    <cellStyle name="Normal 3 2 2 3 2 3 3 3" xfId="2977"/>
    <cellStyle name="Normal 3 2 2 3 2 3 3 3 2" xfId="6637"/>
    <cellStyle name="Normal 3 2 2 3 2 3 3 3 2 2" xfId="13897"/>
    <cellStyle name="Normal 3 2 2 3 2 3 3 3 2 2 2" xfId="28275"/>
    <cellStyle name="Normal 3 2 2 3 2 3 3 3 2 2 2 2" xfId="57009"/>
    <cellStyle name="Normal 3 2 2 3 2 3 3 3 2 2 3" xfId="42685"/>
    <cellStyle name="Normal 3 2 2 3 2 3 3 3 2 3" xfId="21112"/>
    <cellStyle name="Normal 3 2 2 3 2 3 3 3 2 3 2" xfId="49847"/>
    <cellStyle name="Normal 3 2 2 3 2 3 3 3 2 4" xfId="35523"/>
    <cellStyle name="Normal 3 2 2 3 2 3 3 3 3" xfId="10310"/>
    <cellStyle name="Normal 3 2 2 3 2 3 3 3 3 2" xfId="24693"/>
    <cellStyle name="Normal 3 2 2 3 2 3 3 3 3 2 2" xfId="53428"/>
    <cellStyle name="Normal 3 2 2 3 2 3 3 3 3 3" xfId="39104"/>
    <cellStyle name="Normal 3 2 2 3 2 3 3 3 4" xfId="17530"/>
    <cellStyle name="Normal 3 2 2 3 2 3 3 3 4 2" xfId="46266"/>
    <cellStyle name="Normal 3 2 2 3 2 3 3 3 5" xfId="31942"/>
    <cellStyle name="Normal 3 2 2 3 2 3 3 4" xfId="4842"/>
    <cellStyle name="Normal 3 2 2 3 2 3 3 4 2" xfId="12107"/>
    <cellStyle name="Normal 3 2 2 3 2 3 3 4 2 2" xfId="26485"/>
    <cellStyle name="Normal 3 2 2 3 2 3 3 4 2 2 2" xfId="55219"/>
    <cellStyle name="Normal 3 2 2 3 2 3 3 4 2 3" xfId="40895"/>
    <cellStyle name="Normal 3 2 2 3 2 3 3 4 3" xfId="19322"/>
    <cellStyle name="Normal 3 2 2 3 2 3 3 4 3 2" xfId="48057"/>
    <cellStyle name="Normal 3 2 2 3 2 3 3 4 4" xfId="33733"/>
    <cellStyle name="Normal 3 2 2 3 2 3 3 5" xfId="8514"/>
    <cellStyle name="Normal 3 2 2 3 2 3 3 5 2" xfId="22903"/>
    <cellStyle name="Normal 3 2 2 3 2 3 3 5 2 2" xfId="51638"/>
    <cellStyle name="Normal 3 2 2 3 2 3 3 5 3" xfId="37314"/>
    <cellStyle name="Normal 3 2 2 3 2 3 3 6" xfId="15740"/>
    <cellStyle name="Normal 3 2 2 3 2 3 3 6 2" xfId="44476"/>
    <cellStyle name="Normal 3 2 2 3 2 3 3 7" xfId="30152"/>
    <cellStyle name="Normal 3 2 2 3 2 3 4" xfId="1630"/>
    <cellStyle name="Normal 3 2 2 3 2 3 4 2" xfId="3426"/>
    <cellStyle name="Normal 3 2 2 3 2 3 4 2 2" xfId="7085"/>
    <cellStyle name="Normal 3 2 2 3 2 3 4 2 2 2" xfId="14345"/>
    <cellStyle name="Normal 3 2 2 3 2 3 4 2 2 2 2" xfId="28723"/>
    <cellStyle name="Normal 3 2 2 3 2 3 4 2 2 2 2 2" xfId="57457"/>
    <cellStyle name="Normal 3 2 2 3 2 3 4 2 2 2 3" xfId="43133"/>
    <cellStyle name="Normal 3 2 2 3 2 3 4 2 2 3" xfId="21560"/>
    <cellStyle name="Normal 3 2 2 3 2 3 4 2 2 3 2" xfId="50295"/>
    <cellStyle name="Normal 3 2 2 3 2 3 4 2 2 4" xfId="35971"/>
    <cellStyle name="Normal 3 2 2 3 2 3 4 2 3" xfId="10758"/>
    <cellStyle name="Normal 3 2 2 3 2 3 4 2 3 2" xfId="25141"/>
    <cellStyle name="Normal 3 2 2 3 2 3 4 2 3 2 2" xfId="53876"/>
    <cellStyle name="Normal 3 2 2 3 2 3 4 2 3 3" xfId="39552"/>
    <cellStyle name="Normal 3 2 2 3 2 3 4 2 4" xfId="17978"/>
    <cellStyle name="Normal 3 2 2 3 2 3 4 2 4 2" xfId="46714"/>
    <cellStyle name="Normal 3 2 2 3 2 3 4 2 5" xfId="32390"/>
    <cellStyle name="Normal 3 2 2 3 2 3 4 3" xfId="5295"/>
    <cellStyle name="Normal 3 2 2 3 2 3 4 3 2" xfId="12555"/>
    <cellStyle name="Normal 3 2 2 3 2 3 4 3 2 2" xfId="26933"/>
    <cellStyle name="Normal 3 2 2 3 2 3 4 3 2 2 2" xfId="55667"/>
    <cellStyle name="Normal 3 2 2 3 2 3 4 3 2 3" xfId="41343"/>
    <cellStyle name="Normal 3 2 2 3 2 3 4 3 3" xfId="19770"/>
    <cellStyle name="Normal 3 2 2 3 2 3 4 3 3 2" xfId="48505"/>
    <cellStyle name="Normal 3 2 2 3 2 3 4 3 4" xfId="34181"/>
    <cellStyle name="Normal 3 2 2 3 2 3 4 4" xfId="8968"/>
    <cellStyle name="Normal 3 2 2 3 2 3 4 4 2" xfId="23351"/>
    <cellStyle name="Normal 3 2 2 3 2 3 4 4 2 2" xfId="52086"/>
    <cellStyle name="Normal 3 2 2 3 2 3 4 4 3" xfId="37762"/>
    <cellStyle name="Normal 3 2 2 3 2 3 4 5" xfId="16188"/>
    <cellStyle name="Normal 3 2 2 3 2 3 4 5 2" xfId="44924"/>
    <cellStyle name="Normal 3 2 2 3 2 3 4 6" xfId="30600"/>
    <cellStyle name="Normal 3 2 2 3 2 3 5" xfId="2530"/>
    <cellStyle name="Normal 3 2 2 3 2 3 5 2" xfId="6190"/>
    <cellStyle name="Normal 3 2 2 3 2 3 5 2 2" xfId="13450"/>
    <cellStyle name="Normal 3 2 2 3 2 3 5 2 2 2" xfId="27828"/>
    <cellStyle name="Normal 3 2 2 3 2 3 5 2 2 2 2" xfId="56562"/>
    <cellStyle name="Normal 3 2 2 3 2 3 5 2 2 3" xfId="42238"/>
    <cellStyle name="Normal 3 2 2 3 2 3 5 2 3" xfId="20665"/>
    <cellStyle name="Normal 3 2 2 3 2 3 5 2 3 2" xfId="49400"/>
    <cellStyle name="Normal 3 2 2 3 2 3 5 2 4" xfId="35076"/>
    <cellStyle name="Normal 3 2 2 3 2 3 5 3" xfId="9863"/>
    <cellStyle name="Normal 3 2 2 3 2 3 5 3 2" xfId="24246"/>
    <cellStyle name="Normal 3 2 2 3 2 3 5 3 2 2" xfId="52981"/>
    <cellStyle name="Normal 3 2 2 3 2 3 5 3 3" xfId="38657"/>
    <cellStyle name="Normal 3 2 2 3 2 3 5 4" xfId="17083"/>
    <cellStyle name="Normal 3 2 2 3 2 3 5 4 2" xfId="45819"/>
    <cellStyle name="Normal 3 2 2 3 2 3 5 5" xfId="31495"/>
    <cellStyle name="Normal 3 2 2 3 2 3 6" xfId="4393"/>
    <cellStyle name="Normal 3 2 2 3 2 3 6 2" xfId="11660"/>
    <cellStyle name="Normal 3 2 2 3 2 3 6 2 2" xfId="26038"/>
    <cellStyle name="Normal 3 2 2 3 2 3 6 2 2 2" xfId="54772"/>
    <cellStyle name="Normal 3 2 2 3 2 3 6 2 3" xfId="40448"/>
    <cellStyle name="Normal 3 2 2 3 2 3 6 3" xfId="18875"/>
    <cellStyle name="Normal 3 2 2 3 2 3 6 3 2" xfId="47610"/>
    <cellStyle name="Normal 3 2 2 3 2 3 6 4" xfId="33286"/>
    <cellStyle name="Normal 3 2 2 3 2 3 7" xfId="8064"/>
    <cellStyle name="Normal 3 2 2 3 2 3 7 2" xfId="22456"/>
    <cellStyle name="Normal 3 2 2 3 2 3 7 2 2" xfId="51191"/>
    <cellStyle name="Normal 3 2 2 3 2 3 7 3" xfId="36867"/>
    <cellStyle name="Normal 3 2 2 3 2 3 8" xfId="15293"/>
    <cellStyle name="Normal 3 2 2 3 2 3 8 2" xfId="44029"/>
    <cellStyle name="Normal 3 2 2 3 2 3 9" xfId="29705"/>
    <cellStyle name="Normal 3 2 2 3 2 4" xfId="760"/>
    <cellStyle name="Normal 3 2 2 3 2 4 2" xfId="1210"/>
    <cellStyle name="Normal 3 2 2 3 2 4 2 2" xfId="2193"/>
    <cellStyle name="Normal 3 2 2 3 2 4 2 2 2" xfId="3985"/>
    <cellStyle name="Normal 3 2 2 3 2 4 2 2 2 2" xfId="7644"/>
    <cellStyle name="Normal 3 2 2 3 2 4 2 2 2 2 2" xfId="14904"/>
    <cellStyle name="Normal 3 2 2 3 2 4 2 2 2 2 2 2" xfId="29282"/>
    <cellStyle name="Normal 3 2 2 3 2 4 2 2 2 2 2 2 2" xfId="58016"/>
    <cellStyle name="Normal 3 2 2 3 2 4 2 2 2 2 2 3" xfId="43692"/>
    <cellStyle name="Normal 3 2 2 3 2 4 2 2 2 2 3" xfId="22119"/>
    <cellStyle name="Normal 3 2 2 3 2 4 2 2 2 2 3 2" xfId="50854"/>
    <cellStyle name="Normal 3 2 2 3 2 4 2 2 2 2 4" xfId="36530"/>
    <cellStyle name="Normal 3 2 2 3 2 4 2 2 2 3" xfId="11317"/>
    <cellStyle name="Normal 3 2 2 3 2 4 2 2 2 3 2" xfId="25700"/>
    <cellStyle name="Normal 3 2 2 3 2 4 2 2 2 3 2 2" xfId="54435"/>
    <cellStyle name="Normal 3 2 2 3 2 4 2 2 2 3 3" xfId="40111"/>
    <cellStyle name="Normal 3 2 2 3 2 4 2 2 2 4" xfId="18537"/>
    <cellStyle name="Normal 3 2 2 3 2 4 2 2 2 4 2" xfId="47273"/>
    <cellStyle name="Normal 3 2 2 3 2 4 2 2 2 5" xfId="32949"/>
    <cellStyle name="Normal 3 2 2 3 2 4 2 2 3" xfId="5854"/>
    <cellStyle name="Normal 3 2 2 3 2 4 2 2 3 2" xfId="13114"/>
    <cellStyle name="Normal 3 2 2 3 2 4 2 2 3 2 2" xfId="27492"/>
    <cellStyle name="Normal 3 2 2 3 2 4 2 2 3 2 2 2" xfId="56226"/>
    <cellStyle name="Normal 3 2 2 3 2 4 2 2 3 2 3" xfId="41902"/>
    <cellStyle name="Normal 3 2 2 3 2 4 2 2 3 3" xfId="20329"/>
    <cellStyle name="Normal 3 2 2 3 2 4 2 2 3 3 2" xfId="49064"/>
    <cellStyle name="Normal 3 2 2 3 2 4 2 2 3 4" xfId="34740"/>
    <cellStyle name="Normal 3 2 2 3 2 4 2 2 4" xfId="9527"/>
    <cellStyle name="Normal 3 2 2 3 2 4 2 2 4 2" xfId="23910"/>
    <cellStyle name="Normal 3 2 2 3 2 4 2 2 4 2 2" xfId="52645"/>
    <cellStyle name="Normal 3 2 2 3 2 4 2 2 4 3" xfId="38321"/>
    <cellStyle name="Normal 3 2 2 3 2 4 2 2 5" xfId="16747"/>
    <cellStyle name="Normal 3 2 2 3 2 4 2 2 5 2" xfId="45483"/>
    <cellStyle name="Normal 3 2 2 3 2 4 2 2 6" xfId="31159"/>
    <cellStyle name="Normal 3 2 2 3 2 4 2 3" xfId="3089"/>
    <cellStyle name="Normal 3 2 2 3 2 4 2 3 2" xfId="6749"/>
    <cellStyle name="Normal 3 2 2 3 2 4 2 3 2 2" xfId="14009"/>
    <cellStyle name="Normal 3 2 2 3 2 4 2 3 2 2 2" xfId="28387"/>
    <cellStyle name="Normal 3 2 2 3 2 4 2 3 2 2 2 2" xfId="57121"/>
    <cellStyle name="Normal 3 2 2 3 2 4 2 3 2 2 3" xfId="42797"/>
    <cellStyle name="Normal 3 2 2 3 2 4 2 3 2 3" xfId="21224"/>
    <cellStyle name="Normal 3 2 2 3 2 4 2 3 2 3 2" xfId="49959"/>
    <cellStyle name="Normal 3 2 2 3 2 4 2 3 2 4" xfId="35635"/>
    <cellStyle name="Normal 3 2 2 3 2 4 2 3 3" xfId="10422"/>
    <cellStyle name="Normal 3 2 2 3 2 4 2 3 3 2" xfId="24805"/>
    <cellStyle name="Normal 3 2 2 3 2 4 2 3 3 2 2" xfId="53540"/>
    <cellStyle name="Normal 3 2 2 3 2 4 2 3 3 3" xfId="39216"/>
    <cellStyle name="Normal 3 2 2 3 2 4 2 3 4" xfId="17642"/>
    <cellStyle name="Normal 3 2 2 3 2 4 2 3 4 2" xfId="46378"/>
    <cellStyle name="Normal 3 2 2 3 2 4 2 3 5" xfId="32054"/>
    <cellStyle name="Normal 3 2 2 3 2 4 2 4" xfId="4954"/>
    <cellStyle name="Normal 3 2 2 3 2 4 2 4 2" xfId="12219"/>
    <cellStyle name="Normal 3 2 2 3 2 4 2 4 2 2" xfId="26597"/>
    <cellStyle name="Normal 3 2 2 3 2 4 2 4 2 2 2" xfId="55331"/>
    <cellStyle name="Normal 3 2 2 3 2 4 2 4 2 3" xfId="41007"/>
    <cellStyle name="Normal 3 2 2 3 2 4 2 4 3" xfId="19434"/>
    <cellStyle name="Normal 3 2 2 3 2 4 2 4 3 2" xfId="48169"/>
    <cellStyle name="Normal 3 2 2 3 2 4 2 4 4" xfId="33845"/>
    <cellStyle name="Normal 3 2 2 3 2 4 2 5" xfId="8626"/>
    <cellStyle name="Normal 3 2 2 3 2 4 2 5 2" xfId="23015"/>
    <cellStyle name="Normal 3 2 2 3 2 4 2 5 2 2" xfId="51750"/>
    <cellStyle name="Normal 3 2 2 3 2 4 2 5 3" xfId="37426"/>
    <cellStyle name="Normal 3 2 2 3 2 4 2 6" xfId="15852"/>
    <cellStyle name="Normal 3 2 2 3 2 4 2 6 2" xfId="44588"/>
    <cellStyle name="Normal 3 2 2 3 2 4 2 7" xfId="30264"/>
    <cellStyle name="Normal 3 2 2 3 2 4 3" xfId="1746"/>
    <cellStyle name="Normal 3 2 2 3 2 4 3 2" xfId="3538"/>
    <cellStyle name="Normal 3 2 2 3 2 4 3 2 2" xfId="7197"/>
    <cellStyle name="Normal 3 2 2 3 2 4 3 2 2 2" xfId="14457"/>
    <cellStyle name="Normal 3 2 2 3 2 4 3 2 2 2 2" xfId="28835"/>
    <cellStyle name="Normal 3 2 2 3 2 4 3 2 2 2 2 2" xfId="57569"/>
    <cellStyle name="Normal 3 2 2 3 2 4 3 2 2 2 3" xfId="43245"/>
    <cellStyle name="Normal 3 2 2 3 2 4 3 2 2 3" xfId="21672"/>
    <cellStyle name="Normal 3 2 2 3 2 4 3 2 2 3 2" xfId="50407"/>
    <cellStyle name="Normal 3 2 2 3 2 4 3 2 2 4" xfId="36083"/>
    <cellStyle name="Normal 3 2 2 3 2 4 3 2 3" xfId="10870"/>
    <cellStyle name="Normal 3 2 2 3 2 4 3 2 3 2" xfId="25253"/>
    <cellStyle name="Normal 3 2 2 3 2 4 3 2 3 2 2" xfId="53988"/>
    <cellStyle name="Normal 3 2 2 3 2 4 3 2 3 3" xfId="39664"/>
    <cellStyle name="Normal 3 2 2 3 2 4 3 2 4" xfId="18090"/>
    <cellStyle name="Normal 3 2 2 3 2 4 3 2 4 2" xfId="46826"/>
    <cellStyle name="Normal 3 2 2 3 2 4 3 2 5" xfId="32502"/>
    <cellStyle name="Normal 3 2 2 3 2 4 3 3" xfId="5407"/>
    <cellStyle name="Normal 3 2 2 3 2 4 3 3 2" xfId="12667"/>
    <cellStyle name="Normal 3 2 2 3 2 4 3 3 2 2" xfId="27045"/>
    <cellStyle name="Normal 3 2 2 3 2 4 3 3 2 2 2" xfId="55779"/>
    <cellStyle name="Normal 3 2 2 3 2 4 3 3 2 3" xfId="41455"/>
    <cellStyle name="Normal 3 2 2 3 2 4 3 3 3" xfId="19882"/>
    <cellStyle name="Normal 3 2 2 3 2 4 3 3 3 2" xfId="48617"/>
    <cellStyle name="Normal 3 2 2 3 2 4 3 3 4" xfId="34293"/>
    <cellStyle name="Normal 3 2 2 3 2 4 3 4" xfId="9080"/>
    <cellStyle name="Normal 3 2 2 3 2 4 3 4 2" xfId="23463"/>
    <cellStyle name="Normal 3 2 2 3 2 4 3 4 2 2" xfId="52198"/>
    <cellStyle name="Normal 3 2 2 3 2 4 3 4 3" xfId="37874"/>
    <cellStyle name="Normal 3 2 2 3 2 4 3 5" xfId="16300"/>
    <cellStyle name="Normal 3 2 2 3 2 4 3 5 2" xfId="45036"/>
    <cellStyle name="Normal 3 2 2 3 2 4 3 6" xfId="30712"/>
    <cellStyle name="Normal 3 2 2 3 2 4 4" xfId="2642"/>
    <cellStyle name="Normal 3 2 2 3 2 4 4 2" xfId="6302"/>
    <cellStyle name="Normal 3 2 2 3 2 4 4 2 2" xfId="13562"/>
    <cellStyle name="Normal 3 2 2 3 2 4 4 2 2 2" xfId="27940"/>
    <cellStyle name="Normal 3 2 2 3 2 4 4 2 2 2 2" xfId="56674"/>
    <cellStyle name="Normal 3 2 2 3 2 4 4 2 2 3" xfId="42350"/>
    <cellStyle name="Normal 3 2 2 3 2 4 4 2 3" xfId="20777"/>
    <cellStyle name="Normal 3 2 2 3 2 4 4 2 3 2" xfId="49512"/>
    <cellStyle name="Normal 3 2 2 3 2 4 4 2 4" xfId="35188"/>
    <cellStyle name="Normal 3 2 2 3 2 4 4 3" xfId="9975"/>
    <cellStyle name="Normal 3 2 2 3 2 4 4 3 2" xfId="24358"/>
    <cellStyle name="Normal 3 2 2 3 2 4 4 3 2 2" xfId="53093"/>
    <cellStyle name="Normal 3 2 2 3 2 4 4 3 3" xfId="38769"/>
    <cellStyle name="Normal 3 2 2 3 2 4 4 4" xfId="17195"/>
    <cellStyle name="Normal 3 2 2 3 2 4 4 4 2" xfId="45931"/>
    <cellStyle name="Normal 3 2 2 3 2 4 4 5" xfId="31607"/>
    <cellStyle name="Normal 3 2 2 3 2 4 5" xfId="4506"/>
    <cellStyle name="Normal 3 2 2 3 2 4 5 2" xfId="11772"/>
    <cellStyle name="Normal 3 2 2 3 2 4 5 2 2" xfId="26150"/>
    <cellStyle name="Normal 3 2 2 3 2 4 5 2 2 2" xfId="54884"/>
    <cellStyle name="Normal 3 2 2 3 2 4 5 2 3" xfId="40560"/>
    <cellStyle name="Normal 3 2 2 3 2 4 5 3" xfId="18987"/>
    <cellStyle name="Normal 3 2 2 3 2 4 5 3 2" xfId="47722"/>
    <cellStyle name="Normal 3 2 2 3 2 4 5 4" xfId="33398"/>
    <cellStyle name="Normal 3 2 2 3 2 4 6" xfId="8179"/>
    <cellStyle name="Normal 3 2 2 3 2 4 6 2" xfId="22568"/>
    <cellStyle name="Normal 3 2 2 3 2 4 6 2 2" xfId="51303"/>
    <cellStyle name="Normal 3 2 2 3 2 4 6 3" xfId="36979"/>
    <cellStyle name="Normal 3 2 2 3 2 4 7" xfId="15405"/>
    <cellStyle name="Normal 3 2 2 3 2 4 7 2" xfId="44141"/>
    <cellStyle name="Normal 3 2 2 3 2 4 8" xfId="29817"/>
    <cellStyle name="Normal 3 2 2 3 2 5" xfId="986"/>
    <cellStyle name="Normal 3 2 2 3 2 5 2" xfId="1969"/>
    <cellStyle name="Normal 3 2 2 3 2 5 2 2" xfId="3761"/>
    <cellStyle name="Normal 3 2 2 3 2 5 2 2 2" xfId="7420"/>
    <cellStyle name="Normal 3 2 2 3 2 5 2 2 2 2" xfId="14680"/>
    <cellStyle name="Normal 3 2 2 3 2 5 2 2 2 2 2" xfId="29058"/>
    <cellStyle name="Normal 3 2 2 3 2 5 2 2 2 2 2 2" xfId="57792"/>
    <cellStyle name="Normal 3 2 2 3 2 5 2 2 2 2 3" xfId="43468"/>
    <cellStyle name="Normal 3 2 2 3 2 5 2 2 2 3" xfId="21895"/>
    <cellStyle name="Normal 3 2 2 3 2 5 2 2 2 3 2" xfId="50630"/>
    <cellStyle name="Normal 3 2 2 3 2 5 2 2 2 4" xfId="36306"/>
    <cellStyle name="Normal 3 2 2 3 2 5 2 2 3" xfId="11093"/>
    <cellStyle name="Normal 3 2 2 3 2 5 2 2 3 2" xfId="25476"/>
    <cellStyle name="Normal 3 2 2 3 2 5 2 2 3 2 2" xfId="54211"/>
    <cellStyle name="Normal 3 2 2 3 2 5 2 2 3 3" xfId="39887"/>
    <cellStyle name="Normal 3 2 2 3 2 5 2 2 4" xfId="18313"/>
    <cellStyle name="Normal 3 2 2 3 2 5 2 2 4 2" xfId="47049"/>
    <cellStyle name="Normal 3 2 2 3 2 5 2 2 5" xfId="32725"/>
    <cellStyle name="Normal 3 2 2 3 2 5 2 3" xfId="5630"/>
    <cellStyle name="Normal 3 2 2 3 2 5 2 3 2" xfId="12890"/>
    <cellStyle name="Normal 3 2 2 3 2 5 2 3 2 2" xfId="27268"/>
    <cellStyle name="Normal 3 2 2 3 2 5 2 3 2 2 2" xfId="56002"/>
    <cellStyle name="Normal 3 2 2 3 2 5 2 3 2 3" xfId="41678"/>
    <cellStyle name="Normal 3 2 2 3 2 5 2 3 3" xfId="20105"/>
    <cellStyle name="Normal 3 2 2 3 2 5 2 3 3 2" xfId="48840"/>
    <cellStyle name="Normal 3 2 2 3 2 5 2 3 4" xfId="34516"/>
    <cellStyle name="Normal 3 2 2 3 2 5 2 4" xfId="9303"/>
    <cellStyle name="Normal 3 2 2 3 2 5 2 4 2" xfId="23686"/>
    <cellStyle name="Normal 3 2 2 3 2 5 2 4 2 2" xfId="52421"/>
    <cellStyle name="Normal 3 2 2 3 2 5 2 4 3" xfId="38097"/>
    <cellStyle name="Normal 3 2 2 3 2 5 2 5" xfId="16523"/>
    <cellStyle name="Normal 3 2 2 3 2 5 2 5 2" xfId="45259"/>
    <cellStyle name="Normal 3 2 2 3 2 5 2 6" xfId="30935"/>
    <cellStyle name="Normal 3 2 2 3 2 5 3" xfId="2865"/>
    <cellStyle name="Normal 3 2 2 3 2 5 3 2" xfId="6525"/>
    <cellStyle name="Normal 3 2 2 3 2 5 3 2 2" xfId="13785"/>
    <cellStyle name="Normal 3 2 2 3 2 5 3 2 2 2" xfId="28163"/>
    <cellStyle name="Normal 3 2 2 3 2 5 3 2 2 2 2" xfId="56897"/>
    <cellStyle name="Normal 3 2 2 3 2 5 3 2 2 3" xfId="42573"/>
    <cellStyle name="Normal 3 2 2 3 2 5 3 2 3" xfId="21000"/>
    <cellStyle name="Normal 3 2 2 3 2 5 3 2 3 2" xfId="49735"/>
    <cellStyle name="Normal 3 2 2 3 2 5 3 2 4" xfId="35411"/>
    <cellStyle name="Normal 3 2 2 3 2 5 3 3" xfId="10198"/>
    <cellStyle name="Normal 3 2 2 3 2 5 3 3 2" xfId="24581"/>
    <cellStyle name="Normal 3 2 2 3 2 5 3 3 2 2" xfId="53316"/>
    <cellStyle name="Normal 3 2 2 3 2 5 3 3 3" xfId="38992"/>
    <cellStyle name="Normal 3 2 2 3 2 5 3 4" xfId="17418"/>
    <cellStyle name="Normal 3 2 2 3 2 5 3 4 2" xfId="46154"/>
    <cellStyle name="Normal 3 2 2 3 2 5 3 5" xfId="31830"/>
    <cellStyle name="Normal 3 2 2 3 2 5 4" xfId="4730"/>
    <cellStyle name="Normal 3 2 2 3 2 5 4 2" xfId="11995"/>
    <cellStyle name="Normal 3 2 2 3 2 5 4 2 2" xfId="26373"/>
    <cellStyle name="Normal 3 2 2 3 2 5 4 2 2 2" xfId="55107"/>
    <cellStyle name="Normal 3 2 2 3 2 5 4 2 3" xfId="40783"/>
    <cellStyle name="Normal 3 2 2 3 2 5 4 3" xfId="19210"/>
    <cellStyle name="Normal 3 2 2 3 2 5 4 3 2" xfId="47945"/>
    <cellStyle name="Normal 3 2 2 3 2 5 4 4" xfId="33621"/>
    <cellStyle name="Normal 3 2 2 3 2 5 5" xfId="8402"/>
    <cellStyle name="Normal 3 2 2 3 2 5 5 2" xfId="22791"/>
    <cellStyle name="Normal 3 2 2 3 2 5 5 2 2" xfId="51526"/>
    <cellStyle name="Normal 3 2 2 3 2 5 5 3" xfId="37202"/>
    <cellStyle name="Normal 3 2 2 3 2 5 6" xfId="15628"/>
    <cellStyle name="Normal 3 2 2 3 2 5 6 2" xfId="44364"/>
    <cellStyle name="Normal 3 2 2 3 2 5 7" xfId="30040"/>
    <cellStyle name="Normal 3 2 2 3 2 6" xfId="1505"/>
    <cellStyle name="Normal 3 2 2 3 2 6 2" xfId="3314"/>
    <cellStyle name="Normal 3 2 2 3 2 6 2 2" xfId="6973"/>
    <cellStyle name="Normal 3 2 2 3 2 6 2 2 2" xfId="14233"/>
    <cellStyle name="Normal 3 2 2 3 2 6 2 2 2 2" xfId="28611"/>
    <cellStyle name="Normal 3 2 2 3 2 6 2 2 2 2 2" xfId="57345"/>
    <cellStyle name="Normal 3 2 2 3 2 6 2 2 2 3" xfId="43021"/>
    <cellStyle name="Normal 3 2 2 3 2 6 2 2 3" xfId="21448"/>
    <cellStyle name="Normal 3 2 2 3 2 6 2 2 3 2" xfId="50183"/>
    <cellStyle name="Normal 3 2 2 3 2 6 2 2 4" xfId="35859"/>
    <cellStyle name="Normal 3 2 2 3 2 6 2 3" xfId="10646"/>
    <cellStyle name="Normal 3 2 2 3 2 6 2 3 2" xfId="25029"/>
    <cellStyle name="Normal 3 2 2 3 2 6 2 3 2 2" xfId="53764"/>
    <cellStyle name="Normal 3 2 2 3 2 6 2 3 3" xfId="39440"/>
    <cellStyle name="Normal 3 2 2 3 2 6 2 4" xfId="17866"/>
    <cellStyle name="Normal 3 2 2 3 2 6 2 4 2" xfId="46602"/>
    <cellStyle name="Normal 3 2 2 3 2 6 2 5" xfId="32278"/>
    <cellStyle name="Normal 3 2 2 3 2 6 3" xfId="5182"/>
    <cellStyle name="Normal 3 2 2 3 2 6 3 2" xfId="12443"/>
    <cellStyle name="Normal 3 2 2 3 2 6 3 2 2" xfId="26821"/>
    <cellStyle name="Normal 3 2 2 3 2 6 3 2 2 2" xfId="55555"/>
    <cellStyle name="Normal 3 2 2 3 2 6 3 2 3" xfId="41231"/>
    <cellStyle name="Normal 3 2 2 3 2 6 3 3" xfId="19658"/>
    <cellStyle name="Normal 3 2 2 3 2 6 3 3 2" xfId="48393"/>
    <cellStyle name="Normal 3 2 2 3 2 6 3 4" xfId="34069"/>
    <cellStyle name="Normal 3 2 2 3 2 6 4" xfId="8856"/>
    <cellStyle name="Normal 3 2 2 3 2 6 4 2" xfId="23239"/>
    <cellStyle name="Normal 3 2 2 3 2 6 4 2 2" xfId="51974"/>
    <cellStyle name="Normal 3 2 2 3 2 6 4 3" xfId="37650"/>
    <cellStyle name="Normal 3 2 2 3 2 6 5" xfId="16076"/>
    <cellStyle name="Normal 3 2 2 3 2 6 5 2" xfId="44812"/>
    <cellStyle name="Normal 3 2 2 3 2 6 6" xfId="30488"/>
    <cellStyle name="Normal 3 2 2 3 2 7" xfId="2418"/>
    <cellStyle name="Normal 3 2 2 3 2 7 2" xfId="6078"/>
    <cellStyle name="Normal 3 2 2 3 2 7 2 2" xfId="13338"/>
    <cellStyle name="Normal 3 2 2 3 2 7 2 2 2" xfId="27716"/>
    <cellStyle name="Normal 3 2 2 3 2 7 2 2 2 2" xfId="56450"/>
    <cellStyle name="Normal 3 2 2 3 2 7 2 2 3" xfId="42126"/>
    <cellStyle name="Normal 3 2 2 3 2 7 2 3" xfId="20553"/>
    <cellStyle name="Normal 3 2 2 3 2 7 2 3 2" xfId="49288"/>
    <cellStyle name="Normal 3 2 2 3 2 7 2 4" xfId="34964"/>
    <cellStyle name="Normal 3 2 2 3 2 7 3" xfId="9751"/>
    <cellStyle name="Normal 3 2 2 3 2 7 3 2" xfId="24134"/>
    <cellStyle name="Normal 3 2 2 3 2 7 3 2 2" xfId="52869"/>
    <cellStyle name="Normal 3 2 2 3 2 7 3 3" xfId="38545"/>
    <cellStyle name="Normal 3 2 2 3 2 7 4" xfId="16971"/>
    <cellStyle name="Normal 3 2 2 3 2 7 4 2" xfId="45707"/>
    <cellStyle name="Normal 3 2 2 3 2 7 5" xfId="31383"/>
    <cellStyle name="Normal 3 2 2 3 2 8" xfId="4275"/>
    <cellStyle name="Normal 3 2 2 3 2 8 2" xfId="11547"/>
    <cellStyle name="Normal 3 2 2 3 2 8 2 2" xfId="25926"/>
    <cellStyle name="Normal 3 2 2 3 2 8 2 2 2" xfId="54660"/>
    <cellStyle name="Normal 3 2 2 3 2 8 2 3" xfId="40336"/>
    <cellStyle name="Normal 3 2 2 3 2 8 3" xfId="18763"/>
    <cellStyle name="Normal 3 2 2 3 2 8 3 2" xfId="47498"/>
    <cellStyle name="Normal 3 2 2 3 2 8 4" xfId="33174"/>
    <cellStyle name="Normal 3 2 2 3 2 9" xfId="7943"/>
    <cellStyle name="Normal 3 2 2 3 2 9 2" xfId="22344"/>
    <cellStyle name="Normal 3 2 2 3 2 9 2 2" xfId="51079"/>
    <cellStyle name="Normal 3 2 2 3 2 9 3" xfId="36755"/>
    <cellStyle name="Normal 3 2 2 3 3" xfId="431"/>
    <cellStyle name="Normal 3 2 2 3 3 10" xfId="29621"/>
    <cellStyle name="Normal 3 2 2 3 3 2" xfId="631"/>
    <cellStyle name="Normal 3 2 2 3 3 2 2" xfId="903"/>
    <cellStyle name="Normal 3 2 2 3 3 2 2 2" xfId="1350"/>
    <cellStyle name="Normal 3 2 2 3 3 2 2 2 2" xfId="2333"/>
    <cellStyle name="Normal 3 2 2 3 3 2 2 2 2 2" xfId="4125"/>
    <cellStyle name="Normal 3 2 2 3 3 2 2 2 2 2 2" xfId="7784"/>
    <cellStyle name="Normal 3 2 2 3 3 2 2 2 2 2 2 2" xfId="15044"/>
    <cellStyle name="Normal 3 2 2 3 3 2 2 2 2 2 2 2 2" xfId="29422"/>
    <cellStyle name="Normal 3 2 2 3 3 2 2 2 2 2 2 2 2 2" xfId="58156"/>
    <cellStyle name="Normal 3 2 2 3 3 2 2 2 2 2 2 2 3" xfId="43832"/>
    <cellStyle name="Normal 3 2 2 3 3 2 2 2 2 2 2 3" xfId="22259"/>
    <cellStyle name="Normal 3 2 2 3 3 2 2 2 2 2 2 3 2" xfId="50994"/>
    <cellStyle name="Normal 3 2 2 3 3 2 2 2 2 2 2 4" xfId="36670"/>
    <cellStyle name="Normal 3 2 2 3 3 2 2 2 2 2 3" xfId="11457"/>
    <cellStyle name="Normal 3 2 2 3 3 2 2 2 2 2 3 2" xfId="25840"/>
    <cellStyle name="Normal 3 2 2 3 3 2 2 2 2 2 3 2 2" xfId="54575"/>
    <cellStyle name="Normal 3 2 2 3 3 2 2 2 2 2 3 3" xfId="40251"/>
    <cellStyle name="Normal 3 2 2 3 3 2 2 2 2 2 4" xfId="18677"/>
    <cellStyle name="Normal 3 2 2 3 3 2 2 2 2 2 4 2" xfId="47413"/>
    <cellStyle name="Normal 3 2 2 3 3 2 2 2 2 2 5" xfId="33089"/>
    <cellStyle name="Normal 3 2 2 3 3 2 2 2 2 3" xfId="5994"/>
    <cellStyle name="Normal 3 2 2 3 3 2 2 2 2 3 2" xfId="13254"/>
    <cellStyle name="Normal 3 2 2 3 3 2 2 2 2 3 2 2" xfId="27632"/>
    <cellStyle name="Normal 3 2 2 3 3 2 2 2 2 3 2 2 2" xfId="56366"/>
    <cellStyle name="Normal 3 2 2 3 3 2 2 2 2 3 2 3" xfId="42042"/>
    <cellStyle name="Normal 3 2 2 3 3 2 2 2 2 3 3" xfId="20469"/>
    <cellStyle name="Normal 3 2 2 3 3 2 2 2 2 3 3 2" xfId="49204"/>
    <cellStyle name="Normal 3 2 2 3 3 2 2 2 2 3 4" xfId="34880"/>
    <cellStyle name="Normal 3 2 2 3 3 2 2 2 2 4" xfId="9667"/>
    <cellStyle name="Normal 3 2 2 3 3 2 2 2 2 4 2" xfId="24050"/>
    <cellStyle name="Normal 3 2 2 3 3 2 2 2 2 4 2 2" xfId="52785"/>
    <cellStyle name="Normal 3 2 2 3 3 2 2 2 2 4 3" xfId="38461"/>
    <cellStyle name="Normal 3 2 2 3 3 2 2 2 2 5" xfId="16887"/>
    <cellStyle name="Normal 3 2 2 3 3 2 2 2 2 5 2" xfId="45623"/>
    <cellStyle name="Normal 3 2 2 3 3 2 2 2 2 6" xfId="31299"/>
    <cellStyle name="Normal 3 2 2 3 3 2 2 2 3" xfId="3229"/>
    <cellStyle name="Normal 3 2 2 3 3 2 2 2 3 2" xfId="6889"/>
    <cellStyle name="Normal 3 2 2 3 3 2 2 2 3 2 2" xfId="14149"/>
    <cellStyle name="Normal 3 2 2 3 3 2 2 2 3 2 2 2" xfId="28527"/>
    <cellStyle name="Normal 3 2 2 3 3 2 2 2 3 2 2 2 2" xfId="57261"/>
    <cellStyle name="Normal 3 2 2 3 3 2 2 2 3 2 2 3" xfId="42937"/>
    <cellStyle name="Normal 3 2 2 3 3 2 2 2 3 2 3" xfId="21364"/>
    <cellStyle name="Normal 3 2 2 3 3 2 2 2 3 2 3 2" xfId="50099"/>
    <cellStyle name="Normal 3 2 2 3 3 2 2 2 3 2 4" xfId="35775"/>
    <cellStyle name="Normal 3 2 2 3 3 2 2 2 3 3" xfId="10562"/>
    <cellStyle name="Normal 3 2 2 3 3 2 2 2 3 3 2" xfId="24945"/>
    <cellStyle name="Normal 3 2 2 3 3 2 2 2 3 3 2 2" xfId="53680"/>
    <cellStyle name="Normal 3 2 2 3 3 2 2 2 3 3 3" xfId="39356"/>
    <cellStyle name="Normal 3 2 2 3 3 2 2 2 3 4" xfId="17782"/>
    <cellStyle name="Normal 3 2 2 3 3 2 2 2 3 4 2" xfId="46518"/>
    <cellStyle name="Normal 3 2 2 3 3 2 2 2 3 5" xfId="32194"/>
    <cellStyle name="Normal 3 2 2 3 3 2 2 2 4" xfId="5094"/>
    <cellStyle name="Normal 3 2 2 3 3 2 2 2 4 2" xfId="12359"/>
    <cellStyle name="Normal 3 2 2 3 3 2 2 2 4 2 2" xfId="26737"/>
    <cellStyle name="Normal 3 2 2 3 3 2 2 2 4 2 2 2" xfId="55471"/>
    <cellStyle name="Normal 3 2 2 3 3 2 2 2 4 2 3" xfId="41147"/>
    <cellStyle name="Normal 3 2 2 3 3 2 2 2 4 3" xfId="19574"/>
    <cellStyle name="Normal 3 2 2 3 3 2 2 2 4 3 2" xfId="48309"/>
    <cellStyle name="Normal 3 2 2 3 3 2 2 2 4 4" xfId="33985"/>
    <cellStyle name="Normal 3 2 2 3 3 2 2 2 5" xfId="8766"/>
    <cellStyle name="Normal 3 2 2 3 3 2 2 2 5 2" xfId="23155"/>
    <cellStyle name="Normal 3 2 2 3 3 2 2 2 5 2 2" xfId="51890"/>
    <cellStyle name="Normal 3 2 2 3 3 2 2 2 5 3" xfId="37566"/>
    <cellStyle name="Normal 3 2 2 3 3 2 2 2 6" xfId="15992"/>
    <cellStyle name="Normal 3 2 2 3 3 2 2 2 6 2" xfId="44728"/>
    <cellStyle name="Normal 3 2 2 3 3 2 2 2 7" xfId="30404"/>
    <cellStyle name="Normal 3 2 2 3 3 2 2 3" xfId="1886"/>
    <cellStyle name="Normal 3 2 2 3 3 2 2 3 2" xfId="3678"/>
    <cellStyle name="Normal 3 2 2 3 3 2 2 3 2 2" xfId="7337"/>
    <cellStyle name="Normal 3 2 2 3 3 2 2 3 2 2 2" xfId="14597"/>
    <cellStyle name="Normal 3 2 2 3 3 2 2 3 2 2 2 2" xfId="28975"/>
    <cellStyle name="Normal 3 2 2 3 3 2 2 3 2 2 2 2 2" xfId="57709"/>
    <cellStyle name="Normal 3 2 2 3 3 2 2 3 2 2 2 3" xfId="43385"/>
    <cellStyle name="Normal 3 2 2 3 3 2 2 3 2 2 3" xfId="21812"/>
    <cellStyle name="Normal 3 2 2 3 3 2 2 3 2 2 3 2" xfId="50547"/>
    <cellStyle name="Normal 3 2 2 3 3 2 2 3 2 2 4" xfId="36223"/>
    <cellStyle name="Normal 3 2 2 3 3 2 2 3 2 3" xfId="11010"/>
    <cellStyle name="Normal 3 2 2 3 3 2 2 3 2 3 2" xfId="25393"/>
    <cellStyle name="Normal 3 2 2 3 3 2 2 3 2 3 2 2" xfId="54128"/>
    <cellStyle name="Normal 3 2 2 3 3 2 2 3 2 3 3" xfId="39804"/>
    <cellStyle name="Normal 3 2 2 3 3 2 2 3 2 4" xfId="18230"/>
    <cellStyle name="Normal 3 2 2 3 3 2 2 3 2 4 2" xfId="46966"/>
    <cellStyle name="Normal 3 2 2 3 3 2 2 3 2 5" xfId="32642"/>
    <cellStyle name="Normal 3 2 2 3 3 2 2 3 3" xfId="5547"/>
    <cellStyle name="Normal 3 2 2 3 3 2 2 3 3 2" xfId="12807"/>
    <cellStyle name="Normal 3 2 2 3 3 2 2 3 3 2 2" xfId="27185"/>
    <cellStyle name="Normal 3 2 2 3 3 2 2 3 3 2 2 2" xfId="55919"/>
    <cellStyle name="Normal 3 2 2 3 3 2 2 3 3 2 3" xfId="41595"/>
    <cellStyle name="Normal 3 2 2 3 3 2 2 3 3 3" xfId="20022"/>
    <cellStyle name="Normal 3 2 2 3 3 2 2 3 3 3 2" xfId="48757"/>
    <cellStyle name="Normal 3 2 2 3 3 2 2 3 3 4" xfId="34433"/>
    <cellStyle name="Normal 3 2 2 3 3 2 2 3 4" xfId="9220"/>
    <cellStyle name="Normal 3 2 2 3 3 2 2 3 4 2" xfId="23603"/>
    <cellStyle name="Normal 3 2 2 3 3 2 2 3 4 2 2" xfId="52338"/>
    <cellStyle name="Normal 3 2 2 3 3 2 2 3 4 3" xfId="38014"/>
    <cellStyle name="Normal 3 2 2 3 3 2 2 3 5" xfId="16440"/>
    <cellStyle name="Normal 3 2 2 3 3 2 2 3 5 2" xfId="45176"/>
    <cellStyle name="Normal 3 2 2 3 3 2 2 3 6" xfId="30852"/>
    <cellStyle name="Normal 3 2 2 3 3 2 2 4" xfId="2782"/>
    <cellStyle name="Normal 3 2 2 3 3 2 2 4 2" xfId="6442"/>
    <cellStyle name="Normal 3 2 2 3 3 2 2 4 2 2" xfId="13702"/>
    <cellStyle name="Normal 3 2 2 3 3 2 2 4 2 2 2" xfId="28080"/>
    <cellStyle name="Normal 3 2 2 3 3 2 2 4 2 2 2 2" xfId="56814"/>
    <cellStyle name="Normal 3 2 2 3 3 2 2 4 2 2 3" xfId="42490"/>
    <cellStyle name="Normal 3 2 2 3 3 2 2 4 2 3" xfId="20917"/>
    <cellStyle name="Normal 3 2 2 3 3 2 2 4 2 3 2" xfId="49652"/>
    <cellStyle name="Normal 3 2 2 3 3 2 2 4 2 4" xfId="35328"/>
    <cellStyle name="Normal 3 2 2 3 3 2 2 4 3" xfId="10115"/>
    <cellStyle name="Normal 3 2 2 3 3 2 2 4 3 2" xfId="24498"/>
    <cellStyle name="Normal 3 2 2 3 3 2 2 4 3 2 2" xfId="53233"/>
    <cellStyle name="Normal 3 2 2 3 3 2 2 4 3 3" xfId="38909"/>
    <cellStyle name="Normal 3 2 2 3 3 2 2 4 4" xfId="17335"/>
    <cellStyle name="Normal 3 2 2 3 3 2 2 4 4 2" xfId="46071"/>
    <cellStyle name="Normal 3 2 2 3 3 2 2 4 5" xfId="31747"/>
    <cellStyle name="Normal 3 2 2 3 3 2 2 5" xfId="4647"/>
    <cellStyle name="Normal 3 2 2 3 3 2 2 5 2" xfId="11912"/>
    <cellStyle name="Normal 3 2 2 3 3 2 2 5 2 2" xfId="26290"/>
    <cellStyle name="Normal 3 2 2 3 3 2 2 5 2 2 2" xfId="55024"/>
    <cellStyle name="Normal 3 2 2 3 3 2 2 5 2 3" xfId="40700"/>
    <cellStyle name="Normal 3 2 2 3 3 2 2 5 3" xfId="19127"/>
    <cellStyle name="Normal 3 2 2 3 3 2 2 5 3 2" xfId="47862"/>
    <cellStyle name="Normal 3 2 2 3 3 2 2 5 4" xfId="33538"/>
    <cellStyle name="Normal 3 2 2 3 3 2 2 6" xfId="8319"/>
    <cellStyle name="Normal 3 2 2 3 3 2 2 6 2" xfId="22708"/>
    <cellStyle name="Normal 3 2 2 3 3 2 2 6 2 2" xfId="51443"/>
    <cellStyle name="Normal 3 2 2 3 3 2 2 6 3" xfId="37119"/>
    <cellStyle name="Normal 3 2 2 3 3 2 2 7" xfId="15545"/>
    <cellStyle name="Normal 3 2 2 3 3 2 2 7 2" xfId="44281"/>
    <cellStyle name="Normal 3 2 2 3 3 2 2 8" xfId="29957"/>
    <cellStyle name="Normal 3 2 2 3 3 2 3" xfId="1126"/>
    <cellStyle name="Normal 3 2 2 3 3 2 3 2" xfId="2109"/>
    <cellStyle name="Normal 3 2 2 3 3 2 3 2 2" xfId="3901"/>
    <cellStyle name="Normal 3 2 2 3 3 2 3 2 2 2" xfId="7560"/>
    <cellStyle name="Normal 3 2 2 3 3 2 3 2 2 2 2" xfId="14820"/>
    <cellStyle name="Normal 3 2 2 3 3 2 3 2 2 2 2 2" xfId="29198"/>
    <cellStyle name="Normal 3 2 2 3 3 2 3 2 2 2 2 2 2" xfId="57932"/>
    <cellStyle name="Normal 3 2 2 3 3 2 3 2 2 2 2 3" xfId="43608"/>
    <cellStyle name="Normal 3 2 2 3 3 2 3 2 2 2 3" xfId="22035"/>
    <cellStyle name="Normal 3 2 2 3 3 2 3 2 2 2 3 2" xfId="50770"/>
    <cellStyle name="Normal 3 2 2 3 3 2 3 2 2 2 4" xfId="36446"/>
    <cellStyle name="Normal 3 2 2 3 3 2 3 2 2 3" xfId="11233"/>
    <cellStyle name="Normal 3 2 2 3 3 2 3 2 2 3 2" xfId="25616"/>
    <cellStyle name="Normal 3 2 2 3 3 2 3 2 2 3 2 2" xfId="54351"/>
    <cellStyle name="Normal 3 2 2 3 3 2 3 2 2 3 3" xfId="40027"/>
    <cellStyle name="Normal 3 2 2 3 3 2 3 2 2 4" xfId="18453"/>
    <cellStyle name="Normal 3 2 2 3 3 2 3 2 2 4 2" xfId="47189"/>
    <cellStyle name="Normal 3 2 2 3 3 2 3 2 2 5" xfId="32865"/>
    <cellStyle name="Normal 3 2 2 3 3 2 3 2 3" xfId="5770"/>
    <cellStyle name="Normal 3 2 2 3 3 2 3 2 3 2" xfId="13030"/>
    <cellStyle name="Normal 3 2 2 3 3 2 3 2 3 2 2" xfId="27408"/>
    <cellStyle name="Normal 3 2 2 3 3 2 3 2 3 2 2 2" xfId="56142"/>
    <cellStyle name="Normal 3 2 2 3 3 2 3 2 3 2 3" xfId="41818"/>
    <cellStyle name="Normal 3 2 2 3 3 2 3 2 3 3" xfId="20245"/>
    <cellStyle name="Normal 3 2 2 3 3 2 3 2 3 3 2" xfId="48980"/>
    <cellStyle name="Normal 3 2 2 3 3 2 3 2 3 4" xfId="34656"/>
    <cellStyle name="Normal 3 2 2 3 3 2 3 2 4" xfId="9443"/>
    <cellStyle name="Normal 3 2 2 3 3 2 3 2 4 2" xfId="23826"/>
    <cellStyle name="Normal 3 2 2 3 3 2 3 2 4 2 2" xfId="52561"/>
    <cellStyle name="Normal 3 2 2 3 3 2 3 2 4 3" xfId="38237"/>
    <cellStyle name="Normal 3 2 2 3 3 2 3 2 5" xfId="16663"/>
    <cellStyle name="Normal 3 2 2 3 3 2 3 2 5 2" xfId="45399"/>
    <cellStyle name="Normal 3 2 2 3 3 2 3 2 6" xfId="31075"/>
    <cellStyle name="Normal 3 2 2 3 3 2 3 3" xfId="3005"/>
    <cellStyle name="Normal 3 2 2 3 3 2 3 3 2" xfId="6665"/>
    <cellStyle name="Normal 3 2 2 3 3 2 3 3 2 2" xfId="13925"/>
    <cellStyle name="Normal 3 2 2 3 3 2 3 3 2 2 2" xfId="28303"/>
    <cellStyle name="Normal 3 2 2 3 3 2 3 3 2 2 2 2" xfId="57037"/>
    <cellStyle name="Normal 3 2 2 3 3 2 3 3 2 2 3" xfId="42713"/>
    <cellStyle name="Normal 3 2 2 3 3 2 3 3 2 3" xfId="21140"/>
    <cellStyle name="Normal 3 2 2 3 3 2 3 3 2 3 2" xfId="49875"/>
    <cellStyle name="Normal 3 2 2 3 3 2 3 3 2 4" xfId="35551"/>
    <cellStyle name="Normal 3 2 2 3 3 2 3 3 3" xfId="10338"/>
    <cellStyle name="Normal 3 2 2 3 3 2 3 3 3 2" xfId="24721"/>
    <cellStyle name="Normal 3 2 2 3 3 2 3 3 3 2 2" xfId="53456"/>
    <cellStyle name="Normal 3 2 2 3 3 2 3 3 3 3" xfId="39132"/>
    <cellStyle name="Normal 3 2 2 3 3 2 3 3 4" xfId="17558"/>
    <cellStyle name="Normal 3 2 2 3 3 2 3 3 4 2" xfId="46294"/>
    <cellStyle name="Normal 3 2 2 3 3 2 3 3 5" xfId="31970"/>
    <cellStyle name="Normal 3 2 2 3 3 2 3 4" xfId="4870"/>
    <cellStyle name="Normal 3 2 2 3 3 2 3 4 2" xfId="12135"/>
    <cellStyle name="Normal 3 2 2 3 3 2 3 4 2 2" xfId="26513"/>
    <cellStyle name="Normal 3 2 2 3 3 2 3 4 2 2 2" xfId="55247"/>
    <cellStyle name="Normal 3 2 2 3 3 2 3 4 2 3" xfId="40923"/>
    <cellStyle name="Normal 3 2 2 3 3 2 3 4 3" xfId="19350"/>
    <cellStyle name="Normal 3 2 2 3 3 2 3 4 3 2" xfId="48085"/>
    <cellStyle name="Normal 3 2 2 3 3 2 3 4 4" xfId="33761"/>
    <cellStyle name="Normal 3 2 2 3 3 2 3 5" xfId="8542"/>
    <cellStyle name="Normal 3 2 2 3 3 2 3 5 2" xfId="22931"/>
    <cellStyle name="Normal 3 2 2 3 3 2 3 5 2 2" xfId="51666"/>
    <cellStyle name="Normal 3 2 2 3 3 2 3 5 3" xfId="37342"/>
    <cellStyle name="Normal 3 2 2 3 3 2 3 6" xfId="15768"/>
    <cellStyle name="Normal 3 2 2 3 3 2 3 6 2" xfId="44504"/>
    <cellStyle name="Normal 3 2 2 3 3 2 3 7" xfId="30180"/>
    <cellStyle name="Normal 3 2 2 3 3 2 4" xfId="1658"/>
    <cellStyle name="Normal 3 2 2 3 3 2 4 2" xfId="3454"/>
    <cellStyle name="Normal 3 2 2 3 3 2 4 2 2" xfId="7113"/>
    <cellStyle name="Normal 3 2 2 3 3 2 4 2 2 2" xfId="14373"/>
    <cellStyle name="Normal 3 2 2 3 3 2 4 2 2 2 2" xfId="28751"/>
    <cellStyle name="Normal 3 2 2 3 3 2 4 2 2 2 2 2" xfId="57485"/>
    <cellStyle name="Normal 3 2 2 3 3 2 4 2 2 2 3" xfId="43161"/>
    <cellStyle name="Normal 3 2 2 3 3 2 4 2 2 3" xfId="21588"/>
    <cellStyle name="Normal 3 2 2 3 3 2 4 2 2 3 2" xfId="50323"/>
    <cellStyle name="Normal 3 2 2 3 3 2 4 2 2 4" xfId="35999"/>
    <cellStyle name="Normal 3 2 2 3 3 2 4 2 3" xfId="10786"/>
    <cellStyle name="Normal 3 2 2 3 3 2 4 2 3 2" xfId="25169"/>
    <cellStyle name="Normal 3 2 2 3 3 2 4 2 3 2 2" xfId="53904"/>
    <cellStyle name="Normal 3 2 2 3 3 2 4 2 3 3" xfId="39580"/>
    <cellStyle name="Normal 3 2 2 3 3 2 4 2 4" xfId="18006"/>
    <cellStyle name="Normal 3 2 2 3 3 2 4 2 4 2" xfId="46742"/>
    <cellStyle name="Normal 3 2 2 3 3 2 4 2 5" xfId="32418"/>
    <cellStyle name="Normal 3 2 2 3 3 2 4 3" xfId="5323"/>
    <cellStyle name="Normal 3 2 2 3 3 2 4 3 2" xfId="12583"/>
    <cellStyle name="Normal 3 2 2 3 3 2 4 3 2 2" xfId="26961"/>
    <cellStyle name="Normal 3 2 2 3 3 2 4 3 2 2 2" xfId="55695"/>
    <cellStyle name="Normal 3 2 2 3 3 2 4 3 2 3" xfId="41371"/>
    <cellStyle name="Normal 3 2 2 3 3 2 4 3 3" xfId="19798"/>
    <cellStyle name="Normal 3 2 2 3 3 2 4 3 3 2" xfId="48533"/>
    <cellStyle name="Normal 3 2 2 3 3 2 4 3 4" xfId="34209"/>
    <cellStyle name="Normal 3 2 2 3 3 2 4 4" xfId="8996"/>
    <cellStyle name="Normal 3 2 2 3 3 2 4 4 2" xfId="23379"/>
    <cellStyle name="Normal 3 2 2 3 3 2 4 4 2 2" xfId="52114"/>
    <cellStyle name="Normal 3 2 2 3 3 2 4 4 3" xfId="37790"/>
    <cellStyle name="Normal 3 2 2 3 3 2 4 5" xfId="16216"/>
    <cellStyle name="Normal 3 2 2 3 3 2 4 5 2" xfId="44952"/>
    <cellStyle name="Normal 3 2 2 3 3 2 4 6" xfId="30628"/>
    <cellStyle name="Normal 3 2 2 3 3 2 5" xfId="2558"/>
    <cellStyle name="Normal 3 2 2 3 3 2 5 2" xfId="6218"/>
    <cellStyle name="Normal 3 2 2 3 3 2 5 2 2" xfId="13478"/>
    <cellStyle name="Normal 3 2 2 3 3 2 5 2 2 2" xfId="27856"/>
    <cellStyle name="Normal 3 2 2 3 3 2 5 2 2 2 2" xfId="56590"/>
    <cellStyle name="Normal 3 2 2 3 3 2 5 2 2 3" xfId="42266"/>
    <cellStyle name="Normal 3 2 2 3 3 2 5 2 3" xfId="20693"/>
    <cellStyle name="Normal 3 2 2 3 3 2 5 2 3 2" xfId="49428"/>
    <cellStyle name="Normal 3 2 2 3 3 2 5 2 4" xfId="35104"/>
    <cellStyle name="Normal 3 2 2 3 3 2 5 3" xfId="9891"/>
    <cellStyle name="Normal 3 2 2 3 3 2 5 3 2" xfId="24274"/>
    <cellStyle name="Normal 3 2 2 3 3 2 5 3 2 2" xfId="53009"/>
    <cellStyle name="Normal 3 2 2 3 3 2 5 3 3" xfId="38685"/>
    <cellStyle name="Normal 3 2 2 3 3 2 5 4" xfId="17111"/>
    <cellStyle name="Normal 3 2 2 3 3 2 5 4 2" xfId="45847"/>
    <cellStyle name="Normal 3 2 2 3 3 2 5 5" xfId="31523"/>
    <cellStyle name="Normal 3 2 2 3 3 2 6" xfId="4421"/>
    <cellStyle name="Normal 3 2 2 3 3 2 6 2" xfId="11688"/>
    <cellStyle name="Normal 3 2 2 3 3 2 6 2 2" xfId="26066"/>
    <cellStyle name="Normal 3 2 2 3 3 2 6 2 2 2" xfId="54800"/>
    <cellStyle name="Normal 3 2 2 3 3 2 6 2 3" xfId="40476"/>
    <cellStyle name="Normal 3 2 2 3 3 2 6 3" xfId="18903"/>
    <cellStyle name="Normal 3 2 2 3 3 2 6 3 2" xfId="47638"/>
    <cellStyle name="Normal 3 2 2 3 3 2 6 4" xfId="33314"/>
    <cellStyle name="Normal 3 2 2 3 3 2 7" xfId="8092"/>
    <cellStyle name="Normal 3 2 2 3 3 2 7 2" xfId="22484"/>
    <cellStyle name="Normal 3 2 2 3 3 2 7 2 2" xfId="51219"/>
    <cellStyle name="Normal 3 2 2 3 3 2 7 3" xfId="36895"/>
    <cellStyle name="Normal 3 2 2 3 3 2 8" xfId="15321"/>
    <cellStyle name="Normal 3 2 2 3 3 2 8 2" xfId="44057"/>
    <cellStyle name="Normal 3 2 2 3 3 2 9" xfId="29733"/>
    <cellStyle name="Normal 3 2 2 3 3 3" xfId="789"/>
    <cellStyle name="Normal 3 2 2 3 3 3 2" xfId="1238"/>
    <cellStyle name="Normal 3 2 2 3 3 3 2 2" xfId="2221"/>
    <cellStyle name="Normal 3 2 2 3 3 3 2 2 2" xfId="4013"/>
    <cellStyle name="Normal 3 2 2 3 3 3 2 2 2 2" xfId="7672"/>
    <cellStyle name="Normal 3 2 2 3 3 3 2 2 2 2 2" xfId="14932"/>
    <cellStyle name="Normal 3 2 2 3 3 3 2 2 2 2 2 2" xfId="29310"/>
    <cellStyle name="Normal 3 2 2 3 3 3 2 2 2 2 2 2 2" xfId="58044"/>
    <cellStyle name="Normal 3 2 2 3 3 3 2 2 2 2 2 3" xfId="43720"/>
    <cellStyle name="Normal 3 2 2 3 3 3 2 2 2 2 3" xfId="22147"/>
    <cellStyle name="Normal 3 2 2 3 3 3 2 2 2 2 3 2" xfId="50882"/>
    <cellStyle name="Normal 3 2 2 3 3 3 2 2 2 2 4" xfId="36558"/>
    <cellStyle name="Normal 3 2 2 3 3 3 2 2 2 3" xfId="11345"/>
    <cellStyle name="Normal 3 2 2 3 3 3 2 2 2 3 2" xfId="25728"/>
    <cellStyle name="Normal 3 2 2 3 3 3 2 2 2 3 2 2" xfId="54463"/>
    <cellStyle name="Normal 3 2 2 3 3 3 2 2 2 3 3" xfId="40139"/>
    <cellStyle name="Normal 3 2 2 3 3 3 2 2 2 4" xfId="18565"/>
    <cellStyle name="Normal 3 2 2 3 3 3 2 2 2 4 2" xfId="47301"/>
    <cellStyle name="Normal 3 2 2 3 3 3 2 2 2 5" xfId="32977"/>
    <cellStyle name="Normal 3 2 2 3 3 3 2 2 3" xfId="5882"/>
    <cellStyle name="Normal 3 2 2 3 3 3 2 2 3 2" xfId="13142"/>
    <cellStyle name="Normal 3 2 2 3 3 3 2 2 3 2 2" xfId="27520"/>
    <cellStyle name="Normal 3 2 2 3 3 3 2 2 3 2 2 2" xfId="56254"/>
    <cellStyle name="Normal 3 2 2 3 3 3 2 2 3 2 3" xfId="41930"/>
    <cellStyle name="Normal 3 2 2 3 3 3 2 2 3 3" xfId="20357"/>
    <cellStyle name="Normal 3 2 2 3 3 3 2 2 3 3 2" xfId="49092"/>
    <cellStyle name="Normal 3 2 2 3 3 3 2 2 3 4" xfId="34768"/>
    <cellStyle name="Normal 3 2 2 3 3 3 2 2 4" xfId="9555"/>
    <cellStyle name="Normal 3 2 2 3 3 3 2 2 4 2" xfId="23938"/>
    <cellStyle name="Normal 3 2 2 3 3 3 2 2 4 2 2" xfId="52673"/>
    <cellStyle name="Normal 3 2 2 3 3 3 2 2 4 3" xfId="38349"/>
    <cellStyle name="Normal 3 2 2 3 3 3 2 2 5" xfId="16775"/>
    <cellStyle name="Normal 3 2 2 3 3 3 2 2 5 2" xfId="45511"/>
    <cellStyle name="Normal 3 2 2 3 3 3 2 2 6" xfId="31187"/>
    <cellStyle name="Normal 3 2 2 3 3 3 2 3" xfId="3117"/>
    <cellStyle name="Normal 3 2 2 3 3 3 2 3 2" xfId="6777"/>
    <cellStyle name="Normal 3 2 2 3 3 3 2 3 2 2" xfId="14037"/>
    <cellStyle name="Normal 3 2 2 3 3 3 2 3 2 2 2" xfId="28415"/>
    <cellStyle name="Normal 3 2 2 3 3 3 2 3 2 2 2 2" xfId="57149"/>
    <cellStyle name="Normal 3 2 2 3 3 3 2 3 2 2 3" xfId="42825"/>
    <cellStyle name="Normal 3 2 2 3 3 3 2 3 2 3" xfId="21252"/>
    <cellStyle name="Normal 3 2 2 3 3 3 2 3 2 3 2" xfId="49987"/>
    <cellStyle name="Normal 3 2 2 3 3 3 2 3 2 4" xfId="35663"/>
    <cellStyle name="Normal 3 2 2 3 3 3 2 3 3" xfId="10450"/>
    <cellStyle name="Normal 3 2 2 3 3 3 2 3 3 2" xfId="24833"/>
    <cellStyle name="Normal 3 2 2 3 3 3 2 3 3 2 2" xfId="53568"/>
    <cellStyle name="Normal 3 2 2 3 3 3 2 3 3 3" xfId="39244"/>
    <cellStyle name="Normal 3 2 2 3 3 3 2 3 4" xfId="17670"/>
    <cellStyle name="Normal 3 2 2 3 3 3 2 3 4 2" xfId="46406"/>
    <cellStyle name="Normal 3 2 2 3 3 3 2 3 5" xfId="32082"/>
    <cellStyle name="Normal 3 2 2 3 3 3 2 4" xfId="4982"/>
    <cellStyle name="Normal 3 2 2 3 3 3 2 4 2" xfId="12247"/>
    <cellStyle name="Normal 3 2 2 3 3 3 2 4 2 2" xfId="26625"/>
    <cellStyle name="Normal 3 2 2 3 3 3 2 4 2 2 2" xfId="55359"/>
    <cellStyle name="Normal 3 2 2 3 3 3 2 4 2 3" xfId="41035"/>
    <cellStyle name="Normal 3 2 2 3 3 3 2 4 3" xfId="19462"/>
    <cellStyle name="Normal 3 2 2 3 3 3 2 4 3 2" xfId="48197"/>
    <cellStyle name="Normal 3 2 2 3 3 3 2 4 4" xfId="33873"/>
    <cellStyle name="Normal 3 2 2 3 3 3 2 5" xfId="8654"/>
    <cellStyle name="Normal 3 2 2 3 3 3 2 5 2" xfId="23043"/>
    <cellStyle name="Normal 3 2 2 3 3 3 2 5 2 2" xfId="51778"/>
    <cellStyle name="Normal 3 2 2 3 3 3 2 5 3" xfId="37454"/>
    <cellStyle name="Normal 3 2 2 3 3 3 2 6" xfId="15880"/>
    <cellStyle name="Normal 3 2 2 3 3 3 2 6 2" xfId="44616"/>
    <cellStyle name="Normal 3 2 2 3 3 3 2 7" xfId="30292"/>
    <cellStyle name="Normal 3 2 2 3 3 3 3" xfId="1774"/>
    <cellStyle name="Normal 3 2 2 3 3 3 3 2" xfId="3566"/>
    <cellStyle name="Normal 3 2 2 3 3 3 3 2 2" xfId="7225"/>
    <cellStyle name="Normal 3 2 2 3 3 3 3 2 2 2" xfId="14485"/>
    <cellStyle name="Normal 3 2 2 3 3 3 3 2 2 2 2" xfId="28863"/>
    <cellStyle name="Normal 3 2 2 3 3 3 3 2 2 2 2 2" xfId="57597"/>
    <cellStyle name="Normal 3 2 2 3 3 3 3 2 2 2 3" xfId="43273"/>
    <cellStyle name="Normal 3 2 2 3 3 3 3 2 2 3" xfId="21700"/>
    <cellStyle name="Normal 3 2 2 3 3 3 3 2 2 3 2" xfId="50435"/>
    <cellStyle name="Normal 3 2 2 3 3 3 3 2 2 4" xfId="36111"/>
    <cellStyle name="Normal 3 2 2 3 3 3 3 2 3" xfId="10898"/>
    <cellStyle name="Normal 3 2 2 3 3 3 3 2 3 2" xfId="25281"/>
    <cellStyle name="Normal 3 2 2 3 3 3 3 2 3 2 2" xfId="54016"/>
    <cellStyle name="Normal 3 2 2 3 3 3 3 2 3 3" xfId="39692"/>
    <cellStyle name="Normal 3 2 2 3 3 3 3 2 4" xfId="18118"/>
    <cellStyle name="Normal 3 2 2 3 3 3 3 2 4 2" xfId="46854"/>
    <cellStyle name="Normal 3 2 2 3 3 3 3 2 5" xfId="32530"/>
    <cellStyle name="Normal 3 2 2 3 3 3 3 3" xfId="5435"/>
    <cellStyle name="Normal 3 2 2 3 3 3 3 3 2" xfId="12695"/>
    <cellStyle name="Normal 3 2 2 3 3 3 3 3 2 2" xfId="27073"/>
    <cellStyle name="Normal 3 2 2 3 3 3 3 3 2 2 2" xfId="55807"/>
    <cellStyle name="Normal 3 2 2 3 3 3 3 3 2 3" xfId="41483"/>
    <cellStyle name="Normal 3 2 2 3 3 3 3 3 3" xfId="19910"/>
    <cellStyle name="Normal 3 2 2 3 3 3 3 3 3 2" xfId="48645"/>
    <cellStyle name="Normal 3 2 2 3 3 3 3 3 4" xfId="34321"/>
    <cellStyle name="Normal 3 2 2 3 3 3 3 4" xfId="9108"/>
    <cellStyle name="Normal 3 2 2 3 3 3 3 4 2" xfId="23491"/>
    <cellStyle name="Normal 3 2 2 3 3 3 3 4 2 2" xfId="52226"/>
    <cellStyle name="Normal 3 2 2 3 3 3 3 4 3" xfId="37902"/>
    <cellStyle name="Normal 3 2 2 3 3 3 3 5" xfId="16328"/>
    <cellStyle name="Normal 3 2 2 3 3 3 3 5 2" xfId="45064"/>
    <cellStyle name="Normal 3 2 2 3 3 3 3 6" xfId="30740"/>
    <cellStyle name="Normal 3 2 2 3 3 3 4" xfId="2670"/>
    <cellStyle name="Normal 3 2 2 3 3 3 4 2" xfId="6330"/>
    <cellStyle name="Normal 3 2 2 3 3 3 4 2 2" xfId="13590"/>
    <cellStyle name="Normal 3 2 2 3 3 3 4 2 2 2" xfId="27968"/>
    <cellStyle name="Normal 3 2 2 3 3 3 4 2 2 2 2" xfId="56702"/>
    <cellStyle name="Normal 3 2 2 3 3 3 4 2 2 3" xfId="42378"/>
    <cellStyle name="Normal 3 2 2 3 3 3 4 2 3" xfId="20805"/>
    <cellStyle name="Normal 3 2 2 3 3 3 4 2 3 2" xfId="49540"/>
    <cellStyle name="Normal 3 2 2 3 3 3 4 2 4" xfId="35216"/>
    <cellStyle name="Normal 3 2 2 3 3 3 4 3" xfId="10003"/>
    <cellStyle name="Normal 3 2 2 3 3 3 4 3 2" xfId="24386"/>
    <cellStyle name="Normal 3 2 2 3 3 3 4 3 2 2" xfId="53121"/>
    <cellStyle name="Normal 3 2 2 3 3 3 4 3 3" xfId="38797"/>
    <cellStyle name="Normal 3 2 2 3 3 3 4 4" xfId="17223"/>
    <cellStyle name="Normal 3 2 2 3 3 3 4 4 2" xfId="45959"/>
    <cellStyle name="Normal 3 2 2 3 3 3 4 5" xfId="31635"/>
    <cellStyle name="Normal 3 2 2 3 3 3 5" xfId="4534"/>
    <cellStyle name="Normal 3 2 2 3 3 3 5 2" xfId="11800"/>
    <cellStyle name="Normal 3 2 2 3 3 3 5 2 2" xfId="26178"/>
    <cellStyle name="Normal 3 2 2 3 3 3 5 2 2 2" xfId="54912"/>
    <cellStyle name="Normal 3 2 2 3 3 3 5 2 3" xfId="40588"/>
    <cellStyle name="Normal 3 2 2 3 3 3 5 3" xfId="19015"/>
    <cellStyle name="Normal 3 2 2 3 3 3 5 3 2" xfId="47750"/>
    <cellStyle name="Normal 3 2 2 3 3 3 5 4" xfId="33426"/>
    <cellStyle name="Normal 3 2 2 3 3 3 6" xfId="8207"/>
    <cellStyle name="Normal 3 2 2 3 3 3 6 2" xfId="22596"/>
    <cellStyle name="Normal 3 2 2 3 3 3 6 2 2" xfId="51331"/>
    <cellStyle name="Normal 3 2 2 3 3 3 6 3" xfId="37007"/>
    <cellStyle name="Normal 3 2 2 3 3 3 7" xfId="15433"/>
    <cellStyle name="Normal 3 2 2 3 3 3 7 2" xfId="44169"/>
    <cellStyle name="Normal 3 2 2 3 3 3 8" xfId="29845"/>
    <cellStyle name="Normal 3 2 2 3 3 4" xfId="1014"/>
    <cellStyle name="Normal 3 2 2 3 3 4 2" xfId="1997"/>
    <cellStyle name="Normal 3 2 2 3 3 4 2 2" xfId="3789"/>
    <cellStyle name="Normal 3 2 2 3 3 4 2 2 2" xfId="7448"/>
    <cellStyle name="Normal 3 2 2 3 3 4 2 2 2 2" xfId="14708"/>
    <cellStyle name="Normal 3 2 2 3 3 4 2 2 2 2 2" xfId="29086"/>
    <cellStyle name="Normal 3 2 2 3 3 4 2 2 2 2 2 2" xfId="57820"/>
    <cellStyle name="Normal 3 2 2 3 3 4 2 2 2 2 3" xfId="43496"/>
    <cellStyle name="Normal 3 2 2 3 3 4 2 2 2 3" xfId="21923"/>
    <cellStyle name="Normal 3 2 2 3 3 4 2 2 2 3 2" xfId="50658"/>
    <cellStyle name="Normal 3 2 2 3 3 4 2 2 2 4" xfId="36334"/>
    <cellStyle name="Normal 3 2 2 3 3 4 2 2 3" xfId="11121"/>
    <cellStyle name="Normal 3 2 2 3 3 4 2 2 3 2" xfId="25504"/>
    <cellStyle name="Normal 3 2 2 3 3 4 2 2 3 2 2" xfId="54239"/>
    <cellStyle name="Normal 3 2 2 3 3 4 2 2 3 3" xfId="39915"/>
    <cellStyle name="Normal 3 2 2 3 3 4 2 2 4" xfId="18341"/>
    <cellStyle name="Normal 3 2 2 3 3 4 2 2 4 2" xfId="47077"/>
    <cellStyle name="Normal 3 2 2 3 3 4 2 2 5" xfId="32753"/>
    <cellStyle name="Normal 3 2 2 3 3 4 2 3" xfId="5658"/>
    <cellStyle name="Normal 3 2 2 3 3 4 2 3 2" xfId="12918"/>
    <cellStyle name="Normal 3 2 2 3 3 4 2 3 2 2" xfId="27296"/>
    <cellStyle name="Normal 3 2 2 3 3 4 2 3 2 2 2" xfId="56030"/>
    <cellStyle name="Normal 3 2 2 3 3 4 2 3 2 3" xfId="41706"/>
    <cellStyle name="Normal 3 2 2 3 3 4 2 3 3" xfId="20133"/>
    <cellStyle name="Normal 3 2 2 3 3 4 2 3 3 2" xfId="48868"/>
    <cellStyle name="Normal 3 2 2 3 3 4 2 3 4" xfId="34544"/>
    <cellStyle name="Normal 3 2 2 3 3 4 2 4" xfId="9331"/>
    <cellStyle name="Normal 3 2 2 3 3 4 2 4 2" xfId="23714"/>
    <cellStyle name="Normal 3 2 2 3 3 4 2 4 2 2" xfId="52449"/>
    <cellStyle name="Normal 3 2 2 3 3 4 2 4 3" xfId="38125"/>
    <cellStyle name="Normal 3 2 2 3 3 4 2 5" xfId="16551"/>
    <cellStyle name="Normal 3 2 2 3 3 4 2 5 2" xfId="45287"/>
    <cellStyle name="Normal 3 2 2 3 3 4 2 6" xfId="30963"/>
    <cellStyle name="Normal 3 2 2 3 3 4 3" xfId="2893"/>
    <cellStyle name="Normal 3 2 2 3 3 4 3 2" xfId="6553"/>
    <cellStyle name="Normal 3 2 2 3 3 4 3 2 2" xfId="13813"/>
    <cellStyle name="Normal 3 2 2 3 3 4 3 2 2 2" xfId="28191"/>
    <cellStyle name="Normal 3 2 2 3 3 4 3 2 2 2 2" xfId="56925"/>
    <cellStyle name="Normal 3 2 2 3 3 4 3 2 2 3" xfId="42601"/>
    <cellStyle name="Normal 3 2 2 3 3 4 3 2 3" xfId="21028"/>
    <cellStyle name="Normal 3 2 2 3 3 4 3 2 3 2" xfId="49763"/>
    <cellStyle name="Normal 3 2 2 3 3 4 3 2 4" xfId="35439"/>
    <cellStyle name="Normal 3 2 2 3 3 4 3 3" xfId="10226"/>
    <cellStyle name="Normal 3 2 2 3 3 4 3 3 2" xfId="24609"/>
    <cellStyle name="Normal 3 2 2 3 3 4 3 3 2 2" xfId="53344"/>
    <cellStyle name="Normal 3 2 2 3 3 4 3 3 3" xfId="39020"/>
    <cellStyle name="Normal 3 2 2 3 3 4 3 4" xfId="17446"/>
    <cellStyle name="Normal 3 2 2 3 3 4 3 4 2" xfId="46182"/>
    <cellStyle name="Normal 3 2 2 3 3 4 3 5" xfId="31858"/>
    <cellStyle name="Normal 3 2 2 3 3 4 4" xfId="4758"/>
    <cellStyle name="Normal 3 2 2 3 3 4 4 2" xfId="12023"/>
    <cellStyle name="Normal 3 2 2 3 3 4 4 2 2" xfId="26401"/>
    <cellStyle name="Normal 3 2 2 3 3 4 4 2 2 2" xfId="55135"/>
    <cellStyle name="Normal 3 2 2 3 3 4 4 2 3" xfId="40811"/>
    <cellStyle name="Normal 3 2 2 3 3 4 4 3" xfId="19238"/>
    <cellStyle name="Normal 3 2 2 3 3 4 4 3 2" xfId="47973"/>
    <cellStyle name="Normal 3 2 2 3 3 4 4 4" xfId="33649"/>
    <cellStyle name="Normal 3 2 2 3 3 4 5" xfId="8430"/>
    <cellStyle name="Normal 3 2 2 3 3 4 5 2" xfId="22819"/>
    <cellStyle name="Normal 3 2 2 3 3 4 5 2 2" xfId="51554"/>
    <cellStyle name="Normal 3 2 2 3 3 4 5 3" xfId="37230"/>
    <cellStyle name="Normal 3 2 2 3 3 4 6" xfId="15656"/>
    <cellStyle name="Normal 3 2 2 3 3 4 6 2" xfId="44392"/>
    <cellStyle name="Normal 3 2 2 3 3 4 7" xfId="30068"/>
    <cellStyle name="Normal 3 2 2 3 3 5" xfId="1538"/>
    <cellStyle name="Normal 3 2 2 3 3 5 2" xfId="3342"/>
    <cellStyle name="Normal 3 2 2 3 3 5 2 2" xfId="7001"/>
    <cellStyle name="Normal 3 2 2 3 3 5 2 2 2" xfId="14261"/>
    <cellStyle name="Normal 3 2 2 3 3 5 2 2 2 2" xfId="28639"/>
    <cellStyle name="Normal 3 2 2 3 3 5 2 2 2 2 2" xfId="57373"/>
    <cellStyle name="Normal 3 2 2 3 3 5 2 2 2 3" xfId="43049"/>
    <cellStyle name="Normal 3 2 2 3 3 5 2 2 3" xfId="21476"/>
    <cellStyle name="Normal 3 2 2 3 3 5 2 2 3 2" xfId="50211"/>
    <cellStyle name="Normal 3 2 2 3 3 5 2 2 4" xfId="35887"/>
    <cellStyle name="Normal 3 2 2 3 3 5 2 3" xfId="10674"/>
    <cellStyle name="Normal 3 2 2 3 3 5 2 3 2" xfId="25057"/>
    <cellStyle name="Normal 3 2 2 3 3 5 2 3 2 2" xfId="53792"/>
    <cellStyle name="Normal 3 2 2 3 3 5 2 3 3" xfId="39468"/>
    <cellStyle name="Normal 3 2 2 3 3 5 2 4" xfId="17894"/>
    <cellStyle name="Normal 3 2 2 3 3 5 2 4 2" xfId="46630"/>
    <cellStyle name="Normal 3 2 2 3 3 5 2 5" xfId="32306"/>
    <cellStyle name="Normal 3 2 2 3 3 5 3" xfId="5211"/>
    <cellStyle name="Normal 3 2 2 3 3 5 3 2" xfId="12471"/>
    <cellStyle name="Normal 3 2 2 3 3 5 3 2 2" xfId="26849"/>
    <cellStyle name="Normal 3 2 2 3 3 5 3 2 2 2" xfId="55583"/>
    <cellStyle name="Normal 3 2 2 3 3 5 3 2 3" xfId="41259"/>
    <cellStyle name="Normal 3 2 2 3 3 5 3 3" xfId="19686"/>
    <cellStyle name="Normal 3 2 2 3 3 5 3 3 2" xfId="48421"/>
    <cellStyle name="Normal 3 2 2 3 3 5 3 4" xfId="34097"/>
    <cellStyle name="Normal 3 2 2 3 3 5 4" xfId="8884"/>
    <cellStyle name="Normal 3 2 2 3 3 5 4 2" xfId="23267"/>
    <cellStyle name="Normal 3 2 2 3 3 5 4 2 2" xfId="52002"/>
    <cellStyle name="Normal 3 2 2 3 3 5 4 3" xfId="37678"/>
    <cellStyle name="Normal 3 2 2 3 3 5 5" xfId="16104"/>
    <cellStyle name="Normal 3 2 2 3 3 5 5 2" xfId="44840"/>
    <cellStyle name="Normal 3 2 2 3 3 5 6" xfId="30516"/>
    <cellStyle name="Normal 3 2 2 3 3 6" xfId="2446"/>
    <cellStyle name="Normal 3 2 2 3 3 6 2" xfId="6106"/>
    <cellStyle name="Normal 3 2 2 3 3 6 2 2" xfId="13366"/>
    <cellStyle name="Normal 3 2 2 3 3 6 2 2 2" xfId="27744"/>
    <cellStyle name="Normal 3 2 2 3 3 6 2 2 2 2" xfId="56478"/>
    <cellStyle name="Normal 3 2 2 3 3 6 2 2 3" xfId="42154"/>
    <cellStyle name="Normal 3 2 2 3 3 6 2 3" xfId="20581"/>
    <cellStyle name="Normal 3 2 2 3 3 6 2 3 2" xfId="49316"/>
    <cellStyle name="Normal 3 2 2 3 3 6 2 4" xfId="34992"/>
    <cellStyle name="Normal 3 2 2 3 3 6 3" xfId="9779"/>
    <cellStyle name="Normal 3 2 2 3 3 6 3 2" xfId="24162"/>
    <cellStyle name="Normal 3 2 2 3 3 6 3 2 2" xfId="52897"/>
    <cellStyle name="Normal 3 2 2 3 3 6 3 3" xfId="38573"/>
    <cellStyle name="Normal 3 2 2 3 3 6 4" xfId="16999"/>
    <cellStyle name="Normal 3 2 2 3 3 6 4 2" xfId="45735"/>
    <cellStyle name="Normal 3 2 2 3 3 6 5" xfId="31411"/>
    <cellStyle name="Normal 3 2 2 3 3 7" xfId="4305"/>
    <cellStyle name="Normal 3 2 2 3 3 7 2" xfId="11575"/>
    <cellStyle name="Normal 3 2 2 3 3 7 2 2" xfId="25954"/>
    <cellStyle name="Normal 3 2 2 3 3 7 2 2 2" xfId="54688"/>
    <cellStyle name="Normal 3 2 2 3 3 7 2 3" xfId="40364"/>
    <cellStyle name="Normal 3 2 2 3 3 7 3" xfId="18791"/>
    <cellStyle name="Normal 3 2 2 3 3 7 3 2" xfId="47526"/>
    <cellStyle name="Normal 3 2 2 3 3 7 4" xfId="33202"/>
    <cellStyle name="Normal 3 2 2 3 3 8" xfId="7974"/>
    <cellStyle name="Normal 3 2 2 3 3 8 2" xfId="22372"/>
    <cellStyle name="Normal 3 2 2 3 3 8 2 2" xfId="51107"/>
    <cellStyle name="Normal 3 2 2 3 3 8 3" xfId="36783"/>
    <cellStyle name="Normal 3 2 2 3 3 9" xfId="15209"/>
    <cellStyle name="Normal 3 2 2 3 3 9 2" xfId="43945"/>
    <cellStyle name="Normal 3 2 2 3 4" xfId="562"/>
    <cellStyle name="Normal 3 2 2 3 4 2" xfId="847"/>
    <cellStyle name="Normal 3 2 2 3 4 2 2" xfId="1294"/>
    <cellStyle name="Normal 3 2 2 3 4 2 2 2" xfId="2277"/>
    <cellStyle name="Normal 3 2 2 3 4 2 2 2 2" xfId="4069"/>
    <cellStyle name="Normal 3 2 2 3 4 2 2 2 2 2" xfId="7728"/>
    <cellStyle name="Normal 3 2 2 3 4 2 2 2 2 2 2" xfId="14988"/>
    <cellStyle name="Normal 3 2 2 3 4 2 2 2 2 2 2 2" xfId="29366"/>
    <cellStyle name="Normal 3 2 2 3 4 2 2 2 2 2 2 2 2" xfId="58100"/>
    <cellStyle name="Normal 3 2 2 3 4 2 2 2 2 2 2 3" xfId="43776"/>
    <cellStyle name="Normal 3 2 2 3 4 2 2 2 2 2 3" xfId="22203"/>
    <cellStyle name="Normal 3 2 2 3 4 2 2 2 2 2 3 2" xfId="50938"/>
    <cellStyle name="Normal 3 2 2 3 4 2 2 2 2 2 4" xfId="36614"/>
    <cellStyle name="Normal 3 2 2 3 4 2 2 2 2 3" xfId="11401"/>
    <cellStyle name="Normal 3 2 2 3 4 2 2 2 2 3 2" xfId="25784"/>
    <cellStyle name="Normal 3 2 2 3 4 2 2 2 2 3 2 2" xfId="54519"/>
    <cellStyle name="Normal 3 2 2 3 4 2 2 2 2 3 3" xfId="40195"/>
    <cellStyle name="Normal 3 2 2 3 4 2 2 2 2 4" xfId="18621"/>
    <cellStyle name="Normal 3 2 2 3 4 2 2 2 2 4 2" xfId="47357"/>
    <cellStyle name="Normal 3 2 2 3 4 2 2 2 2 5" xfId="33033"/>
    <cellStyle name="Normal 3 2 2 3 4 2 2 2 3" xfId="5938"/>
    <cellStyle name="Normal 3 2 2 3 4 2 2 2 3 2" xfId="13198"/>
    <cellStyle name="Normal 3 2 2 3 4 2 2 2 3 2 2" xfId="27576"/>
    <cellStyle name="Normal 3 2 2 3 4 2 2 2 3 2 2 2" xfId="56310"/>
    <cellStyle name="Normal 3 2 2 3 4 2 2 2 3 2 3" xfId="41986"/>
    <cellStyle name="Normal 3 2 2 3 4 2 2 2 3 3" xfId="20413"/>
    <cellStyle name="Normal 3 2 2 3 4 2 2 2 3 3 2" xfId="49148"/>
    <cellStyle name="Normal 3 2 2 3 4 2 2 2 3 4" xfId="34824"/>
    <cellStyle name="Normal 3 2 2 3 4 2 2 2 4" xfId="9611"/>
    <cellStyle name="Normal 3 2 2 3 4 2 2 2 4 2" xfId="23994"/>
    <cellStyle name="Normal 3 2 2 3 4 2 2 2 4 2 2" xfId="52729"/>
    <cellStyle name="Normal 3 2 2 3 4 2 2 2 4 3" xfId="38405"/>
    <cellStyle name="Normal 3 2 2 3 4 2 2 2 5" xfId="16831"/>
    <cellStyle name="Normal 3 2 2 3 4 2 2 2 5 2" xfId="45567"/>
    <cellStyle name="Normal 3 2 2 3 4 2 2 2 6" xfId="31243"/>
    <cellStyle name="Normal 3 2 2 3 4 2 2 3" xfId="3173"/>
    <cellStyle name="Normal 3 2 2 3 4 2 2 3 2" xfId="6833"/>
    <cellStyle name="Normal 3 2 2 3 4 2 2 3 2 2" xfId="14093"/>
    <cellStyle name="Normal 3 2 2 3 4 2 2 3 2 2 2" xfId="28471"/>
    <cellStyle name="Normal 3 2 2 3 4 2 2 3 2 2 2 2" xfId="57205"/>
    <cellStyle name="Normal 3 2 2 3 4 2 2 3 2 2 3" xfId="42881"/>
    <cellStyle name="Normal 3 2 2 3 4 2 2 3 2 3" xfId="21308"/>
    <cellStyle name="Normal 3 2 2 3 4 2 2 3 2 3 2" xfId="50043"/>
    <cellStyle name="Normal 3 2 2 3 4 2 2 3 2 4" xfId="35719"/>
    <cellStyle name="Normal 3 2 2 3 4 2 2 3 3" xfId="10506"/>
    <cellStyle name="Normal 3 2 2 3 4 2 2 3 3 2" xfId="24889"/>
    <cellStyle name="Normal 3 2 2 3 4 2 2 3 3 2 2" xfId="53624"/>
    <cellStyle name="Normal 3 2 2 3 4 2 2 3 3 3" xfId="39300"/>
    <cellStyle name="Normal 3 2 2 3 4 2 2 3 4" xfId="17726"/>
    <cellStyle name="Normal 3 2 2 3 4 2 2 3 4 2" xfId="46462"/>
    <cellStyle name="Normal 3 2 2 3 4 2 2 3 5" xfId="32138"/>
    <cellStyle name="Normal 3 2 2 3 4 2 2 4" xfId="5038"/>
    <cellStyle name="Normal 3 2 2 3 4 2 2 4 2" xfId="12303"/>
    <cellStyle name="Normal 3 2 2 3 4 2 2 4 2 2" xfId="26681"/>
    <cellStyle name="Normal 3 2 2 3 4 2 2 4 2 2 2" xfId="55415"/>
    <cellStyle name="Normal 3 2 2 3 4 2 2 4 2 3" xfId="41091"/>
    <cellStyle name="Normal 3 2 2 3 4 2 2 4 3" xfId="19518"/>
    <cellStyle name="Normal 3 2 2 3 4 2 2 4 3 2" xfId="48253"/>
    <cellStyle name="Normal 3 2 2 3 4 2 2 4 4" xfId="33929"/>
    <cellStyle name="Normal 3 2 2 3 4 2 2 5" xfId="8710"/>
    <cellStyle name="Normal 3 2 2 3 4 2 2 5 2" xfId="23099"/>
    <cellStyle name="Normal 3 2 2 3 4 2 2 5 2 2" xfId="51834"/>
    <cellStyle name="Normal 3 2 2 3 4 2 2 5 3" xfId="37510"/>
    <cellStyle name="Normal 3 2 2 3 4 2 2 6" xfId="15936"/>
    <cellStyle name="Normal 3 2 2 3 4 2 2 6 2" xfId="44672"/>
    <cellStyle name="Normal 3 2 2 3 4 2 2 7" xfId="30348"/>
    <cellStyle name="Normal 3 2 2 3 4 2 3" xfId="1830"/>
    <cellStyle name="Normal 3 2 2 3 4 2 3 2" xfId="3622"/>
    <cellStyle name="Normal 3 2 2 3 4 2 3 2 2" xfId="7281"/>
    <cellStyle name="Normal 3 2 2 3 4 2 3 2 2 2" xfId="14541"/>
    <cellStyle name="Normal 3 2 2 3 4 2 3 2 2 2 2" xfId="28919"/>
    <cellStyle name="Normal 3 2 2 3 4 2 3 2 2 2 2 2" xfId="57653"/>
    <cellStyle name="Normal 3 2 2 3 4 2 3 2 2 2 3" xfId="43329"/>
    <cellStyle name="Normal 3 2 2 3 4 2 3 2 2 3" xfId="21756"/>
    <cellStyle name="Normal 3 2 2 3 4 2 3 2 2 3 2" xfId="50491"/>
    <cellStyle name="Normal 3 2 2 3 4 2 3 2 2 4" xfId="36167"/>
    <cellStyle name="Normal 3 2 2 3 4 2 3 2 3" xfId="10954"/>
    <cellStyle name="Normal 3 2 2 3 4 2 3 2 3 2" xfId="25337"/>
    <cellStyle name="Normal 3 2 2 3 4 2 3 2 3 2 2" xfId="54072"/>
    <cellStyle name="Normal 3 2 2 3 4 2 3 2 3 3" xfId="39748"/>
    <cellStyle name="Normal 3 2 2 3 4 2 3 2 4" xfId="18174"/>
    <cellStyle name="Normal 3 2 2 3 4 2 3 2 4 2" xfId="46910"/>
    <cellStyle name="Normal 3 2 2 3 4 2 3 2 5" xfId="32586"/>
    <cellStyle name="Normal 3 2 2 3 4 2 3 3" xfId="5491"/>
    <cellStyle name="Normal 3 2 2 3 4 2 3 3 2" xfId="12751"/>
    <cellStyle name="Normal 3 2 2 3 4 2 3 3 2 2" xfId="27129"/>
    <cellStyle name="Normal 3 2 2 3 4 2 3 3 2 2 2" xfId="55863"/>
    <cellStyle name="Normal 3 2 2 3 4 2 3 3 2 3" xfId="41539"/>
    <cellStyle name="Normal 3 2 2 3 4 2 3 3 3" xfId="19966"/>
    <cellStyle name="Normal 3 2 2 3 4 2 3 3 3 2" xfId="48701"/>
    <cellStyle name="Normal 3 2 2 3 4 2 3 3 4" xfId="34377"/>
    <cellStyle name="Normal 3 2 2 3 4 2 3 4" xfId="9164"/>
    <cellStyle name="Normal 3 2 2 3 4 2 3 4 2" xfId="23547"/>
    <cellStyle name="Normal 3 2 2 3 4 2 3 4 2 2" xfId="52282"/>
    <cellStyle name="Normal 3 2 2 3 4 2 3 4 3" xfId="37958"/>
    <cellStyle name="Normal 3 2 2 3 4 2 3 5" xfId="16384"/>
    <cellStyle name="Normal 3 2 2 3 4 2 3 5 2" xfId="45120"/>
    <cellStyle name="Normal 3 2 2 3 4 2 3 6" xfId="30796"/>
    <cellStyle name="Normal 3 2 2 3 4 2 4" xfId="2726"/>
    <cellStyle name="Normal 3 2 2 3 4 2 4 2" xfId="6386"/>
    <cellStyle name="Normal 3 2 2 3 4 2 4 2 2" xfId="13646"/>
    <cellStyle name="Normal 3 2 2 3 4 2 4 2 2 2" xfId="28024"/>
    <cellStyle name="Normal 3 2 2 3 4 2 4 2 2 2 2" xfId="56758"/>
    <cellStyle name="Normal 3 2 2 3 4 2 4 2 2 3" xfId="42434"/>
    <cellStyle name="Normal 3 2 2 3 4 2 4 2 3" xfId="20861"/>
    <cellStyle name="Normal 3 2 2 3 4 2 4 2 3 2" xfId="49596"/>
    <cellStyle name="Normal 3 2 2 3 4 2 4 2 4" xfId="35272"/>
    <cellStyle name="Normal 3 2 2 3 4 2 4 3" xfId="10059"/>
    <cellStyle name="Normal 3 2 2 3 4 2 4 3 2" xfId="24442"/>
    <cellStyle name="Normal 3 2 2 3 4 2 4 3 2 2" xfId="53177"/>
    <cellStyle name="Normal 3 2 2 3 4 2 4 3 3" xfId="38853"/>
    <cellStyle name="Normal 3 2 2 3 4 2 4 4" xfId="17279"/>
    <cellStyle name="Normal 3 2 2 3 4 2 4 4 2" xfId="46015"/>
    <cellStyle name="Normal 3 2 2 3 4 2 4 5" xfId="31691"/>
    <cellStyle name="Normal 3 2 2 3 4 2 5" xfId="4591"/>
    <cellStyle name="Normal 3 2 2 3 4 2 5 2" xfId="11856"/>
    <cellStyle name="Normal 3 2 2 3 4 2 5 2 2" xfId="26234"/>
    <cellStyle name="Normal 3 2 2 3 4 2 5 2 2 2" xfId="54968"/>
    <cellStyle name="Normal 3 2 2 3 4 2 5 2 3" xfId="40644"/>
    <cellStyle name="Normal 3 2 2 3 4 2 5 3" xfId="19071"/>
    <cellStyle name="Normal 3 2 2 3 4 2 5 3 2" xfId="47806"/>
    <cellStyle name="Normal 3 2 2 3 4 2 5 4" xfId="33482"/>
    <cellStyle name="Normal 3 2 2 3 4 2 6" xfId="8263"/>
    <cellStyle name="Normal 3 2 2 3 4 2 6 2" xfId="22652"/>
    <cellStyle name="Normal 3 2 2 3 4 2 6 2 2" xfId="51387"/>
    <cellStyle name="Normal 3 2 2 3 4 2 6 3" xfId="37063"/>
    <cellStyle name="Normal 3 2 2 3 4 2 7" xfId="15489"/>
    <cellStyle name="Normal 3 2 2 3 4 2 7 2" xfId="44225"/>
    <cellStyle name="Normal 3 2 2 3 4 2 8" xfId="29901"/>
    <cellStyle name="Normal 3 2 2 3 4 3" xfId="1070"/>
    <cellStyle name="Normal 3 2 2 3 4 3 2" xfId="2053"/>
    <cellStyle name="Normal 3 2 2 3 4 3 2 2" xfId="3845"/>
    <cellStyle name="Normal 3 2 2 3 4 3 2 2 2" xfId="7504"/>
    <cellStyle name="Normal 3 2 2 3 4 3 2 2 2 2" xfId="14764"/>
    <cellStyle name="Normal 3 2 2 3 4 3 2 2 2 2 2" xfId="29142"/>
    <cellStyle name="Normal 3 2 2 3 4 3 2 2 2 2 2 2" xfId="57876"/>
    <cellStyle name="Normal 3 2 2 3 4 3 2 2 2 2 3" xfId="43552"/>
    <cellStyle name="Normal 3 2 2 3 4 3 2 2 2 3" xfId="21979"/>
    <cellStyle name="Normal 3 2 2 3 4 3 2 2 2 3 2" xfId="50714"/>
    <cellStyle name="Normal 3 2 2 3 4 3 2 2 2 4" xfId="36390"/>
    <cellStyle name="Normal 3 2 2 3 4 3 2 2 3" xfId="11177"/>
    <cellStyle name="Normal 3 2 2 3 4 3 2 2 3 2" xfId="25560"/>
    <cellStyle name="Normal 3 2 2 3 4 3 2 2 3 2 2" xfId="54295"/>
    <cellStyle name="Normal 3 2 2 3 4 3 2 2 3 3" xfId="39971"/>
    <cellStyle name="Normal 3 2 2 3 4 3 2 2 4" xfId="18397"/>
    <cellStyle name="Normal 3 2 2 3 4 3 2 2 4 2" xfId="47133"/>
    <cellStyle name="Normal 3 2 2 3 4 3 2 2 5" xfId="32809"/>
    <cellStyle name="Normal 3 2 2 3 4 3 2 3" xfId="5714"/>
    <cellStyle name="Normal 3 2 2 3 4 3 2 3 2" xfId="12974"/>
    <cellStyle name="Normal 3 2 2 3 4 3 2 3 2 2" xfId="27352"/>
    <cellStyle name="Normal 3 2 2 3 4 3 2 3 2 2 2" xfId="56086"/>
    <cellStyle name="Normal 3 2 2 3 4 3 2 3 2 3" xfId="41762"/>
    <cellStyle name="Normal 3 2 2 3 4 3 2 3 3" xfId="20189"/>
    <cellStyle name="Normal 3 2 2 3 4 3 2 3 3 2" xfId="48924"/>
    <cellStyle name="Normal 3 2 2 3 4 3 2 3 4" xfId="34600"/>
    <cellStyle name="Normal 3 2 2 3 4 3 2 4" xfId="9387"/>
    <cellStyle name="Normal 3 2 2 3 4 3 2 4 2" xfId="23770"/>
    <cellStyle name="Normal 3 2 2 3 4 3 2 4 2 2" xfId="52505"/>
    <cellStyle name="Normal 3 2 2 3 4 3 2 4 3" xfId="38181"/>
    <cellStyle name="Normal 3 2 2 3 4 3 2 5" xfId="16607"/>
    <cellStyle name="Normal 3 2 2 3 4 3 2 5 2" xfId="45343"/>
    <cellStyle name="Normal 3 2 2 3 4 3 2 6" xfId="31019"/>
    <cellStyle name="Normal 3 2 2 3 4 3 3" xfId="2949"/>
    <cellStyle name="Normal 3 2 2 3 4 3 3 2" xfId="6609"/>
    <cellStyle name="Normal 3 2 2 3 4 3 3 2 2" xfId="13869"/>
    <cellStyle name="Normal 3 2 2 3 4 3 3 2 2 2" xfId="28247"/>
    <cellStyle name="Normal 3 2 2 3 4 3 3 2 2 2 2" xfId="56981"/>
    <cellStyle name="Normal 3 2 2 3 4 3 3 2 2 3" xfId="42657"/>
    <cellStyle name="Normal 3 2 2 3 4 3 3 2 3" xfId="21084"/>
    <cellStyle name="Normal 3 2 2 3 4 3 3 2 3 2" xfId="49819"/>
    <cellStyle name="Normal 3 2 2 3 4 3 3 2 4" xfId="35495"/>
    <cellStyle name="Normal 3 2 2 3 4 3 3 3" xfId="10282"/>
    <cellStyle name="Normal 3 2 2 3 4 3 3 3 2" xfId="24665"/>
    <cellStyle name="Normal 3 2 2 3 4 3 3 3 2 2" xfId="53400"/>
    <cellStyle name="Normal 3 2 2 3 4 3 3 3 3" xfId="39076"/>
    <cellStyle name="Normal 3 2 2 3 4 3 3 4" xfId="17502"/>
    <cellStyle name="Normal 3 2 2 3 4 3 3 4 2" xfId="46238"/>
    <cellStyle name="Normal 3 2 2 3 4 3 3 5" xfId="31914"/>
    <cellStyle name="Normal 3 2 2 3 4 3 4" xfId="4814"/>
    <cellStyle name="Normal 3 2 2 3 4 3 4 2" xfId="12079"/>
    <cellStyle name="Normal 3 2 2 3 4 3 4 2 2" xfId="26457"/>
    <cellStyle name="Normal 3 2 2 3 4 3 4 2 2 2" xfId="55191"/>
    <cellStyle name="Normal 3 2 2 3 4 3 4 2 3" xfId="40867"/>
    <cellStyle name="Normal 3 2 2 3 4 3 4 3" xfId="19294"/>
    <cellStyle name="Normal 3 2 2 3 4 3 4 3 2" xfId="48029"/>
    <cellStyle name="Normal 3 2 2 3 4 3 4 4" xfId="33705"/>
    <cellStyle name="Normal 3 2 2 3 4 3 5" xfId="8486"/>
    <cellStyle name="Normal 3 2 2 3 4 3 5 2" xfId="22875"/>
    <cellStyle name="Normal 3 2 2 3 4 3 5 2 2" xfId="51610"/>
    <cellStyle name="Normal 3 2 2 3 4 3 5 3" xfId="37286"/>
    <cellStyle name="Normal 3 2 2 3 4 3 6" xfId="15712"/>
    <cellStyle name="Normal 3 2 2 3 4 3 6 2" xfId="44448"/>
    <cellStyle name="Normal 3 2 2 3 4 3 7" xfId="30124"/>
    <cellStyle name="Normal 3 2 2 3 4 4" xfId="1601"/>
    <cellStyle name="Normal 3 2 2 3 4 4 2" xfId="3398"/>
    <cellStyle name="Normal 3 2 2 3 4 4 2 2" xfId="7057"/>
    <cellStyle name="Normal 3 2 2 3 4 4 2 2 2" xfId="14317"/>
    <cellStyle name="Normal 3 2 2 3 4 4 2 2 2 2" xfId="28695"/>
    <cellStyle name="Normal 3 2 2 3 4 4 2 2 2 2 2" xfId="57429"/>
    <cellStyle name="Normal 3 2 2 3 4 4 2 2 2 3" xfId="43105"/>
    <cellStyle name="Normal 3 2 2 3 4 4 2 2 3" xfId="21532"/>
    <cellStyle name="Normal 3 2 2 3 4 4 2 2 3 2" xfId="50267"/>
    <cellStyle name="Normal 3 2 2 3 4 4 2 2 4" xfId="35943"/>
    <cellStyle name="Normal 3 2 2 3 4 4 2 3" xfId="10730"/>
    <cellStyle name="Normal 3 2 2 3 4 4 2 3 2" xfId="25113"/>
    <cellStyle name="Normal 3 2 2 3 4 4 2 3 2 2" xfId="53848"/>
    <cellStyle name="Normal 3 2 2 3 4 4 2 3 3" xfId="39524"/>
    <cellStyle name="Normal 3 2 2 3 4 4 2 4" xfId="17950"/>
    <cellStyle name="Normal 3 2 2 3 4 4 2 4 2" xfId="46686"/>
    <cellStyle name="Normal 3 2 2 3 4 4 2 5" xfId="32362"/>
    <cellStyle name="Normal 3 2 2 3 4 4 3" xfId="5267"/>
    <cellStyle name="Normal 3 2 2 3 4 4 3 2" xfId="12527"/>
    <cellStyle name="Normal 3 2 2 3 4 4 3 2 2" xfId="26905"/>
    <cellStyle name="Normal 3 2 2 3 4 4 3 2 2 2" xfId="55639"/>
    <cellStyle name="Normal 3 2 2 3 4 4 3 2 3" xfId="41315"/>
    <cellStyle name="Normal 3 2 2 3 4 4 3 3" xfId="19742"/>
    <cellStyle name="Normal 3 2 2 3 4 4 3 3 2" xfId="48477"/>
    <cellStyle name="Normal 3 2 2 3 4 4 3 4" xfId="34153"/>
    <cellStyle name="Normal 3 2 2 3 4 4 4" xfId="8940"/>
    <cellStyle name="Normal 3 2 2 3 4 4 4 2" xfId="23323"/>
    <cellStyle name="Normal 3 2 2 3 4 4 4 2 2" xfId="52058"/>
    <cellStyle name="Normal 3 2 2 3 4 4 4 3" xfId="37734"/>
    <cellStyle name="Normal 3 2 2 3 4 4 5" xfId="16160"/>
    <cellStyle name="Normal 3 2 2 3 4 4 5 2" xfId="44896"/>
    <cellStyle name="Normal 3 2 2 3 4 4 6" xfId="30572"/>
    <cellStyle name="Normal 3 2 2 3 4 5" xfId="2502"/>
    <cellStyle name="Normal 3 2 2 3 4 5 2" xfId="6162"/>
    <cellStyle name="Normal 3 2 2 3 4 5 2 2" xfId="13422"/>
    <cellStyle name="Normal 3 2 2 3 4 5 2 2 2" xfId="27800"/>
    <cellStyle name="Normal 3 2 2 3 4 5 2 2 2 2" xfId="56534"/>
    <cellStyle name="Normal 3 2 2 3 4 5 2 2 3" xfId="42210"/>
    <cellStyle name="Normal 3 2 2 3 4 5 2 3" xfId="20637"/>
    <cellStyle name="Normal 3 2 2 3 4 5 2 3 2" xfId="49372"/>
    <cellStyle name="Normal 3 2 2 3 4 5 2 4" xfId="35048"/>
    <cellStyle name="Normal 3 2 2 3 4 5 3" xfId="9835"/>
    <cellStyle name="Normal 3 2 2 3 4 5 3 2" xfId="24218"/>
    <cellStyle name="Normal 3 2 2 3 4 5 3 2 2" xfId="52953"/>
    <cellStyle name="Normal 3 2 2 3 4 5 3 3" xfId="38629"/>
    <cellStyle name="Normal 3 2 2 3 4 5 4" xfId="17055"/>
    <cellStyle name="Normal 3 2 2 3 4 5 4 2" xfId="45791"/>
    <cellStyle name="Normal 3 2 2 3 4 5 5" xfId="31467"/>
    <cellStyle name="Normal 3 2 2 3 4 6" xfId="4365"/>
    <cellStyle name="Normal 3 2 2 3 4 6 2" xfId="11632"/>
    <cellStyle name="Normal 3 2 2 3 4 6 2 2" xfId="26010"/>
    <cellStyle name="Normal 3 2 2 3 4 6 2 2 2" xfId="54744"/>
    <cellStyle name="Normal 3 2 2 3 4 6 2 3" xfId="40420"/>
    <cellStyle name="Normal 3 2 2 3 4 6 3" xfId="18847"/>
    <cellStyle name="Normal 3 2 2 3 4 6 3 2" xfId="47582"/>
    <cellStyle name="Normal 3 2 2 3 4 6 4" xfId="33258"/>
    <cellStyle name="Normal 3 2 2 3 4 7" xfId="8035"/>
    <cellStyle name="Normal 3 2 2 3 4 7 2" xfId="22428"/>
    <cellStyle name="Normal 3 2 2 3 4 7 2 2" xfId="51163"/>
    <cellStyle name="Normal 3 2 2 3 4 7 3" xfId="36839"/>
    <cellStyle name="Normal 3 2 2 3 4 8" xfId="15265"/>
    <cellStyle name="Normal 3 2 2 3 4 8 2" xfId="44001"/>
    <cellStyle name="Normal 3 2 2 3 4 9" xfId="29677"/>
    <cellStyle name="Normal 3 2 2 3 5" xfId="731"/>
    <cellStyle name="Normal 3 2 2 3 5 2" xfId="1182"/>
    <cellStyle name="Normal 3 2 2 3 5 2 2" xfId="2165"/>
    <cellStyle name="Normal 3 2 2 3 5 2 2 2" xfId="3957"/>
    <cellStyle name="Normal 3 2 2 3 5 2 2 2 2" xfId="7616"/>
    <cellStyle name="Normal 3 2 2 3 5 2 2 2 2 2" xfId="14876"/>
    <cellStyle name="Normal 3 2 2 3 5 2 2 2 2 2 2" xfId="29254"/>
    <cellStyle name="Normal 3 2 2 3 5 2 2 2 2 2 2 2" xfId="57988"/>
    <cellStyle name="Normal 3 2 2 3 5 2 2 2 2 2 3" xfId="43664"/>
    <cellStyle name="Normal 3 2 2 3 5 2 2 2 2 3" xfId="22091"/>
    <cellStyle name="Normal 3 2 2 3 5 2 2 2 2 3 2" xfId="50826"/>
    <cellStyle name="Normal 3 2 2 3 5 2 2 2 2 4" xfId="36502"/>
    <cellStyle name="Normal 3 2 2 3 5 2 2 2 3" xfId="11289"/>
    <cellStyle name="Normal 3 2 2 3 5 2 2 2 3 2" xfId="25672"/>
    <cellStyle name="Normal 3 2 2 3 5 2 2 2 3 2 2" xfId="54407"/>
    <cellStyle name="Normal 3 2 2 3 5 2 2 2 3 3" xfId="40083"/>
    <cellStyle name="Normal 3 2 2 3 5 2 2 2 4" xfId="18509"/>
    <cellStyle name="Normal 3 2 2 3 5 2 2 2 4 2" xfId="47245"/>
    <cellStyle name="Normal 3 2 2 3 5 2 2 2 5" xfId="32921"/>
    <cellStyle name="Normal 3 2 2 3 5 2 2 3" xfId="5826"/>
    <cellStyle name="Normal 3 2 2 3 5 2 2 3 2" xfId="13086"/>
    <cellStyle name="Normal 3 2 2 3 5 2 2 3 2 2" xfId="27464"/>
    <cellStyle name="Normal 3 2 2 3 5 2 2 3 2 2 2" xfId="56198"/>
    <cellStyle name="Normal 3 2 2 3 5 2 2 3 2 3" xfId="41874"/>
    <cellStyle name="Normal 3 2 2 3 5 2 2 3 3" xfId="20301"/>
    <cellStyle name="Normal 3 2 2 3 5 2 2 3 3 2" xfId="49036"/>
    <cellStyle name="Normal 3 2 2 3 5 2 2 3 4" xfId="34712"/>
    <cellStyle name="Normal 3 2 2 3 5 2 2 4" xfId="9499"/>
    <cellStyle name="Normal 3 2 2 3 5 2 2 4 2" xfId="23882"/>
    <cellStyle name="Normal 3 2 2 3 5 2 2 4 2 2" xfId="52617"/>
    <cellStyle name="Normal 3 2 2 3 5 2 2 4 3" xfId="38293"/>
    <cellStyle name="Normal 3 2 2 3 5 2 2 5" xfId="16719"/>
    <cellStyle name="Normal 3 2 2 3 5 2 2 5 2" xfId="45455"/>
    <cellStyle name="Normal 3 2 2 3 5 2 2 6" xfId="31131"/>
    <cellStyle name="Normal 3 2 2 3 5 2 3" xfId="3061"/>
    <cellStyle name="Normal 3 2 2 3 5 2 3 2" xfId="6721"/>
    <cellStyle name="Normal 3 2 2 3 5 2 3 2 2" xfId="13981"/>
    <cellStyle name="Normal 3 2 2 3 5 2 3 2 2 2" xfId="28359"/>
    <cellStyle name="Normal 3 2 2 3 5 2 3 2 2 2 2" xfId="57093"/>
    <cellStyle name="Normal 3 2 2 3 5 2 3 2 2 3" xfId="42769"/>
    <cellStyle name="Normal 3 2 2 3 5 2 3 2 3" xfId="21196"/>
    <cellStyle name="Normal 3 2 2 3 5 2 3 2 3 2" xfId="49931"/>
    <cellStyle name="Normal 3 2 2 3 5 2 3 2 4" xfId="35607"/>
    <cellStyle name="Normal 3 2 2 3 5 2 3 3" xfId="10394"/>
    <cellStyle name="Normal 3 2 2 3 5 2 3 3 2" xfId="24777"/>
    <cellStyle name="Normal 3 2 2 3 5 2 3 3 2 2" xfId="53512"/>
    <cellStyle name="Normal 3 2 2 3 5 2 3 3 3" xfId="39188"/>
    <cellStyle name="Normal 3 2 2 3 5 2 3 4" xfId="17614"/>
    <cellStyle name="Normal 3 2 2 3 5 2 3 4 2" xfId="46350"/>
    <cellStyle name="Normal 3 2 2 3 5 2 3 5" xfId="32026"/>
    <cellStyle name="Normal 3 2 2 3 5 2 4" xfId="4926"/>
    <cellStyle name="Normal 3 2 2 3 5 2 4 2" xfId="12191"/>
    <cellStyle name="Normal 3 2 2 3 5 2 4 2 2" xfId="26569"/>
    <cellStyle name="Normal 3 2 2 3 5 2 4 2 2 2" xfId="55303"/>
    <cellStyle name="Normal 3 2 2 3 5 2 4 2 3" xfId="40979"/>
    <cellStyle name="Normal 3 2 2 3 5 2 4 3" xfId="19406"/>
    <cellStyle name="Normal 3 2 2 3 5 2 4 3 2" xfId="48141"/>
    <cellStyle name="Normal 3 2 2 3 5 2 4 4" xfId="33817"/>
    <cellStyle name="Normal 3 2 2 3 5 2 5" xfId="8598"/>
    <cellStyle name="Normal 3 2 2 3 5 2 5 2" xfId="22987"/>
    <cellStyle name="Normal 3 2 2 3 5 2 5 2 2" xfId="51722"/>
    <cellStyle name="Normal 3 2 2 3 5 2 5 3" xfId="37398"/>
    <cellStyle name="Normal 3 2 2 3 5 2 6" xfId="15824"/>
    <cellStyle name="Normal 3 2 2 3 5 2 6 2" xfId="44560"/>
    <cellStyle name="Normal 3 2 2 3 5 2 7" xfId="30236"/>
    <cellStyle name="Normal 3 2 2 3 5 3" xfId="1718"/>
    <cellStyle name="Normal 3 2 2 3 5 3 2" xfId="3510"/>
    <cellStyle name="Normal 3 2 2 3 5 3 2 2" xfId="7169"/>
    <cellStyle name="Normal 3 2 2 3 5 3 2 2 2" xfId="14429"/>
    <cellStyle name="Normal 3 2 2 3 5 3 2 2 2 2" xfId="28807"/>
    <cellStyle name="Normal 3 2 2 3 5 3 2 2 2 2 2" xfId="57541"/>
    <cellStyle name="Normal 3 2 2 3 5 3 2 2 2 3" xfId="43217"/>
    <cellStyle name="Normal 3 2 2 3 5 3 2 2 3" xfId="21644"/>
    <cellStyle name="Normal 3 2 2 3 5 3 2 2 3 2" xfId="50379"/>
    <cellStyle name="Normal 3 2 2 3 5 3 2 2 4" xfId="36055"/>
    <cellStyle name="Normal 3 2 2 3 5 3 2 3" xfId="10842"/>
    <cellStyle name="Normal 3 2 2 3 5 3 2 3 2" xfId="25225"/>
    <cellStyle name="Normal 3 2 2 3 5 3 2 3 2 2" xfId="53960"/>
    <cellStyle name="Normal 3 2 2 3 5 3 2 3 3" xfId="39636"/>
    <cellStyle name="Normal 3 2 2 3 5 3 2 4" xfId="18062"/>
    <cellStyle name="Normal 3 2 2 3 5 3 2 4 2" xfId="46798"/>
    <cellStyle name="Normal 3 2 2 3 5 3 2 5" xfId="32474"/>
    <cellStyle name="Normal 3 2 2 3 5 3 3" xfId="5379"/>
    <cellStyle name="Normal 3 2 2 3 5 3 3 2" xfId="12639"/>
    <cellStyle name="Normal 3 2 2 3 5 3 3 2 2" xfId="27017"/>
    <cellStyle name="Normal 3 2 2 3 5 3 3 2 2 2" xfId="55751"/>
    <cellStyle name="Normal 3 2 2 3 5 3 3 2 3" xfId="41427"/>
    <cellStyle name="Normal 3 2 2 3 5 3 3 3" xfId="19854"/>
    <cellStyle name="Normal 3 2 2 3 5 3 3 3 2" xfId="48589"/>
    <cellStyle name="Normal 3 2 2 3 5 3 3 4" xfId="34265"/>
    <cellStyle name="Normal 3 2 2 3 5 3 4" xfId="9052"/>
    <cellStyle name="Normal 3 2 2 3 5 3 4 2" xfId="23435"/>
    <cellStyle name="Normal 3 2 2 3 5 3 4 2 2" xfId="52170"/>
    <cellStyle name="Normal 3 2 2 3 5 3 4 3" xfId="37846"/>
    <cellStyle name="Normal 3 2 2 3 5 3 5" xfId="16272"/>
    <cellStyle name="Normal 3 2 2 3 5 3 5 2" xfId="45008"/>
    <cellStyle name="Normal 3 2 2 3 5 3 6" xfId="30684"/>
    <cellStyle name="Normal 3 2 2 3 5 4" xfId="2614"/>
    <cellStyle name="Normal 3 2 2 3 5 4 2" xfId="6274"/>
    <cellStyle name="Normal 3 2 2 3 5 4 2 2" xfId="13534"/>
    <cellStyle name="Normal 3 2 2 3 5 4 2 2 2" xfId="27912"/>
    <cellStyle name="Normal 3 2 2 3 5 4 2 2 2 2" xfId="56646"/>
    <cellStyle name="Normal 3 2 2 3 5 4 2 2 3" xfId="42322"/>
    <cellStyle name="Normal 3 2 2 3 5 4 2 3" xfId="20749"/>
    <cellStyle name="Normal 3 2 2 3 5 4 2 3 2" xfId="49484"/>
    <cellStyle name="Normal 3 2 2 3 5 4 2 4" xfId="35160"/>
    <cellStyle name="Normal 3 2 2 3 5 4 3" xfId="9947"/>
    <cellStyle name="Normal 3 2 2 3 5 4 3 2" xfId="24330"/>
    <cellStyle name="Normal 3 2 2 3 5 4 3 2 2" xfId="53065"/>
    <cellStyle name="Normal 3 2 2 3 5 4 3 3" xfId="38741"/>
    <cellStyle name="Normal 3 2 2 3 5 4 4" xfId="17167"/>
    <cellStyle name="Normal 3 2 2 3 5 4 4 2" xfId="45903"/>
    <cellStyle name="Normal 3 2 2 3 5 4 5" xfId="31579"/>
    <cellStyle name="Normal 3 2 2 3 5 5" xfId="4478"/>
    <cellStyle name="Normal 3 2 2 3 5 5 2" xfId="11744"/>
    <cellStyle name="Normal 3 2 2 3 5 5 2 2" xfId="26122"/>
    <cellStyle name="Normal 3 2 2 3 5 5 2 2 2" xfId="54856"/>
    <cellStyle name="Normal 3 2 2 3 5 5 2 3" xfId="40532"/>
    <cellStyle name="Normal 3 2 2 3 5 5 3" xfId="18959"/>
    <cellStyle name="Normal 3 2 2 3 5 5 3 2" xfId="47694"/>
    <cellStyle name="Normal 3 2 2 3 5 5 4" xfId="33370"/>
    <cellStyle name="Normal 3 2 2 3 5 6" xfId="8151"/>
    <cellStyle name="Normal 3 2 2 3 5 6 2" xfId="22540"/>
    <cellStyle name="Normal 3 2 2 3 5 6 2 2" xfId="51275"/>
    <cellStyle name="Normal 3 2 2 3 5 6 3" xfId="36951"/>
    <cellStyle name="Normal 3 2 2 3 5 7" xfId="15377"/>
    <cellStyle name="Normal 3 2 2 3 5 7 2" xfId="44113"/>
    <cellStyle name="Normal 3 2 2 3 5 8" xfId="29789"/>
    <cellStyle name="Normal 3 2 2 3 6" xfId="958"/>
    <cellStyle name="Normal 3 2 2 3 6 2" xfId="1941"/>
    <cellStyle name="Normal 3 2 2 3 6 2 2" xfId="3733"/>
    <cellStyle name="Normal 3 2 2 3 6 2 2 2" xfId="7392"/>
    <cellStyle name="Normal 3 2 2 3 6 2 2 2 2" xfId="14652"/>
    <cellStyle name="Normal 3 2 2 3 6 2 2 2 2 2" xfId="29030"/>
    <cellStyle name="Normal 3 2 2 3 6 2 2 2 2 2 2" xfId="57764"/>
    <cellStyle name="Normal 3 2 2 3 6 2 2 2 2 3" xfId="43440"/>
    <cellStyle name="Normal 3 2 2 3 6 2 2 2 3" xfId="21867"/>
    <cellStyle name="Normal 3 2 2 3 6 2 2 2 3 2" xfId="50602"/>
    <cellStyle name="Normal 3 2 2 3 6 2 2 2 4" xfId="36278"/>
    <cellStyle name="Normal 3 2 2 3 6 2 2 3" xfId="11065"/>
    <cellStyle name="Normal 3 2 2 3 6 2 2 3 2" xfId="25448"/>
    <cellStyle name="Normal 3 2 2 3 6 2 2 3 2 2" xfId="54183"/>
    <cellStyle name="Normal 3 2 2 3 6 2 2 3 3" xfId="39859"/>
    <cellStyle name="Normal 3 2 2 3 6 2 2 4" xfId="18285"/>
    <cellStyle name="Normal 3 2 2 3 6 2 2 4 2" xfId="47021"/>
    <cellStyle name="Normal 3 2 2 3 6 2 2 5" xfId="32697"/>
    <cellStyle name="Normal 3 2 2 3 6 2 3" xfId="5602"/>
    <cellStyle name="Normal 3 2 2 3 6 2 3 2" xfId="12862"/>
    <cellStyle name="Normal 3 2 2 3 6 2 3 2 2" xfId="27240"/>
    <cellStyle name="Normal 3 2 2 3 6 2 3 2 2 2" xfId="55974"/>
    <cellStyle name="Normal 3 2 2 3 6 2 3 2 3" xfId="41650"/>
    <cellStyle name="Normal 3 2 2 3 6 2 3 3" xfId="20077"/>
    <cellStyle name="Normal 3 2 2 3 6 2 3 3 2" xfId="48812"/>
    <cellStyle name="Normal 3 2 2 3 6 2 3 4" xfId="34488"/>
    <cellStyle name="Normal 3 2 2 3 6 2 4" xfId="9275"/>
    <cellStyle name="Normal 3 2 2 3 6 2 4 2" xfId="23658"/>
    <cellStyle name="Normal 3 2 2 3 6 2 4 2 2" xfId="52393"/>
    <cellStyle name="Normal 3 2 2 3 6 2 4 3" xfId="38069"/>
    <cellStyle name="Normal 3 2 2 3 6 2 5" xfId="16495"/>
    <cellStyle name="Normal 3 2 2 3 6 2 5 2" xfId="45231"/>
    <cellStyle name="Normal 3 2 2 3 6 2 6" xfId="30907"/>
    <cellStyle name="Normal 3 2 2 3 6 3" xfId="2837"/>
    <cellStyle name="Normal 3 2 2 3 6 3 2" xfId="6497"/>
    <cellStyle name="Normal 3 2 2 3 6 3 2 2" xfId="13757"/>
    <cellStyle name="Normal 3 2 2 3 6 3 2 2 2" xfId="28135"/>
    <cellStyle name="Normal 3 2 2 3 6 3 2 2 2 2" xfId="56869"/>
    <cellStyle name="Normal 3 2 2 3 6 3 2 2 3" xfId="42545"/>
    <cellStyle name="Normal 3 2 2 3 6 3 2 3" xfId="20972"/>
    <cellStyle name="Normal 3 2 2 3 6 3 2 3 2" xfId="49707"/>
    <cellStyle name="Normal 3 2 2 3 6 3 2 4" xfId="35383"/>
    <cellStyle name="Normal 3 2 2 3 6 3 3" xfId="10170"/>
    <cellStyle name="Normal 3 2 2 3 6 3 3 2" xfId="24553"/>
    <cellStyle name="Normal 3 2 2 3 6 3 3 2 2" xfId="53288"/>
    <cellStyle name="Normal 3 2 2 3 6 3 3 3" xfId="38964"/>
    <cellStyle name="Normal 3 2 2 3 6 3 4" xfId="17390"/>
    <cellStyle name="Normal 3 2 2 3 6 3 4 2" xfId="46126"/>
    <cellStyle name="Normal 3 2 2 3 6 3 5" xfId="31802"/>
    <cellStyle name="Normal 3 2 2 3 6 4" xfId="4702"/>
    <cellStyle name="Normal 3 2 2 3 6 4 2" xfId="11967"/>
    <cellStyle name="Normal 3 2 2 3 6 4 2 2" xfId="26345"/>
    <cellStyle name="Normal 3 2 2 3 6 4 2 2 2" xfId="55079"/>
    <cellStyle name="Normal 3 2 2 3 6 4 2 3" xfId="40755"/>
    <cellStyle name="Normal 3 2 2 3 6 4 3" xfId="19182"/>
    <cellStyle name="Normal 3 2 2 3 6 4 3 2" xfId="47917"/>
    <cellStyle name="Normal 3 2 2 3 6 4 4" xfId="33593"/>
    <cellStyle name="Normal 3 2 2 3 6 5" xfId="8374"/>
    <cellStyle name="Normal 3 2 2 3 6 5 2" xfId="22763"/>
    <cellStyle name="Normal 3 2 2 3 6 5 2 2" xfId="51498"/>
    <cellStyle name="Normal 3 2 2 3 6 5 3" xfId="37174"/>
    <cellStyle name="Normal 3 2 2 3 6 6" xfId="15600"/>
    <cellStyle name="Normal 3 2 2 3 6 6 2" xfId="44336"/>
    <cellStyle name="Normal 3 2 2 3 6 7" xfId="30012"/>
    <cellStyle name="Normal 3 2 2 3 7" xfId="1471"/>
    <cellStyle name="Normal 3 2 2 3 7 2" xfId="3286"/>
    <cellStyle name="Normal 3 2 2 3 7 2 2" xfId="6945"/>
    <cellStyle name="Normal 3 2 2 3 7 2 2 2" xfId="14205"/>
    <cellStyle name="Normal 3 2 2 3 7 2 2 2 2" xfId="28583"/>
    <cellStyle name="Normal 3 2 2 3 7 2 2 2 2 2" xfId="57317"/>
    <cellStyle name="Normal 3 2 2 3 7 2 2 2 3" xfId="42993"/>
    <cellStyle name="Normal 3 2 2 3 7 2 2 3" xfId="21420"/>
    <cellStyle name="Normal 3 2 2 3 7 2 2 3 2" xfId="50155"/>
    <cellStyle name="Normal 3 2 2 3 7 2 2 4" xfId="35831"/>
    <cellStyle name="Normal 3 2 2 3 7 2 3" xfId="10618"/>
    <cellStyle name="Normal 3 2 2 3 7 2 3 2" xfId="25001"/>
    <cellStyle name="Normal 3 2 2 3 7 2 3 2 2" xfId="53736"/>
    <cellStyle name="Normal 3 2 2 3 7 2 3 3" xfId="39412"/>
    <cellStyle name="Normal 3 2 2 3 7 2 4" xfId="17838"/>
    <cellStyle name="Normal 3 2 2 3 7 2 4 2" xfId="46574"/>
    <cellStyle name="Normal 3 2 2 3 7 2 5" xfId="32250"/>
    <cellStyle name="Normal 3 2 2 3 7 3" xfId="5154"/>
    <cellStyle name="Normal 3 2 2 3 7 3 2" xfId="12415"/>
    <cellStyle name="Normal 3 2 2 3 7 3 2 2" xfId="26793"/>
    <cellStyle name="Normal 3 2 2 3 7 3 2 2 2" xfId="55527"/>
    <cellStyle name="Normal 3 2 2 3 7 3 2 3" xfId="41203"/>
    <cellStyle name="Normal 3 2 2 3 7 3 3" xfId="19630"/>
    <cellStyle name="Normal 3 2 2 3 7 3 3 2" xfId="48365"/>
    <cellStyle name="Normal 3 2 2 3 7 3 4" xfId="34041"/>
    <cellStyle name="Normal 3 2 2 3 7 4" xfId="8827"/>
    <cellStyle name="Normal 3 2 2 3 7 4 2" xfId="23211"/>
    <cellStyle name="Normal 3 2 2 3 7 4 2 2" xfId="51946"/>
    <cellStyle name="Normal 3 2 2 3 7 4 3" xfId="37622"/>
    <cellStyle name="Normal 3 2 2 3 7 5" xfId="16048"/>
    <cellStyle name="Normal 3 2 2 3 7 5 2" xfId="44784"/>
    <cellStyle name="Normal 3 2 2 3 7 6" xfId="30460"/>
    <cellStyle name="Normal 3 2 2 3 8" xfId="2390"/>
    <cellStyle name="Normal 3 2 2 3 8 2" xfId="6050"/>
    <cellStyle name="Normal 3 2 2 3 8 2 2" xfId="13310"/>
    <cellStyle name="Normal 3 2 2 3 8 2 2 2" xfId="27688"/>
    <cellStyle name="Normal 3 2 2 3 8 2 2 2 2" xfId="56422"/>
    <cellStyle name="Normal 3 2 2 3 8 2 2 3" xfId="42098"/>
    <cellStyle name="Normal 3 2 2 3 8 2 3" xfId="20525"/>
    <cellStyle name="Normal 3 2 2 3 8 2 3 2" xfId="49260"/>
    <cellStyle name="Normal 3 2 2 3 8 2 4" xfId="34936"/>
    <cellStyle name="Normal 3 2 2 3 8 3" xfId="9723"/>
    <cellStyle name="Normal 3 2 2 3 8 3 2" xfId="24106"/>
    <cellStyle name="Normal 3 2 2 3 8 3 2 2" xfId="52841"/>
    <cellStyle name="Normal 3 2 2 3 8 3 3" xfId="38517"/>
    <cellStyle name="Normal 3 2 2 3 8 4" xfId="16943"/>
    <cellStyle name="Normal 3 2 2 3 8 4 2" xfId="45679"/>
    <cellStyle name="Normal 3 2 2 3 8 5" xfId="31355"/>
    <cellStyle name="Normal 3 2 2 3 9" xfId="4243"/>
    <cellStyle name="Normal 3 2 2 3 9 2" xfId="11519"/>
    <cellStyle name="Normal 3 2 2 3 9 2 2" xfId="25898"/>
    <cellStyle name="Normal 3 2 2 3 9 2 2 2" xfId="54632"/>
    <cellStyle name="Normal 3 2 2 3 9 2 3" xfId="40308"/>
    <cellStyle name="Normal 3 2 2 3 9 3" xfId="18735"/>
    <cellStyle name="Normal 3 2 2 3 9 3 2" xfId="47470"/>
    <cellStyle name="Normal 3 2 2 3 9 4" xfId="33146"/>
    <cellStyle name="Normal 3 2 2 4" xfId="345"/>
    <cellStyle name="Normal 3 2 2 4 10" xfId="15167"/>
    <cellStyle name="Normal 3 2 2 4 10 2" xfId="43903"/>
    <cellStyle name="Normal 3 2 2 4 11" xfId="29579"/>
    <cellStyle name="Normal 3 2 2 4 2" xfId="445"/>
    <cellStyle name="Normal 3 2 2 4 2 10" xfId="29635"/>
    <cellStyle name="Normal 3 2 2 4 2 2" xfId="645"/>
    <cellStyle name="Normal 3 2 2 4 2 2 2" xfId="917"/>
    <cellStyle name="Normal 3 2 2 4 2 2 2 2" xfId="1364"/>
    <cellStyle name="Normal 3 2 2 4 2 2 2 2 2" xfId="2347"/>
    <cellStyle name="Normal 3 2 2 4 2 2 2 2 2 2" xfId="4139"/>
    <cellStyle name="Normal 3 2 2 4 2 2 2 2 2 2 2" xfId="7798"/>
    <cellStyle name="Normal 3 2 2 4 2 2 2 2 2 2 2 2" xfId="15058"/>
    <cellStyle name="Normal 3 2 2 4 2 2 2 2 2 2 2 2 2" xfId="29436"/>
    <cellStyle name="Normal 3 2 2 4 2 2 2 2 2 2 2 2 2 2" xfId="58170"/>
    <cellStyle name="Normal 3 2 2 4 2 2 2 2 2 2 2 2 3" xfId="43846"/>
    <cellStyle name="Normal 3 2 2 4 2 2 2 2 2 2 2 3" xfId="22273"/>
    <cellStyle name="Normal 3 2 2 4 2 2 2 2 2 2 2 3 2" xfId="51008"/>
    <cellStyle name="Normal 3 2 2 4 2 2 2 2 2 2 2 4" xfId="36684"/>
    <cellStyle name="Normal 3 2 2 4 2 2 2 2 2 2 3" xfId="11471"/>
    <cellStyle name="Normal 3 2 2 4 2 2 2 2 2 2 3 2" xfId="25854"/>
    <cellStyle name="Normal 3 2 2 4 2 2 2 2 2 2 3 2 2" xfId="54589"/>
    <cellStyle name="Normal 3 2 2 4 2 2 2 2 2 2 3 3" xfId="40265"/>
    <cellStyle name="Normal 3 2 2 4 2 2 2 2 2 2 4" xfId="18691"/>
    <cellStyle name="Normal 3 2 2 4 2 2 2 2 2 2 4 2" xfId="47427"/>
    <cellStyle name="Normal 3 2 2 4 2 2 2 2 2 2 5" xfId="33103"/>
    <cellStyle name="Normal 3 2 2 4 2 2 2 2 2 3" xfId="6008"/>
    <cellStyle name="Normal 3 2 2 4 2 2 2 2 2 3 2" xfId="13268"/>
    <cellStyle name="Normal 3 2 2 4 2 2 2 2 2 3 2 2" xfId="27646"/>
    <cellStyle name="Normal 3 2 2 4 2 2 2 2 2 3 2 2 2" xfId="56380"/>
    <cellStyle name="Normal 3 2 2 4 2 2 2 2 2 3 2 3" xfId="42056"/>
    <cellStyle name="Normal 3 2 2 4 2 2 2 2 2 3 3" xfId="20483"/>
    <cellStyle name="Normal 3 2 2 4 2 2 2 2 2 3 3 2" xfId="49218"/>
    <cellStyle name="Normal 3 2 2 4 2 2 2 2 2 3 4" xfId="34894"/>
    <cellStyle name="Normal 3 2 2 4 2 2 2 2 2 4" xfId="9681"/>
    <cellStyle name="Normal 3 2 2 4 2 2 2 2 2 4 2" xfId="24064"/>
    <cellStyle name="Normal 3 2 2 4 2 2 2 2 2 4 2 2" xfId="52799"/>
    <cellStyle name="Normal 3 2 2 4 2 2 2 2 2 4 3" xfId="38475"/>
    <cellStyle name="Normal 3 2 2 4 2 2 2 2 2 5" xfId="16901"/>
    <cellStyle name="Normal 3 2 2 4 2 2 2 2 2 5 2" xfId="45637"/>
    <cellStyle name="Normal 3 2 2 4 2 2 2 2 2 6" xfId="31313"/>
    <cellStyle name="Normal 3 2 2 4 2 2 2 2 3" xfId="3243"/>
    <cellStyle name="Normal 3 2 2 4 2 2 2 2 3 2" xfId="6903"/>
    <cellStyle name="Normal 3 2 2 4 2 2 2 2 3 2 2" xfId="14163"/>
    <cellStyle name="Normal 3 2 2 4 2 2 2 2 3 2 2 2" xfId="28541"/>
    <cellStyle name="Normal 3 2 2 4 2 2 2 2 3 2 2 2 2" xfId="57275"/>
    <cellStyle name="Normal 3 2 2 4 2 2 2 2 3 2 2 3" xfId="42951"/>
    <cellStyle name="Normal 3 2 2 4 2 2 2 2 3 2 3" xfId="21378"/>
    <cellStyle name="Normal 3 2 2 4 2 2 2 2 3 2 3 2" xfId="50113"/>
    <cellStyle name="Normal 3 2 2 4 2 2 2 2 3 2 4" xfId="35789"/>
    <cellStyle name="Normal 3 2 2 4 2 2 2 2 3 3" xfId="10576"/>
    <cellStyle name="Normal 3 2 2 4 2 2 2 2 3 3 2" xfId="24959"/>
    <cellStyle name="Normal 3 2 2 4 2 2 2 2 3 3 2 2" xfId="53694"/>
    <cellStyle name="Normal 3 2 2 4 2 2 2 2 3 3 3" xfId="39370"/>
    <cellStyle name="Normal 3 2 2 4 2 2 2 2 3 4" xfId="17796"/>
    <cellStyle name="Normal 3 2 2 4 2 2 2 2 3 4 2" xfId="46532"/>
    <cellStyle name="Normal 3 2 2 4 2 2 2 2 3 5" xfId="32208"/>
    <cellStyle name="Normal 3 2 2 4 2 2 2 2 4" xfId="5108"/>
    <cellStyle name="Normal 3 2 2 4 2 2 2 2 4 2" xfId="12373"/>
    <cellStyle name="Normal 3 2 2 4 2 2 2 2 4 2 2" xfId="26751"/>
    <cellStyle name="Normal 3 2 2 4 2 2 2 2 4 2 2 2" xfId="55485"/>
    <cellStyle name="Normal 3 2 2 4 2 2 2 2 4 2 3" xfId="41161"/>
    <cellStyle name="Normal 3 2 2 4 2 2 2 2 4 3" xfId="19588"/>
    <cellStyle name="Normal 3 2 2 4 2 2 2 2 4 3 2" xfId="48323"/>
    <cellStyle name="Normal 3 2 2 4 2 2 2 2 4 4" xfId="33999"/>
    <cellStyle name="Normal 3 2 2 4 2 2 2 2 5" xfId="8780"/>
    <cellStyle name="Normal 3 2 2 4 2 2 2 2 5 2" xfId="23169"/>
    <cellStyle name="Normal 3 2 2 4 2 2 2 2 5 2 2" xfId="51904"/>
    <cellStyle name="Normal 3 2 2 4 2 2 2 2 5 3" xfId="37580"/>
    <cellStyle name="Normal 3 2 2 4 2 2 2 2 6" xfId="16006"/>
    <cellStyle name="Normal 3 2 2 4 2 2 2 2 6 2" xfId="44742"/>
    <cellStyle name="Normal 3 2 2 4 2 2 2 2 7" xfId="30418"/>
    <cellStyle name="Normal 3 2 2 4 2 2 2 3" xfId="1900"/>
    <cellStyle name="Normal 3 2 2 4 2 2 2 3 2" xfId="3692"/>
    <cellStyle name="Normal 3 2 2 4 2 2 2 3 2 2" xfId="7351"/>
    <cellStyle name="Normal 3 2 2 4 2 2 2 3 2 2 2" xfId="14611"/>
    <cellStyle name="Normal 3 2 2 4 2 2 2 3 2 2 2 2" xfId="28989"/>
    <cellStyle name="Normal 3 2 2 4 2 2 2 3 2 2 2 2 2" xfId="57723"/>
    <cellStyle name="Normal 3 2 2 4 2 2 2 3 2 2 2 3" xfId="43399"/>
    <cellStyle name="Normal 3 2 2 4 2 2 2 3 2 2 3" xfId="21826"/>
    <cellStyle name="Normal 3 2 2 4 2 2 2 3 2 2 3 2" xfId="50561"/>
    <cellStyle name="Normal 3 2 2 4 2 2 2 3 2 2 4" xfId="36237"/>
    <cellStyle name="Normal 3 2 2 4 2 2 2 3 2 3" xfId="11024"/>
    <cellStyle name="Normal 3 2 2 4 2 2 2 3 2 3 2" xfId="25407"/>
    <cellStyle name="Normal 3 2 2 4 2 2 2 3 2 3 2 2" xfId="54142"/>
    <cellStyle name="Normal 3 2 2 4 2 2 2 3 2 3 3" xfId="39818"/>
    <cellStyle name="Normal 3 2 2 4 2 2 2 3 2 4" xfId="18244"/>
    <cellStyle name="Normal 3 2 2 4 2 2 2 3 2 4 2" xfId="46980"/>
    <cellStyle name="Normal 3 2 2 4 2 2 2 3 2 5" xfId="32656"/>
    <cellStyle name="Normal 3 2 2 4 2 2 2 3 3" xfId="5561"/>
    <cellStyle name="Normal 3 2 2 4 2 2 2 3 3 2" xfId="12821"/>
    <cellStyle name="Normal 3 2 2 4 2 2 2 3 3 2 2" xfId="27199"/>
    <cellStyle name="Normal 3 2 2 4 2 2 2 3 3 2 2 2" xfId="55933"/>
    <cellStyle name="Normal 3 2 2 4 2 2 2 3 3 2 3" xfId="41609"/>
    <cellStyle name="Normal 3 2 2 4 2 2 2 3 3 3" xfId="20036"/>
    <cellStyle name="Normal 3 2 2 4 2 2 2 3 3 3 2" xfId="48771"/>
    <cellStyle name="Normal 3 2 2 4 2 2 2 3 3 4" xfId="34447"/>
    <cellStyle name="Normal 3 2 2 4 2 2 2 3 4" xfId="9234"/>
    <cellStyle name="Normal 3 2 2 4 2 2 2 3 4 2" xfId="23617"/>
    <cellStyle name="Normal 3 2 2 4 2 2 2 3 4 2 2" xfId="52352"/>
    <cellStyle name="Normal 3 2 2 4 2 2 2 3 4 3" xfId="38028"/>
    <cellStyle name="Normal 3 2 2 4 2 2 2 3 5" xfId="16454"/>
    <cellStyle name="Normal 3 2 2 4 2 2 2 3 5 2" xfId="45190"/>
    <cellStyle name="Normal 3 2 2 4 2 2 2 3 6" xfId="30866"/>
    <cellStyle name="Normal 3 2 2 4 2 2 2 4" xfId="2796"/>
    <cellStyle name="Normal 3 2 2 4 2 2 2 4 2" xfId="6456"/>
    <cellStyle name="Normal 3 2 2 4 2 2 2 4 2 2" xfId="13716"/>
    <cellStyle name="Normal 3 2 2 4 2 2 2 4 2 2 2" xfId="28094"/>
    <cellStyle name="Normal 3 2 2 4 2 2 2 4 2 2 2 2" xfId="56828"/>
    <cellStyle name="Normal 3 2 2 4 2 2 2 4 2 2 3" xfId="42504"/>
    <cellStyle name="Normal 3 2 2 4 2 2 2 4 2 3" xfId="20931"/>
    <cellStyle name="Normal 3 2 2 4 2 2 2 4 2 3 2" xfId="49666"/>
    <cellStyle name="Normal 3 2 2 4 2 2 2 4 2 4" xfId="35342"/>
    <cellStyle name="Normal 3 2 2 4 2 2 2 4 3" xfId="10129"/>
    <cellStyle name="Normal 3 2 2 4 2 2 2 4 3 2" xfId="24512"/>
    <cellStyle name="Normal 3 2 2 4 2 2 2 4 3 2 2" xfId="53247"/>
    <cellStyle name="Normal 3 2 2 4 2 2 2 4 3 3" xfId="38923"/>
    <cellStyle name="Normal 3 2 2 4 2 2 2 4 4" xfId="17349"/>
    <cellStyle name="Normal 3 2 2 4 2 2 2 4 4 2" xfId="46085"/>
    <cellStyle name="Normal 3 2 2 4 2 2 2 4 5" xfId="31761"/>
    <cellStyle name="Normal 3 2 2 4 2 2 2 5" xfId="4661"/>
    <cellStyle name="Normal 3 2 2 4 2 2 2 5 2" xfId="11926"/>
    <cellStyle name="Normal 3 2 2 4 2 2 2 5 2 2" xfId="26304"/>
    <cellStyle name="Normal 3 2 2 4 2 2 2 5 2 2 2" xfId="55038"/>
    <cellStyle name="Normal 3 2 2 4 2 2 2 5 2 3" xfId="40714"/>
    <cellStyle name="Normal 3 2 2 4 2 2 2 5 3" xfId="19141"/>
    <cellStyle name="Normal 3 2 2 4 2 2 2 5 3 2" xfId="47876"/>
    <cellStyle name="Normal 3 2 2 4 2 2 2 5 4" xfId="33552"/>
    <cellStyle name="Normal 3 2 2 4 2 2 2 6" xfId="8333"/>
    <cellStyle name="Normal 3 2 2 4 2 2 2 6 2" xfId="22722"/>
    <cellStyle name="Normal 3 2 2 4 2 2 2 6 2 2" xfId="51457"/>
    <cellStyle name="Normal 3 2 2 4 2 2 2 6 3" xfId="37133"/>
    <cellStyle name="Normal 3 2 2 4 2 2 2 7" xfId="15559"/>
    <cellStyle name="Normal 3 2 2 4 2 2 2 7 2" xfId="44295"/>
    <cellStyle name="Normal 3 2 2 4 2 2 2 8" xfId="29971"/>
    <cellStyle name="Normal 3 2 2 4 2 2 3" xfId="1140"/>
    <cellStyle name="Normal 3 2 2 4 2 2 3 2" xfId="2123"/>
    <cellStyle name="Normal 3 2 2 4 2 2 3 2 2" xfId="3915"/>
    <cellStyle name="Normal 3 2 2 4 2 2 3 2 2 2" xfId="7574"/>
    <cellStyle name="Normal 3 2 2 4 2 2 3 2 2 2 2" xfId="14834"/>
    <cellStyle name="Normal 3 2 2 4 2 2 3 2 2 2 2 2" xfId="29212"/>
    <cellStyle name="Normal 3 2 2 4 2 2 3 2 2 2 2 2 2" xfId="57946"/>
    <cellStyle name="Normal 3 2 2 4 2 2 3 2 2 2 2 3" xfId="43622"/>
    <cellStyle name="Normal 3 2 2 4 2 2 3 2 2 2 3" xfId="22049"/>
    <cellStyle name="Normal 3 2 2 4 2 2 3 2 2 2 3 2" xfId="50784"/>
    <cellStyle name="Normal 3 2 2 4 2 2 3 2 2 2 4" xfId="36460"/>
    <cellStyle name="Normal 3 2 2 4 2 2 3 2 2 3" xfId="11247"/>
    <cellStyle name="Normal 3 2 2 4 2 2 3 2 2 3 2" xfId="25630"/>
    <cellStyle name="Normal 3 2 2 4 2 2 3 2 2 3 2 2" xfId="54365"/>
    <cellStyle name="Normal 3 2 2 4 2 2 3 2 2 3 3" xfId="40041"/>
    <cellStyle name="Normal 3 2 2 4 2 2 3 2 2 4" xfId="18467"/>
    <cellStyle name="Normal 3 2 2 4 2 2 3 2 2 4 2" xfId="47203"/>
    <cellStyle name="Normal 3 2 2 4 2 2 3 2 2 5" xfId="32879"/>
    <cellStyle name="Normal 3 2 2 4 2 2 3 2 3" xfId="5784"/>
    <cellStyle name="Normal 3 2 2 4 2 2 3 2 3 2" xfId="13044"/>
    <cellStyle name="Normal 3 2 2 4 2 2 3 2 3 2 2" xfId="27422"/>
    <cellStyle name="Normal 3 2 2 4 2 2 3 2 3 2 2 2" xfId="56156"/>
    <cellStyle name="Normal 3 2 2 4 2 2 3 2 3 2 3" xfId="41832"/>
    <cellStyle name="Normal 3 2 2 4 2 2 3 2 3 3" xfId="20259"/>
    <cellStyle name="Normal 3 2 2 4 2 2 3 2 3 3 2" xfId="48994"/>
    <cellStyle name="Normal 3 2 2 4 2 2 3 2 3 4" xfId="34670"/>
    <cellStyle name="Normal 3 2 2 4 2 2 3 2 4" xfId="9457"/>
    <cellStyle name="Normal 3 2 2 4 2 2 3 2 4 2" xfId="23840"/>
    <cellStyle name="Normal 3 2 2 4 2 2 3 2 4 2 2" xfId="52575"/>
    <cellStyle name="Normal 3 2 2 4 2 2 3 2 4 3" xfId="38251"/>
    <cellStyle name="Normal 3 2 2 4 2 2 3 2 5" xfId="16677"/>
    <cellStyle name="Normal 3 2 2 4 2 2 3 2 5 2" xfId="45413"/>
    <cellStyle name="Normal 3 2 2 4 2 2 3 2 6" xfId="31089"/>
    <cellStyle name="Normal 3 2 2 4 2 2 3 3" xfId="3019"/>
    <cellStyle name="Normal 3 2 2 4 2 2 3 3 2" xfId="6679"/>
    <cellStyle name="Normal 3 2 2 4 2 2 3 3 2 2" xfId="13939"/>
    <cellStyle name="Normal 3 2 2 4 2 2 3 3 2 2 2" xfId="28317"/>
    <cellStyle name="Normal 3 2 2 4 2 2 3 3 2 2 2 2" xfId="57051"/>
    <cellStyle name="Normal 3 2 2 4 2 2 3 3 2 2 3" xfId="42727"/>
    <cellStyle name="Normal 3 2 2 4 2 2 3 3 2 3" xfId="21154"/>
    <cellStyle name="Normal 3 2 2 4 2 2 3 3 2 3 2" xfId="49889"/>
    <cellStyle name="Normal 3 2 2 4 2 2 3 3 2 4" xfId="35565"/>
    <cellStyle name="Normal 3 2 2 4 2 2 3 3 3" xfId="10352"/>
    <cellStyle name="Normal 3 2 2 4 2 2 3 3 3 2" xfId="24735"/>
    <cellStyle name="Normal 3 2 2 4 2 2 3 3 3 2 2" xfId="53470"/>
    <cellStyle name="Normal 3 2 2 4 2 2 3 3 3 3" xfId="39146"/>
    <cellStyle name="Normal 3 2 2 4 2 2 3 3 4" xfId="17572"/>
    <cellStyle name="Normal 3 2 2 4 2 2 3 3 4 2" xfId="46308"/>
    <cellStyle name="Normal 3 2 2 4 2 2 3 3 5" xfId="31984"/>
    <cellStyle name="Normal 3 2 2 4 2 2 3 4" xfId="4884"/>
    <cellStyle name="Normal 3 2 2 4 2 2 3 4 2" xfId="12149"/>
    <cellStyle name="Normal 3 2 2 4 2 2 3 4 2 2" xfId="26527"/>
    <cellStyle name="Normal 3 2 2 4 2 2 3 4 2 2 2" xfId="55261"/>
    <cellStyle name="Normal 3 2 2 4 2 2 3 4 2 3" xfId="40937"/>
    <cellStyle name="Normal 3 2 2 4 2 2 3 4 3" xfId="19364"/>
    <cellStyle name="Normal 3 2 2 4 2 2 3 4 3 2" xfId="48099"/>
    <cellStyle name="Normal 3 2 2 4 2 2 3 4 4" xfId="33775"/>
    <cellStyle name="Normal 3 2 2 4 2 2 3 5" xfId="8556"/>
    <cellStyle name="Normal 3 2 2 4 2 2 3 5 2" xfId="22945"/>
    <cellStyle name="Normal 3 2 2 4 2 2 3 5 2 2" xfId="51680"/>
    <cellStyle name="Normal 3 2 2 4 2 2 3 5 3" xfId="37356"/>
    <cellStyle name="Normal 3 2 2 4 2 2 3 6" xfId="15782"/>
    <cellStyle name="Normal 3 2 2 4 2 2 3 6 2" xfId="44518"/>
    <cellStyle name="Normal 3 2 2 4 2 2 3 7" xfId="30194"/>
    <cellStyle name="Normal 3 2 2 4 2 2 4" xfId="1672"/>
    <cellStyle name="Normal 3 2 2 4 2 2 4 2" xfId="3468"/>
    <cellStyle name="Normal 3 2 2 4 2 2 4 2 2" xfId="7127"/>
    <cellStyle name="Normal 3 2 2 4 2 2 4 2 2 2" xfId="14387"/>
    <cellStyle name="Normal 3 2 2 4 2 2 4 2 2 2 2" xfId="28765"/>
    <cellStyle name="Normal 3 2 2 4 2 2 4 2 2 2 2 2" xfId="57499"/>
    <cellStyle name="Normal 3 2 2 4 2 2 4 2 2 2 3" xfId="43175"/>
    <cellStyle name="Normal 3 2 2 4 2 2 4 2 2 3" xfId="21602"/>
    <cellStyle name="Normal 3 2 2 4 2 2 4 2 2 3 2" xfId="50337"/>
    <cellStyle name="Normal 3 2 2 4 2 2 4 2 2 4" xfId="36013"/>
    <cellStyle name="Normal 3 2 2 4 2 2 4 2 3" xfId="10800"/>
    <cellStyle name="Normal 3 2 2 4 2 2 4 2 3 2" xfId="25183"/>
    <cellStyle name="Normal 3 2 2 4 2 2 4 2 3 2 2" xfId="53918"/>
    <cellStyle name="Normal 3 2 2 4 2 2 4 2 3 3" xfId="39594"/>
    <cellStyle name="Normal 3 2 2 4 2 2 4 2 4" xfId="18020"/>
    <cellStyle name="Normal 3 2 2 4 2 2 4 2 4 2" xfId="46756"/>
    <cellStyle name="Normal 3 2 2 4 2 2 4 2 5" xfId="32432"/>
    <cellStyle name="Normal 3 2 2 4 2 2 4 3" xfId="5337"/>
    <cellStyle name="Normal 3 2 2 4 2 2 4 3 2" xfId="12597"/>
    <cellStyle name="Normal 3 2 2 4 2 2 4 3 2 2" xfId="26975"/>
    <cellStyle name="Normal 3 2 2 4 2 2 4 3 2 2 2" xfId="55709"/>
    <cellStyle name="Normal 3 2 2 4 2 2 4 3 2 3" xfId="41385"/>
    <cellStyle name="Normal 3 2 2 4 2 2 4 3 3" xfId="19812"/>
    <cellStyle name="Normal 3 2 2 4 2 2 4 3 3 2" xfId="48547"/>
    <cellStyle name="Normal 3 2 2 4 2 2 4 3 4" xfId="34223"/>
    <cellStyle name="Normal 3 2 2 4 2 2 4 4" xfId="9010"/>
    <cellStyle name="Normal 3 2 2 4 2 2 4 4 2" xfId="23393"/>
    <cellStyle name="Normal 3 2 2 4 2 2 4 4 2 2" xfId="52128"/>
    <cellStyle name="Normal 3 2 2 4 2 2 4 4 3" xfId="37804"/>
    <cellStyle name="Normal 3 2 2 4 2 2 4 5" xfId="16230"/>
    <cellStyle name="Normal 3 2 2 4 2 2 4 5 2" xfId="44966"/>
    <cellStyle name="Normal 3 2 2 4 2 2 4 6" xfId="30642"/>
    <cellStyle name="Normal 3 2 2 4 2 2 5" xfId="2572"/>
    <cellStyle name="Normal 3 2 2 4 2 2 5 2" xfId="6232"/>
    <cellStyle name="Normal 3 2 2 4 2 2 5 2 2" xfId="13492"/>
    <cellStyle name="Normal 3 2 2 4 2 2 5 2 2 2" xfId="27870"/>
    <cellStyle name="Normal 3 2 2 4 2 2 5 2 2 2 2" xfId="56604"/>
    <cellStyle name="Normal 3 2 2 4 2 2 5 2 2 3" xfId="42280"/>
    <cellStyle name="Normal 3 2 2 4 2 2 5 2 3" xfId="20707"/>
    <cellStyle name="Normal 3 2 2 4 2 2 5 2 3 2" xfId="49442"/>
    <cellStyle name="Normal 3 2 2 4 2 2 5 2 4" xfId="35118"/>
    <cellStyle name="Normal 3 2 2 4 2 2 5 3" xfId="9905"/>
    <cellStyle name="Normal 3 2 2 4 2 2 5 3 2" xfId="24288"/>
    <cellStyle name="Normal 3 2 2 4 2 2 5 3 2 2" xfId="53023"/>
    <cellStyle name="Normal 3 2 2 4 2 2 5 3 3" xfId="38699"/>
    <cellStyle name="Normal 3 2 2 4 2 2 5 4" xfId="17125"/>
    <cellStyle name="Normal 3 2 2 4 2 2 5 4 2" xfId="45861"/>
    <cellStyle name="Normal 3 2 2 4 2 2 5 5" xfId="31537"/>
    <cellStyle name="Normal 3 2 2 4 2 2 6" xfId="4435"/>
    <cellStyle name="Normal 3 2 2 4 2 2 6 2" xfId="11702"/>
    <cellStyle name="Normal 3 2 2 4 2 2 6 2 2" xfId="26080"/>
    <cellStyle name="Normal 3 2 2 4 2 2 6 2 2 2" xfId="54814"/>
    <cellStyle name="Normal 3 2 2 4 2 2 6 2 3" xfId="40490"/>
    <cellStyle name="Normal 3 2 2 4 2 2 6 3" xfId="18917"/>
    <cellStyle name="Normal 3 2 2 4 2 2 6 3 2" xfId="47652"/>
    <cellStyle name="Normal 3 2 2 4 2 2 6 4" xfId="33328"/>
    <cellStyle name="Normal 3 2 2 4 2 2 7" xfId="8106"/>
    <cellStyle name="Normal 3 2 2 4 2 2 7 2" xfId="22498"/>
    <cellStyle name="Normal 3 2 2 4 2 2 7 2 2" xfId="51233"/>
    <cellStyle name="Normal 3 2 2 4 2 2 7 3" xfId="36909"/>
    <cellStyle name="Normal 3 2 2 4 2 2 8" xfId="15335"/>
    <cellStyle name="Normal 3 2 2 4 2 2 8 2" xfId="44071"/>
    <cellStyle name="Normal 3 2 2 4 2 2 9" xfId="29747"/>
    <cellStyle name="Normal 3 2 2 4 2 3" xfId="803"/>
    <cellStyle name="Normal 3 2 2 4 2 3 2" xfId="1252"/>
    <cellStyle name="Normal 3 2 2 4 2 3 2 2" xfId="2235"/>
    <cellStyle name="Normal 3 2 2 4 2 3 2 2 2" xfId="4027"/>
    <cellStyle name="Normal 3 2 2 4 2 3 2 2 2 2" xfId="7686"/>
    <cellStyle name="Normal 3 2 2 4 2 3 2 2 2 2 2" xfId="14946"/>
    <cellStyle name="Normal 3 2 2 4 2 3 2 2 2 2 2 2" xfId="29324"/>
    <cellStyle name="Normal 3 2 2 4 2 3 2 2 2 2 2 2 2" xfId="58058"/>
    <cellStyle name="Normal 3 2 2 4 2 3 2 2 2 2 2 3" xfId="43734"/>
    <cellStyle name="Normal 3 2 2 4 2 3 2 2 2 2 3" xfId="22161"/>
    <cellStyle name="Normal 3 2 2 4 2 3 2 2 2 2 3 2" xfId="50896"/>
    <cellStyle name="Normal 3 2 2 4 2 3 2 2 2 2 4" xfId="36572"/>
    <cellStyle name="Normal 3 2 2 4 2 3 2 2 2 3" xfId="11359"/>
    <cellStyle name="Normal 3 2 2 4 2 3 2 2 2 3 2" xfId="25742"/>
    <cellStyle name="Normal 3 2 2 4 2 3 2 2 2 3 2 2" xfId="54477"/>
    <cellStyle name="Normal 3 2 2 4 2 3 2 2 2 3 3" xfId="40153"/>
    <cellStyle name="Normal 3 2 2 4 2 3 2 2 2 4" xfId="18579"/>
    <cellStyle name="Normal 3 2 2 4 2 3 2 2 2 4 2" xfId="47315"/>
    <cellStyle name="Normal 3 2 2 4 2 3 2 2 2 5" xfId="32991"/>
    <cellStyle name="Normal 3 2 2 4 2 3 2 2 3" xfId="5896"/>
    <cellStyle name="Normal 3 2 2 4 2 3 2 2 3 2" xfId="13156"/>
    <cellStyle name="Normal 3 2 2 4 2 3 2 2 3 2 2" xfId="27534"/>
    <cellStyle name="Normal 3 2 2 4 2 3 2 2 3 2 2 2" xfId="56268"/>
    <cellStyle name="Normal 3 2 2 4 2 3 2 2 3 2 3" xfId="41944"/>
    <cellStyle name="Normal 3 2 2 4 2 3 2 2 3 3" xfId="20371"/>
    <cellStyle name="Normal 3 2 2 4 2 3 2 2 3 3 2" xfId="49106"/>
    <cellStyle name="Normal 3 2 2 4 2 3 2 2 3 4" xfId="34782"/>
    <cellStyle name="Normal 3 2 2 4 2 3 2 2 4" xfId="9569"/>
    <cellStyle name="Normal 3 2 2 4 2 3 2 2 4 2" xfId="23952"/>
    <cellStyle name="Normal 3 2 2 4 2 3 2 2 4 2 2" xfId="52687"/>
    <cellStyle name="Normal 3 2 2 4 2 3 2 2 4 3" xfId="38363"/>
    <cellStyle name="Normal 3 2 2 4 2 3 2 2 5" xfId="16789"/>
    <cellStyle name="Normal 3 2 2 4 2 3 2 2 5 2" xfId="45525"/>
    <cellStyle name="Normal 3 2 2 4 2 3 2 2 6" xfId="31201"/>
    <cellStyle name="Normal 3 2 2 4 2 3 2 3" xfId="3131"/>
    <cellStyle name="Normal 3 2 2 4 2 3 2 3 2" xfId="6791"/>
    <cellStyle name="Normal 3 2 2 4 2 3 2 3 2 2" xfId="14051"/>
    <cellStyle name="Normal 3 2 2 4 2 3 2 3 2 2 2" xfId="28429"/>
    <cellStyle name="Normal 3 2 2 4 2 3 2 3 2 2 2 2" xfId="57163"/>
    <cellStyle name="Normal 3 2 2 4 2 3 2 3 2 2 3" xfId="42839"/>
    <cellStyle name="Normal 3 2 2 4 2 3 2 3 2 3" xfId="21266"/>
    <cellStyle name="Normal 3 2 2 4 2 3 2 3 2 3 2" xfId="50001"/>
    <cellStyle name="Normal 3 2 2 4 2 3 2 3 2 4" xfId="35677"/>
    <cellStyle name="Normal 3 2 2 4 2 3 2 3 3" xfId="10464"/>
    <cellStyle name="Normal 3 2 2 4 2 3 2 3 3 2" xfId="24847"/>
    <cellStyle name="Normal 3 2 2 4 2 3 2 3 3 2 2" xfId="53582"/>
    <cellStyle name="Normal 3 2 2 4 2 3 2 3 3 3" xfId="39258"/>
    <cellStyle name="Normal 3 2 2 4 2 3 2 3 4" xfId="17684"/>
    <cellStyle name="Normal 3 2 2 4 2 3 2 3 4 2" xfId="46420"/>
    <cellStyle name="Normal 3 2 2 4 2 3 2 3 5" xfId="32096"/>
    <cellStyle name="Normal 3 2 2 4 2 3 2 4" xfId="4996"/>
    <cellStyle name="Normal 3 2 2 4 2 3 2 4 2" xfId="12261"/>
    <cellStyle name="Normal 3 2 2 4 2 3 2 4 2 2" xfId="26639"/>
    <cellStyle name="Normal 3 2 2 4 2 3 2 4 2 2 2" xfId="55373"/>
    <cellStyle name="Normal 3 2 2 4 2 3 2 4 2 3" xfId="41049"/>
    <cellStyle name="Normal 3 2 2 4 2 3 2 4 3" xfId="19476"/>
    <cellStyle name="Normal 3 2 2 4 2 3 2 4 3 2" xfId="48211"/>
    <cellStyle name="Normal 3 2 2 4 2 3 2 4 4" xfId="33887"/>
    <cellStyle name="Normal 3 2 2 4 2 3 2 5" xfId="8668"/>
    <cellStyle name="Normal 3 2 2 4 2 3 2 5 2" xfId="23057"/>
    <cellStyle name="Normal 3 2 2 4 2 3 2 5 2 2" xfId="51792"/>
    <cellStyle name="Normal 3 2 2 4 2 3 2 5 3" xfId="37468"/>
    <cellStyle name="Normal 3 2 2 4 2 3 2 6" xfId="15894"/>
    <cellStyle name="Normal 3 2 2 4 2 3 2 6 2" xfId="44630"/>
    <cellStyle name="Normal 3 2 2 4 2 3 2 7" xfId="30306"/>
    <cellStyle name="Normal 3 2 2 4 2 3 3" xfId="1788"/>
    <cellStyle name="Normal 3 2 2 4 2 3 3 2" xfId="3580"/>
    <cellStyle name="Normal 3 2 2 4 2 3 3 2 2" xfId="7239"/>
    <cellStyle name="Normal 3 2 2 4 2 3 3 2 2 2" xfId="14499"/>
    <cellStyle name="Normal 3 2 2 4 2 3 3 2 2 2 2" xfId="28877"/>
    <cellStyle name="Normal 3 2 2 4 2 3 3 2 2 2 2 2" xfId="57611"/>
    <cellStyle name="Normal 3 2 2 4 2 3 3 2 2 2 3" xfId="43287"/>
    <cellStyle name="Normal 3 2 2 4 2 3 3 2 2 3" xfId="21714"/>
    <cellStyle name="Normal 3 2 2 4 2 3 3 2 2 3 2" xfId="50449"/>
    <cellStyle name="Normal 3 2 2 4 2 3 3 2 2 4" xfId="36125"/>
    <cellStyle name="Normal 3 2 2 4 2 3 3 2 3" xfId="10912"/>
    <cellStyle name="Normal 3 2 2 4 2 3 3 2 3 2" xfId="25295"/>
    <cellStyle name="Normal 3 2 2 4 2 3 3 2 3 2 2" xfId="54030"/>
    <cellStyle name="Normal 3 2 2 4 2 3 3 2 3 3" xfId="39706"/>
    <cellStyle name="Normal 3 2 2 4 2 3 3 2 4" xfId="18132"/>
    <cellStyle name="Normal 3 2 2 4 2 3 3 2 4 2" xfId="46868"/>
    <cellStyle name="Normal 3 2 2 4 2 3 3 2 5" xfId="32544"/>
    <cellStyle name="Normal 3 2 2 4 2 3 3 3" xfId="5449"/>
    <cellStyle name="Normal 3 2 2 4 2 3 3 3 2" xfId="12709"/>
    <cellStyle name="Normal 3 2 2 4 2 3 3 3 2 2" xfId="27087"/>
    <cellStyle name="Normal 3 2 2 4 2 3 3 3 2 2 2" xfId="55821"/>
    <cellStyle name="Normal 3 2 2 4 2 3 3 3 2 3" xfId="41497"/>
    <cellStyle name="Normal 3 2 2 4 2 3 3 3 3" xfId="19924"/>
    <cellStyle name="Normal 3 2 2 4 2 3 3 3 3 2" xfId="48659"/>
    <cellStyle name="Normal 3 2 2 4 2 3 3 3 4" xfId="34335"/>
    <cellStyle name="Normal 3 2 2 4 2 3 3 4" xfId="9122"/>
    <cellStyle name="Normal 3 2 2 4 2 3 3 4 2" xfId="23505"/>
    <cellStyle name="Normal 3 2 2 4 2 3 3 4 2 2" xfId="52240"/>
    <cellStyle name="Normal 3 2 2 4 2 3 3 4 3" xfId="37916"/>
    <cellStyle name="Normal 3 2 2 4 2 3 3 5" xfId="16342"/>
    <cellStyle name="Normal 3 2 2 4 2 3 3 5 2" xfId="45078"/>
    <cellStyle name="Normal 3 2 2 4 2 3 3 6" xfId="30754"/>
    <cellStyle name="Normal 3 2 2 4 2 3 4" xfId="2684"/>
    <cellStyle name="Normal 3 2 2 4 2 3 4 2" xfId="6344"/>
    <cellStyle name="Normal 3 2 2 4 2 3 4 2 2" xfId="13604"/>
    <cellStyle name="Normal 3 2 2 4 2 3 4 2 2 2" xfId="27982"/>
    <cellStyle name="Normal 3 2 2 4 2 3 4 2 2 2 2" xfId="56716"/>
    <cellStyle name="Normal 3 2 2 4 2 3 4 2 2 3" xfId="42392"/>
    <cellStyle name="Normal 3 2 2 4 2 3 4 2 3" xfId="20819"/>
    <cellStyle name="Normal 3 2 2 4 2 3 4 2 3 2" xfId="49554"/>
    <cellStyle name="Normal 3 2 2 4 2 3 4 2 4" xfId="35230"/>
    <cellStyle name="Normal 3 2 2 4 2 3 4 3" xfId="10017"/>
    <cellStyle name="Normal 3 2 2 4 2 3 4 3 2" xfId="24400"/>
    <cellStyle name="Normal 3 2 2 4 2 3 4 3 2 2" xfId="53135"/>
    <cellStyle name="Normal 3 2 2 4 2 3 4 3 3" xfId="38811"/>
    <cellStyle name="Normal 3 2 2 4 2 3 4 4" xfId="17237"/>
    <cellStyle name="Normal 3 2 2 4 2 3 4 4 2" xfId="45973"/>
    <cellStyle name="Normal 3 2 2 4 2 3 4 5" xfId="31649"/>
    <cellStyle name="Normal 3 2 2 4 2 3 5" xfId="4548"/>
    <cellStyle name="Normal 3 2 2 4 2 3 5 2" xfId="11814"/>
    <cellStyle name="Normal 3 2 2 4 2 3 5 2 2" xfId="26192"/>
    <cellStyle name="Normal 3 2 2 4 2 3 5 2 2 2" xfId="54926"/>
    <cellStyle name="Normal 3 2 2 4 2 3 5 2 3" xfId="40602"/>
    <cellStyle name="Normal 3 2 2 4 2 3 5 3" xfId="19029"/>
    <cellStyle name="Normal 3 2 2 4 2 3 5 3 2" xfId="47764"/>
    <cellStyle name="Normal 3 2 2 4 2 3 5 4" xfId="33440"/>
    <cellStyle name="Normal 3 2 2 4 2 3 6" xfId="8221"/>
    <cellStyle name="Normal 3 2 2 4 2 3 6 2" xfId="22610"/>
    <cellStyle name="Normal 3 2 2 4 2 3 6 2 2" xfId="51345"/>
    <cellStyle name="Normal 3 2 2 4 2 3 6 3" xfId="37021"/>
    <cellStyle name="Normal 3 2 2 4 2 3 7" xfId="15447"/>
    <cellStyle name="Normal 3 2 2 4 2 3 7 2" xfId="44183"/>
    <cellStyle name="Normal 3 2 2 4 2 3 8" xfId="29859"/>
    <cellStyle name="Normal 3 2 2 4 2 4" xfId="1028"/>
    <cellStyle name="Normal 3 2 2 4 2 4 2" xfId="2011"/>
    <cellStyle name="Normal 3 2 2 4 2 4 2 2" xfId="3803"/>
    <cellStyle name="Normal 3 2 2 4 2 4 2 2 2" xfId="7462"/>
    <cellStyle name="Normal 3 2 2 4 2 4 2 2 2 2" xfId="14722"/>
    <cellStyle name="Normal 3 2 2 4 2 4 2 2 2 2 2" xfId="29100"/>
    <cellStyle name="Normal 3 2 2 4 2 4 2 2 2 2 2 2" xfId="57834"/>
    <cellStyle name="Normal 3 2 2 4 2 4 2 2 2 2 3" xfId="43510"/>
    <cellStyle name="Normal 3 2 2 4 2 4 2 2 2 3" xfId="21937"/>
    <cellStyle name="Normal 3 2 2 4 2 4 2 2 2 3 2" xfId="50672"/>
    <cellStyle name="Normal 3 2 2 4 2 4 2 2 2 4" xfId="36348"/>
    <cellStyle name="Normal 3 2 2 4 2 4 2 2 3" xfId="11135"/>
    <cellStyle name="Normal 3 2 2 4 2 4 2 2 3 2" xfId="25518"/>
    <cellStyle name="Normal 3 2 2 4 2 4 2 2 3 2 2" xfId="54253"/>
    <cellStyle name="Normal 3 2 2 4 2 4 2 2 3 3" xfId="39929"/>
    <cellStyle name="Normal 3 2 2 4 2 4 2 2 4" xfId="18355"/>
    <cellStyle name="Normal 3 2 2 4 2 4 2 2 4 2" xfId="47091"/>
    <cellStyle name="Normal 3 2 2 4 2 4 2 2 5" xfId="32767"/>
    <cellStyle name="Normal 3 2 2 4 2 4 2 3" xfId="5672"/>
    <cellStyle name="Normal 3 2 2 4 2 4 2 3 2" xfId="12932"/>
    <cellStyle name="Normal 3 2 2 4 2 4 2 3 2 2" xfId="27310"/>
    <cellStyle name="Normal 3 2 2 4 2 4 2 3 2 2 2" xfId="56044"/>
    <cellStyle name="Normal 3 2 2 4 2 4 2 3 2 3" xfId="41720"/>
    <cellStyle name="Normal 3 2 2 4 2 4 2 3 3" xfId="20147"/>
    <cellStyle name="Normal 3 2 2 4 2 4 2 3 3 2" xfId="48882"/>
    <cellStyle name="Normal 3 2 2 4 2 4 2 3 4" xfId="34558"/>
    <cellStyle name="Normal 3 2 2 4 2 4 2 4" xfId="9345"/>
    <cellStyle name="Normal 3 2 2 4 2 4 2 4 2" xfId="23728"/>
    <cellStyle name="Normal 3 2 2 4 2 4 2 4 2 2" xfId="52463"/>
    <cellStyle name="Normal 3 2 2 4 2 4 2 4 3" xfId="38139"/>
    <cellStyle name="Normal 3 2 2 4 2 4 2 5" xfId="16565"/>
    <cellStyle name="Normal 3 2 2 4 2 4 2 5 2" xfId="45301"/>
    <cellStyle name="Normal 3 2 2 4 2 4 2 6" xfId="30977"/>
    <cellStyle name="Normal 3 2 2 4 2 4 3" xfId="2907"/>
    <cellStyle name="Normal 3 2 2 4 2 4 3 2" xfId="6567"/>
    <cellStyle name="Normal 3 2 2 4 2 4 3 2 2" xfId="13827"/>
    <cellStyle name="Normal 3 2 2 4 2 4 3 2 2 2" xfId="28205"/>
    <cellStyle name="Normal 3 2 2 4 2 4 3 2 2 2 2" xfId="56939"/>
    <cellStyle name="Normal 3 2 2 4 2 4 3 2 2 3" xfId="42615"/>
    <cellStyle name="Normal 3 2 2 4 2 4 3 2 3" xfId="21042"/>
    <cellStyle name="Normal 3 2 2 4 2 4 3 2 3 2" xfId="49777"/>
    <cellStyle name="Normal 3 2 2 4 2 4 3 2 4" xfId="35453"/>
    <cellStyle name="Normal 3 2 2 4 2 4 3 3" xfId="10240"/>
    <cellStyle name="Normal 3 2 2 4 2 4 3 3 2" xfId="24623"/>
    <cellStyle name="Normal 3 2 2 4 2 4 3 3 2 2" xfId="53358"/>
    <cellStyle name="Normal 3 2 2 4 2 4 3 3 3" xfId="39034"/>
    <cellStyle name="Normal 3 2 2 4 2 4 3 4" xfId="17460"/>
    <cellStyle name="Normal 3 2 2 4 2 4 3 4 2" xfId="46196"/>
    <cellStyle name="Normal 3 2 2 4 2 4 3 5" xfId="31872"/>
    <cellStyle name="Normal 3 2 2 4 2 4 4" xfId="4772"/>
    <cellStyle name="Normal 3 2 2 4 2 4 4 2" xfId="12037"/>
    <cellStyle name="Normal 3 2 2 4 2 4 4 2 2" xfId="26415"/>
    <cellStyle name="Normal 3 2 2 4 2 4 4 2 2 2" xfId="55149"/>
    <cellStyle name="Normal 3 2 2 4 2 4 4 2 3" xfId="40825"/>
    <cellStyle name="Normal 3 2 2 4 2 4 4 3" xfId="19252"/>
    <cellStyle name="Normal 3 2 2 4 2 4 4 3 2" xfId="47987"/>
    <cellStyle name="Normal 3 2 2 4 2 4 4 4" xfId="33663"/>
    <cellStyle name="Normal 3 2 2 4 2 4 5" xfId="8444"/>
    <cellStyle name="Normal 3 2 2 4 2 4 5 2" xfId="22833"/>
    <cellStyle name="Normal 3 2 2 4 2 4 5 2 2" xfId="51568"/>
    <cellStyle name="Normal 3 2 2 4 2 4 5 3" xfId="37244"/>
    <cellStyle name="Normal 3 2 2 4 2 4 6" xfId="15670"/>
    <cellStyle name="Normal 3 2 2 4 2 4 6 2" xfId="44406"/>
    <cellStyle name="Normal 3 2 2 4 2 4 7" xfId="30082"/>
    <cellStyle name="Normal 3 2 2 4 2 5" xfId="1552"/>
    <cellStyle name="Normal 3 2 2 4 2 5 2" xfId="3356"/>
    <cellStyle name="Normal 3 2 2 4 2 5 2 2" xfId="7015"/>
    <cellStyle name="Normal 3 2 2 4 2 5 2 2 2" xfId="14275"/>
    <cellStyle name="Normal 3 2 2 4 2 5 2 2 2 2" xfId="28653"/>
    <cellStyle name="Normal 3 2 2 4 2 5 2 2 2 2 2" xfId="57387"/>
    <cellStyle name="Normal 3 2 2 4 2 5 2 2 2 3" xfId="43063"/>
    <cellStyle name="Normal 3 2 2 4 2 5 2 2 3" xfId="21490"/>
    <cellStyle name="Normal 3 2 2 4 2 5 2 2 3 2" xfId="50225"/>
    <cellStyle name="Normal 3 2 2 4 2 5 2 2 4" xfId="35901"/>
    <cellStyle name="Normal 3 2 2 4 2 5 2 3" xfId="10688"/>
    <cellStyle name="Normal 3 2 2 4 2 5 2 3 2" xfId="25071"/>
    <cellStyle name="Normal 3 2 2 4 2 5 2 3 2 2" xfId="53806"/>
    <cellStyle name="Normal 3 2 2 4 2 5 2 3 3" xfId="39482"/>
    <cellStyle name="Normal 3 2 2 4 2 5 2 4" xfId="17908"/>
    <cellStyle name="Normal 3 2 2 4 2 5 2 4 2" xfId="46644"/>
    <cellStyle name="Normal 3 2 2 4 2 5 2 5" xfId="32320"/>
    <cellStyle name="Normal 3 2 2 4 2 5 3" xfId="5225"/>
    <cellStyle name="Normal 3 2 2 4 2 5 3 2" xfId="12485"/>
    <cellStyle name="Normal 3 2 2 4 2 5 3 2 2" xfId="26863"/>
    <cellStyle name="Normal 3 2 2 4 2 5 3 2 2 2" xfId="55597"/>
    <cellStyle name="Normal 3 2 2 4 2 5 3 2 3" xfId="41273"/>
    <cellStyle name="Normal 3 2 2 4 2 5 3 3" xfId="19700"/>
    <cellStyle name="Normal 3 2 2 4 2 5 3 3 2" xfId="48435"/>
    <cellStyle name="Normal 3 2 2 4 2 5 3 4" xfId="34111"/>
    <cellStyle name="Normal 3 2 2 4 2 5 4" xfId="8898"/>
    <cellStyle name="Normal 3 2 2 4 2 5 4 2" xfId="23281"/>
    <cellStyle name="Normal 3 2 2 4 2 5 4 2 2" xfId="52016"/>
    <cellStyle name="Normal 3 2 2 4 2 5 4 3" xfId="37692"/>
    <cellStyle name="Normal 3 2 2 4 2 5 5" xfId="16118"/>
    <cellStyle name="Normal 3 2 2 4 2 5 5 2" xfId="44854"/>
    <cellStyle name="Normal 3 2 2 4 2 5 6" xfId="30530"/>
    <cellStyle name="Normal 3 2 2 4 2 6" xfId="2460"/>
    <cellStyle name="Normal 3 2 2 4 2 6 2" xfId="6120"/>
    <cellStyle name="Normal 3 2 2 4 2 6 2 2" xfId="13380"/>
    <cellStyle name="Normal 3 2 2 4 2 6 2 2 2" xfId="27758"/>
    <cellStyle name="Normal 3 2 2 4 2 6 2 2 2 2" xfId="56492"/>
    <cellStyle name="Normal 3 2 2 4 2 6 2 2 3" xfId="42168"/>
    <cellStyle name="Normal 3 2 2 4 2 6 2 3" xfId="20595"/>
    <cellStyle name="Normal 3 2 2 4 2 6 2 3 2" xfId="49330"/>
    <cellStyle name="Normal 3 2 2 4 2 6 2 4" xfId="35006"/>
    <cellStyle name="Normal 3 2 2 4 2 6 3" xfId="9793"/>
    <cellStyle name="Normal 3 2 2 4 2 6 3 2" xfId="24176"/>
    <cellStyle name="Normal 3 2 2 4 2 6 3 2 2" xfId="52911"/>
    <cellStyle name="Normal 3 2 2 4 2 6 3 3" xfId="38587"/>
    <cellStyle name="Normal 3 2 2 4 2 6 4" xfId="17013"/>
    <cellStyle name="Normal 3 2 2 4 2 6 4 2" xfId="45749"/>
    <cellStyle name="Normal 3 2 2 4 2 6 5" xfId="31425"/>
    <cellStyle name="Normal 3 2 2 4 2 7" xfId="4319"/>
    <cellStyle name="Normal 3 2 2 4 2 7 2" xfId="11589"/>
    <cellStyle name="Normal 3 2 2 4 2 7 2 2" xfId="25968"/>
    <cellStyle name="Normal 3 2 2 4 2 7 2 2 2" xfId="54702"/>
    <cellStyle name="Normal 3 2 2 4 2 7 2 3" xfId="40378"/>
    <cellStyle name="Normal 3 2 2 4 2 7 3" xfId="18805"/>
    <cellStyle name="Normal 3 2 2 4 2 7 3 2" xfId="47540"/>
    <cellStyle name="Normal 3 2 2 4 2 7 4" xfId="33216"/>
    <cellStyle name="Normal 3 2 2 4 2 8" xfId="7988"/>
    <cellStyle name="Normal 3 2 2 4 2 8 2" xfId="22386"/>
    <cellStyle name="Normal 3 2 2 4 2 8 2 2" xfId="51121"/>
    <cellStyle name="Normal 3 2 2 4 2 8 3" xfId="36797"/>
    <cellStyle name="Normal 3 2 2 4 2 9" xfId="15223"/>
    <cellStyle name="Normal 3 2 2 4 2 9 2" xfId="43959"/>
    <cellStyle name="Normal 3 2 2 4 3" xfId="584"/>
    <cellStyle name="Normal 3 2 2 4 3 2" xfId="861"/>
    <cellStyle name="Normal 3 2 2 4 3 2 2" xfId="1308"/>
    <cellStyle name="Normal 3 2 2 4 3 2 2 2" xfId="2291"/>
    <cellStyle name="Normal 3 2 2 4 3 2 2 2 2" xfId="4083"/>
    <cellStyle name="Normal 3 2 2 4 3 2 2 2 2 2" xfId="7742"/>
    <cellStyle name="Normal 3 2 2 4 3 2 2 2 2 2 2" xfId="15002"/>
    <cellStyle name="Normal 3 2 2 4 3 2 2 2 2 2 2 2" xfId="29380"/>
    <cellStyle name="Normal 3 2 2 4 3 2 2 2 2 2 2 2 2" xfId="58114"/>
    <cellStyle name="Normal 3 2 2 4 3 2 2 2 2 2 2 3" xfId="43790"/>
    <cellStyle name="Normal 3 2 2 4 3 2 2 2 2 2 3" xfId="22217"/>
    <cellStyle name="Normal 3 2 2 4 3 2 2 2 2 2 3 2" xfId="50952"/>
    <cellStyle name="Normal 3 2 2 4 3 2 2 2 2 2 4" xfId="36628"/>
    <cellStyle name="Normal 3 2 2 4 3 2 2 2 2 3" xfId="11415"/>
    <cellStyle name="Normal 3 2 2 4 3 2 2 2 2 3 2" xfId="25798"/>
    <cellStyle name="Normal 3 2 2 4 3 2 2 2 2 3 2 2" xfId="54533"/>
    <cellStyle name="Normal 3 2 2 4 3 2 2 2 2 3 3" xfId="40209"/>
    <cellStyle name="Normal 3 2 2 4 3 2 2 2 2 4" xfId="18635"/>
    <cellStyle name="Normal 3 2 2 4 3 2 2 2 2 4 2" xfId="47371"/>
    <cellStyle name="Normal 3 2 2 4 3 2 2 2 2 5" xfId="33047"/>
    <cellStyle name="Normal 3 2 2 4 3 2 2 2 3" xfId="5952"/>
    <cellStyle name="Normal 3 2 2 4 3 2 2 2 3 2" xfId="13212"/>
    <cellStyle name="Normal 3 2 2 4 3 2 2 2 3 2 2" xfId="27590"/>
    <cellStyle name="Normal 3 2 2 4 3 2 2 2 3 2 2 2" xfId="56324"/>
    <cellStyle name="Normal 3 2 2 4 3 2 2 2 3 2 3" xfId="42000"/>
    <cellStyle name="Normal 3 2 2 4 3 2 2 2 3 3" xfId="20427"/>
    <cellStyle name="Normal 3 2 2 4 3 2 2 2 3 3 2" xfId="49162"/>
    <cellStyle name="Normal 3 2 2 4 3 2 2 2 3 4" xfId="34838"/>
    <cellStyle name="Normal 3 2 2 4 3 2 2 2 4" xfId="9625"/>
    <cellStyle name="Normal 3 2 2 4 3 2 2 2 4 2" xfId="24008"/>
    <cellStyle name="Normal 3 2 2 4 3 2 2 2 4 2 2" xfId="52743"/>
    <cellStyle name="Normal 3 2 2 4 3 2 2 2 4 3" xfId="38419"/>
    <cellStyle name="Normal 3 2 2 4 3 2 2 2 5" xfId="16845"/>
    <cellStyle name="Normal 3 2 2 4 3 2 2 2 5 2" xfId="45581"/>
    <cellStyle name="Normal 3 2 2 4 3 2 2 2 6" xfId="31257"/>
    <cellStyle name="Normal 3 2 2 4 3 2 2 3" xfId="3187"/>
    <cellStyle name="Normal 3 2 2 4 3 2 2 3 2" xfId="6847"/>
    <cellStyle name="Normal 3 2 2 4 3 2 2 3 2 2" xfId="14107"/>
    <cellStyle name="Normal 3 2 2 4 3 2 2 3 2 2 2" xfId="28485"/>
    <cellStyle name="Normal 3 2 2 4 3 2 2 3 2 2 2 2" xfId="57219"/>
    <cellStyle name="Normal 3 2 2 4 3 2 2 3 2 2 3" xfId="42895"/>
    <cellStyle name="Normal 3 2 2 4 3 2 2 3 2 3" xfId="21322"/>
    <cellStyle name="Normal 3 2 2 4 3 2 2 3 2 3 2" xfId="50057"/>
    <cellStyle name="Normal 3 2 2 4 3 2 2 3 2 4" xfId="35733"/>
    <cellStyle name="Normal 3 2 2 4 3 2 2 3 3" xfId="10520"/>
    <cellStyle name="Normal 3 2 2 4 3 2 2 3 3 2" xfId="24903"/>
    <cellStyle name="Normal 3 2 2 4 3 2 2 3 3 2 2" xfId="53638"/>
    <cellStyle name="Normal 3 2 2 4 3 2 2 3 3 3" xfId="39314"/>
    <cellStyle name="Normal 3 2 2 4 3 2 2 3 4" xfId="17740"/>
    <cellStyle name="Normal 3 2 2 4 3 2 2 3 4 2" xfId="46476"/>
    <cellStyle name="Normal 3 2 2 4 3 2 2 3 5" xfId="32152"/>
    <cellStyle name="Normal 3 2 2 4 3 2 2 4" xfId="5052"/>
    <cellStyle name="Normal 3 2 2 4 3 2 2 4 2" xfId="12317"/>
    <cellStyle name="Normal 3 2 2 4 3 2 2 4 2 2" xfId="26695"/>
    <cellStyle name="Normal 3 2 2 4 3 2 2 4 2 2 2" xfId="55429"/>
    <cellStyle name="Normal 3 2 2 4 3 2 2 4 2 3" xfId="41105"/>
    <cellStyle name="Normal 3 2 2 4 3 2 2 4 3" xfId="19532"/>
    <cellStyle name="Normal 3 2 2 4 3 2 2 4 3 2" xfId="48267"/>
    <cellStyle name="Normal 3 2 2 4 3 2 2 4 4" xfId="33943"/>
    <cellStyle name="Normal 3 2 2 4 3 2 2 5" xfId="8724"/>
    <cellStyle name="Normal 3 2 2 4 3 2 2 5 2" xfId="23113"/>
    <cellStyle name="Normal 3 2 2 4 3 2 2 5 2 2" xfId="51848"/>
    <cellStyle name="Normal 3 2 2 4 3 2 2 5 3" xfId="37524"/>
    <cellStyle name="Normal 3 2 2 4 3 2 2 6" xfId="15950"/>
    <cellStyle name="Normal 3 2 2 4 3 2 2 6 2" xfId="44686"/>
    <cellStyle name="Normal 3 2 2 4 3 2 2 7" xfId="30362"/>
    <cellStyle name="Normal 3 2 2 4 3 2 3" xfId="1844"/>
    <cellStyle name="Normal 3 2 2 4 3 2 3 2" xfId="3636"/>
    <cellStyle name="Normal 3 2 2 4 3 2 3 2 2" xfId="7295"/>
    <cellStyle name="Normal 3 2 2 4 3 2 3 2 2 2" xfId="14555"/>
    <cellStyle name="Normal 3 2 2 4 3 2 3 2 2 2 2" xfId="28933"/>
    <cellStyle name="Normal 3 2 2 4 3 2 3 2 2 2 2 2" xfId="57667"/>
    <cellStyle name="Normal 3 2 2 4 3 2 3 2 2 2 3" xfId="43343"/>
    <cellStyle name="Normal 3 2 2 4 3 2 3 2 2 3" xfId="21770"/>
    <cellStyle name="Normal 3 2 2 4 3 2 3 2 2 3 2" xfId="50505"/>
    <cellStyle name="Normal 3 2 2 4 3 2 3 2 2 4" xfId="36181"/>
    <cellStyle name="Normal 3 2 2 4 3 2 3 2 3" xfId="10968"/>
    <cellStyle name="Normal 3 2 2 4 3 2 3 2 3 2" xfId="25351"/>
    <cellStyle name="Normal 3 2 2 4 3 2 3 2 3 2 2" xfId="54086"/>
    <cellStyle name="Normal 3 2 2 4 3 2 3 2 3 3" xfId="39762"/>
    <cellStyle name="Normal 3 2 2 4 3 2 3 2 4" xfId="18188"/>
    <cellStyle name="Normal 3 2 2 4 3 2 3 2 4 2" xfId="46924"/>
    <cellStyle name="Normal 3 2 2 4 3 2 3 2 5" xfId="32600"/>
    <cellStyle name="Normal 3 2 2 4 3 2 3 3" xfId="5505"/>
    <cellStyle name="Normal 3 2 2 4 3 2 3 3 2" xfId="12765"/>
    <cellStyle name="Normal 3 2 2 4 3 2 3 3 2 2" xfId="27143"/>
    <cellStyle name="Normal 3 2 2 4 3 2 3 3 2 2 2" xfId="55877"/>
    <cellStyle name="Normal 3 2 2 4 3 2 3 3 2 3" xfId="41553"/>
    <cellStyle name="Normal 3 2 2 4 3 2 3 3 3" xfId="19980"/>
    <cellStyle name="Normal 3 2 2 4 3 2 3 3 3 2" xfId="48715"/>
    <cellStyle name="Normal 3 2 2 4 3 2 3 3 4" xfId="34391"/>
    <cellStyle name="Normal 3 2 2 4 3 2 3 4" xfId="9178"/>
    <cellStyle name="Normal 3 2 2 4 3 2 3 4 2" xfId="23561"/>
    <cellStyle name="Normal 3 2 2 4 3 2 3 4 2 2" xfId="52296"/>
    <cellStyle name="Normal 3 2 2 4 3 2 3 4 3" xfId="37972"/>
    <cellStyle name="Normal 3 2 2 4 3 2 3 5" xfId="16398"/>
    <cellStyle name="Normal 3 2 2 4 3 2 3 5 2" xfId="45134"/>
    <cellStyle name="Normal 3 2 2 4 3 2 3 6" xfId="30810"/>
    <cellStyle name="Normal 3 2 2 4 3 2 4" xfId="2740"/>
    <cellStyle name="Normal 3 2 2 4 3 2 4 2" xfId="6400"/>
    <cellStyle name="Normal 3 2 2 4 3 2 4 2 2" xfId="13660"/>
    <cellStyle name="Normal 3 2 2 4 3 2 4 2 2 2" xfId="28038"/>
    <cellStyle name="Normal 3 2 2 4 3 2 4 2 2 2 2" xfId="56772"/>
    <cellStyle name="Normal 3 2 2 4 3 2 4 2 2 3" xfId="42448"/>
    <cellStyle name="Normal 3 2 2 4 3 2 4 2 3" xfId="20875"/>
    <cellStyle name="Normal 3 2 2 4 3 2 4 2 3 2" xfId="49610"/>
    <cellStyle name="Normal 3 2 2 4 3 2 4 2 4" xfId="35286"/>
    <cellStyle name="Normal 3 2 2 4 3 2 4 3" xfId="10073"/>
    <cellStyle name="Normal 3 2 2 4 3 2 4 3 2" xfId="24456"/>
    <cellStyle name="Normal 3 2 2 4 3 2 4 3 2 2" xfId="53191"/>
    <cellStyle name="Normal 3 2 2 4 3 2 4 3 3" xfId="38867"/>
    <cellStyle name="Normal 3 2 2 4 3 2 4 4" xfId="17293"/>
    <cellStyle name="Normal 3 2 2 4 3 2 4 4 2" xfId="46029"/>
    <cellStyle name="Normal 3 2 2 4 3 2 4 5" xfId="31705"/>
    <cellStyle name="Normal 3 2 2 4 3 2 5" xfId="4605"/>
    <cellStyle name="Normal 3 2 2 4 3 2 5 2" xfId="11870"/>
    <cellStyle name="Normal 3 2 2 4 3 2 5 2 2" xfId="26248"/>
    <cellStyle name="Normal 3 2 2 4 3 2 5 2 2 2" xfId="54982"/>
    <cellStyle name="Normal 3 2 2 4 3 2 5 2 3" xfId="40658"/>
    <cellStyle name="Normal 3 2 2 4 3 2 5 3" xfId="19085"/>
    <cellStyle name="Normal 3 2 2 4 3 2 5 3 2" xfId="47820"/>
    <cellStyle name="Normal 3 2 2 4 3 2 5 4" xfId="33496"/>
    <cellStyle name="Normal 3 2 2 4 3 2 6" xfId="8277"/>
    <cellStyle name="Normal 3 2 2 4 3 2 6 2" xfId="22666"/>
    <cellStyle name="Normal 3 2 2 4 3 2 6 2 2" xfId="51401"/>
    <cellStyle name="Normal 3 2 2 4 3 2 6 3" xfId="37077"/>
    <cellStyle name="Normal 3 2 2 4 3 2 7" xfId="15503"/>
    <cellStyle name="Normal 3 2 2 4 3 2 7 2" xfId="44239"/>
    <cellStyle name="Normal 3 2 2 4 3 2 8" xfId="29915"/>
    <cellStyle name="Normal 3 2 2 4 3 3" xfId="1084"/>
    <cellStyle name="Normal 3 2 2 4 3 3 2" xfId="2067"/>
    <cellStyle name="Normal 3 2 2 4 3 3 2 2" xfId="3859"/>
    <cellStyle name="Normal 3 2 2 4 3 3 2 2 2" xfId="7518"/>
    <cellStyle name="Normal 3 2 2 4 3 3 2 2 2 2" xfId="14778"/>
    <cellStyle name="Normal 3 2 2 4 3 3 2 2 2 2 2" xfId="29156"/>
    <cellStyle name="Normal 3 2 2 4 3 3 2 2 2 2 2 2" xfId="57890"/>
    <cellStyle name="Normal 3 2 2 4 3 3 2 2 2 2 3" xfId="43566"/>
    <cellStyle name="Normal 3 2 2 4 3 3 2 2 2 3" xfId="21993"/>
    <cellStyle name="Normal 3 2 2 4 3 3 2 2 2 3 2" xfId="50728"/>
    <cellStyle name="Normal 3 2 2 4 3 3 2 2 2 4" xfId="36404"/>
    <cellStyle name="Normal 3 2 2 4 3 3 2 2 3" xfId="11191"/>
    <cellStyle name="Normal 3 2 2 4 3 3 2 2 3 2" xfId="25574"/>
    <cellStyle name="Normal 3 2 2 4 3 3 2 2 3 2 2" xfId="54309"/>
    <cellStyle name="Normal 3 2 2 4 3 3 2 2 3 3" xfId="39985"/>
    <cellStyle name="Normal 3 2 2 4 3 3 2 2 4" xfId="18411"/>
    <cellStyle name="Normal 3 2 2 4 3 3 2 2 4 2" xfId="47147"/>
    <cellStyle name="Normal 3 2 2 4 3 3 2 2 5" xfId="32823"/>
    <cellStyle name="Normal 3 2 2 4 3 3 2 3" xfId="5728"/>
    <cellStyle name="Normal 3 2 2 4 3 3 2 3 2" xfId="12988"/>
    <cellStyle name="Normal 3 2 2 4 3 3 2 3 2 2" xfId="27366"/>
    <cellStyle name="Normal 3 2 2 4 3 3 2 3 2 2 2" xfId="56100"/>
    <cellStyle name="Normal 3 2 2 4 3 3 2 3 2 3" xfId="41776"/>
    <cellStyle name="Normal 3 2 2 4 3 3 2 3 3" xfId="20203"/>
    <cellStyle name="Normal 3 2 2 4 3 3 2 3 3 2" xfId="48938"/>
    <cellStyle name="Normal 3 2 2 4 3 3 2 3 4" xfId="34614"/>
    <cellStyle name="Normal 3 2 2 4 3 3 2 4" xfId="9401"/>
    <cellStyle name="Normal 3 2 2 4 3 3 2 4 2" xfId="23784"/>
    <cellStyle name="Normal 3 2 2 4 3 3 2 4 2 2" xfId="52519"/>
    <cellStyle name="Normal 3 2 2 4 3 3 2 4 3" xfId="38195"/>
    <cellStyle name="Normal 3 2 2 4 3 3 2 5" xfId="16621"/>
    <cellStyle name="Normal 3 2 2 4 3 3 2 5 2" xfId="45357"/>
    <cellStyle name="Normal 3 2 2 4 3 3 2 6" xfId="31033"/>
    <cellStyle name="Normal 3 2 2 4 3 3 3" xfId="2963"/>
    <cellStyle name="Normal 3 2 2 4 3 3 3 2" xfId="6623"/>
    <cellStyle name="Normal 3 2 2 4 3 3 3 2 2" xfId="13883"/>
    <cellStyle name="Normal 3 2 2 4 3 3 3 2 2 2" xfId="28261"/>
    <cellStyle name="Normal 3 2 2 4 3 3 3 2 2 2 2" xfId="56995"/>
    <cellStyle name="Normal 3 2 2 4 3 3 3 2 2 3" xfId="42671"/>
    <cellStyle name="Normal 3 2 2 4 3 3 3 2 3" xfId="21098"/>
    <cellStyle name="Normal 3 2 2 4 3 3 3 2 3 2" xfId="49833"/>
    <cellStyle name="Normal 3 2 2 4 3 3 3 2 4" xfId="35509"/>
    <cellStyle name="Normal 3 2 2 4 3 3 3 3" xfId="10296"/>
    <cellStyle name="Normal 3 2 2 4 3 3 3 3 2" xfId="24679"/>
    <cellStyle name="Normal 3 2 2 4 3 3 3 3 2 2" xfId="53414"/>
    <cellStyle name="Normal 3 2 2 4 3 3 3 3 3" xfId="39090"/>
    <cellStyle name="Normal 3 2 2 4 3 3 3 4" xfId="17516"/>
    <cellStyle name="Normal 3 2 2 4 3 3 3 4 2" xfId="46252"/>
    <cellStyle name="Normal 3 2 2 4 3 3 3 5" xfId="31928"/>
    <cellStyle name="Normal 3 2 2 4 3 3 4" xfId="4828"/>
    <cellStyle name="Normal 3 2 2 4 3 3 4 2" xfId="12093"/>
    <cellStyle name="Normal 3 2 2 4 3 3 4 2 2" xfId="26471"/>
    <cellStyle name="Normal 3 2 2 4 3 3 4 2 2 2" xfId="55205"/>
    <cellStyle name="Normal 3 2 2 4 3 3 4 2 3" xfId="40881"/>
    <cellStyle name="Normal 3 2 2 4 3 3 4 3" xfId="19308"/>
    <cellStyle name="Normal 3 2 2 4 3 3 4 3 2" xfId="48043"/>
    <cellStyle name="Normal 3 2 2 4 3 3 4 4" xfId="33719"/>
    <cellStyle name="Normal 3 2 2 4 3 3 5" xfId="8500"/>
    <cellStyle name="Normal 3 2 2 4 3 3 5 2" xfId="22889"/>
    <cellStyle name="Normal 3 2 2 4 3 3 5 2 2" xfId="51624"/>
    <cellStyle name="Normal 3 2 2 4 3 3 5 3" xfId="37300"/>
    <cellStyle name="Normal 3 2 2 4 3 3 6" xfId="15726"/>
    <cellStyle name="Normal 3 2 2 4 3 3 6 2" xfId="44462"/>
    <cellStyle name="Normal 3 2 2 4 3 3 7" xfId="30138"/>
    <cellStyle name="Normal 3 2 2 4 3 4" xfId="1616"/>
    <cellStyle name="Normal 3 2 2 4 3 4 2" xfId="3412"/>
    <cellStyle name="Normal 3 2 2 4 3 4 2 2" xfId="7071"/>
    <cellStyle name="Normal 3 2 2 4 3 4 2 2 2" xfId="14331"/>
    <cellStyle name="Normal 3 2 2 4 3 4 2 2 2 2" xfId="28709"/>
    <cellStyle name="Normal 3 2 2 4 3 4 2 2 2 2 2" xfId="57443"/>
    <cellStyle name="Normal 3 2 2 4 3 4 2 2 2 3" xfId="43119"/>
    <cellStyle name="Normal 3 2 2 4 3 4 2 2 3" xfId="21546"/>
    <cellStyle name="Normal 3 2 2 4 3 4 2 2 3 2" xfId="50281"/>
    <cellStyle name="Normal 3 2 2 4 3 4 2 2 4" xfId="35957"/>
    <cellStyle name="Normal 3 2 2 4 3 4 2 3" xfId="10744"/>
    <cellStyle name="Normal 3 2 2 4 3 4 2 3 2" xfId="25127"/>
    <cellStyle name="Normal 3 2 2 4 3 4 2 3 2 2" xfId="53862"/>
    <cellStyle name="Normal 3 2 2 4 3 4 2 3 3" xfId="39538"/>
    <cellStyle name="Normal 3 2 2 4 3 4 2 4" xfId="17964"/>
    <cellStyle name="Normal 3 2 2 4 3 4 2 4 2" xfId="46700"/>
    <cellStyle name="Normal 3 2 2 4 3 4 2 5" xfId="32376"/>
    <cellStyle name="Normal 3 2 2 4 3 4 3" xfId="5281"/>
    <cellStyle name="Normal 3 2 2 4 3 4 3 2" xfId="12541"/>
    <cellStyle name="Normal 3 2 2 4 3 4 3 2 2" xfId="26919"/>
    <cellStyle name="Normal 3 2 2 4 3 4 3 2 2 2" xfId="55653"/>
    <cellStyle name="Normal 3 2 2 4 3 4 3 2 3" xfId="41329"/>
    <cellStyle name="Normal 3 2 2 4 3 4 3 3" xfId="19756"/>
    <cellStyle name="Normal 3 2 2 4 3 4 3 3 2" xfId="48491"/>
    <cellStyle name="Normal 3 2 2 4 3 4 3 4" xfId="34167"/>
    <cellStyle name="Normal 3 2 2 4 3 4 4" xfId="8954"/>
    <cellStyle name="Normal 3 2 2 4 3 4 4 2" xfId="23337"/>
    <cellStyle name="Normal 3 2 2 4 3 4 4 2 2" xfId="52072"/>
    <cellStyle name="Normal 3 2 2 4 3 4 4 3" xfId="37748"/>
    <cellStyle name="Normal 3 2 2 4 3 4 5" xfId="16174"/>
    <cellStyle name="Normal 3 2 2 4 3 4 5 2" xfId="44910"/>
    <cellStyle name="Normal 3 2 2 4 3 4 6" xfId="30586"/>
    <cellStyle name="Normal 3 2 2 4 3 5" xfId="2516"/>
    <cellStyle name="Normal 3 2 2 4 3 5 2" xfId="6176"/>
    <cellStyle name="Normal 3 2 2 4 3 5 2 2" xfId="13436"/>
    <cellStyle name="Normal 3 2 2 4 3 5 2 2 2" xfId="27814"/>
    <cellStyle name="Normal 3 2 2 4 3 5 2 2 2 2" xfId="56548"/>
    <cellStyle name="Normal 3 2 2 4 3 5 2 2 3" xfId="42224"/>
    <cellStyle name="Normal 3 2 2 4 3 5 2 3" xfId="20651"/>
    <cellStyle name="Normal 3 2 2 4 3 5 2 3 2" xfId="49386"/>
    <cellStyle name="Normal 3 2 2 4 3 5 2 4" xfId="35062"/>
    <cellStyle name="Normal 3 2 2 4 3 5 3" xfId="9849"/>
    <cellStyle name="Normal 3 2 2 4 3 5 3 2" xfId="24232"/>
    <cellStyle name="Normal 3 2 2 4 3 5 3 2 2" xfId="52967"/>
    <cellStyle name="Normal 3 2 2 4 3 5 3 3" xfId="38643"/>
    <cellStyle name="Normal 3 2 2 4 3 5 4" xfId="17069"/>
    <cellStyle name="Normal 3 2 2 4 3 5 4 2" xfId="45805"/>
    <cellStyle name="Normal 3 2 2 4 3 5 5" xfId="31481"/>
    <cellStyle name="Normal 3 2 2 4 3 6" xfId="4379"/>
    <cellStyle name="Normal 3 2 2 4 3 6 2" xfId="11646"/>
    <cellStyle name="Normal 3 2 2 4 3 6 2 2" xfId="26024"/>
    <cellStyle name="Normal 3 2 2 4 3 6 2 2 2" xfId="54758"/>
    <cellStyle name="Normal 3 2 2 4 3 6 2 3" xfId="40434"/>
    <cellStyle name="Normal 3 2 2 4 3 6 3" xfId="18861"/>
    <cellStyle name="Normal 3 2 2 4 3 6 3 2" xfId="47596"/>
    <cellStyle name="Normal 3 2 2 4 3 6 4" xfId="33272"/>
    <cellStyle name="Normal 3 2 2 4 3 7" xfId="8050"/>
    <cellStyle name="Normal 3 2 2 4 3 7 2" xfId="22442"/>
    <cellStyle name="Normal 3 2 2 4 3 7 2 2" xfId="51177"/>
    <cellStyle name="Normal 3 2 2 4 3 7 3" xfId="36853"/>
    <cellStyle name="Normal 3 2 2 4 3 8" xfId="15279"/>
    <cellStyle name="Normal 3 2 2 4 3 8 2" xfId="44015"/>
    <cellStyle name="Normal 3 2 2 4 3 9" xfId="29691"/>
    <cellStyle name="Normal 3 2 2 4 4" xfId="746"/>
    <cellStyle name="Normal 3 2 2 4 4 2" xfId="1196"/>
    <cellStyle name="Normal 3 2 2 4 4 2 2" xfId="2179"/>
    <cellStyle name="Normal 3 2 2 4 4 2 2 2" xfId="3971"/>
    <cellStyle name="Normal 3 2 2 4 4 2 2 2 2" xfId="7630"/>
    <cellStyle name="Normal 3 2 2 4 4 2 2 2 2 2" xfId="14890"/>
    <cellStyle name="Normal 3 2 2 4 4 2 2 2 2 2 2" xfId="29268"/>
    <cellStyle name="Normal 3 2 2 4 4 2 2 2 2 2 2 2" xfId="58002"/>
    <cellStyle name="Normal 3 2 2 4 4 2 2 2 2 2 3" xfId="43678"/>
    <cellStyle name="Normal 3 2 2 4 4 2 2 2 2 3" xfId="22105"/>
    <cellStyle name="Normal 3 2 2 4 4 2 2 2 2 3 2" xfId="50840"/>
    <cellStyle name="Normal 3 2 2 4 4 2 2 2 2 4" xfId="36516"/>
    <cellStyle name="Normal 3 2 2 4 4 2 2 2 3" xfId="11303"/>
    <cellStyle name="Normal 3 2 2 4 4 2 2 2 3 2" xfId="25686"/>
    <cellStyle name="Normal 3 2 2 4 4 2 2 2 3 2 2" xfId="54421"/>
    <cellStyle name="Normal 3 2 2 4 4 2 2 2 3 3" xfId="40097"/>
    <cellStyle name="Normal 3 2 2 4 4 2 2 2 4" xfId="18523"/>
    <cellStyle name="Normal 3 2 2 4 4 2 2 2 4 2" xfId="47259"/>
    <cellStyle name="Normal 3 2 2 4 4 2 2 2 5" xfId="32935"/>
    <cellStyle name="Normal 3 2 2 4 4 2 2 3" xfId="5840"/>
    <cellStyle name="Normal 3 2 2 4 4 2 2 3 2" xfId="13100"/>
    <cellStyle name="Normal 3 2 2 4 4 2 2 3 2 2" xfId="27478"/>
    <cellStyle name="Normal 3 2 2 4 4 2 2 3 2 2 2" xfId="56212"/>
    <cellStyle name="Normal 3 2 2 4 4 2 2 3 2 3" xfId="41888"/>
    <cellStyle name="Normal 3 2 2 4 4 2 2 3 3" xfId="20315"/>
    <cellStyle name="Normal 3 2 2 4 4 2 2 3 3 2" xfId="49050"/>
    <cellStyle name="Normal 3 2 2 4 4 2 2 3 4" xfId="34726"/>
    <cellStyle name="Normal 3 2 2 4 4 2 2 4" xfId="9513"/>
    <cellStyle name="Normal 3 2 2 4 4 2 2 4 2" xfId="23896"/>
    <cellStyle name="Normal 3 2 2 4 4 2 2 4 2 2" xfId="52631"/>
    <cellStyle name="Normal 3 2 2 4 4 2 2 4 3" xfId="38307"/>
    <cellStyle name="Normal 3 2 2 4 4 2 2 5" xfId="16733"/>
    <cellStyle name="Normal 3 2 2 4 4 2 2 5 2" xfId="45469"/>
    <cellStyle name="Normal 3 2 2 4 4 2 2 6" xfId="31145"/>
    <cellStyle name="Normal 3 2 2 4 4 2 3" xfId="3075"/>
    <cellStyle name="Normal 3 2 2 4 4 2 3 2" xfId="6735"/>
    <cellStyle name="Normal 3 2 2 4 4 2 3 2 2" xfId="13995"/>
    <cellStyle name="Normal 3 2 2 4 4 2 3 2 2 2" xfId="28373"/>
    <cellStyle name="Normal 3 2 2 4 4 2 3 2 2 2 2" xfId="57107"/>
    <cellStyle name="Normal 3 2 2 4 4 2 3 2 2 3" xfId="42783"/>
    <cellStyle name="Normal 3 2 2 4 4 2 3 2 3" xfId="21210"/>
    <cellStyle name="Normal 3 2 2 4 4 2 3 2 3 2" xfId="49945"/>
    <cellStyle name="Normal 3 2 2 4 4 2 3 2 4" xfId="35621"/>
    <cellStyle name="Normal 3 2 2 4 4 2 3 3" xfId="10408"/>
    <cellStyle name="Normal 3 2 2 4 4 2 3 3 2" xfId="24791"/>
    <cellStyle name="Normal 3 2 2 4 4 2 3 3 2 2" xfId="53526"/>
    <cellStyle name="Normal 3 2 2 4 4 2 3 3 3" xfId="39202"/>
    <cellStyle name="Normal 3 2 2 4 4 2 3 4" xfId="17628"/>
    <cellStyle name="Normal 3 2 2 4 4 2 3 4 2" xfId="46364"/>
    <cellStyle name="Normal 3 2 2 4 4 2 3 5" xfId="32040"/>
    <cellStyle name="Normal 3 2 2 4 4 2 4" xfId="4940"/>
    <cellStyle name="Normal 3 2 2 4 4 2 4 2" xfId="12205"/>
    <cellStyle name="Normal 3 2 2 4 4 2 4 2 2" xfId="26583"/>
    <cellStyle name="Normal 3 2 2 4 4 2 4 2 2 2" xfId="55317"/>
    <cellStyle name="Normal 3 2 2 4 4 2 4 2 3" xfId="40993"/>
    <cellStyle name="Normal 3 2 2 4 4 2 4 3" xfId="19420"/>
    <cellStyle name="Normal 3 2 2 4 4 2 4 3 2" xfId="48155"/>
    <cellStyle name="Normal 3 2 2 4 4 2 4 4" xfId="33831"/>
    <cellStyle name="Normal 3 2 2 4 4 2 5" xfId="8612"/>
    <cellStyle name="Normal 3 2 2 4 4 2 5 2" xfId="23001"/>
    <cellStyle name="Normal 3 2 2 4 4 2 5 2 2" xfId="51736"/>
    <cellStyle name="Normal 3 2 2 4 4 2 5 3" xfId="37412"/>
    <cellStyle name="Normal 3 2 2 4 4 2 6" xfId="15838"/>
    <cellStyle name="Normal 3 2 2 4 4 2 6 2" xfId="44574"/>
    <cellStyle name="Normal 3 2 2 4 4 2 7" xfId="30250"/>
    <cellStyle name="Normal 3 2 2 4 4 3" xfId="1732"/>
    <cellStyle name="Normal 3 2 2 4 4 3 2" xfId="3524"/>
    <cellStyle name="Normal 3 2 2 4 4 3 2 2" xfId="7183"/>
    <cellStyle name="Normal 3 2 2 4 4 3 2 2 2" xfId="14443"/>
    <cellStyle name="Normal 3 2 2 4 4 3 2 2 2 2" xfId="28821"/>
    <cellStyle name="Normal 3 2 2 4 4 3 2 2 2 2 2" xfId="57555"/>
    <cellStyle name="Normal 3 2 2 4 4 3 2 2 2 3" xfId="43231"/>
    <cellStyle name="Normal 3 2 2 4 4 3 2 2 3" xfId="21658"/>
    <cellStyle name="Normal 3 2 2 4 4 3 2 2 3 2" xfId="50393"/>
    <cellStyle name="Normal 3 2 2 4 4 3 2 2 4" xfId="36069"/>
    <cellStyle name="Normal 3 2 2 4 4 3 2 3" xfId="10856"/>
    <cellStyle name="Normal 3 2 2 4 4 3 2 3 2" xfId="25239"/>
    <cellStyle name="Normal 3 2 2 4 4 3 2 3 2 2" xfId="53974"/>
    <cellStyle name="Normal 3 2 2 4 4 3 2 3 3" xfId="39650"/>
    <cellStyle name="Normal 3 2 2 4 4 3 2 4" xfId="18076"/>
    <cellStyle name="Normal 3 2 2 4 4 3 2 4 2" xfId="46812"/>
    <cellStyle name="Normal 3 2 2 4 4 3 2 5" xfId="32488"/>
    <cellStyle name="Normal 3 2 2 4 4 3 3" xfId="5393"/>
    <cellStyle name="Normal 3 2 2 4 4 3 3 2" xfId="12653"/>
    <cellStyle name="Normal 3 2 2 4 4 3 3 2 2" xfId="27031"/>
    <cellStyle name="Normal 3 2 2 4 4 3 3 2 2 2" xfId="55765"/>
    <cellStyle name="Normal 3 2 2 4 4 3 3 2 3" xfId="41441"/>
    <cellStyle name="Normal 3 2 2 4 4 3 3 3" xfId="19868"/>
    <cellStyle name="Normal 3 2 2 4 4 3 3 3 2" xfId="48603"/>
    <cellStyle name="Normal 3 2 2 4 4 3 3 4" xfId="34279"/>
    <cellStyle name="Normal 3 2 2 4 4 3 4" xfId="9066"/>
    <cellStyle name="Normal 3 2 2 4 4 3 4 2" xfId="23449"/>
    <cellStyle name="Normal 3 2 2 4 4 3 4 2 2" xfId="52184"/>
    <cellStyle name="Normal 3 2 2 4 4 3 4 3" xfId="37860"/>
    <cellStyle name="Normal 3 2 2 4 4 3 5" xfId="16286"/>
    <cellStyle name="Normal 3 2 2 4 4 3 5 2" xfId="45022"/>
    <cellStyle name="Normal 3 2 2 4 4 3 6" xfId="30698"/>
    <cellStyle name="Normal 3 2 2 4 4 4" xfId="2628"/>
    <cellStyle name="Normal 3 2 2 4 4 4 2" xfId="6288"/>
    <cellStyle name="Normal 3 2 2 4 4 4 2 2" xfId="13548"/>
    <cellStyle name="Normal 3 2 2 4 4 4 2 2 2" xfId="27926"/>
    <cellStyle name="Normal 3 2 2 4 4 4 2 2 2 2" xfId="56660"/>
    <cellStyle name="Normal 3 2 2 4 4 4 2 2 3" xfId="42336"/>
    <cellStyle name="Normal 3 2 2 4 4 4 2 3" xfId="20763"/>
    <cellStyle name="Normal 3 2 2 4 4 4 2 3 2" xfId="49498"/>
    <cellStyle name="Normal 3 2 2 4 4 4 2 4" xfId="35174"/>
    <cellStyle name="Normal 3 2 2 4 4 4 3" xfId="9961"/>
    <cellStyle name="Normal 3 2 2 4 4 4 3 2" xfId="24344"/>
    <cellStyle name="Normal 3 2 2 4 4 4 3 2 2" xfId="53079"/>
    <cellStyle name="Normal 3 2 2 4 4 4 3 3" xfId="38755"/>
    <cellStyle name="Normal 3 2 2 4 4 4 4" xfId="17181"/>
    <cellStyle name="Normal 3 2 2 4 4 4 4 2" xfId="45917"/>
    <cellStyle name="Normal 3 2 2 4 4 4 5" xfId="31593"/>
    <cellStyle name="Normal 3 2 2 4 4 5" xfId="4492"/>
    <cellStyle name="Normal 3 2 2 4 4 5 2" xfId="11758"/>
    <cellStyle name="Normal 3 2 2 4 4 5 2 2" xfId="26136"/>
    <cellStyle name="Normal 3 2 2 4 4 5 2 2 2" xfId="54870"/>
    <cellStyle name="Normal 3 2 2 4 4 5 2 3" xfId="40546"/>
    <cellStyle name="Normal 3 2 2 4 4 5 3" xfId="18973"/>
    <cellStyle name="Normal 3 2 2 4 4 5 3 2" xfId="47708"/>
    <cellStyle name="Normal 3 2 2 4 4 5 4" xfId="33384"/>
    <cellStyle name="Normal 3 2 2 4 4 6" xfId="8165"/>
    <cellStyle name="Normal 3 2 2 4 4 6 2" xfId="22554"/>
    <cellStyle name="Normal 3 2 2 4 4 6 2 2" xfId="51289"/>
    <cellStyle name="Normal 3 2 2 4 4 6 3" xfId="36965"/>
    <cellStyle name="Normal 3 2 2 4 4 7" xfId="15391"/>
    <cellStyle name="Normal 3 2 2 4 4 7 2" xfId="44127"/>
    <cellStyle name="Normal 3 2 2 4 4 8" xfId="29803"/>
    <cellStyle name="Normal 3 2 2 4 5" xfId="972"/>
    <cellStyle name="Normal 3 2 2 4 5 2" xfId="1955"/>
    <cellStyle name="Normal 3 2 2 4 5 2 2" xfId="3747"/>
    <cellStyle name="Normal 3 2 2 4 5 2 2 2" xfId="7406"/>
    <cellStyle name="Normal 3 2 2 4 5 2 2 2 2" xfId="14666"/>
    <cellStyle name="Normal 3 2 2 4 5 2 2 2 2 2" xfId="29044"/>
    <cellStyle name="Normal 3 2 2 4 5 2 2 2 2 2 2" xfId="57778"/>
    <cellStyle name="Normal 3 2 2 4 5 2 2 2 2 3" xfId="43454"/>
    <cellStyle name="Normal 3 2 2 4 5 2 2 2 3" xfId="21881"/>
    <cellStyle name="Normal 3 2 2 4 5 2 2 2 3 2" xfId="50616"/>
    <cellStyle name="Normal 3 2 2 4 5 2 2 2 4" xfId="36292"/>
    <cellStyle name="Normal 3 2 2 4 5 2 2 3" xfId="11079"/>
    <cellStyle name="Normal 3 2 2 4 5 2 2 3 2" xfId="25462"/>
    <cellStyle name="Normal 3 2 2 4 5 2 2 3 2 2" xfId="54197"/>
    <cellStyle name="Normal 3 2 2 4 5 2 2 3 3" xfId="39873"/>
    <cellStyle name="Normal 3 2 2 4 5 2 2 4" xfId="18299"/>
    <cellStyle name="Normal 3 2 2 4 5 2 2 4 2" xfId="47035"/>
    <cellStyle name="Normal 3 2 2 4 5 2 2 5" xfId="32711"/>
    <cellStyle name="Normal 3 2 2 4 5 2 3" xfId="5616"/>
    <cellStyle name="Normal 3 2 2 4 5 2 3 2" xfId="12876"/>
    <cellStyle name="Normal 3 2 2 4 5 2 3 2 2" xfId="27254"/>
    <cellStyle name="Normal 3 2 2 4 5 2 3 2 2 2" xfId="55988"/>
    <cellStyle name="Normal 3 2 2 4 5 2 3 2 3" xfId="41664"/>
    <cellStyle name="Normal 3 2 2 4 5 2 3 3" xfId="20091"/>
    <cellStyle name="Normal 3 2 2 4 5 2 3 3 2" xfId="48826"/>
    <cellStyle name="Normal 3 2 2 4 5 2 3 4" xfId="34502"/>
    <cellStyle name="Normal 3 2 2 4 5 2 4" xfId="9289"/>
    <cellStyle name="Normal 3 2 2 4 5 2 4 2" xfId="23672"/>
    <cellStyle name="Normal 3 2 2 4 5 2 4 2 2" xfId="52407"/>
    <cellStyle name="Normal 3 2 2 4 5 2 4 3" xfId="38083"/>
    <cellStyle name="Normal 3 2 2 4 5 2 5" xfId="16509"/>
    <cellStyle name="Normal 3 2 2 4 5 2 5 2" xfId="45245"/>
    <cellStyle name="Normal 3 2 2 4 5 2 6" xfId="30921"/>
    <cellStyle name="Normal 3 2 2 4 5 3" xfId="2851"/>
    <cellStyle name="Normal 3 2 2 4 5 3 2" xfId="6511"/>
    <cellStyle name="Normal 3 2 2 4 5 3 2 2" xfId="13771"/>
    <cellStyle name="Normal 3 2 2 4 5 3 2 2 2" xfId="28149"/>
    <cellStyle name="Normal 3 2 2 4 5 3 2 2 2 2" xfId="56883"/>
    <cellStyle name="Normal 3 2 2 4 5 3 2 2 3" xfId="42559"/>
    <cellStyle name="Normal 3 2 2 4 5 3 2 3" xfId="20986"/>
    <cellStyle name="Normal 3 2 2 4 5 3 2 3 2" xfId="49721"/>
    <cellStyle name="Normal 3 2 2 4 5 3 2 4" xfId="35397"/>
    <cellStyle name="Normal 3 2 2 4 5 3 3" xfId="10184"/>
    <cellStyle name="Normal 3 2 2 4 5 3 3 2" xfId="24567"/>
    <cellStyle name="Normal 3 2 2 4 5 3 3 2 2" xfId="53302"/>
    <cellStyle name="Normal 3 2 2 4 5 3 3 3" xfId="38978"/>
    <cellStyle name="Normal 3 2 2 4 5 3 4" xfId="17404"/>
    <cellStyle name="Normal 3 2 2 4 5 3 4 2" xfId="46140"/>
    <cellStyle name="Normal 3 2 2 4 5 3 5" xfId="31816"/>
    <cellStyle name="Normal 3 2 2 4 5 4" xfId="4716"/>
    <cellStyle name="Normal 3 2 2 4 5 4 2" xfId="11981"/>
    <cellStyle name="Normal 3 2 2 4 5 4 2 2" xfId="26359"/>
    <cellStyle name="Normal 3 2 2 4 5 4 2 2 2" xfId="55093"/>
    <cellStyle name="Normal 3 2 2 4 5 4 2 3" xfId="40769"/>
    <cellStyle name="Normal 3 2 2 4 5 4 3" xfId="19196"/>
    <cellStyle name="Normal 3 2 2 4 5 4 3 2" xfId="47931"/>
    <cellStyle name="Normal 3 2 2 4 5 4 4" xfId="33607"/>
    <cellStyle name="Normal 3 2 2 4 5 5" xfId="8388"/>
    <cellStyle name="Normal 3 2 2 4 5 5 2" xfId="22777"/>
    <cellStyle name="Normal 3 2 2 4 5 5 2 2" xfId="51512"/>
    <cellStyle name="Normal 3 2 2 4 5 5 3" xfId="37188"/>
    <cellStyle name="Normal 3 2 2 4 5 6" xfId="15614"/>
    <cellStyle name="Normal 3 2 2 4 5 6 2" xfId="44350"/>
    <cellStyle name="Normal 3 2 2 4 5 7" xfId="30026"/>
    <cellStyle name="Normal 3 2 2 4 6" xfId="1491"/>
    <cellStyle name="Normal 3 2 2 4 6 2" xfId="3300"/>
    <cellStyle name="Normal 3 2 2 4 6 2 2" xfId="6959"/>
    <cellStyle name="Normal 3 2 2 4 6 2 2 2" xfId="14219"/>
    <cellStyle name="Normal 3 2 2 4 6 2 2 2 2" xfId="28597"/>
    <cellStyle name="Normal 3 2 2 4 6 2 2 2 2 2" xfId="57331"/>
    <cellStyle name="Normal 3 2 2 4 6 2 2 2 3" xfId="43007"/>
    <cellStyle name="Normal 3 2 2 4 6 2 2 3" xfId="21434"/>
    <cellStyle name="Normal 3 2 2 4 6 2 2 3 2" xfId="50169"/>
    <cellStyle name="Normal 3 2 2 4 6 2 2 4" xfId="35845"/>
    <cellStyle name="Normal 3 2 2 4 6 2 3" xfId="10632"/>
    <cellStyle name="Normal 3 2 2 4 6 2 3 2" xfId="25015"/>
    <cellStyle name="Normal 3 2 2 4 6 2 3 2 2" xfId="53750"/>
    <cellStyle name="Normal 3 2 2 4 6 2 3 3" xfId="39426"/>
    <cellStyle name="Normal 3 2 2 4 6 2 4" xfId="17852"/>
    <cellStyle name="Normal 3 2 2 4 6 2 4 2" xfId="46588"/>
    <cellStyle name="Normal 3 2 2 4 6 2 5" xfId="32264"/>
    <cellStyle name="Normal 3 2 2 4 6 3" xfId="5168"/>
    <cellStyle name="Normal 3 2 2 4 6 3 2" xfId="12429"/>
    <cellStyle name="Normal 3 2 2 4 6 3 2 2" xfId="26807"/>
    <cellStyle name="Normal 3 2 2 4 6 3 2 2 2" xfId="55541"/>
    <cellStyle name="Normal 3 2 2 4 6 3 2 3" xfId="41217"/>
    <cellStyle name="Normal 3 2 2 4 6 3 3" xfId="19644"/>
    <cellStyle name="Normal 3 2 2 4 6 3 3 2" xfId="48379"/>
    <cellStyle name="Normal 3 2 2 4 6 3 4" xfId="34055"/>
    <cellStyle name="Normal 3 2 2 4 6 4" xfId="8842"/>
    <cellStyle name="Normal 3 2 2 4 6 4 2" xfId="23225"/>
    <cellStyle name="Normal 3 2 2 4 6 4 2 2" xfId="51960"/>
    <cellStyle name="Normal 3 2 2 4 6 4 3" xfId="37636"/>
    <cellStyle name="Normal 3 2 2 4 6 5" xfId="16062"/>
    <cellStyle name="Normal 3 2 2 4 6 5 2" xfId="44798"/>
    <cellStyle name="Normal 3 2 2 4 6 6" xfId="30474"/>
    <cellStyle name="Normal 3 2 2 4 7" xfId="2404"/>
    <cellStyle name="Normal 3 2 2 4 7 2" xfId="6064"/>
    <cellStyle name="Normal 3 2 2 4 7 2 2" xfId="13324"/>
    <cellStyle name="Normal 3 2 2 4 7 2 2 2" xfId="27702"/>
    <cellStyle name="Normal 3 2 2 4 7 2 2 2 2" xfId="56436"/>
    <cellStyle name="Normal 3 2 2 4 7 2 2 3" xfId="42112"/>
    <cellStyle name="Normal 3 2 2 4 7 2 3" xfId="20539"/>
    <cellStyle name="Normal 3 2 2 4 7 2 3 2" xfId="49274"/>
    <cellStyle name="Normal 3 2 2 4 7 2 4" xfId="34950"/>
    <cellStyle name="Normal 3 2 2 4 7 3" xfId="9737"/>
    <cellStyle name="Normal 3 2 2 4 7 3 2" xfId="24120"/>
    <cellStyle name="Normal 3 2 2 4 7 3 2 2" xfId="52855"/>
    <cellStyle name="Normal 3 2 2 4 7 3 3" xfId="38531"/>
    <cellStyle name="Normal 3 2 2 4 7 4" xfId="16957"/>
    <cellStyle name="Normal 3 2 2 4 7 4 2" xfId="45693"/>
    <cellStyle name="Normal 3 2 2 4 7 5" xfId="31369"/>
    <cellStyle name="Normal 3 2 2 4 8" xfId="4261"/>
    <cellStyle name="Normal 3 2 2 4 8 2" xfId="11533"/>
    <cellStyle name="Normal 3 2 2 4 8 2 2" xfId="25912"/>
    <cellStyle name="Normal 3 2 2 4 8 2 2 2" xfId="54646"/>
    <cellStyle name="Normal 3 2 2 4 8 2 3" xfId="40322"/>
    <cellStyle name="Normal 3 2 2 4 8 3" xfId="18749"/>
    <cellStyle name="Normal 3 2 2 4 8 3 2" xfId="47484"/>
    <cellStyle name="Normal 3 2 2 4 8 4" xfId="33160"/>
    <cellStyle name="Normal 3 2 2 4 9" xfId="7929"/>
    <cellStyle name="Normal 3 2 2 4 9 2" xfId="22330"/>
    <cellStyle name="Normal 3 2 2 4 9 2 2" xfId="51065"/>
    <cellStyle name="Normal 3 2 2 4 9 3" xfId="36741"/>
    <cellStyle name="Normal 3 2 2 5" xfId="417"/>
    <cellStyle name="Normal 3 2 2 5 10" xfId="29607"/>
    <cellStyle name="Normal 3 2 2 5 2" xfId="617"/>
    <cellStyle name="Normal 3 2 2 5 2 2" xfId="889"/>
    <cellStyle name="Normal 3 2 2 5 2 2 2" xfId="1336"/>
    <cellStyle name="Normal 3 2 2 5 2 2 2 2" xfId="2319"/>
    <cellStyle name="Normal 3 2 2 5 2 2 2 2 2" xfId="4111"/>
    <cellStyle name="Normal 3 2 2 5 2 2 2 2 2 2" xfId="7770"/>
    <cellStyle name="Normal 3 2 2 5 2 2 2 2 2 2 2" xfId="15030"/>
    <cellStyle name="Normal 3 2 2 5 2 2 2 2 2 2 2 2" xfId="29408"/>
    <cellStyle name="Normal 3 2 2 5 2 2 2 2 2 2 2 2 2" xfId="58142"/>
    <cellStyle name="Normal 3 2 2 5 2 2 2 2 2 2 2 3" xfId="43818"/>
    <cellStyle name="Normal 3 2 2 5 2 2 2 2 2 2 3" xfId="22245"/>
    <cellStyle name="Normal 3 2 2 5 2 2 2 2 2 2 3 2" xfId="50980"/>
    <cellStyle name="Normal 3 2 2 5 2 2 2 2 2 2 4" xfId="36656"/>
    <cellStyle name="Normal 3 2 2 5 2 2 2 2 2 3" xfId="11443"/>
    <cellStyle name="Normal 3 2 2 5 2 2 2 2 2 3 2" xfId="25826"/>
    <cellStyle name="Normal 3 2 2 5 2 2 2 2 2 3 2 2" xfId="54561"/>
    <cellStyle name="Normal 3 2 2 5 2 2 2 2 2 3 3" xfId="40237"/>
    <cellStyle name="Normal 3 2 2 5 2 2 2 2 2 4" xfId="18663"/>
    <cellStyle name="Normal 3 2 2 5 2 2 2 2 2 4 2" xfId="47399"/>
    <cellStyle name="Normal 3 2 2 5 2 2 2 2 2 5" xfId="33075"/>
    <cellStyle name="Normal 3 2 2 5 2 2 2 2 3" xfId="5980"/>
    <cellStyle name="Normal 3 2 2 5 2 2 2 2 3 2" xfId="13240"/>
    <cellStyle name="Normal 3 2 2 5 2 2 2 2 3 2 2" xfId="27618"/>
    <cellStyle name="Normal 3 2 2 5 2 2 2 2 3 2 2 2" xfId="56352"/>
    <cellStyle name="Normal 3 2 2 5 2 2 2 2 3 2 3" xfId="42028"/>
    <cellStyle name="Normal 3 2 2 5 2 2 2 2 3 3" xfId="20455"/>
    <cellStyle name="Normal 3 2 2 5 2 2 2 2 3 3 2" xfId="49190"/>
    <cellStyle name="Normal 3 2 2 5 2 2 2 2 3 4" xfId="34866"/>
    <cellStyle name="Normal 3 2 2 5 2 2 2 2 4" xfId="9653"/>
    <cellStyle name="Normal 3 2 2 5 2 2 2 2 4 2" xfId="24036"/>
    <cellStyle name="Normal 3 2 2 5 2 2 2 2 4 2 2" xfId="52771"/>
    <cellStyle name="Normal 3 2 2 5 2 2 2 2 4 3" xfId="38447"/>
    <cellStyle name="Normal 3 2 2 5 2 2 2 2 5" xfId="16873"/>
    <cellStyle name="Normal 3 2 2 5 2 2 2 2 5 2" xfId="45609"/>
    <cellStyle name="Normal 3 2 2 5 2 2 2 2 6" xfId="31285"/>
    <cellStyle name="Normal 3 2 2 5 2 2 2 3" xfId="3215"/>
    <cellStyle name="Normal 3 2 2 5 2 2 2 3 2" xfId="6875"/>
    <cellStyle name="Normal 3 2 2 5 2 2 2 3 2 2" xfId="14135"/>
    <cellStyle name="Normal 3 2 2 5 2 2 2 3 2 2 2" xfId="28513"/>
    <cellStyle name="Normal 3 2 2 5 2 2 2 3 2 2 2 2" xfId="57247"/>
    <cellStyle name="Normal 3 2 2 5 2 2 2 3 2 2 3" xfId="42923"/>
    <cellStyle name="Normal 3 2 2 5 2 2 2 3 2 3" xfId="21350"/>
    <cellStyle name="Normal 3 2 2 5 2 2 2 3 2 3 2" xfId="50085"/>
    <cellStyle name="Normal 3 2 2 5 2 2 2 3 2 4" xfId="35761"/>
    <cellStyle name="Normal 3 2 2 5 2 2 2 3 3" xfId="10548"/>
    <cellStyle name="Normal 3 2 2 5 2 2 2 3 3 2" xfId="24931"/>
    <cellStyle name="Normal 3 2 2 5 2 2 2 3 3 2 2" xfId="53666"/>
    <cellStyle name="Normal 3 2 2 5 2 2 2 3 3 3" xfId="39342"/>
    <cellStyle name="Normal 3 2 2 5 2 2 2 3 4" xfId="17768"/>
    <cellStyle name="Normal 3 2 2 5 2 2 2 3 4 2" xfId="46504"/>
    <cellStyle name="Normal 3 2 2 5 2 2 2 3 5" xfId="32180"/>
    <cellStyle name="Normal 3 2 2 5 2 2 2 4" xfId="5080"/>
    <cellStyle name="Normal 3 2 2 5 2 2 2 4 2" xfId="12345"/>
    <cellStyle name="Normal 3 2 2 5 2 2 2 4 2 2" xfId="26723"/>
    <cellStyle name="Normal 3 2 2 5 2 2 2 4 2 2 2" xfId="55457"/>
    <cellStyle name="Normal 3 2 2 5 2 2 2 4 2 3" xfId="41133"/>
    <cellStyle name="Normal 3 2 2 5 2 2 2 4 3" xfId="19560"/>
    <cellStyle name="Normal 3 2 2 5 2 2 2 4 3 2" xfId="48295"/>
    <cellStyle name="Normal 3 2 2 5 2 2 2 4 4" xfId="33971"/>
    <cellStyle name="Normal 3 2 2 5 2 2 2 5" xfId="8752"/>
    <cellStyle name="Normal 3 2 2 5 2 2 2 5 2" xfId="23141"/>
    <cellStyle name="Normal 3 2 2 5 2 2 2 5 2 2" xfId="51876"/>
    <cellStyle name="Normal 3 2 2 5 2 2 2 5 3" xfId="37552"/>
    <cellStyle name="Normal 3 2 2 5 2 2 2 6" xfId="15978"/>
    <cellStyle name="Normal 3 2 2 5 2 2 2 6 2" xfId="44714"/>
    <cellStyle name="Normal 3 2 2 5 2 2 2 7" xfId="30390"/>
    <cellStyle name="Normal 3 2 2 5 2 2 3" xfId="1872"/>
    <cellStyle name="Normal 3 2 2 5 2 2 3 2" xfId="3664"/>
    <cellStyle name="Normal 3 2 2 5 2 2 3 2 2" xfId="7323"/>
    <cellStyle name="Normal 3 2 2 5 2 2 3 2 2 2" xfId="14583"/>
    <cellStyle name="Normal 3 2 2 5 2 2 3 2 2 2 2" xfId="28961"/>
    <cellStyle name="Normal 3 2 2 5 2 2 3 2 2 2 2 2" xfId="57695"/>
    <cellStyle name="Normal 3 2 2 5 2 2 3 2 2 2 3" xfId="43371"/>
    <cellStyle name="Normal 3 2 2 5 2 2 3 2 2 3" xfId="21798"/>
    <cellStyle name="Normal 3 2 2 5 2 2 3 2 2 3 2" xfId="50533"/>
    <cellStyle name="Normal 3 2 2 5 2 2 3 2 2 4" xfId="36209"/>
    <cellStyle name="Normal 3 2 2 5 2 2 3 2 3" xfId="10996"/>
    <cellStyle name="Normal 3 2 2 5 2 2 3 2 3 2" xfId="25379"/>
    <cellStyle name="Normal 3 2 2 5 2 2 3 2 3 2 2" xfId="54114"/>
    <cellStyle name="Normal 3 2 2 5 2 2 3 2 3 3" xfId="39790"/>
    <cellStyle name="Normal 3 2 2 5 2 2 3 2 4" xfId="18216"/>
    <cellStyle name="Normal 3 2 2 5 2 2 3 2 4 2" xfId="46952"/>
    <cellStyle name="Normal 3 2 2 5 2 2 3 2 5" xfId="32628"/>
    <cellStyle name="Normal 3 2 2 5 2 2 3 3" xfId="5533"/>
    <cellStyle name="Normal 3 2 2 5 2 2 3 3 2" xfId="12793"/>
    <cellStyle name="Normal 3 2 2 5 2 2 3 3 2 2" xfId="27171"/>
    <cellStyle name="Normal 3 2 2 5 2 2 3 3 2 2 2" xfId="55905"/>
    <cellStyle name="Normal 3 2 2 5 2 2 3 3 2 3" xfId="41581"/>
    <cellStyle name="Normal 3 2 2 5 2 2 3 3 3" xfId="20008"/>
    <cellStyle name="Normal 3 2 2 5 2 2 3 3 3 2" xfId="48743"/>
    <cellStyle name="Normal 3 2 2 5 2 2 3 3 4" xfId="34419"/>
    <cellStyle name="Normal 3 2 2 5 2 2 3 4" xfId="9206"/>
    <cellStyle name="Normal 3 2 2 5 2 2 3 4 2" xfId="23589"/>
    <cellStyle name="Normal 3 2 2 5 2 2 3 4 2 2" xfId="52324"/>
    <cellStyle name="Normal 3 2 2 5 2 2 3 4 3" xfId="38000"/>
    <cellStyle name="Normal 3 2 2 5 2 2 3 5" xfId="16426"/>
    <cellStyle name="Normal 3 2 2 5 2 2 3 5 2" xfId="45162"/>
    <cellStyle name="Normal 3 2 2 5 2 2 3 6" xfId="30838"/>
    <cellStyle name="Normal 3 2 2 5 2 2 4" xfId="2768"/>
    <cellStyle name="Normal 3 2 2 5 2 2 4 2" xfId="6428"/>
    <cellStyle name="Normal 3 2 2 5 2 2 4 2 2" xfId="13688"/>
    <cellStyle name="Normal 3 2 2 5 2 2 4 2 2 2" xfId="28066"/>
    <cellStyle name="Normal 3 2 2 5 2 2 4 2 2 2 2" xfId="56800"/>
    <cellStyle name="Normal 3 2 2 5 2 2 4 2 2 3" xfId="42476"/>
    <cellStyle name="Normal 3 2 2 5 2 2 4 2 3" xfId="20903"/>
    <cellStyle name="Normal 3 2 2 5 2 2 4 2 3 2" xfId="49638"/>
    <cellStyle name="Normal 3 2 2 5 2 2 4 2 4" xfId="35314"/>
    <cellStyle name="Normal 3 2 2 5 2 2 4 3" xfId="10101"/>
    <cellStyle name="Normal 3 2 2 5 2 2 4 3 2" xfId="24484"/>
    <cellStyle name="Normal 3 2 2 5 2 2 4 3 2 2" xfId="53219"/>
    <cellStyle name="Normal 3 2 2 5 2 2 4 3 3" xfId="38895"/>
    <cellStyle name="Normal 3 2 2 5 2 2 4 4" xfId="17321"/>
    <cellStyle name="Normal 3 2 2 5 2 2 4 4 2" xfId="46057"/>
    <cellStyle name="Normal 3 2 2 5 2 2 4 5" xfId="31733"/>
    <cellStyle name="Normal 3 2 2 5 2 2 5" xfId="4633"/>
    <cellStyle name="Normal 3 2 2 5 2 2 5 2" xfId="11898"/>
    <cellStyle name="Normal 3 2 2 5 2 2 5 2 2" xfId="26276"/>
    <cellStyle name="Normal 3 2 2 5 2 2 5 2 2 2" xfId="55010"/>
    <cellStyle name="Normal 3 2 2 5 2 2 5 2 3" xfId="40686"/>
    <cellStyle name="Normal 3 2 2 5 2 2 5 3" xfId="19113"/>
    <cellStyle name="Normal 3 2 2 5 2 2 5 3 2" xfId="47848"/>
    <cellStyle name="Normal 3 2 2 5 2 2 5 4" xfId="33524"/>
    <cellStyle name="Normal 3 2 2 5 2 2 6" xfId="8305"/>
    <cellStyle name="Normal 3 2 2 5 2 2 6 2" xfId="22694"/>
    <cellStyle name="Normal 3 2 2 5 2 2 6 2 2" xfId="51429"/>
    <cellStyle name="Normal 3 2 2 5 2 2 6 3" xfId="37105"/>
    <cellStyle name="Normal 3 2 2 5 2 2 7" xfId="15531"/>
    <cellStyle name="Normal 3 2 2 5 2 2 7 2" xfId="44267"/>
    <cellStyle name="Normal 3 2 2 5 2 2 8" xfId="29943"/>
    <cellStyle name="Normal 3 2 2 5 2 3" xfId="1112"/>
    <cellStyle name="Normal 3 2 2 5 2 3 2" xfId="2095"/>
    <cellStyle name="Normal 3 2 2 5 2 3 2 2" xfId="3887"/>
    <cellStyle name="Normal 3 2 2 5 2 3 2 2 2" xfId="7546"/>
    <cellStyle name="Normal 3 2 2 5 2 3 2 2 2 2" xfId="14806"/>
    <cellStyle name="Normal 3 2 2 5 2 3 2 2 2 2 2" xfId="29184"/>
    <cellStyle name="Normal 3 2 2 5 2 3 2 2 2 2 2 2" xfId="57918"/>
    <cellStyle name="Normal 3 2 2 5 2 3 2 2 2 2 3" xfId="43594"/>
    <cellStyle name="Normal 3 2 2 5 2 3 2 2 2 3" xfId="22021"/>
    <cellStyle name="Normal 3 2 2 5 2 3 2 2 2 3 2" xfId="50756"/>
    <cellStyle name="Normal 3 2 2 5 2 3 2 2 2 4" xfId="36432"/>
    <cellStyle name="Normal 3 2 2 5 2 3 2 2 3" xfId="11219"/>
    <cellStyle name="Normal 3 2 2 5 2 3 2 2 3 2" xfId="25602"/>
    <cellStyle name="Normal 3 2 2 5 2 3 2 2 3 2 2" xfId="54337"/>
    <cellStyle name="Normal 3 2 2 5 2 3 2 2 3 3" xfId="40013"/>
    <cellStyle name="Normal 3 2 2 5 2 3 2 2 4" xfId="18439"/>
    <cellStyle name="Normal 3 2 2 5 2 3 2 2 4 2" xfId="47175"/>
    <cellStyle name="Normal 3 2 2 5 2 3 2 2 5" xfId="32851"/>
    <cellStyle name="Normal 3 2 2 5 2 3 2 3" xfId="5756"/>
    <cellStyle name="Normal 3 2 2 5 2 3 2 3 2" xfId="13016"/>
    <cellStyle name="Normal 3 2 2 5 2 3 2 3 2 2" xfId="27394"/>
    <cellStyle name="Normal 3 2 2 5 2 3 2 3 2 2 2" xfId="56128"/>
    <cellStyle name="Normal 3 2 2 5 2 3 2 3 2 3" xfId="41804"/>
    <cellStyle name="Normal 3 2 2 5 2 3 2 3 3" xfId="20231"/>
    <cellStyle name="Normal 3 2 2 5 2 3 2 3 3 2" xfId="48966"/>
    <cellStyle name="Normal 3 2 2 5 2 3 2 3 4" xfId="34642"/>
    <cellStyle name="Normal 3 2 2 5 2 3 2 4" xfId="9429"/>
    <cellStyle name="Normal 3 2 2 5 2 3 2 4 2" xfId="23812"/>
    <cellStyle name="Normal 3 2 2 5 2 3 2 4 2 2" xfId="52547"/>
    <cellStyle name="Normal 3 2 2 5 2 3 2 4 3" xfId="38223"/>
    <cellStyle name="Normal 3 2 2 5 2 3 2 5" xfId="16649"/>
    <cellStyle name="Normal 3 2 2 5 2 3 2 5 2" xfId="45385"/>
    <cellStyle name="Normal 3 2 2 5 2 3 2 6" xfId="31061"/>
    <cellStyle name="Normal 3 2 2 5 2 3 3" xfId="2991"/>
    <cellStyle name="Normal 3 2 2 5 2 3 3 2" xfId="6651"/>
    <cellStyle name="Normal 3 2 2 5 2 3 3 2 2" xfId="13911"/>
    <cellStyle name="Normal 3 2 2 5 2 3 3 2 2 2" xfId="28289"/>
    <cellStyle name="Normal 3 2 2 5 2 3 3 2 2 2 2" xfId="57023"/>
    <cellStyle name="Normal 3 2 2 5 2 3 3 2 2 3" xfId="42699"/>
    <cellStyle name="Normal 3 2 2 5 2 3 3 2 3" xfId="21126"/>
    <cellStyle name="Normal 3 2 2 5 2 3 3 2 3 2" xfId="49861"/>
    <cellStyle name="Normal 3 2 2 5 2 3 3 2 4" xfId="35537"/>
    <cellStyle name="Normal 3 2 2 5 2 3 3 3" xfId="10324"/>
    <cellStyle name="Normal 3 2 2 5 2 3 3 3 2" xfId="24707"/>
    <cellStyle name="Normal 3 2 2 5 2 3 3 3 2 2" xfId="53442"/>
    <cellStyle name="Normal 3 2 2 5 2 3 3 3 3" xfId="39118"/>
    <cellStyle name="Normal 3 2 2 5 2 3 3 4" xfId="17544"/>
    <cellStyle name="Normal 3 2 2 5 2 3 3 4 2" xfId="46280"/>
    <cellStyle name="Normal 3 2 2 5 2 3 3 5" xfId="31956"/>
    <cellStyle name="Normal 3 2 2 5 2 3 4" xfId="4856"/>
    <cellStyle name="Normal 3 2 2 5 2 3 4 2" xfId="12121"/>
    <cellStyle name="Normal 3 2 2 5 2 3 4 2 2" xfId="26499"/>
    <cellStyle name="Normal 3 2 2 5 2 3 4 2 2 2" xfId="55233"/>
    <cellStyle name="Normal 3 2 2 5 2 3 4 2 3" xfId="40909"/>
    <cellStyle name="Normal 3 2 2 5 2 3 4 3" xfId="19336"/>
    <cellStyle name="Normal 3 2 2 5 2 3 4 3 2" xfId="48071"/>
    <cellStyle name="Normal 3 2 2 5 2 3 4 4" xfId="33747"/>
    <cellStyle name="Normal 3 2 2 5 2 3 5" xfId="8528"/>
    <cellStyle name="Normal 3 2 2 5 2 3 5 2" xfId="22917"/>
    <cellStyle name="Normal 3 2 2 5 2 3 5 2 2" xfId="51652"/>
    <cellStyle name="Normal 3 2 2 5 2 3 5 3" xfId="37328"/>
    <cellStyle name="Normal 3 2 2 5 2 3 6" xfId="15754"/>
    <cellStyle name="Normal 3 2 2 5 2 3 6 2" xfId="44490"/>
    <cellStyle name="Normal 3 2 2 5 2 3 7" xfId="30166"/>
    <cellStyle name="Normal 3 2 2 5 2 4" xfId="1644"/>
    <cellStyle name="Normal 3 2 2 5 2 4 2" xfId="3440"/>
    <cellStyle name="Normal 3 2 2 5 2 4 2 2" xfId="7099"/>
    <cellStyle name="Normal 3 2 2 5 2 4 2 2 2" xfId="14359"/>
    <cellStyle name="Normal 3 2 2 5 2 4 2 2 2 2" xfId="28737"/>
    <cellStyle name="Normal 3 2 2 5 2 4 2 2 2 2 2" xfId="57471"/>
    <cellStyle name="Normal 3 2 2 5 2 4 2 2 2 3" xfId="43147"/>
    <cellStyle name="Normal 3 2 2 5 2 4 2 2 3" xfId="21574"/>
    <cellStyle name="Normal 3 2 2 5 2 4 2 2 3 2" xfId="50309"/>
    <cellStyle name="Normal 3 2 2 5 2 4 2 2 4" xfId="35985"/>
    <cellStyle name="Normal 3 2 2 5 2 4 2 3" xfId="10772"/>
    <cellStyle name="Normal 3 2 2 5 2 4 2 3 2" xfId="25155"/>
    <cellStyle name="Normal 3 2 2 5 2 4 2 3 2 2" xfId="53890"/>
    <cellStyle name="Normal 3 2 2 5 2 4 2 3 3" xfId="39566"/>
    <cellStyle name="Normal 3 2 2 5 2 4 2 4" xfId="17992"/>
    <cellStyle name="Normal 3 2 2 5 2 4 2 4 2" xfId="46728"/>
    <cellStyle name="Normal 3 2 2 5 2 4 2 5" xfId="32404"/>
    <cellStyle name="Normal 3 2 2 5 2 4 3" xfId="5309"/>
    <cellStyle name="Normal 3 2 2 5 2 4 3 2" xfId="12569"/>
    <cellStyle name="Normal 3 2 2 5 2 4 3 2 2" xfId="26947"/>
    <cellStyle name="Normal 3 2 2 5 2 4 3 2 2 2" xfId="55681"/>
    <cellStyle name="Normal 3 2 2 5 2 4 3 2 3" xfId="41357"/>
    <cellStyle name="Normal 3 2 2 5 2 4 3 3" xfId="19784"/>
    <cellStyle name="Normal 3 2 2 5 2 4 3 3 2" xfId="48519"/>
    <cellStyle name="Normal 3 2 2 5 2 4 3 4" xfId="34195"/>
    <cellStyle name="Normal 3 2 2 5 2 4 4" xfId="8982"/>
    <cellStyle name="Normal 3 2 2 5 2 4 4 2" xfId="23365"/>
    <cellStyle name="Normal 3 2 2 5 2 4 4 2 2" xfId="52100"/>
    <cellStyle name="Normal 3 2 2 5 2 4 4 3" xfId="37776"/>
    <cellStyle name="Normal 3 2 2 5 2 4 5" xfId="16202"/>
    <cellStyle name="Normal 3 2 2 5 2 4 5 2" xfId="44938"/>
    <cellStyle name="Normal 3 2 2 5 2 4 6" xfId="30614"/>
    <cellStyle name="Normal 3 2 2 5 2 5" xfId="2544"/>
    <cellStyle name="Normal 3 2 2 5 2 5 2" xfId="6204"/>
    <cellStyle name="Normal 3 2 2 5 2 5 2 2" xfId="13464"/>
    <cellStyle name="Normal 3 2 2 5 2 5 2 2 2" xfId="27842"/>
    <cellStyle name="Normal 3 2 2 5 2 5 2 2 2 2" xfId="56576"/>
    <cellStyle name="Normal 3 2 2 5 2 5 2 2 3" xfId="42252"/>
    <cellStyle name="Normal 3 2 2 5 2 5 2 3" xfId="20679"/>
    <cellStyle name="Normal 3 2 2 5 2 5 2 3 2" xfId="49414"/>
    <cellStyle name="Normal 3 2 2 5 2 5 2 4" xfId="35090"/>
    <cellStyle name="Normal 3 2 2 5 2 5 3" xfId="9877"/>
    <cellStyle name="Normal 3 2 2 5 2 5 3 2" xfId="24260"/>
    <cellStyle name="Normal 3 2 2 5 2 5 3 2 2" xfId="52995"/>
    <cellStyle name="Normal 3 2 2 5 2 5 3 3" xfId="38671"/>
    <cellStyle name="Normal 3 2 2 5 2 5 4" xfId="17097"/>
    <cellStyle name="Normal 3 2 2 5 2 5 4 2" xfId="45833"/>
    <cellStyle name="Normal 3 2 2 5 2 5 5" xfId="31509"/>
    <cellStyle name="Normal 3 2 2 5 2 6" xfId="4407"/>
    <cellStyle name="Normal 3 2 2 5 2 6 2" xfId="11674"/>
    <cellStyle name="Normal 3 2 2 5 2 6 2 2" xfId="26052"/>
    <cellStyle name="Normal 3 2 2 5 2 6 2 2 2" xfId="54786"/>
    <cellStyle name="Normal 3 2 2 5 2 6 2 3" xfId="40462"/>
    <cellStyle name="Normal 3 2 2 5 2 6 3" xfId="18889"/>
    <cellStyle name="Normal 3 2 2 5 2 6 3 2" xfId="47624"/>
    <cellStyle name="Normal 3 2 2 5 2 6 4" xfId="33300"/>
    <cellStyle name="Normal 3 2 2 5 2 7" xfId="8078"/>
    <cellStyle name="Normal 3 2 2 5 2 7 2" xfId="22470"/>
    <cellStyle name="Normal 3 2 2 5 2 7 2 2" xfId="51205"/>
    <cellStyle name="Normal 3 2 2 5 2 7 3" xfId="36881"/>
    <cellStyle name="Normal 3 2 2 5 2 8" xfId="15307"/>
    <cellStyle name="Normal 3 2 2 5 2 8 2" xfId="44043"/>
    <cellStyle name="Normal 3 2 2 5 2 9" xfId="29719"/>
    <cellStyle name="Normal 3 2 2 5 3" xfId="775"/>
    <cellStyle name="Normal 3 2 2 5 3 2" xfId="1224"/>
    <cellStyle name="Normal 3 2 2 5 3 2 2" xfId="2207"/>
    <cellStyle name="Normal 3 2 2 5 3 2 2 2" xfId="3999"/>
    <cellStyle name="Normal 3 2 2 5 3 2 2 2 2" xfId="7658"/>
    <cellStyle name="Normal 3 2 2 5 3 2 2 2 2 2" xfId="14918"/>
    <cellStyle name="Normal 3 2 2 5 3 2 2 2 2 2 2" xfId="29296"/>
    <cellStyle name="Normal 3 2 2 5 3 2 2 2 2 2 2 2" xfId="58030"/>
    <cellStyle name="Normal 3 2 2 5 3 2 2 2 2 2 3" xfId="43706"/>
    <cellStyle name="Normal 3 2 2 5 3 2 2 2 2 3" xfId="22133"/>
    <cellStyle name="Normal 3 2 2 5 3 2 2 2 2 3 2" xfId="50868"/>
    <cellStyle name="Normal 3 2 2 5 3 2 2 2 2 4" xfId="36544"/>
    <cellStyle name="Normal 3 2 2 5 3 2 2 2 3" xfId="11331"/>
    <cellStyle name="Normal 3 2 2 5 3 2 2 2 3 2" xfId="25714"/>
    <cellStyle name="Normal 3 2 2 5 3 2 2 2 3 2 2" xfId="54449"/>
    <cellStyle name="Normal 3 2 2 5 3 2 2 2 3 3" xfId="40125"/>
    <cellStyle name="Normal 3 2 2 5 3 2 2 2 4" xfId="18551"/>
    <cellStyle name="Normal 3 2 2 5 3 2 2 2 4 2" xfId="47287"/>
    <cellStyle name="Normal 3 2 2 5 3 2 2 2 5" xfId="32963"/>
    <cellStyle name="Normal 3 2 2 5 3 2 2 3" xfId="5868"/>
    <cellStyle name="Normal 3 2 2 5 3 2 2 3 2" xfId="13128"/>
    <cellStyle name="Normal 3 2 2 5 3 2 2 3 2 2" xfId="27506"/>
    <cellStyle name="Normal 3 2 2 5 3 2 2 3 2 2 2" xfId="56240"/>
    <cellStyle name="Normal 3 2 2 5 3 2 2 3 2 3" xfId="41916"/>
    <cellStyle name="Normal 3 2 2 5 3 2 2 3 3" xfId="20343"/>
    <cellStyle name="Normal 3 2 2 5 3 2 2 3 3 2" xfId="49078"/>
    <cellStyle name="Normal 3 2 2 5 3 2 2 3 4" xfId="34754"/>
    <cellStyle name="Normal 3 2 2 5 3 2 2 4" xfId="9541"/>
    <cellStyle name="Normal 3 2 2 5 3 2 2 4 2" xfId="23924"/>
    <cellStyle name="Normal 3 2 2 5 3 2 2 4 2 2" xfId="52659"/>
    <cellStyle name="Normal 3 2 2 5 3 2 2 4 3" xfId="38335"/>
    <cellStyle name="Normal 3 2 2 5 3 2 2 5" xfId="16761"/>
    <cellStyle name="Normal 3 2 2 5 3 2 2 5 2" xfId="45497"/>
    <cellStyle name="Normal 3 2 2 5 3 2 2 6" xfId="31173"/>
    <cellStyle name="Normal 3 2 2 5 3 2 3" xfId="3103"/>
    <cellStyle name="Normal 3 2 2 5 3 2 3 2" xfId="6763"/>
    <cellStyle name="Normal 3 2 2 5 3 2 3 2 2" xfId="14023"/>
    <cellStyle name="Normal 3 2 2 5 3 2 3 2 2 2" xfId="28401"/>
    <cellStyle name="Normal 3 2 2 5 3 2 3 2 2 2 2" xfId="57135"/>
    <cellStyle name="Normal 3 2 2 5 3 2 3 2 2 3" xfId="42811"/>
    <cellStyle name="Normal 3 2 2 5 3 2 3 2 3" xfId="21238"/>
    <cellStyle name="Normal 3 2 2 5 3 2 3 2 3 2" xfId="49973"/>
    <cellStyle name="Normal 3 2 2 5 3 2 3 2 4" xfId="35649"/>
    <cellStyle name="Normal 3 2 2 5 3 2 3 3" xfId="10436"/>
    <cellStyle name="Normal 3 2 2 5 3 2 3 3 2" xfId="24819"/>
    <cellStyle name="Normal 3 2 2 5 3 2 3 3 2 2" xfId="53554"/>
    <cellStyle name="Normal 3 2 2 5 3 2 3 3 3" xfId="39230"/>
    <cellStyle name="Normal 3 2 2 5 3 2 3 4" xfId="17656"/>
    <cellStyle name="Normal 3 2 2 5 3 2 3 4 2" xfId="46392"/>
    <cellStyle name="Normal 3 2 2 5 3 2 3 5" xfId="32068"/>
    <cellStyle name="Normal 3 2 2 5 3 2 4" xfId="4968"/>
    <cellStyle name="Normal 3 2 2 5 3 2 4 2" xfId="12233"/>
    <cellStyle name="Normal 3 2 2 5 3 2 4 2 2" xfId="26611"/>
    <cellStyle name="Normal 3 2 2 5 3 2 4 2 2 2" xfId="55345"/>
    <cellStyle name="Normal 3 2 2 5 3 2 4 2 3" xfId="41021"/>
    <cellStyle name="Normal 3 2 2 5 3 2 4 3" xfId="19448"/>
    <cellStyle name="Normal 3 2 2 5 3 2 4 3 2" xfId="48183"/>
    <cellStyle name="Normal 3 2 2 5 3 2 4 4" xfId="33859"/>
    <cellStyle name="Normal 3 2 2 5 3 2 5" xfId="8640"/>
    <cellStyle name="Normal 3 2 2 5 3 2 5 2" xfId="23029"/>
    <cellStyle name="Normal 3 2 2 5 3 2 5 2 2" xfId="51764"/>
    <cellStyle name="Normal 3 2 2 5 3 2 5 3" xfId="37440"/>
    <cellStyle name="Normal 3 2 2 5 3 2 6" xfId="15866"/>
    <cellStyle name="Normal 3 2 2 5 3 2 6 2" xfId="44602"/>
    <cellStyle name="Normal 3 2 2 5 3 2 7" xfId="30278"/>
    <cellStyle name="Normal 3 2 2 5 3 3" xfId="1760"/>
    <cellStyle name="Normal 3 2 2 5 3 3 2" xfId="3552"/>
    <cellStyle name="Normal 3 2 2 5 3 3 2 2" xfId="7211"/>
    <cellStyle name="Normal 3 2 2 5 3 3 2 2 2" xfId="14471"/>
    <cellStyle name="Normal 3 2 2 5 3 3 2 2 2 2" xfId="28849"/>
    <cellStyle name="Normal 3 2 2 5 3 3 2 2 2 2 2" xfId="57583"/>
    <cellStyle name="Normal 3 2 2 5 3 3 2 2 2 3" xfId="43259"/>
    <cellStyle name="Normal 3 2 2 5 3 3 2 2 3" xfId="21686"/>
    <cellStyle name="Normal 3 2 2 5 3 3 2 2 3 2" xfId="50421"/>
    <cellStyle name="Normal 3 2 2 5 3 3 2 2 4" xfId="36097"/>
    <cellStyle name="Normal 3 2 2 5 3 3 2 3" xfId="10884"/>
    <cellStyle name="Normal 3 2 2 5 3 3 2 3 2" xfId="25267"/>
    <cellStyle name="Normal 3 2 2 5 3 3 2 3 2 2" xfId="54002"/>
    <cellStyle name="Normal 3 2 2 5 3 3 2 3 3" xfId="39678"/>
    <cellStyle name="Normal 3 2 2 5 3 3 2 4" xfId="18104"/>
    <cellStyle name="Normal 3 2 2 5 3 3 2 4 2" xfId="46840"/>
    <cellStyle name="Normal 3 2 2 5 3 3 2 5" xfId="32516"/>
    <cellStyle name="Normal 3 2 2 5 3 3 3" xfId="5421"/>
    <cellStyle name="Normal 3 2 2 5 3 3 3 2" xfId="12681"/>
    <cellStyle name="Normal 3 2 2 5 3 3 3 2 2" xfId="27059"/>
    <cellStyle name="Normal 3 2 2 5 3 3 3 2 2 2" xfId="55793"/>
    <cellStyle name="Normal 3 2 2 5 3 3 3 2 3" xfId="41469"/>
    <cellStyle name="Normal 3 2 2 5 3 3 3 3" xfId="19896"/>
    <cellStyle name="Normal 3 2 2 5 3 3 3 3 2" xfId="48631"/>
    <cellStyle name="Normal 3 2 2 5 3 3 3 4" xfId="34307"/>
    <cellStyle name="Normal 3 2 2 5 3 3 4" xfId="9094"/>
    <cellStyle name="Normal 3 2 2 5 3 3 4 2" xfId="23477"/>
    <cellStyle name="Normal 3 2 2 5 3 3 4 2 2" xfId="52212"/>
    <cellStyle name="Normal 3 2 2 5 3 3 4 3" xfId="37888"/>
    <cellStyle name="Normal 3 2 2 5 3 3 5" xfId="16314"/>
    <cellStyle name="Normal 3 2 2 5 3 3 5 2" xfId="45050"/>
    <cellStyle name="Normal 3 2 2 5 3 3 6" xfId="30726"/>
    <cellStyle name="Normal 3 2 2 5 3 4" xfId="2656"/>
    <cellStyle name="Normal 3 2 2 5 3 4 2" xfId="6316"/>
    <cellStyle name="Normal 3 2 2 5 3 4 2 2" xfId="13576"/>
    <cellStyle name="Normal 3 2 2 5 3 4 2 2 2" xfId="27954"/>
    <cellStyle name="Normal 3 2 2 5 3 4 2 2 2 2" xfId="56688"/>
    <cellStyle name="Normal 3 2 2 5 3 4 2 2 3" xfId="42364"/>
    <cellStyle name="Normal 3 2 2 5 3 4 2 3" xfId="20791"/>
    <cellStyle name="Normal 3 2 2 5 3 4 2 3 2" xfId="49526"/>
    <cellStyle name="Normal 3 2 2 5 3 4 2 4" xfId="35202"/>
    <cellStyle name="Normal 3 2 2 5 3 4 3" xfId="9989"/>
    <cellStyle name="Normal 3 2 2 5 3 4 3 2" xfId="24372"/>
    <cellStyle name="Normal 3 2 2 5 3 4 3 2 2" xfId="53107"/>
    <cellStyle name="Normal 3 2 2 5 3 4 3 3" xfId="38783"/>
    <cellStyle name="Normal 3 2 2 5 3 4 4" xfId="17209"/>
    <cellStyle name="Normal 3 2 2 5 3 4 4 2" xfId="45945"/>
    <cellStyle name="Normal 3 2 2 5 3 4 5" xfId="31621"/>
    <cellStyle name="Normal 3 2 2 5 3 5" xfId="4520"/>
    <cellStyle name="Normal 3 2 2 5 3 5 2" xfId="11786"/>
    <cellStyle name="Normal 3 2 2 5 3 5 2 2" xfId="26164"/>
    <cellStyle name="Normal 3 2 2 5 3 5 2 2 2" xfId="54898"/>
    <cellStyle name="Normal 3 2 2 5 3 5 2 3" xfId="40574"/>
    <cellStyle name="Normal 3 2 2 5 3 5 3" xfId="19001"/>
    <cellStyle name="Normal 3 2 2 5 3 5 3 2" xfId="47736"/>
    <cellStyle name="Normal 3 2 2 5 3 5 4" xfId="33412"/>
    <cellStyle name="Normal 3 2 2 5 3 6" xfId="8193"/>
    <cellStyle name="Normal 3 2 2 5 3 6 2" xfId="22582"/>
    <cellStyle name="Normal 3 2 2 5 3 6 2 2" xfId="51317"/>
    <cellStyle name="Normal 3 2 2 5 3 6 3" xfId="36993"/>
    <cellStyle name="Normal 3 2 2 5 3 7" xfId="15419"/>
    <cellStyle name="Normal 3 2 2 5 3 7 2" xfId="44155"/>
    <cellStyle name="Normal 3 2 2 5 3 8" xfId="29831"/>
    <cellStyle name="Normal 3 2 2 5 4" xfId="1000"/>
    <cellStyle name="Normal 3 2 2 5 4 2" xfId="1983"/>
    <cellStyle name="Normal 3 2 2 5 4 2 2" xfId="3775"/>
    <cellStyle name="Normal 3 2 2 5 4 2 2 2" xfId="7434"/>
    <cellStyle name="Normal 3 2 2 5 4 2 2 2 2" xfId="14694"/>
    <cellStyle name="Normal 3 2 2 5 4 2 2 2 2 2" xfId="29072"/>
    <cellStyle name="Normal 3 2 2 5 4 2 2 2 2 2 2" xfId="57806"/>
    <cellStyle name="Normal 3 2 2 5 4 2 2 2 2 3" xfId="43482"/>
    <cellStyle name="Normal 3 2 2 5 4 2 2 2 3" xfId="21909"/>
    <cellStyle name="Normal 3 2 2 5 4 2 2 2 3 2" xfId="50644"/>
    <cellStyle name="Normal 3 2 2 5 4 2 2 2 4" xfId="36320"/>
    <cellStyle name="Normal 3 2 2 5 4 2 2 3" xfId="11107"/>
    <cellStyle name="Normal 3 2 2 5 4 2 2 3 2" xfId="25490"/>
    <cellStyle name="Normal 3 2 2 5 4 2 2 3 2 2" xfId="54225"/>
    <cellStyle name="Normal 3 2 2 5 4 2 2 3 3" xfId="39901"/>
    <cellStyle name="Normal 3 2 2 5 4 2 2 4" xfId="18327"/>
    <cellStyle name="Normal 3 2 2 5 4 2 2 4 2" xfId="47063"/>
    <cellStyle name="Normal 3 2 2 5 4 2 2 5" xfId="32739"/>
    <cellStyle name="Normal 3 2 2 5 4 2 3" xfId="5644"/>
    <cellStyle name="Normal 3 2 2 5 4 2 3 2" xfId="12904"/>
    <cellStyle name="Normal 3 2 2 5 4 2 3 2 2" xfId="27282"/>
    <cellStyle name="Normal 3 2 2 5 4 2 3 2 2 2" xfId="56016"/>
    <cellStyle name="Normal 3 2 2 5 4 2 3 2 3" xfId="41692"/>
    <cellStyle name="Normal 3 2 2 5 4 2 3 3" xfId="20119"/>
    <cellStyle name="Normal 3 2 2 5 4 2 3 3 2" xfId="48854"/>
    <cellStyle name="Normal 3 2 2 5 4 2 3 4" xfId="34530"/>
    <cellStyle name="Normal 3 2 2 5 4 2 4" xfId="9317"/>
    <cellStyle name="Normal 3 2 2 5 4 2 4 2" xfId="23700"/>
    <cellStyle name="Normal 3 2 2 5 4 2 4 2 2" xfId="52435"/>
    <cellStyle name="Normal 3 2 2 5 4 2 4 3" xfId="38111"/>
    <cellStyle name="Normal 3 2 2 5 4 2 5" xfId="16537"/>
    <cellStyle name="Normal 3 2 2 5 4 2 5 2" xfId="45273"/>
    <cellStyle name="Normal 3 2 2 5 4 2 6" xfId="30949"/>
    <cellStyle name="Normal 3 2 2 5 4 3" xfId="2879"/>
    <cellStyle name="Normal 3 2 2 5 4 3 2" xfId="6539"/>
    <cellStyle name="Normal 3 2 2 5 4 3 2 2" xfId="13799"/>
    <cellStyle name="Normal 3 2 2 5 4 3 2 2 2" xfId="28177"/>
    <cellStyle name="Normal 3 2 2 5 4 3 2 2 2 2" xfId="56911"/>
    <cellStyle name="Normal 3 2 2 5 4 3 2 2 3" xfId="42587"/>
    <cellStyle name="Normal 3 2 2 5 4 3 2 3" xfId="21014"/>
    <cellStyle name="Normal 3 2 2 5 4 3 2 3 2" xfId="49749"/>
    <cellStyle name="Normal 3 2 2 5 4 3 2 4" xfId="35425"/>
    <cellStyle name="Normal 3 2 2 5 4 3 3" xfId="10212"/>
    <cellStyle name="Normal 3 2 2 5 4 3 3 2" xfId="24595"/>
    <cellStyle name="Normal 3 2 2 5 4 3 3 2 2" xfId="53330"/>
    <cellStyle name="Normal 3 2 2 5 4 3 3 3" xfId="39006"/>
    <cellStyle name="Normal 3 2 2 5 4 3 4" xfId="17432"/>
    <cellStyle name="Normal 3 2 2 5 4 3 4 2" xfId="46168"/>
    <cellStyle name="Normal 3 2 2 5 4 3 5" xfId="31844"/>
    <cellStyle name="Normal 3 2 2 5 4 4" xfId="4744"/>
    <cellStyle name="Normal 3 2 2 5 4 4 2" xfId="12009"/>
    <cellStyle name="Normal 3 2 2 5 4 4 2 2" xfId="26387"/>
    <cellStyle name="Normal 3 2 2 5 4 4 2 2 2" xfId="55121"/>
    <cellStyle name="Normal 3 2 2 5 4 4 2 3" xfId="40797"/>
    <cellStyle name="Normal 3 2 2 5 4 4 3" xfId="19224"/>
    <cellStyle name="Normal 3 2 2 5 4 4 3 2" xfId="47959"/>
    <cellStyle name="Normal 3 2 2 5 4 4 4" xfId="33635"/>
    <cellStyle name="Normal 3 2 2 5 4 5" xfId="8416"/>
    <cellStyle name="Normal 3 2 2 5 4 5 2" xfId="22805"/>
    <cellStyle name="Normal 3 2 2 5 4 5 2 2" xfId="51540"/>
    <cellStyle name="Normal 3 2 2 5 4 5 3" xfId="37216"/>
    <cellStyle name="Normal 3 2 2 5 4 6" xfId="15642"/>
    <cellStyle name="Normal 3 2 2 5 4 6 2" xfId="44378"/>
    <cellStyle name="Normal 3 2 2 5 4 7" xfId="30054"/>
    <cellStyle name="Normal 3 2 2 5 5" xfId="1524"/>
    <cellStyle name="Normal 3 2 2 5 5 2" xfId="3328"/>
    <cellStyle name="Normal 3 2 2 5 5 2 2" xfId="6987"/>
    <cellStyle name="Normal 3 2 2 5 5 2 2 2" xfId="14247"/>
    <cellStyle name="Normal 3 2 2 5 5 2 2 2 2" xfId="28625"/>
    <cellStyle name="Normal 3 2 2 5 5 2 2 2 2 2" xfId="57359"/>
    <cellStyle name="Normal 3 2 2 5 5 2 2 2 3" xfId="43035"/>
    <cellStyle name="Normal 3 2 2 5 5 2 2 3" xfId="21462"/>
    <cellStyle name="Normal 3 2 2 5 5 2 2 3 2" xfId="50197"/>
    <cellStyle name="Normal 3 2 2 5 5 2 2 4" xfId="35873"/>
    <cellStyle name="Normal 3 2 2 5 5 2 3" xfId="10660"/>
    <cellStyle name="Normal 3 2 2 5 5 2 3 2" xfId="25043"/>
    <cellStyle name="Normal 3 2 2 5 5 2 3 2 2" xfId="53778"/>
    <cellStyle name="Normal 3 2 2 5 5 2 3 3" xfId="39454"/>
    <cellStyle name="Normal 3 2 2 5 5 2 4" xfId="17880"/>
    <cellStyle name="Normal 3 2 2 5 5 2 4 2" xfId="46616"/>
    <cellStyle name="Normal 3 2 2 5 5 2 5" xfId="32292"/>
    <cellStyle name="Normal 3 2 2 5 5 3" xfId="5197"/>
    <cellStyle name="Normal 3 2 2 5 5 3 2" xfId="12457"/>
    <cellStyle name="Normal 3 2 2 5 5 3 2 2" xfId="26835"/>
    <cellStyle name="Normal 3 2 2 5 5 3 2 2 2" xfId="55569"/>
    <cellStyle name="Normal 3 2 2 5 5 3 2 3" xfId="41245"/>
    <cellStyle name="Normal 3 2 2 5 5 3 3" xfId="19672"/>
    <cellStyle name="Normal 3 2 2 5 5 3 3 2" xfId="48407"/>
    <cellStyle name="Normal 3 2 2 5 5 3 4" xfId="34083"/>
    <cellStyle name="Normal 3 2 2 5 5 4" xfId="8870"/>
    <cellStyle name="Normal 3 2 2 5 5 4 2" xfId="23253"/>
    <cellStyle name="Normal 3 2 2 5 5 4 2 2" xfId="51988"/>
    <cellStyle name="Normal 3 2 2 5 5 4 3" xfId="37664"/>
    <cellStyle name="Normal 3 2 2 5 5 5" xfId="16090"/>
    <cellStyle name="Normal 3 2 2 5 5 5 2" xfId="44826"/>
    <cellStyle name="Normal 3 2 2 5 5 6" xfId="30502"/>
    <cellStyle name="Normal 3 2 2 5 6" xfId="2432"/>
    <cellStyle name="Normal 3 2 2 5 6 2" xfId="6092"/>
    <cellStyle name="Normal 3 2 2 5 6 2 2" xfId="13352"/>
    <cellStyle name="Normal 3 2 2 5 6 2 2 2" xfId="27730"/>
    <cellStyle name="Normal 3 2 2 5 6 2 2 2 2" xfId="56464"/>
    <cellStyle name="Normal 3 2 2 5 6 2 2 3" xfId="42140"/>
    <cellStyle name="Normal 3 2 2 5 6 2 3" xfId="20567"/>
    <cellStyle name="Normal 3 2 2 5 6 2 3 2" xfId="49302"/>
    <cellStyle name="Normal 3 2 2 5 6 2 4" xfId="34978"/>
    <cellStyle name="Normal 3 2 2 5 6 3" xfId="9765"/>
    <cellStyle name="Normal 3 2 2 5 6 3 2" xfId="24148"/>
    <cellStyle name="Normal 3 2 2 5 6 3 2 2" xfId="52883"/>
    <cellStyle name="Normal 3 2 2 5 6 3 3" xfId="38559"/>
    <cellStyle name="Normal 3 2 2 5 6 4" xfId="16985"/>
    <cellStyle name="Normal 3 2 2 5 6 4 2" xfId="45721"/>
    <cellStyle name="Normal 3 2 2 5 6 5" xfId="31397"/>
    <cellStyle name="Normal 3 2 2 5 7" xfId="4291"/>
    <cellStyle name="Normal 3 2 2 5 7 2" xfId="11561"/>
    <cellStyle name="Normal 3 2 2 5 7 2 2" xfId="25940"/>
    <cellStyle name="Normal 3 2 2 5 7 2 2 2" xfId="54674"/>
    <cellStyle name="Normal 3 2 2 5 7 2 3" xfId="40350"/>
    <cellStyle name="Normal 3 2 2 5 7 3" xfId="18777"/>
    <cellStyle name="Normal 3 2 2 5 7 3 2" xfId="47512"/>
    <cellStyle name="Normal 3 2 2 5 7 4" xfId="33188"/>
    <cellStyle name="Normal 3 2 2 5 8" xfId="7960"/>
    <cellStyle name="Normal 3 2 2 5 8 2" xfId="22358"/>
    <cellStyle name="Normal 3 2 2 5 8 2 2" xfId="51093"/>
    <cellStyle name="Normal 3 2 2 5 8 3" xfId="36769"/>
    <cellStyle name="Normal 3 2 2 5 9" xfId="15195"/>
    <cellStyle name="Normal 3 2 2 5 9 2" xfId="43931"/>
    <cellStyle name="Normal 3 2 2 6" xfId="529"/>
    <cellStyle name="Normal 3 2 2 6 2" xfId="832"/>
    <cellStyle name="Normal 3 2 2 6 2 2" xfId="1280"/>
    <cellStyle name="Normal 3 2 2 6 2 2 2" xfId="2263"/>
    <cellStyle name="Normal 3 2 2 6 2 2 2 2" xfId="4055"/>
    <cellStyle name="Normal 3 2 2 6 2 2 2 2 2" xfId="7714"/>
    <cellStyle name="Normal 3 2 2 6 2 2 2 2 2 2" xfId="14974"/>
    <cellStyle name="Normal 3 2 2 6 2 2 2 2 2 2 2" xfId="29352"/>
    <cellStyle name="Normal 3 2 2 6 2 2 2 2 2 2 2 2" xfId="58086"/>
    <cellStyle name="Normal 3 2 2 6 2 2 2 2 2 2 3" xfId="43762"/>
    <cellStyle name="Normal 3 2 2 6 2 2 2 2 2 3" xfId="22189"/>
    <cellStyle name="Normal 3 2 2 6 2 2 2 2 2 3 2" xfId="50924"/>
    <cellStyle name="Normal 3 2 2 6 2 2 2 2 2 4" xfId="36600"/>
    <cellStyle name="Normal 3 2 2 6 2 2 2 2 3" xfId="11387"/>
    <cellStyle name="Normal 3 2 2 6 2 2 2 2 3 2" xfId="25770"/>
    <cellStyle name="Normal 3 2 2 6 2 2 2 2 3 2 2" xfId="54505"/>
    <cellStyle name="Normal 3 2 2 6 2 2 2 2 3 3" xfId="40181"/>
    <cellStyle name="Normal 3 2 2 6 2 2 2 2 4" xfId="18607"/>
    <cellStyle name="Normal 3 2 2 6 2 2 2 2 4 2" xfId="47343"/>
    <cellStyle name="Normal 3 2 2 6 2 2 2 2 5" xfId="33019"/>
    <cellStyle name="Normal 3 2 2 6 2 2 2 3" xfId="5924"/>
    <cellStyle name="Normal 3 2 2 6 2 2 2 3 2" xfId="13184"/>
    <cellStyle name="Normal 3 2 2 6 2 2 2 3 2 2" xfId="27562"/>
    <cellStyle name="Normal 3 2 2 6 2 2 2 3 2 2 2" xfId="56296"/>
    <cellStyle name="Normal 3 2 2 6 2 2 2 3 2 3" xfId="41972"/>
    <cellStyle name="Normal 3 2 2 6 2 2 2 3 3" xfId="20399"/>
    <cellStyle name="Normal 3 2 2 6 2 2 2 3 3 2" xfId="49134"/>
    <cellStyle name="Normal 3 2 2 6 2 2 2 3 4" xfId="34810"/>
    <cellStyle name="Normal 3 2 2 6 2 2 2 4" xfId="9597"/>
    <cellStyle name="Normal 3 2 2 6 2 2 2 4 2" xfId="23980"/>
    <cellStyle name="Normal 3 2 2 6 2 2 2 4 2 2" xfId="52715"/>
    <cellStyle name="Normal 3 2 2 6 2 2 2 4 3" xfId="38391"/>
    <cellStyle name="Normal 3 2 2 6 2 2 2 5" xfId="16817"/>
    <cellStyle name="Normal 3 2 2 6 2 2 2 5 2" xfId="45553"/>
    <cellStyle name="Normal 3 2 2 6 2 2 2 6" xfId="31229"/>
    <cellStyle name="Normal 3 2 2 6 2 2 3" xfId="3159"/>
    <cellStyle name="Normal 3 2 2 6 2 2 3 2" xfId="6819"/>
    <cellStyle name="Normal 3 2 2 6 2 2 3 2 2" xfId="14079"/>
    <cellStyle name="Normal 3 2 2 6 2 2 3 2 2 2" xfId="28457"/>
    <cellStyle name="Normal 3 2 2 6 2 2 3 2 2 2 2" xfId="57191"/>
    <cellStyle name="Normal 3 2 2 6 2 2 3 2 2 3" xfId="42867"/>
    <cellStyle name="Normal 3 2 2 6 2 2 3 2 3" xfId="21294"/>
    <cellStyle name="Normal 3 2 2 6 2 2 3 2 3 2" xfId="50029"/>
    <cellStyle name="Normal 3 2 2 6 2 2 3 2 4" xfId="35705"/>
    <cellStyle name="Normal 3 2 2 6 2 2 3 3" xfId="10492"/>
    <cellStyle name="Normal 3 2 2 6 2 2 3 3 2" xfId="24875"/>
    <cellStyle name="Normal 3 2 2 6 2 2 3 3 2 2" xfId="53610"/>
    <cellStyle name="Normal 3 2 2 6 2 2 3 3 3" xfId="39286"/>
    <cellStyle name="Normal 3 2 2 6 2 2 3 4" xfId="17712"/>
    <cellStyle name="Normal 3 2 2 6 2 2 3 4 2" xfId="46448"/>
    <cellStyle name="Normal 3 2 2 6 2 2 3 5" xfId="32124"/>
    <cellStyle name="Normal 3 2 2 6 2 2 4" xfId="5024"/>
    <cellStyle name="Normal 3 2 2 6 2 2 4 2" xfId="12289"/>
    <cellStyle name="Normal 3 2 2 6 2 2 4 2 2" xfId="26667"/>
    <cellStyle name="Normal 3 2 2 6 2 2 4 2 2 2" xfId="55401"/>
    <cellStyle name="Normal 3 2 2 6 2 2 4 2 3" xfId="41077"/>
    <cellStyle name="Normal 3 2 2 6 2 2 4 3" xfId="19504"/>
    <cellStyle name="Normal 3 2 2 6 2 2 4 3 2" xfId="48239"/>
    <cellStyle name="Normal 3 2 2 6 2 2 4 4" xfId="33915"/>
    <cellStyle name="Normal 3 2 2 6 2 2 5" xfId="8696"/>
    <cellStyle name="Normal 3 2 2 6 2 2 5 2" xfId="23085"/>
    <cellStyle name="Normal 3 2 2 6 2 2 5 2 2" xfId="51820"/>
    <cellStyle name="Normal 3 2 2 6 2 2 5 3" xfId="37496"/>
    <cellStyle name="Normal 3 2 2 6 2 2 6" xfId="15922"/>
    <cellStyle name="Normal 3 2 2 6 2 2 6 2" xfId="44658"/>
    <cellStyle name="Normal 3 2 2 6 2 2 7" xfId="30334"/>
    <cellStyle name="Normal 3 2 2 6 2 3" xfId="1816"/>
    <cellStyle name="Normal 3 2 2 6 2 3 2" xfId="3608"/>
    <cellStyle name="Normal 3 2 2 6 2 3 2 2" xfId="7267"/>
    <cellStyle name="Normal 3 2 2 6 2 3 2 2 2" xfId="14527"/>
    <cellStyle name="Normal 3 2 2 6 2 3 2 2 2 2" xfId="28905"/>
    <cellStyle name="Normal 3 2 2 6 2 3 2 2 2 2 2" xfId="57639"/>
    <cellStyle name="Normal 3 2 2 6 2 3 2 2 2 3" xfId="43315"/>
    <cellStyle name="Normal 3 2 2 6 2 3 2 2 3" xfId="21742"/>
    <cellStyle name="Normal 3 2 2 6 2 3 2 2 3 2" xfId="50477"/>
    <cellStyle name="Normal 3 2 2 6 2 3 2 2 4" xfId="36153"/>
    <cellStyle name="Normal 3 2 2 6 2 3 2 3" xfId="10940"/>
    <cellStyle name="Normal 3 2 2 6 2 3 2 3 2" xfId="25323"/>
    <cellStyle name="Normal 3 2 2 6 2 3 2 3 2 2" xfId="54058"/>
    <cellStyle name="Normal 3 2 2 6 2 3 2 3 3" xfId="39734"/>
    <cellStyle name="Normal 3 2 2 6 2 3 2 4" xfId="18160"/>
    <cellStyle name="Normal 3 2 2 6 2 3 2 4 2" xfId="46896"/>
    <cellStyle name="Normal 3 2 2 6 2 3 2 5" xfId="32572"/>
    <cellStyle name="Normal 3 2 2 6 2 3 3" xfId="5477"/>
    <cellStyle name="Normal 3 2 2 6 2 3 3 2" xfId="12737"/>
    <cellStyle name="Normal 3 2 2 6 2 3 3 2 2" xfId="27115"/>
    <cellStyle name="Normal 3 2 2 6 2 3 3 2 2 2" xfId="55849"/>
    <cellStyle name="Normal 3 2 2 6 2 3 3 2 3" xfId="41525"/>
    <cellStyle name="Normal 3 2 2 6 2 3 3 3" xfId="19952"/>
    <cellStyle name="Normal 3 2 2 6 2 3 3 3 2" xfId="48687"/>
    <cellStyle name="Normal 3 2 2 6 2 3 3 4" xfId="34363"/>
    <cellStyle name="Normal 3 2 2 6 2 3 4" xfId="9150"/>
    <cellStyle name="Normal 3 2 2 6 2 3 4 2" xfId="23533"/>
    <cellStyle name="Normal 3 2 2 6 2 3 4 2 2" xfId="52268"/>
    <cellStyle name="Normal 3 2 2 6 2 3 4 3" xfId="37944"/>
    <cellStyle name="Normal 3 2 2 6 2 3 5" xfId="16370"/>
    <cellStyle name="Normal 3 2 2 6 2 3 5 2" xfId="45106"/>
    <cellStyle name="Normal 3 2 2 6 2 3 6" xfId="30782"/>
    <cellStyle name="Normal 3 2 2 6 2 4" xfId="2712"/>
    <cellStyle name="Normal 3 2 2 6 2 4 2" xfId="6372"/>
    <cellStyle name="Normal 3 2 2 6 2 4 2 2" xfId="13632"/>
    <cellStyle name="Normal 3 2 2 6 2 4 2 2 2" xfId="28010"/>
    <cellStyle name="Normal 3 2 2 6 2 4 2 2 2 2" xfId="56744"/>
    <cellStyle name="Normal 3 2 2 6 2 4 2 2 3" xfId="42420"/>
    <cellStyle name="Normal 3 2 2 6 2 4 2 3" xfId="20847"/>
    <cellStyle name="Normal 3 2 2 6 2 4 2 3 2" xfId="49582"/>
    <cellStyle name="Normal 3 2 2 6 2 4 2 4" xfId="35258"/>
    <cellStyle name="Normal 3 2 2 6 2 4 3" xfId="10045"/>
    <cellStyle name="Normal 3 2 2 6 2 4 3 2" xfId="24428"/>
    <cellStyle name="Normal 3 2 2 6 2 4 3 2 2" xfId="53163"/>
    <cellStyle name="Normal 3 2 2 6 2 4 3 3" xfId="38839"/>
    <cellStyle name="Normal 3 2 2 6 2 4 4" xfId="17265"/>
    <cellStyle name="Normal 3 2 2 6 2 4 4 2" xfId="46001"/>
    <cellStyle name="Normal 3 2 2 6 2 4 5" xfId="31677"/>
    <cellStyle name="Normal 3 2 2 6 2 5" xfId="4577"/>
    <cellStyle name="Normal 3 2 2 6 2 5 2" xfId="11842"/>
    <cellStyle name="Normal 3 2 2 6 2 5 2 2" xfId="26220"/>
    <cellStyle name="Normal 3 2 2 6 2 5 2 2 2" xfId="54954"/>
    <cellStyle name="Normal 3 2 2 6 2 5 2 3" xfId="40630"/>
    <cellStyle name="Normal 3 2 2 6 2 5 3" xfId="19057"/>
    <cellStyle name="Normal 3 2 2 6 2 5 3 2" xfId="47792"/>
    <cellStyle name="Normal 3 2 2 6 2 5 4" xfId="33468"/>
    <cellStyle name="Normal 3 2 2 6 2 6" xfId="8249"/>
    <cellStyle name="Normal 3 2 2 6 2 6 2" xfId="22638"/>
    <cellStyle name="Normal 3 2 2 6 2 6 2 2" xfId="51373"/>
    <cellStyle name="Normal 3 2 2 6 2 6 3" xfId="37049"/>
    <cellStyle name="Normal 3 2 2 6 2 7" xfId="15475"/>
    <cellStyle name="Normal 3 2 2 6 2 7 2" xfId="44211"/>
    <cellStyle name="Normal 3 2 2 6 2 8" xfId="29887"/>
    <cellStyle name="Normal 3 2 2 6 3" xfId="1056"/>
    <cellStyle name="Normal 3 2 2 6 3 2" xfId="2039"/>
    <cellStyle name="Normal 3 2 2 6 3 2 2" xfId="3831"/>
    <cellStyle name="Normal 3 2 2 6 3 2 2 2" xfId="7490"/>
    <cellStyle name="Normal 3 2 2 6 3 2 2 2 2" xfId="14750"/>
    <cellStyle name="Normal 3 2 2 6 3 2 2 2 2 2" xfId="29128"/>
    <cellStyle name="Normal 3 2 2 6 3 2 2 2 2 2 2" xfId="57862"/>
    <cellStyle name="Normal 3 2 2 6 3 2 2 2 2 3" xfId="43538"/>
    <cellStyle name="Normal 3 2 2 6 3 2 2 2 3" xfId="21965"/>
    <cellStyle name="Normal 3 2 2 6 3 2 2 2 3 2" xfId="50700"/>
    <cellStyle name="Normal 3 2 2 6 3 2 2 2 4" xfId="36376"/>
    <cellStyle name="Normal 3 2 2 6 3 2 2 3" xfId="11163"/>
    <cellStyle name="Normal 3 2 2 6 3 2 2 3 2" xfId="25546"/>
    <cellStyle name="Normal 3 2 2 6 3 2 2 3 2 2" xfId="54281"/>
    <cellStyle name="Normal 3 2 2 6 3 2 2 3 3" xfId="39957"/>
    <cellStyle name="Normal 3 2 2 6 3 2 2 4" xfId="18383"/>
    <cellStyle name="Normal 3 2 2 6 3 2 2 4 2" xfId="47119"/>
    <cellStyle name="Normal 3 2 2 6 3 2 2 5" xfId="32795"/>
    <cellStyle name="Normal 3 2 2 6 3 2 3" xfId="5700"/>
    <cellStyle name="Normal 3 2 2 6 3 2 3 2" xfId="12960"/>
    <cellStyle name="Normal 3 2 2 6 3 2 3 2 2" xfId="27338"/>
    <cellStyle name="Normal 3 2 2 6 3 2 3 2 2 2" xfId="56072"/>
    <cellStyle name="Normal 3 2 2 6 3 2 3 2 3" xfId="41748"/>
    <cellStyle name="Normal 3 2 2 6 3 2 3 3" xfId="20175"/>
    <cellStyle name="Normal 3 2 2 6 3 2 3 3 2" xfId="48910"/>
    <cellStyle name="Normal 3 2 2 6 3 2 3 4" xfId="34586"/>
    <cellStyle name="Normal 3 2 2 6 3 2 4" xfId="9373"/>
    <cellStyle name="Normal 3 2 2 6 3 2 4 2" xfId="23756"/>
    <cellStyle name="Normal 3 2 2 6 3 2 4 2 2" xfId="52491"/>
    <cellStyle name="Normal 3 2 2 6 3 2 4 3" xfId="38167"/>
    <cellStyle name="Normal 3 2 2 6 3 2 5" xfId="16593"/>
    <cellStyle name="Normal 3 2 2 6 3 2 5 2" xfId="45329"/>
    <cellStyle name="Normal 3 2 2 6 3 2 6" xfId="31005"/>
    <cellStyle name="Normal 3 2 2 6 3 3" xfId="2935"/>
    <cellStyle name="Normal 3 2 2 6 3 3 2" xfId="6595"/>
    <cellStyle name="Normal 3 2 2 6 3 3 2 2" xfId="13855"/>
    <cellStyle name="Normal 3 2 2 6 3 3 2 2 2" xfId="28233"/>
    <cellStyle name="Normal 3 2 2 6 3 3 2 2 2 2" xfId="56967"/>
    <cellStyle name="Normal 3 2 2 6 3 3 2 2 3" xfId="42643"/>
    <cellStyle name="Normal 3 2 2 6 3 3 2 3" xfId="21070"/>
    <cellStyle name="Normal 3 2 2 6 3 3 2 3 2" xfId="49805"/>
    <cellStyle name="Normal 3 2 2 6 3 3 2 4" xfId="35481"/>
    <cellStyle name="Normal 3 2 2 6 3 3 3" xfId="10268"/>
    <cellStyle name="Normal 3 2 2 6 3 3 3 2" xfId="24651"/>
    <cellStyle name="Normal 3 2 2 6 3 3 3 2 2" xfId="53386"/>
    <cellStyle name="Normal 3 2 2 6 3 3 3 3" xfId="39062"/>
    <cellStyle name="Normal 3 2 2 6 3 3 4" xfId="17488"/>
    <cellStyle name="Normal 3 2 2 6 3 3 4 2" xfId="46224"/>
    <cellStyle name="Normal 3 2 2 6 3 3 5" xfId="31900"/>
    <cellStyle name="Normal 3 2 2 6 3 4" xfId="4800"/>
    <cellStyle name="Normal 3 2 2 6 3 4 2" xfId="12065"/>
    <cellStyle name="Normal 3 2 2 6 3 4 2 2" xfId="26443"/>
    <cellStyle name="Normal 3 2 2 6 3 4 2 2 2" xfId="55177"/>
    <cellStyle name="Normal 3 2 2 6 3 4 2 3" xfId="40853"/>
    <cellStyle name="Normal 3 2 2 6 3 4 3" xfId="19280"/>
    <cellStyle name="Normal 3 2 2 6 3 4 3 2" xfId="48015"/>
    <cellStyle name="Normal 3 2 2 6 3 4 4" xfId="33691"/>
    <cellStyle name="Normal 3 2 2 6 3 5" xfId="8472"/>
    <cellStyle name="Normal 3 2 2 6 3 5 2" xfId="22861"/>
    <cellStyle name="Normal 3 2 2 6 3 5 2 2" xfId="51596"/>
    <cellStyle name="Normal 3 2 2 6 3 5 3" xfId="37272"/>
    <cellStyle name="Normal 3 2 2 6 3 6" xfId="15698"/>
    <cellStyle name="Normal 3 2 2 6 3 6 2" xfId="44434"/>
    <cellStyle name="Normal 3 2 2 6 3 7" xfId="30110"/>
    <cellStyle name="Normal 3 2 2 6 4" xfId="1586"/>
    <cellStyle name="Normal 3 2 2 6 4 2" xfId="3384"/>
    <cellStyle name="Normal 3 2 2 6 4 2 2" xfId="7043"/>
    <cellStyle name="Normal 3 2 2 6 4 2 2 2" xfId="14303"/>
    <cellStyle name="Normal 3 2 2 6 4 2 2 2 2" xfId="28681"/>
    <cellStyle name="Normal 3 2 2 6 4 2 2 2 2 2" xfId="57415"/>
    <cellStyle name="Normal 3 2 2 6 4 2 2 2 3" xfId="43091"/>
    <cellStyle name="Normal 3 2 2 6 4 2 2 3" xfId="21518"/>
    <cellStyle name="Normal 3 2 2 6 4 2 2 3 2" xfId="50253"/>
    <cellStyle name="Normal 3 2 2 6 4 2 2 4" xfId="35929"/>
    <cellStyle name="Normal 3 2 2 6 4 2 3" xfId="10716"/>
    <cellStyle name="Normal 3 2 2 6 4 2 3 2" xfId="25099"/>
    <cellStyle name="Normal 3 2 2 6 4 2 3 2 2" xfId="53834"/>
    <cellStyle name="Normal 3 2 2 6 4 2 3 3" xfId="39510"/>
    <cellStyle name="Normal 3 2 2 6 4 2 4" xfId="17936"/>
    <cellStyle name="Normal 3 2 2 6 4 2 4 2" xfId="46672"/>
    <cellStyle name="Normal 3 2 2 6 4 2 5" xfId="32348"/>
    <cellStyle name="Normal 3 2 2 6 4 3" xfId="5253"/>
    <cellStyle name="Normal 3 2 2 6 4 3 2" xfId="12513"/>
    <cellStyle name="Normal 3 2 2 6 4 3 2 2" xfId="26891"/>
    <cellStyle name="Normal 3 2 2 6 4 3 2 2 2" xfId="55625"/>
    <cellStyle name="Normal 3 2 2 6 4 3 2 3" xfId="41301"/>
    <cellStyle name="Normal 3 2 2 6 4 3 3" xfId="19728"/>
    <cellStyle name="Normal 3 2 2 6 4 3 3 2" xfId="48463"/>
    <cellStyle name="Normal 3 2 2 6 4 3 4" xfId="34139"/>
    <cellStyle name="Normal 3 2 2 6 4 4" xfId="8926"/>
    <cellStyle name="Normal 3 2 2 6 4 4 2" xfId="23309"/>
    <cellStyle name="Normal 3 2 2 6 4 4 2 2" xfId="52044"/>
    <cellStyle name="Normal 3 2 2 6 4 4 3" xfId="37720"/>
    <cellStyle name="Normal 3 2 2 6 4 5" xfId="16146"/>
    <cellStyle name="Normal 3 2 2 6 4 5 2" xfId="44882"/>
    <cellStyle name="Normal 3 2 2 6 4 6" xfId="30558"/>
    <cellStyle name="Normal 3 2 2 6 5" xfId="2488"/>
    <cellStyle name="Normal 3 2 2 6 5 2" xfId="6148"/>
    <cellStyle name="Normal 3 2 2 6 5 2 2" xfId="13408"/>
    <cellStyle name="Normal 3 2 2 6 5 2 2 2" xfId="27786"/>
    <cellStyle name="Normal 3 2 2 6 5 2 2 2 2" xfId="56520"/>
    <cellStyle name="Normal 3 2 2 6 5 2 2 3" xfId="42196"/>
    <cellStyle name="Normal 3 2 2 6 5 2 3" xfId="20623"/>
    <cellStyle name="Normal 3 2 2 6 5 2 3 2" xfId="49358"/>
    <cellStyle name="Normal 3 2 2 6 5 2 4" xfId="35034"/>
    <cellStyle name="Normal 3 2 2 6 5 3" xfId="9821"/>
    <cellStyle name="Normal 3 2 2 6 5 3 2" xfId="24204"/>
    <cellStyle name="Normal 3 2 2 6 5 3 2 2" xfId="52939"/>
    <cellStyle name="Normal 3 2 2 6 5 3 3" xfId="38615"/>
    <cellStyle name="Normal 3 2 2 6 5 4" xfId="17041"/>
    <cellStyle name="Normal 3 2 2 6 5 4 2" xfId="45777"/>
    <cellStyle name="Normal 3 2 2 6 5 5" xfId="31453"/>
    <cellStyle name="Normal 3 2 2 6 6" xfId="4350"/>
    <cellStyle name="Normal 3 2 2 6 6 2" xfId="11618"/>
    <cellStyle name="Normal 3 2 2 6 6 2 2" xfId="25996"/>
    <cellStyle name="Normal 3 2 2 6 6 2 2 2" xfId="54730"/>
    <cellStyle name="Normal 3 2 2 6 6 2 3" xfId="40406"/>
    <cellStyle name="Normal 3 2 2 6 6 3" xfId="18833"/>
    <cellStyle name="Normal 3 2 2 6 6 3 2" xfId="47568"/>
    <cellStyle name="Normal 3 2 2 6 6 4" xfId="33244"/>
    <cellStyle name="Normal 3 2 2 6 7" xfId="8020"/>
    <cellStyle name="Normal 3 2 2 6 7 2" xfId="22414"/>
    <cellStyle name="Normal 3 2 2 6 7 2 2" xfId="51149"/>
    <cellStyle name="Normal 3 2 2 6 7 3" xfId="36825"/>
    <cellStyle name="Normal 3 2 2 6 8" xfId="15251"/>
    <cellStyle name="Normal 3 2 2 6 8 2" xfId="43987"/>
    <cellStyle name="Normal 3 2 2 6 9" xfId="29663"/>
    <cellStyle name="Normal 3 2 2 7" xfId="717"/>
    <cellStyle name="Normal 3 2 2 7 2" xfId="1168"/>
    <cellStyle name="Normal 3 2 2 7 2 2" xfId="2151"/>
    <cellStyle name="Normal 3 2 2 7 2 2 2" xfId="3943"/>
    <cellStyle name="Normal 3 2 2 7 2 2 2 2" xfId="7602"/>
    <cellStyle name="Normal 3 2 2 7 2 2 2 2 2" xfId="14862"/>
    <cellStyle name="Normal 3 2 2 7 2 2 2 2 2 2" xfId="29240"/>
    <cellStyle name="Normal 3 2 2 7 2 2 2 2 2 2 2" xfId="57974"/>
    <cellStyle name="Normal 3 2 2 7 2 2 2 2 2 3" xfId="43650"/>
    <cellStyle name="Normal 3 2 2 7 2 2 2 2 3" xfId="22077"/>
    <cellStyle name="Normal 3 2 2 7 2 2 2 2 3 2" xfId="50812"/>
    <cellStyle name="Normal 3 2 2 7 2 2 2 2 4" xfId="36488"/>
    <cellStyle name="Normal 3 2 2 7 2 2 2 3" xfId="11275"/>
    <cellStyle name="Normal 3 2 2 7 2 2 2 3 2" xfId="25658"/>
    <cellStyle name="Normal 3 2 2 7 2 2 2 3 2 2" xfId="54393"/>
    <cellStyle name="Normal 3 2 2 7 2 2 2 3 3" xfId="40069"/>
    <cellStyle name="Normal 3 2 2 7 2 2 2 4" xfId="18495"/>
    <cellStyle name="Normal 3 2 2 7 2 2 2 4 2" xfId="47231"/>
    <cellStyle name="Normal 3 2 2 7 2 2 2 5" xfId="32907"/>
    <cellStyle name="Normal 3 2 2 7 2 2 3" xfId="5812"/>
    <cellStyle name="Normal 3 2 2 7 2 2 3 2" xfId="13072"/>
    <cellStyle name="Normal 3 2 2 7 2 2 3 2 2" xfId="27450"/>
    <cellStyle name="Normal 3 2 2 7 2 2 3 2 2 2" xfId="56184"/>
    <cellStyle name="Normal 3 2 2 7 2 2 3 2 3" xfId="41860"/>
    <cellStyle name="Normal 3 2 2 7 2 2 3 3" xfId="20287"/>
    <cellStyle name="Normal 3 2 2 7 2 2 3 3 2" xfId="49022"/>
    <cellStyle name="Normal 3 2 2 7 2 2 3 4" xfId="34698"/>
    <cellStyle name="Normal 3 2 2 7 2 2 4" xfId="9485"/>
    <cellStyle name="Normal 3 2 2 7 2 2 4 2" xfId="23868"/>
    <cellStyle name="Normal 3 2 2 7 2 2 4 2 2" xfId="52603"/>
    <cellStyle name="Normal 3 2 2 7 2 2 4 3" xfId="38279"/>
    <cellStyle name="Normal 3 2 2 7 2 2 5" xfId="16705"/>
    <cellStyle name="Normal 3 2 2 7 2 2 5 2" xfId="45441"/>
    <cellStyle name="Normal 3 2 2 7 2 2 6" xfId="31117"/>
    <cellStyle name="Normal 3 2 2 7 2 3" xfId="3047"/>
    <cellStyle name="Normal 3 2 2 7 2 3 2" xfId="6707"/>
    <cellStyle name="Normal 3 2 2 7 2 3 2 2" xfId="13967"/>
    <cellStyle name="Normal 3 2 2 7 2 3 2 2 2" xfId="28345"/>
    <cellStyle name="Normal 3 2 2 7 2 3 2 2 2 2" xfId="57079"/>
    <cellStyle name="Normal 3 2 2 7 2 3 2 2 3" xfId="42755"/>
    <cellStyle name="Normal 3 2 2 7 2 3 2 3" xfId="21182"/>
    <cellStyle name="Normal 3 2 2 7 2 3 2 3 2" xfId="49917"/>
    <cellStyle name="Normal 3 2 2 7 2 3 2 4" xfId="35593"/>
    <cellStyle name="Normal 3 2 2 7 2 3 3" xfId="10380"/>
    <cellStyle name="Normal 3 2 2 7 2 3 3 2" xfId="24763"/>
    <cellStyle name="Normal 3 2 2 7 2 3 3 2 2" xfId="53498"/>
    <cellStyle name="Normal 3 2 2 7 2 3 3 3" xfId="39174"/>
    <cellStyle name="Normal 3 2 2 7 2 3 4" xfId="17600"/>
    <cellStyle name="Normal 3 2 2 7 2 3 4 2" xfId="46336"/>
    <cellStyle name="Normal 3 2 2 7 2 3 5" xfId="32012"/>
    <cellStyle name="Normal 3 2 2 7 2 4" xfId="4912"/>
    <cellStyle name="Normal 3 2 2 7 2 4 2" xfId="12177"/>
    <cellStyle name="Normal 3 2 2 7 2 4 2 2" xfId="26555"/>
    <cellStyle name="Normal 3 2 2 7 2 4 2 2 2" xfId="55289"/>
    <cellStyle name="Normal 3 2 2 7 2 4 2 3" xfId="40965"/>
    <cellStyle name="Normal 3 2 2 7 2 4 3" xfId="19392"/>
    <cellStyle name="Normal 3 2 2 7 2 4 3 2" xfId="48127"/>
    <cellStyle name="Normal 3 2 2 7 2 4 4" xfId="33803"/>
    <cellStyle name="Normal 3 2 2 7 2 5" xfId="8584"/>
    <cellStyle name="Normal 3 2 2 7 2 5 2" xfId="22973"/>
    <cellStyle name="Normal 3 2 2 7 2 5 2 2" xfId="51708"/>
    <cellStyle name="Normal 3 2 2 7 2 5 3" xfId="37384"/>
    <cellStyle name="Normal 3 2 2 7 2 6" xfId="15810"/>
    <cellStyle name="Normal 3 2 2 7 2 6 2" xfId="44546"/>
    <cellStyle name="Normal 3 2 2 7 2 7" xfId="30222"/>
    <cellStyle name="Normal 3 2 2 7 3" xfId="1704"/>
    <cellStyle name="Normal 3 2 2 7 3 2" xfId="3496"/>
    <cellStyle name="Normal 3 2 2 7 3 2 2" xfId="7155"/>
    <cellStyle name="Normal 3 2 2 7 3 2 2 2" xfId="14415"/>
    <cellStyle name="Normal 3 2 2 7 3 2 2 2 2" xfId="28793"/>
    <cellStyle name="Normal 3 2 2 7 3 2 2 2 2 2" xfId="57527"/>
    <cellStyle name="Normal 3 2 2 7 3 2 2 2 3" xfId="43203"/>
    <cellStyle name="Normal 3 2 2 7 3 2 2 3" xfId="21630"/>
    <cellStyle name="Normal 3 2 2 7 3 2 2 3 2" xfId="50365"/>
    <cellStyle name="Normal 3 2 2 7 3 2 2 4" xfId="36041"/>
    <cellStyle name="Normal 3 2 2 7 3 2 3" xfId="10828"/>
    <cellStyle name="Normal 3 2 2 7 3 2 3 2" xfId="25211"/>
    <cellStyle name="Normal 3 2 2 7 3 2 3 2 2" xfId="53946"/>
    <cellStyle name="Normal 3 2 2 7 3 2 3 3" xfId="39622"/>
    <cellStyle name="Normal 3 2 2 7 3 2 4" xfId="18048"/>
    <cellStyle name="Normal 3 2 2 7 3 2 4 2" xfId="46784"/>
    <cellStyle name="Normal 3 2 2 7 3 2 5" xfId="32460"/>
    <cellStyle name="Normal 3 2 2 7 3 3" xfId="5365"/>
    <cellStyle name="Normal 3 2 2 7 3 3 2" xfId="12625"/>
    <cellStyle name="Normal 3 2 2 7 3 3 2 2" xfId="27003"/>
    <cellStyle name="Normal 3 2 2 7 3 3 2 2 2" xfId="55737"/>
    <cellStyle name="Normal 3 2 2 7 3 3 2 3" xfId="41413"/>
    <cellStyle name="Normal 3 2 2 7 3 3 3" xfId="19840"/>
    <cellStyle name="Normal 3 2 2 7 3 3 3 2" xfId="48575"/>
    <cellStyle name="Normal 3 2 2 7 3 3 4" xfId="34251"/>
    <cellStyle name="Normal 3 2 2 7 3 4" xfId="9038"/>
    <cellStyle name="Normal 3 2 2 7 3 4 2" xfId="23421"/>
    <cellStyle name="Normal 3 2 2 7 3 4 2 2" xfId="52156"/>
    <cellStyle name="Normal 3 2 2 7 3 4 3" xfId="37832"/>
    <cellStyle name="Normal 3 2 2 7 3 5" xfId="16258"/>
    <cellStyle name="Normal 3 2 2 7 3 5 2" xfId="44994"/>
    <cellStyle name="Normal 3 2 2 7 3 6" xfId="30670"/>
    <cellStyle name="Normal 3 2 2 7 4" xfId="2600"/>
    <cellStyle name="Normal 3 2 2 7 4 2" xfId="6260"/>
    <cellStyle name="Normal 3 2 2 7 4 2 2" xfId="13520"/>
    <cellStyle name="Normal 3 2 2 7 4 2 2 2" xfId="27898"/>
    <cellStyle name="Normal 3 2 2 7 4 2 2 2 2" xfId="56632"/>
    <cellStyle name="Normal 3 2 2 7 4 2 2 3" xfId="42308"/>
    <cellStyle name="Normal 3 2 2 7 4 2 3" xfId="20735"/>
    <cellStyle name="Normal 3 2 2 7 4 2 3 2" xfId="49470"/>
    <cellStyle name="Normal 3 2 2 7 4 2 4" xfId="35146"/>
    <cellStyle name="Normal 3 2 2 7 4 3" xfId="9933"/>
    <cellStyle name="Normal 3 2 2 7 4 3 2" xfId="24316"/>
    <cellStyle name="Normal 3 2 2 7 4 3 2 2" xfId="53051"/>
    <cellStyle name="Normal 3 2 2 7 4 3 3" xfId="38727"/>
    <cellStyle name="Normal 3 2 2 7 4 4" xfId="17153"/>
    <cellStyle name="Normal 3 2 2 7 4 4 2" xfId="45889"/>
    <cellStyle name="Normal 3 2 2 7 4 5" xfId="31565"/>
    <cellStyle name="Normal 3 2 2 7 5" xfId="4464"/>
    <cellStyle name="Normal 3 2 2 7 5 2" xfId="11730"/>
    <cellStyle name="Normal 3 2 2 7 5 2 2" xfId="26108"/>
    <cellStyle name="Normal 3 2 2 7 5 2 2 2" xfId="54842"/>
    <cellStyle name="Normal 3 2 2 7 5 2 3" xfId="40518"/>
    <cellStyle name="Normal 3 2 2 7 5 3" xfId="18945"/>
    <cellStyle name="Normal 3 2 2 7 5 3 2" xfId="47680"/>
    <cellStyle name="Normal 3 2 2 7 5 4" xfId="33356"/>
    <cellStyle name="Normal 3 2 2 7 6" xfId="8137"/>
    <cellStyle name="Normal 3 2 2 7 6 2" xfId="22526"/>
    <cellStyle name="Normal 3 2 2 7 6 2 2" xfId="51261"/>
    <cellStyle name="Normal 3 2 2 7 6 3" xfId="36937"/>
    <cellStyle name="Normal 3 2 2 7 7" xfId="15363"/>
    <cellStyle name="Normal 3 2 2 7 7 2" xfId="44099"/>
    <cellStyle name="Normal 3 2 2 7 8" xfId="29775"/>
    <cellStyle name="Normal 3 2 2 8" xfId="944"/>
    <cellStyle name="Normal 3 2 2 8 2" xfId="1927"/>
    <cellStyle name="Normal 3 2 2 8 2 2" xfId="3719"/>
    <cellStyle name="Normal 3 2 2 8 2 2 2" xfId="7378"/>
    <cellStyle name="Normal 3 2 2 8 2 2 2 2" xfId="14638"/>
    <cellStyle name="Normal 3 2 2 8 2 2 2 2 2" xfId="29016"/>
    <cellStyle name="Normal 3 2 2 8 2 2 2 2 2 2" xfId="57750"/>
    <cellStyle name="Normal 3 2 2 8 2 2 2 2 3" xfId="43426"/>
    <cellStyle name="Normal 3 2 2 8 2 2 2 3" xfId="21853"/>
    <cellStyle name="Normal 3 2 2 8 2 2 2 3 2" xfId="50588"/>
    <cellStyle name="Normal 3 2 2 8 2 2 2 4" xfId="36264"/>
    <cellStyle name="Normal 3 2 2 8 2 2 3" xfId="11051"/>
    <cellStyle name="Normal 3 2 2 8 2 2 3 2" xfId="25434"/>
    <cellStyle name="Normal 3 2 2 8 2 2 3 2 2" xfId="54169"/>
    <cellStyle name="Normal 3 2 2 8 2 2 3 3" xfId="39845"/>
    <cellStyle name="Normal 3 2 2 8 2 2 4" xfId="18271"/>
    <cellStyle name="Normal 3 2 2 8 2 2 4 2" xfId="47007"/>
    <cellStyle name="Normal 3 2 2 8 2 2 5" xfId="32683"/>
    <cellStyle name="Normal 3 2 2 8 2 3" xfId="5588"/>
    <cellStyle name="Normal 3 2 2 8 2 3 2" xfId="12848"/>
    <cellStyle name="Normal 3 2 2 8 2 3 2 2" xfId="27226"/>
    <cellStyle name="Normal 3 2 2 8 2 3 2 2 2" xfId="55960"/>
    <cellStyle name="Normal 3 2 2 8 2 3 2 3" xfId="41636"/>
    <cellStyle name="Normal 3 2 2 8 2 3 3" xfId="20063"/>
    <cellStyle name="Normal 3 2 2 8 2 3 3 2" xfId="48798"/>
    <cellStyle name="Normal 3 2 2 8 2 3 4" xfId="34474"/>
    <cellStyle name="Normal 3 2 2 8 2 4" xfId="9261"/>
    <cellStyle name="Normal 3 2 2 8 2 4 2" xfId="23644"/>
    <cellStyle name="Normal 3 2 2 8 2 4 2 2" xfId="52379"/>
    <cellStyle name="Normal 3 2 2 8 2 4 3" xfId="38055"/>
    <cellStyle name="Normal 3 2 2 8 2 5" xfId="16481"/>
    <cellStyle name="Normal 3 2 2 8 2 5 2" xfId="45217"/>
    <cellStyle name="Normal 3 2 2 8 2 6" xfId="30893"/>
    <cellStyle name="Normal 3 2 2 8 3" xfId="2823"/>
    <cellStyle name="Normal 3 2 2 8 3 2" xfId="6483"/>
    <cellStyle name="Normal 3 2 2 8 3 2 2" xfId="13743"/>
    <cellStyle name="Normal 3 2 2 8 3 2 2 2" xfId="28121"/>
    <cellStyle name="Normal 3 2 2 8 3 2 2 2 2" xfId="56855"/>
    <cellStyle name="Normal 3 2 2 8 3 2 2 3" xfId="42531"/>
    <cellStyle name="Normal 3 2 2 8 3 2 3" xfId="20958"/>
    <cellStyle name="Normal 3 2 2 8 3 2 3 2" xfId="49693"/>
    <cellStyle name="Normal 3 2 2 8 3 2 4" xfId="35369"/>
    <cellStyle name="Normal 3 2 2 8 3 3" xfId="10156"/>
    <cellStyle name="Normal 3 2 2 8 3 3 2" xfId="24539"/>
    <cellStyle name="Normal 3 2 2 8 3 3 2 2" xfId="53274"/>
    <cellStyle name="Normal 3 2 2 8 3 3 3" xfId="38950"/>
    <cellStyle name="Normal 3 2 2 8 3 4" xfId="17376"/>
    <cellStyle name="Normal 3 2 2 8 3 4 2" xfId="46112"/>
    <cellStyle name="Normal 3 2 2 8 3 5" xfId="31788"/>
    <cellStyle name="Normal 3 2 2 8 4" xfId="4688"/>
    <cellStyle name="Normal 3 2 2 8 4 2" xfId="11953"/>
    <cellStyle name="Normal 3 2 2 8 4 2 2" xfId="26331"/>
    <cellStyle name="Normal 3 2 2 8 4 2 2 2" xfId="55065"/>
    <cellStyle name="Normal 3 2 2 8 4 2 3" xfId="40741"/>
    <cellStyle name="Normal 3 2 2 8 4 3" xfId="19168"/>
    <cellStyle name="Normal 3 2 2 8 4 3 2" xfId="47903"/>
    <cellStyle name="Normal 3 2 2 8 4 4" xfId="33579"/>
    <cellStyle name="Normal 3 2 2 8 5" xfId="8360"/>
    <cellStyle name="Normal 3 2 2 8 5 2" xfId="22749"/>
    <cellStyle name="Normal 3 2 2 8 5 2 2" xfId="51484"/>
    <cellStyle name="Normal 3 2 2 8 5 3" xfId="37160"/>
    <cellStyle name="Normal 3 2 2 8 6" xfId="15586"/>
    <cellStyle name="Normal 3 2 2 8 6 2" xfId="44322"/>
    <cellStyle name="Normal 3 2 2 8 7" xfId="29998"/>
    <cellStyle name="Normal 3 2 2 9" xfId="1444"/>
    <cellStyle name="Normal 3 2 2 9 2" xfId="3272"/>
    <cellStyle name="Normal 3 2 2 9 2 2" xfId="6931"/>
    <cellStyle name="Normal 3 2 2 9 2 2 2" xfId="14191"/>
    <cellStyle name="Normal 3 2 2 9 2 2 2 2" xfId="28569"/>
    <cellStyle name="Normal 3 2 2 9 2 2 2 2 2" xfId="57303"/>
    <cellStyle name="Normal 3 2 2 9 2 2 2 3" xfId="42979"/>
    <cellStyle name="Normal 3 2 2 9 2 2 3" xfId="21406"/>
    <cellStyle name="Normal 3 2 2 9 2 2 3 2" xfId="50141"/>
    <cellStyle name="Normal 3 2 2 9 2 2 4" xfId="35817"/>
    <cellStyle name="Normal 3 2 2 9 2 3" xfId="10604"/>
    <cellStyle name="Normal 3 2 2 9 2 3 2" xfId="24987"/>
    <cellStyle name="Normal 3 2 2 9 2 3 2 2" xfId="53722"/>
    <cellStyle name="Normal 3 2 2 9 2 3 3" xfId="39398"/>
    <cellStyle name="Normal 3 2 2 9 2 4" xfId="17824"/>
    <cellStyle name="Normal 3 2 2 9 2 4 2" xfId="46560"/>
    <cellStyle name="Normal 3 2 2 9 2 5" xfId="32236"/>
    <cellStyle name="Normal 3 2 2 9 3" xfId="5139"/>
    <cellStyle name="Normal 3 2 2 9 3 2" xfId="12401"/>
    <cellStyle name="Normal 3 2 2 9 3 2 2" xfId="26779"/>
    <cellStyle name="Normal 3 2 2 9 3 2 2 2" xfId="55513"/>
    <cellStyle name="Normal 3 2 2 9 3 2 3" xfId="41189"/>
    <cellStyle name="Normal 3 2 2 9 3 3" xfId="19616"/>
    <cellStyle name="Normal 3 2 2 9 3 3 2" xfId="48351"/>
    <cellStyle name="Normal 3 2 2 9 3 4" xfId="34027"/>
    <cellStyle name="Normal 3 2 2 9 4" xfId="8811"/>
    <cellStyle name="Normal 3 2 2 9 4 2" xfId="23197"/>
    <cellStyle name="Normal 3 2 2 9 4 2 2" xfId="51932"/>
    <cellStyle name="Normal 3 2 2 9 4 3" xfId="37608"/>
    <cellStyle name="Normal 3 2 2 9 5" xfId="16034"/>
    <cellStyle name="Normal 3 2 2 9 5 2" xfId="44770"/>
    <cellStyle name="Normal 3 2 2 9 6" xfId="30446"/>
    <cellStyle name="Normal 3 2 3" xfId="188"/>
    <cellStyle name="Normal 3 2 3 10" xfId="4228"/>
    <cellStyle name="Normal 3 2 3 10 2" xfId="11509"/>
    <cellStyle name="Normal 3 2 3 10 2 2" xfId="25889"/>
    <cellStyle name="Normal 3 2 3 10 2 2 2" xfId="54623"/>
    <cellStyle name="Normal 3 2 3 10 2 3" xfId="40299"/>
    <cellStyle name="Normal 3 2 3 10 3" xfId="18726"/>
    <cellStyle name="Normal 3 2 3 10 3 2" xfId="47461"/>
    <cellStyle name="Normal 3 2 3 10 4" xfId="33137"/>
    <cellStyle name="Normal 3 2 3 11" xfId="7897"/>
    <cellStyle name="Normal 3 2 3 11 2" xfId="22307"/>
    <cellStyle name="Normal 3 2 3 11 2 2" xfId="51042"/>
    <cellStyle name="Normal 3 2 3 11 3" xfId="36718"/>
    <cellStyle name="Normal 3 2 3 12" xfId="15144"/>
    <cellStyle name="Normal 3 2 3 12 2" xfId="43880"/>
    <cellStyle name="Normal 3 2 3 13" xfId="29556"/>
    <cellStyle name="Normal 3 2 3 2" xfId="290"/>
    <cellStyle name="Normal 3 2 3 2 10" xfId="7917"/>
    <cellStyle name="Normal 3 2 3 2 10 2" xfId="22321"/>
    <cellStyle name="Normal 3 2 3 2 10 2 2" xfId="51056"/>
    <cellStyle name="Normal 3 2 3 2 10 3" xfId="36732"/>
    <cellStyle name="Normal 3 2 3 2 11" xfId="15158"/>
    <cellStyle name="Normal 3 2 3 2 11 2" xfId="43894"/>
    <cellStyle name="Normal 3 2 3 2 12" xfId="29570"/>
    <cellStyle name="Normal 3 2 3 2 2" xfId="364"/>
    <cellStyle name="Normal 3 2 3 2 2 10" xfId="15186"/>
    <cellStyle name="Normal 3 2 3 2 2 10 2" xfId="43922"/>
    <cellStyle name="Normal 3 2 3 2 2 11" xfId="29598"/>
    <cellStyle name="Normal 3 2 3 2 2 2" xfId="464"/>
    <cellStyle name="Normal 3 2 3 2 2 2 10" xfId="29654"/>
    <cellStyle name="Normal 3 2 3 2 2 2 2" xfId="664"/>
    <cellStyle name="Normal 3 2 3 2 2 2 2 2" xfId="936"/>
    <cellStyle name="Normal 3 2 3 2 2 2 2 2 2" xfId="1383"/>
    <cellStyle name="Normal 3 2 3 2 2 2 2 2 2 2" xfId="2366"/>
    <cellStyle name="Normal 3 2 3 2 2 2 2 2 2 2 2" xfId="4158"/>
    <cellStyle name="Normal 3 2 3 2 2 2 2 2 2 2 2 2" xfId="7817"/>
    <cellStyle name="Normal 3 2 3 2 2 2 2 2 2 2 2 2 2" xfId="15077"/>
    <cellStyle name="Normal 3 2 3 2 2 2 2 2 2 2 2 2 2 2" xfId="29455"/>
    <cellStyle name="Normal 3 2 3 2 2 2 2 2 2 2 2 2 2 2 2" xfId="58189"/>
    <cellStyle name="Normal 3 2 3 2 2 2 2 2 2 2 2 2 2 3" xfId="43865"/>
    <cellStyle name="Normal 3 2 3 2 2 2 2 2 2 2 2 2 3" xfId="22292"/>
    <cellStyle name="Normal 3 2 3 2 2 2 2 2 2 2 2 2 3 2" xfId="51027"/>
    <cellStyle name="Normal 3 2 3 2 2 2 2 2 2 2 2 2 4" xfId="36703"/>
    <cellStyle name="Normal 3 2 3 2 2 2 2 2 2 2 2 3" xfId="11490"/>
    <cellStyle name="Normal 3 2 3 2 2 2 2 2 2 2 2 3 2" xfId="25873"/>
    <cellStyle name="Normal 3 2 3 2 2 2 2 2 2 2 2 3 2 2" xfId="54608"/>
    <cellStyle name="Normal 3 2 3 2 2 2 2 2 2 2 2 3 3" xfId="40284"/>
    <cellStyle name="Normal 3 2 3 2 2 2 2 2 2 2 2 4" xfId="18710"/>
    <cellStyle name="Normal 3 2 3 2 2 2 2 2 2 2 2 4 2" xfId="47446"/>
    <cellStyle name="Normal 3 2 3 2 2 2 2 2 2 2 2 5" xfId="33122"/>
    <cellStyle name="Normal 3 2 3 2 2 2 2 2 2 2 3" xfId="6027"/>
    <cellStyle name="Normal 3 2 3 2 2 2 2 2 2 2 3 2" xfId="13287"/>
    <cellStyle name="Normal 3 2 3 2 2 2 2 2 2 2 3 2 2" xfId="27665"/>
    <cellStyle name="Normal 3 2 3 2 2 2 2 2 2 2 3 2 2 2" xfId="56399"/>
    <cellStyle name="Normal 3 2 3 2 2 2 2 2 2 2 3 2 3" xfId="42075"/>
    <cellStyle name="Normal 3 2 3 2 2 2 2 2 2 2 3 3" xfId="20502"/>
    <cellStyle name="Normal 3 2 3 2 2 2 2 2 2 2 3 3 2" xfId="49237"/>
    <cellStyle name="Normal 3 2 3 2 2 2 2 2 2 2 3 4" xfId="34913"/>
    <cellStyle name="Normal 3 2 3 2 2 2 2 2 2 2 4" xfId="9700"/>
    <cellStyle name="Normal 3 2 3 2 2 2 2 2 2 2 4 2" xfId="24083"/>
    <cellStyle name="Normal 3 2 3 2 2 2 2 2 2 2 4 2 2" xfId="52818"/>
    <cellStyle name="Normal 3 2 3 2 2 2 2 2 2 2 4 3" xfId="38494"/>
    <cellStyle name="Normal 3 2 3 2 2 2 2 2 2 2 5" xfId="16920"/>
    <cellStyle name="Normal 3 2 3 2 2 2 2 2 2 2 5 2" xfId="45656"/>
    <cellStyle name="Normal 3 2 3 2 2 2 2 2 2 2 6" xfId="31332"/>
    <cellStyle name="Normal 3 2 3 2 2 2 2 2 2 3" xfId="3262"/>
    <cellStyle name="Normal 3 2 3 2 2 2 2 2 2 3 2" xfId="6922"/>
    <cellStyle name="Normal 3 2 3 2 2 2 2 2 2 3 2 2" xfId="14182"/>
    <cellStyle name="Normal 3 2 3 2 2 2 2 2 2 3 2 2 2" xfId="28560"/>
    <cellStyle name="Normal 3 2 3 2 2 2 2 2 2 3 2 2 2 2" xfId="57294"/>
    <cellStyle name="Normal 3 2 3 2 2 2 2 2 2 3 2 2 3" xfId="42970"/>
    <cellStyle name="Normal 3 2 3 2 2 2 2 2 2 3 2 3" xfId="21397"/>
    <cellStyle name="Normal 3 2 3 2 2 2 2 2 2 3 2 3 2" xfId="50132"/>
    <cellStyle name="Normal 3 2 3 2 2 2 2 2 2 3 2 4" xfId="35808"/>
    <cellStyle name="Normal 3 2 3 2 2 2 2 2 2 3 3" xfId="10595"/>
    <cellStyle name="Normal 3 2 3 2 2 2 2 2 2 3 3 2" xfId="24978"/>
    <cellStyle name="Normal 3 2 3 2 2 2 2 2 2 3 3 2 2" xfId="53713"/>
    <cellStyle name="Normal 3 2 3 2 2 2 2 2 2 3 3 3" xfId="39389"/>
    <cellStyle name="Normal 3 2 3 2 2 2 2 2 2 3 4" xfId="17815"/>
    <cellStyle name="Normal 3 2 3 2 2 2 2 2 2 3 4 2" xfId="46551"/>
    <cellStyle name="Normal 3 2 3 2 2 2 2 2 2 3 5" xfId="32227"/>
    <cellStyle name="Normal 3 2 3 2 2 2 2 2 2 4" xfId="5127"/>
    <cellStyle name="Normal 3 2 3 2 2 2 2 2 2 4 2" xfId="12392"/>
    <cellStyle name="Normal 3 2 3 2 2 2 2 2 2 4 2 2" xfId="26770"/>
    <cellStyle name="Normal 3 2 3 2 2 2 2 2 2 4 2 2 2" xfId="55504"/>
    <cellStyle name="Normal 3 2 3 2 2 2 2 2 2 4 2 3" xfId="41180"/>
    <cellStyle name="Normal 3 2 3 2 2 2 2 2 2 4 3" xfId="19607"/>
    <cellStyle name="Normal 3 2 3 2 2 2 2 2 2 4 3 2" xfId="48342"/>
    <cellStyle name="Normal 3 2 3 2 2 2 2 2 2 4 4" xfId="34018"/>
    <cellStyle name="Normal 3 2 3 2 2 2 2 2 2 5" xfId="8799"/>
    <cellStyle name="Normal 3 2 3 2 2 2 2 2 2 5 2" xfId="23188"/>
    <cellStyle name="Normal 3 2 3 2 2 2 2 2 2 5 2 2" xfId="51923"/>
    <cellStyle name="Normal 3 2 3 2 2 2 2 2 2 5 3" xfId="37599"/>
    <cellStyle name="Normal 3 2 3 2 2 2 2 2 2 6" xfId="16025"/>
    <cellStyle name="Normal 3 2 3 2 2 2 2 2 2 6 2" xfId="44761"/>
    <cellStyle name="Normal 3 2 3 2 2 2 2 2 2 7" xfId="30437"/>
    <cellStyle name="Normal 3 2 3 2 2 2 2 2 3" xfId="1919"/>
    <cellStyle name="Normal 3 2 3 2 2 2 2 2 3 2" xfId="3711"/>
    <cellStyle name="Normal 3 2 3 2 2 2 2 2 3 2 2" xfId="7370"/>
    <cellStyle name="Normal 3 2 3 2 2 2 2 2 3 2 2 2" xfId="14630"/>
    <cellStyle name="Normal 3 2 3 2 2 2 2 2 3 2 2 2 2" xfId="29008"/>
    <cellStyle name="Normal 3 2 3 2 2 2 2 2 3 2 2 2 2 2" xfId="57742"/>
    <cellStyle name="Normal 3 2 3 2 2 2 2 2 3 2 2 2 3" xfId="43418"/>
    <cellStyle name="Normal 3 2 3 2 2 2 2 2 3 2 2 3" xfId="21845"/>
    <cellStyle name="Normal 3 2 3 2 2 2 2 2 3 2 2 3 2" xfId="50580"/>
    <cellStyle name="Normal 3 2 3 2 2 2 2 2 3 2 2 4" xfId="36256"/>
    <cellStyle name="Normal 3 2 3 2 2 2 2 2 3 2 3" xfId="11043"/>
    <cellStyle name="Normal 3 2 3 2 2 2 2 2 3 2 3 2" xfId="25426"/>
    <cellStyle name="Normal 3 2 3 2 2 2 2 2 3 2 3 2 2" xfId="54161"/>
    <cellStyle name="Normal 3 2 3 2 2 2 2 2 3 2 3 3" xfId="39837"/>
    <cellStyle name="Normal 3 2 3 2 2 2 2 2 3 2 4" xfId="18263"/>
    <cellStyle name="Normal 3 2 3 2 2 2 2 2 3 2 4 2" xfId="46999"/>
    <cellStyle name="Normal 3 2 3 2 2 2 2 2 3 2 5" xfId="32675"/>
    <cellStyle name="Normal 3 2 3 2 2 2 2 2 3 3" xfId="5580"/>
    <cellStyle name="Normal 3 2 3 2 2 2 2 2 3 3 2" xfId="12840"/>
    <cellStyle name="Normal 3 2 3 2 2 2 2 2 3 3 2 2" xfId="27218"/>
    <cellStyle name="Normal 3 2 3 2 2 2 2 2 3 3 2 2 2" xfId="55952"/>
    <cellStyle name="Normal 3 2 3 2 2 2 2 2 3 3 2 3" xfId="41628"/>
    <cellStyle name="Normal 3 2 3 2 2 2 2 2 3 3 3" xfId="20055"/>
    <cellStyle name="Normal 3 2 3 2 2 2 2 2 3 3 3 2" xfId="48790"/>
    <cellStyle name="Normal 3 2 3 2 2 2 2 2 3 3 4" xfId="34466"/>
    <cellStyle name="Normal 3 2 3 2 2 2 2 2 3 4" xfId="9253"/>
    <cellStyle name="Normal 3 2 3 2 2 2 2 2 3 4 2" xfId="23636"/>
    <cellStyle name="Normal 3 2 3 2 2 2 2 2 3 4 2 2" xfId="52371"/>
    <cellStyle name="Normal 3 2 3 2 2 2 2 2 3 4 3" xfId="38047"/>
    <cellStyle name="Normal 3 2 3 2 2 2 2 2 3 5" xfId="16473"/>
    <cellStyle name="Normal 3 2 3 2 2 2 2 2 3 5 2" xfId="45209"/>
    <cellStyle name="Normal 3 2 3 2 2 2 2 2 3 6" xfId="30885"/>
    <cellStyle name="Normal 3 2 3 2 2 2 2 2 4" xfId="2815"/>
    <cellStyle name="Normal 3 2 3 2 2 2 2 2 4 2" xfId="6475"/>
    <cellStyle name="Normal 3 2 3 2 2 2 2 2 4 2 2" xfId="13735"/>
    <cellStyle name="Normal 3 2 3 2 2 2 2 2 4 2 2 2" xfId="28113"/>
    <cellStyle name="Normal 3 2 3 2 2 2 2 2 4 2 2 2 2" xfId="56847"/>
    <cellStyle name="Normal 3 2 3 2 2 2 2 2 4 2 2 3" xfId="42523"/>
    <cellStyle name="Normal 3 2 3 2 2 2 2 2 4 2 3" xfId="20950"/>
    <cellStyle name="Normal 3 2 3 2 2 2 2 2 4 2 3 2" xfId="49685"/>
    <cellStyle name="Normal 3 2 3 2 2 2 2 2 4 2 4" xfId="35361"/>
    <cellStyle name="Normal 3 2 3 2 2 2 2 2 4 3" xfId="10148"/>
    <cellStyle name="Normal 3 2 3 2 2 2 2 2 4 3 2" xfId="24531"/>
    <cellStyle name="Normal 3 2 3 2 2 2 2 2 4 3 2 2" xfId="53266"/>
    <cellStyle name="Normal 3 2 3 2 2 2 2 2 4 3 3" xfId="38942"/>
    <cellStyle name="Normal 3 2 3 2 2 2 2 2 4 4" xfId="17368"/>
    <cellStyle name="Normal 3 2 3 2 2 2 2 2 4 4 2" xfId="46104"/>
    <cellStyle name="Normal 3 2 3 2 2 2 2 2 4 5" xfId="31780"/>
    <cellStyle name="Normal 3 2 3 2 2 2 2 2 5" xfId="4680"/>
    <cellStyle name="Normal 3 2 3 2 2 2 2 2 5 2" xfId="11945"/>
    <cellStyle name="Normal 3 2 3 2 2 2 2 2 5 2 2" xfId="26323"/>
    <cellStyle name="Normal 3 2 3 2 2 2 2 2 5 2 2 2" xfId="55057"/>
    <cellStyle name="Normal 3 2 3 2 2 2 2 2 5 2 3" xfId="40733"/>
    <cellStyle name="Normal 3 2 3 2 2 2 2 2 5 3" xfId="19160"/>
    <cellStyle name="Normal 3 2 3 2 2 2 2 2 5 3 2" xfId="47895"/>
    <cellStyle name="Normal 3 2 3 2 2 2 2 2 5 4" xfId="33571"/>
    <cellStyle name="Normal 3 2 3 2 2 2 2 2 6" xfId="8352"/>
    <cellStyle name="Normal 3 2 3 2 2 2 2 2 6 2" xfId="22741"/>
    <cellStyle name="Normal 3 2 3 2 2 2 2 2 6 2 2" xfId="51476"/>
    <cellStyle name="Normal 3 2 3 2 2 2 2 2 6 3" xfId="37152"/>
    <cellStyle name="Normal 3 2 3 2 2 2 2 2 7" xfId="15578"/>
    <cellStyle name="Normal 3 2 3 2 2 2 2 2 7 2" xfId="44314"/>
    <cellStyle name="Normal 3 2 3 2 2 2 2 2 8" xfId="29990"/>
    <cellStyle name="Normal 3 2 3 2 2 2 2 3" xfId="1159"/>
    <cellStyle name="Normal 3 2 3 2 2 2 2 3 2" xfId="2142"/>
    <cellStyle name="Normal 3 2 3 2 2 2 2 3 2 2" xfId="3934"/>
    <cellStyle name="Normal 3 2 3 2 2 2 2 3 2 2 2" xfId="7593"/>
    <cellStyle name="Normal 3 2 3 2 2 2 2 3 2 2 2 2" xfId="14853"/>
    <cellStyle name="Normal 3 2 3 2 2 2 2 3 2 2 2 2 2" xfId="29231"/>
    <cellStyle name="Normal 3 2 3 2 2 2 2 3 2 2 2 2 2 2" xfId="57965"/>
    <cellStyle name="Normal 3 2 3 2 2 2 2 3 2 2 2 2 3" xfId="43641"/>
    <cellStyle name="Normal 3 2 3 2 2 2 2 3 2 2 2 3" xfId="22068"/>
    <cellStyle name="Normal 3 2 3 2 2 2 2 3 2 2 2 3 2" xfId="50803"/>
    <cellStyle name="Normal 3 2 3 2 2 2 2 3 2 2 2 4" xfId="36479"/>
    <cellStyle name="Normal 3 2 3 2 2 2 2 3 2 2 3" xfId="11266"/>
    <cellStyle name="Normal 3 2 3 2 2 2 2 3 2 2 3 2" xfId="25649"/>
    <cellStyle name="Normal 3 2 3 2 2 2 2 3 2 2 3 2 2" xfId="54384"/>
    <cellStyle name="Normal 3 2 3 2 2 2 2 3 2 2 3 3" xfId="40060"/>
    <cellStyle name="Normal 3 2 3 2 2 2 2 3 2 2 4" xfId="18486"/>
    <cellStyle name="Normal 3 2 3 2 2 2 2 3 2 2 4 2" xfId="47222"/>
    <cellStyle name="Normal 3 2 3 2 2 2 2 3 2 2 5" xfId="32898"/>
    <cellStyle name="Normal 3 2 3 2 2 2 2 3 2 3" xfId="5803"/>
    <cellStyle name="Normal 3 2 3 2 2 2 2 3 2 3 2" xfId="13063"/>
    <cellStyle name="Normal 3 2 3 2 2 2 2 3 2 3 2 2" xfId="27441"/>
    <cellStyle name="Normal 3 2 3 2 2 2 2 3 2 3 2 2 2" xfId="56175"/>
    <cellStyle name="Normal 3 2 3 2 2 2 2 3 2 3 2 3" xfId="41851"/>
    <cellStyle name="Normal 3 2 3 2 2 2 2 3 2 3 3" xfId="20278"/>
    <cellStyle name="Normal 3 2 3 2 2 2 2 3 2 3 3 2" xfId="49013"/>
    <cellStyle name="Normal 3 2 3 2 2 2 2 3 2 3 4" xfId="34689"/>
    <cellStyle name="Normal 3 2 3 2 2 2 2 3 2 4" xfId="9476"/>
    <cellStyle name="Normal 3 2 3 2 2 2 2 3 2 4 2" xfId="23859"/>
    <cellStyle name="Normal 3 2 3 2 2 2 2 3 2 4 2 2" xfId="52594"/>
    <cellStyle name="Normal 3 2 3 2 2 2 2 3 2 4 3" xfId="38270"/>
    <cellStyle name="Normal 3 2 3 2 2 2 2 3 2 5" xfId="16696"/>
    <cellStyle name="Normal 3 2 3 2 2 2 2 3 2 5 2" xfId="45432"/>
    <cellStyle name="Normal 3 2 3 2 2 2 2 3 2 6" xfId="31108"/>
    <cellStyle name="Normal 3 2 3 2 2 2 2 3 3" xfId="3038"/>
    <cellStyle name="Normal 3 2 3 2 2 2 2 3 3 2" xfId="6698"/>
    <cellStyle name="Normal 3 2 3 2 2 2 2 3 3 2 2" xfId="13958"/>
    <cellStyle name="Normal 3 2 3 2 2 2 2 3 3 2 2 2" xfId="28336"/>
    <cellStyle name="Normal 3 2 3 2 2 2 2 3 3 2 2 2 2" xfId="57070"/>
    <cellStyle name="Normal 3 2 3 2 2 2 2 3 3 2 2 3" xfId="42746"/>
    <cellStyle name="Normal 3 2 3 2 2 2 2 3 3 2 3" xfId="21173"/>
    <cellStyle name="Normal 3 2 3 2 2 2 2 3 3 2 3 2" xfId="49908"/>
    <cellStyle name="Normal 3 2 3 2 2 2 2 3 3 2 4" xfId="35584"/>
    <cellStyle name="Normal 3 2 3 2 2 2 2 3 3 3" xfId="10371"/>
    <cellStyle name="Normal 3 2 3 2 2 2 2 3 3 3 2" xfId="24754"/>
    <cellStyle name="Normal 3 2 3 2 2 2 2 3 3 3 2 2" xfId="53489"/>
    <cellStyle name="Normal 3 2 3 2 2 2 2 3 3 3 3" xfId="39165"/>
    <cellStyle name="Normal 3 2 3 2 2 2 2 3 3 4" xfId="17591"/>
    <cellStyle name="Normal 3 2 3 2 2 2 2 3 3 4 2" xfId="46327"/>
    <cellStyle name="Normal 3 2 3 2 2 2 2 3 3 5" xfId="32003"/>
    <cellStyle name="Normal 3 2 3 2 2 2 2 3 4" xfId="4903"/>
    <cellStyle name="Normal 3 2 3 2 2 2 2 3 4 2" xfId="12168"/>
    <cellStyle name="Normal 3 2 3 2 2 2 2 3 4 2 2" xfId="26546"/>
    <cellStyle name="Normal 3 2 3 2 2 2 2 3 4 2 2 2" xfId="55280"/>
    <cellStyle name="Normal 3 2 3 2 2 2 2 3 4 2 3" xfId="40956"/>
    <cellStyle name="Normal 3 2 3 2 2 2 2 3 4 3" xfId="19383"/>
    <cellStyle name="Normal 3 2 3 2 2 2 2 3 4 3 2" xfId="48118"/>
    <cellStyle name="Normal 3 2 3 2 2 2 2 3 4 4" xfId="33794"/>
    <cellStyle name="Normal 3 2 3 2 2 2 2 3 5" xfId="8575"/>
    <cellStyle name="Normal 3 2 3 2 2 2 2 3 5 2" xfId="22964"/>
    <cellStyle name="Normal 3 2 3 2 2 2 2 3 5 2 2" xfId="51699"/>
    <cellStyle name="Normal 3 2 3 2 2 2 2 3 5 3" xfId="37375"/>
    <cellStyle name="Normal 3 2 3 2 2 2 2 3 6" xfId="15801"/>
    <cellStyle name="Normal 3 2 3 2 2 2 2 3 6 2" xfId="44537"/>
    <cellStyle name="Normal 3 2 3 2 2 2 2 3 7" xfId="30213"/>
    <cellStyle name="Normal 3 2 3 2 2 2 2 4" xfId="1691"/>
    <cellStyle name="Normal 3 2 3 2 2 2 2 4 2" xfId="3487"/>
    <cellStyle name="Normal 3 2 3 2 2 2 2 4 2 2" xfId="7146"/>
    <cellStyle name="Normal 3 2 3 2 2 2 2 4 2 2 2" xfId="14406"/>
    <cellStyle name="Normal 3 2 3 2 2 2 2 4 2 2 2 2" xfId="28784"/>
    <cellStyle name="Normal 3 2 3 2 2 2 2 4 2 2 2 2 2" xfId="57518"/>
    <cellStyle name="Normal 3 2 3 2 2 2 2 4 2 2 2 3" xfId="43194"/>
    <cellStyle name="Normal 3 2 3 2 2 2 2 4 2 2 3" xfId="21621"/>
    <cellStyle name="Normal 3 2 3 2 2 2 2 4 2 2 3 2" xfId="50356"/>
    <cellStyle name="Normal 3 2 3 2 2 2 2 4 2 2 4" xfId="36032"/>
    <cellStyle name="Normal 3 2 3 2 2 2 2 4 2 3" xfId="10819"/>
    <cellStyle name="Normal 3 2 3 2 2 2 2 4 2 3 2" xfId="25202"/>
    <cellStyle name="Normal 3 2 3 2 2 2 2 4 2 3 2 2" xfId="53937"/>
    <cellStyle name="Normal 3 2 3 2 2 2 2 4 2 3 3" xfId="39613"/>
    <cellStyle name="Normal 3 2 3 2 2 2 2 4 2 4" xfId="18039"/>
    <cellStyle name="Normal 3 2 3 2 2 2 2 4 2 4 2" xfId="46775"/>
    <cellStyle name="Normal 3 2 3 2 2 2 2 4 2 5" xfId="32451"/>
    <cellStyle name="Normal 3 2 3 2 2 2 2 4 3" xfId="5356"/>
    <cellStyle name="Normal 3 2 3 2 2 2 2 4 3 2" xfId="12616"/>
    <cellStyle name="Normal 3 2 3 2 2 2 2 4 3 2 2" xfId="26994"/>
    <cellStyle name="Normal 3 2 3 2 2 2 2 4 3 2 2 2" xfId="55728"/>
    <cellStyle name="Normal 3 2 3 2 2 2 2 4 3 2 3" xfId="41404"/>
    <cellStyle name="Normal 3 2 3 2 2 2 2 4 3 3" xfId="19831"/>
    <cellStyle name="Normal 3 2 3 2 2 2 2 4 3 3 2" xfId="48566"/>
    <cellStyle name="Normal 3 2 3 2 2 2 2 4 3 4" xfId="34242"/>
    <cellStyle name="Normal 3 2 3 2 2 2 2 4 4" xfId="9029"/>
    <cellStyle name="Normal 3 2 3 2 2 2 2 4 4 2" xfId="23412"/>
    <cellStyle name="Normal 3 2 3 2 2 2 2 4 4 2 2" xfId="52147"/>
    <cellStyle name="Normal 3 2 3 2 2 2 2 4 4 3" xfId="37823"/>
    <cellStyle name="Normal 3 2 3 2 2 2 2 4 5" xfId="16249"/>
    <cellStyle name="Normal 3 2 3 2 2 2 2 4 5 2" xfId="44985"/>
    <cellStyle name="Normal 3 2 3 2 2 2 2 4 6" xfId="30661"/>
    <cellStyle name="Normal 3 2 3 2 2 2 2 5" xfId="2591"/>
    <cellStyle name="Normal 3 2 3 2 2 2 2 5 2" xfId="6251"/>
    <cellStyle name="Normal 3 2 3 2 2 2 2 5 2 2" xfId="13511"/>
    <cellStyle name="Normal 3 2 3 2 2 2 2 5 2 2 2" xfId="27889"/>
    <cellStyle name="Normal 3 2 3 2 2 2 2 5 2 2 2 2" xfId="56623"/>
    <cellStyle name="Normal 3 2 3 2 2 2 2 5 2 2 3" xfId="42299"/>
    <cellStyle name="Normal 3 2 3 2 2 2 2 5 2 3" xfId="20726"/>
    <cellStyle name="Normal 3 2 3 2 2 2 2 5 2 3 2" xfId="49461"/>
    <cellStyle name="Normal 3 2 3 2 2 2 2 5 2 4" xfId="35137"/>
    <cellStyle name="Normal 3 2 3 2 2 2 2 5 3" xfId="9924"/>
    <cellStyle name="Normal 3 2 3 2 2 2 2 5 3 2" xfId="24307"/>
    <cellStyle name="Normal 3 2 3 2 2 2 2 5 3 2 2" xfId="53042"/>
    <cellStyle name="Normal 3 2 3 2 2 2 2 5 3 3" xfId="38718"/>
    <cellStyle name="Normal 3 2 3 2 2 2 2 5 4" xfId="17144"/>
    <cellStyle name="Normal 3 2 3 2 2 2 2 5 4 2" xfId="45880"/>
    <cellStyle name="Normal 3 2 3 2 2 2 2 5 5" xfId="31556"/>
    <cellStyle name="Normal 3 2 3 2 2 2 2 6" xfId="4454"/>
    <cellStyle name="Normal 3 2 3 2 2 2 2 6 2" xfId="11721"/>
    <cellStyle name="Normal 3 2 3 2 2 2 2 6 2 2" xfId="26099"/>
    <cellStyle name="Normal 3 2 3 2 2 2 2 6 2 2 2" xfId="54833"/>
    <cellStyle name="Normal 3 2 3 2 2 2 2 6 2 3" xfId="40509"/>
    <cellStyle name="Normal 3 2 3 2 2 2 2 6 3" xfId="18936"/>
    <cellStyle name="Normal 3 2 3 2 2 2 2 6 3 2" xfId="47671"/>
    <cellStyle name="Normal 3 2 3 2 2 2 2 6 4" xfId="33347"/>
    <cellStyle name="Normal 3 2 3 2 2 2 2 7" xfId="8125"/>
    <cellStyle name="Normal 3 2 3 2 2 2 2 7 2" xfId="22517"/>
    <cellStyle name="Normal 3 2 3 2 2 2 2 7 2 2" xfId="51252"/>
    <cellStyle name="Normal 3 2 3 2 2 2 2 7 3" xfId="36928"/>
    <cellStyle name="Normal 3 2 3 2 2 2 2 8" xfId="15354"/>
    <cellStyle name="Normal 3 2 3 2 2 2 2 8 2" xfId="44090"/>
    <cellStyle name="Normal 3 2 3 2 2 2 2 9" xfId="29766"/>
    <cellStyle name="Normal 3 2 3 2 2 2 3" xfId="822"/>
    <cellStyle name="Normal 3 2 3 2 2 2 3 2" xfId="1271"/>
    <cellStyle name="Normal 3 2 3 2 2 2 3 2 2" xfId="2254"/>
    <cellStyle name="Normal 3 2 3 2 2 2 3 2 2 2" xfId="4046"/>
    <cellStyle name="Normal 3 2 3 2 2 2 3 2 2 2 2" xfId="7705"/>
    <cellStyle name="Normal 3 2 3 2 2 2 3 2 2 2 2 2" xfId="14965"/>
    <cellStyle name="Normal 3 2 3 2 2 2 3 2 2 2 2 2 2" xfId="29343"/>
    <cellStyle name="Normal 3 2 3 2 2 2 3 2 2 2 2 2 2 2" xfId="58077"/>
    <cellStyle name="Normal 3 2 3 2 2 2 3 2 2 2 2 2 3" xfId="43753"/>
    <cellStyle name="Normal 3 2 3 2 2 2 3 2 2 2 2 3" xfId="22180"/>
    <cellStyle name="Normal 3 2 3 2 2 2 3 2 2 2 2 3 2" xfId="50915"/>
    <cellStyle name="Normal 3 2 3 2 2 2 3 2 2 2 2 4" xfId="36591"/>
    <cellStyle name="Normal 3 2 3 2 2 2 3 2 2 2 3" xfId="11378"/>
    <cellStyle name="Normal 3 2 3 2 2 2 3 2 2 2 3 2" xfId="25761"/>
    <cellStyle name="Normal 3 2 3 2 2 2 3 2 2 2 3 2 2" xfId="54496"/>
    <cellStyle name="Normal 3 2 3 2 2 2 3 2 2 2 3 3" xfId="40172"/>
    <cellStyle name="Normal 3 2 3 2 2 2 3 2 2 2 4" xfId="18598"/>
    <cellStyle name="Normal 3 2 3 2 2 2 3 2 2 2 4 2" xfId="47334"/>
    <cellStyle name="Normal 3 2 3 2 2 2 3 2 2 2 5" xfId="33010"/>
    <cellStyle name="Normal 3 2 3 2 2 2 3 2 2 3" xfId="5915"/>
    <cellStyle name="Normal 3 2 3 2 2 2 3 2 2 3 2" xfId="13175"/>
    <cellStyle name="Normal 3 2 3 2 2 2 3 2 2 3 2 2" xfId="27553"/>
    <cellStyle name="Normal 3 2 3 2 2 2 3 2 2 3 2 2 2" xfId="56287"/>
    <cellStyle name="Normal 3 2 3 2 2 2 3 2 2 3 2 3" xfId="41963"/>
    <cellStyle name="Normal 3 2 3 2 2 2 3 2 2 3 3" xfId="20390"/>
    <cellStyle name="Normal 3 2 3 2 2 2 3 2 2 3 3 2" xfId="49125"/>
    <cellStyle name="Normal 3 2 3 2 2 2 3 2 2 3 4" xfId="34801"/>
    <cellStyle name="Normal 3 2 3 2 2 2 3 2 2 4" xfId="9588"/>
    <cellStyle name="Normal 3 2 3 2 2 2 3 2 2 4 2" xfId="23971"/>
    <cellStyle name="Normal 3 2 3 2 2 2 3 2 2 4 2 2" xfId="52706"/>
    <cellStyle name="Normal 3 2 3 2 2 2 3 2 2 4 3" xfId="38382"/>
    <cellStyle name="Normal 3 2 3 2 2 2 3 2 2 5" xfId="16808"/>
    <cellStyle name="Normal 3 2 3 2 2 2 3 2 2 5 2" xfId="45544"/>
    <cellStyle name="Normal 3 2 3 2 2 2 3 2 2 6" xfId="31220"/>
    <cellStyle name="Normal 3 2 3 2 2 2 3 2 3" xfId="3150"/>
    <cellStyle name="Normal 3 2 3 2 2 2 3 2 3 2" xfId="6810"/>
    <cellStyle name="Normal 3 2 3 2 2 2 3 2 3 2 2" xfId="14070"/>
    <cellStyle name="Normal 3 2 3 2 2 2 3 2 3 2 2 2" xfId="28448"/>
    <cellStyle name="Normal 3 2 3 2 2 2 3 2 3 2 2 2 2" xfId="57182"/>
    <cellStyle name="Normal 3 2 3 2 2 2 3 2 3 2 2 3" xfId="42858"/>
    <cellStyle name="Normal 3 2 3 2 2 2 3 2 3 2 3" xfId="21285"/>
    <cellStyle name="Normal 3 2 3 2 2 2 3 2 3 2 3 2" xfId="50020"/>
    <cellStyle name="Normal 3 2 3 2 2 2 3 2 3 2 4" xfId="35696"/>
    <cellStyle name="Normal 3 2 3 2 2 2 3 2 3 3" xfId="10483"/>
    <cellStyle name="Normal 3 2 3 2 2 2 3 2 3 3 2" xfId="24866"/>
    <cellStyle name="Normal 3 2 3 2 2 2 3 2 3 3 2 2" xfId="53601"/>
    <cellStyle name="Normal 3 2 3 2 2 2 3 2 3 3 3" xfId="39277"/>
    <cellStyle name="Normal 3 2 3 2 2 2 3 2 3 4" xfId="17703"/>
    <cellStyle name="Normal 3 2 3 2 2 2 3 2 3 4 2" xfId="46439"/>
    <cellStyle name="Normal 3 2 3 2 2 2 3 2 3 5" xfId="32115"/>
    <cellStyle name="Normal 3 2 3 2 2 2 3 2 4" xfId="5015"/>
    <cellStyle name="Normal 3 2 3 2 2 2 3 2 4 2" xfId="12280"/>
    <cellStyle name="Normal 3 2 3 2 2 2 3 2 4 2 2" xfId="26658"/>
    <cellStyle name="Normal 3 2 3 2 2 2 3 2 4 2 2 2" xfId="55392"/>
    <cellStyle name="Normal 3 2 3 2 2 2 3 2 4 2 3" xfId="41068"/>
    <cellStyle name="Normal 3 2 3 2 2 2 3 2 4 3" xfId="19495"/>
    <cellStyle name="Normal 3 2 3 2 2 2 3 2 4 3 2" xfId="48230"/>
    <cellStyle name="Normal 3 2 3 2 2 2 3 2 4 4" xfId="33906"/>
    <cellStyle name="Normal 3 2 3 2 2 2 3 2 5" xfId="8687"/>
    <cellStyle name="Normal 3 2 3 2 2 2 3 2 5 2" xfId="23076"/>
    <cellStyle name="Normal 3 2 3 2 2 2 3 2 5 2 2" xfId="51811"/>
    <cellStyle name="Normal 3 2 3 2 2 2 3 2 5 3" xfId="37487"/>
    <cellStyle name="Normal 3 2 3 2 2 2 3 2 6" xfId="15913"/>
    <cellStyle name="Normal 3 2 3 2 2 2 3 2 6 2" xfId="44649"/>
    <cellStyle name="Normal 3 2 3 2 2 2 3 2 7" xfId="30325"/>
    <cellStyle name="Normal 3 2 3 2 2 2 3 3" xfId="1807"/>
    <cellStyle name="Normal 3 2 3 2 2 2 3 3 2" xfId="3599"/>
    <cellStyle name="Normal 3 2 3 2 2 2 3 3 2 2" xfId="7258"/>
    <cellStyle name="Normal 3 2 3 2 2 2 3 3 2 2 2" xfId="14518"/>
    <cellStyle name="Normal 3 2 3 2 2 2 3 3 2 2 2 2" xfId="28896"/>
    <cellStyle name="Normal 3 2 3 2 2 2 3 3 2 2 2 2 2" xfId="57630"/>
    <cellStyle name="Normal 3 2 3 2 2 2 3 3 2 2 2 3" xfId="43306"/>
    <cellStyle name="Normal 3 2 3 2 2 2 3 3 2 2 3" xfId="21733"/>
    <cellStyle name="Normal 3 2 3 2 2 2 3 3 2 2 3 2" xfId="50468"/>
    <cellStyle name="Normal 3 2 3 2 2 2 3 3 2 2 4" xfId="36144"/>
    <cellStyle name="Normal 3 2 3 2 2 2 3 3 2 3" xfId="10931"/>
    <cellStyle name="Normal 3 2 3 2 2 2 3 3 2 3 2" xfId="25314"/>
    <cellStyle name="Normal 3 2 3 2 2 2 3 3 2 3 2 2" xfId="54049"/>
    <cellStyle name="Normal 3 2 3 2 2 2 3 3 2 3 3" xfId="39725"/>
    <cellStyle name="Normal 3 2 3 2 2 2 3 3 2 4" xfId="18151"/>
    <cellStyle name="Normal 3 2 3 2 2 2 3 3 2 4 2" xfId="46887"/>
    <cellStyle name="Normal 3 2 3 2 2 2 3 3 2 5" xfId="32563"/>
    <cellStyle name="Normal 3 2 3 2 2 2 3 3 3" xfId="5468"/>
    <cellStyle name="Normal 3 2 3 2 2 2 3 3 3 2" xfId="12728"/>
    <cellStyle name="Normal 3 2 3 2 2 2 3 3 3 2 2" xfId="27106"/>
    <cellStyle name="Normal 3 2 3 2 2 2 3 3 3 2 2 2" xfId="55840"/>
    <cellStyle name="Normal 3 2 3 2 2 2 3 3 3 2 3" xfId="41516"/>
    <cellStyle name="Normal 3 2 3 2 2 2 3 3 3 3" xfId="19943"/>
    <cellStyle name="Normal 3 2 3 2 2 2 3 3 3 3 2" xfId="48678"/>
    <cellStyle name="Normal 3 2 3 2 2 2 3 3 3 4" xfId="34354"/>
    <cellStyle name="Normal 3 2 3 2 2 2 3 3 4" xfId="9141"/>
    <cellStyle name="Normal 3 2 3 2 2 2 3 3 4 2" xfId="23524"/>
    <cellStyle name="Normal 3 2 3 2 2 2 3 3 4 2 2" xfId="52259"/>
    <cellStyle name="Normal 3 2 3 2 2 2 3 3 4 3" xfId="37935"/>
    <cellStyle name="Normal 3 2 3 2 2 2 3 3 5" xfId="16361"/>
    <cellStyle name="Normal 3 2 3 2 2 2 3 3 5 2" xfId="45097"/>
    <cellStyle name="Normal 3 2 3 2 2 2 3 3 6" xfId="30773"/>
    <cellStyle name="Normal 3 2 3 2 2 2 3 4" xfId="2703"/>
    <cellStyle name="Normal 3 2 3 2 2 2 3 4 2" xfId="6363"/>
    <cellStyle name="Normal 3 2 3 2 2 2 3 4 2 2" xfId="13623"/>
    <cellStyle name="Normal 3 2 3 2 2 2 3 4 2 2 2" xfId="28001"/>
    <cellStyle name="Normal 3 2 3 2 2 2 3 4 2 2 2 2" xfId="56735"/>
    <cellStyle name="Normal 3 2 3 2 2 2 3 4 2 2 3" xfId="42411"/>
    <cellStyle name="Normal 3 2 3 2 2 2 3 4 2 3" xfId="20838"/>
    <cellStyle name="Normal 3 2 3 2 2 2 3 4 2 3 2" xfId="49573"/>
    <cellStyle name="Normal 3 2 3 2 2 2 3 4 2 4" xfId="35249"/>
    <cellStyle name="Normal 3 2 3 2 2 2 3 4 3" xfId="10036"/>
    <cellStyle name="Normal 3 2 3 2 2 2 3 4 3 2" xfId="24419"/>
    <cellStyle name="Normal 3 2 3 2 2 2 3 4 3 2 2" xfId="53154"/>
    <cellStyle name="Normal 3 2 3 2 2 2 3 4 3 3" xfId="38830"/>
    <cellStyle name="Normal 3 2 3 2 2 2 3 4 4" xfId="17256"/>
    <cellStyle name="Normal 3 2 3 2 2 2 3 4 4 2" xfId="45992"/>
    <cellStyle name="Normal 3 2 3 2 2 2 3 4 5" xfId="31668"/>
    <cellStyle name="Normal 3 2 3 2 2 2 3 5" xfId="4567"/>
    <cellStyle name="Normal 3 2 3 2 2 2 3 5 2" xfId="11833"/>
    <cellStyle name="Normal 3 2 3 2 2 2 3 5 2 2" xfId="26211"/>
    <cellStyle name="Normal 3 2 3 2 2 2 3 5 2 2 2" xfId="54945"/>
    <cellStyle name="Normal 3 2 3 2 2 2 3 5 2 3" xfId="40621"/>
    <cellStyle name="Normal 3 2 3 2 2 2 3 5 3" xfId="19048"/>
    <cellStyle name="Normal 3 2 3 2 2 2 3 5 3 2" xfId="47783"/>
    <cellStyle name="Normal 3 2 3 2 2 2 3 5 4" xfId="33459"/>
    <cellStyle name="Normal 3 2 3 2 2 2 3 6" xfId="8240"/>
    <cellStyle name="Normal 3 2 3 2 2 2 3 6 2" xfId="22629"/>
    <cellStyle name="Normal 3 2 3 2 2 2 3 6 2 2" xfId="51364"/>
    <cellStyle name="Normal 3 2 3 2 2 2 3 6 3" xfId="37040"/>
    <cellStyle name="Normal 3 2 3 2 2 2 3 7" xfId="15466"/>
    <cellStyle name="Normal 3 2 3 2 2 2 3 7 2" xfId="44202"/>
    <cellStyle name="Normal 3 2 3 2 2 2 3 8" xfId="29878"/>
    <cellStyle name="Normal 3 2 3 2 2 2 4" xfId="1047"/>
    <cellStyle name="Normal 3 2 3 2 2 2 4 2" xfId="2030"/>
    <cellStyle name="Normal 3 2 3 2 2 2 4 2 2" xfId="3822"/>
    <cellStyle name="Normal 3 2 3 2 2 2 4 2 2 2" xfId="7481"/>
    <cellStyle name="Normal 3 2 3 2 2 2 4 2 2 2 2" xfId="14741"/>
    <cellStyle name="Normal 3 2 3 2 2 2 4 2 2 2 2 2" xfId="29119"/>
    <cellStyle name="Normal 3 2 3 2 2 2 4 2 2 2 2 2 2" xfId="57853"/>
    <cellStyle name="Normal 3 2 3 2 2 2 4 2 2 2 2 3" xfId="43529"/>
    <cellStyle name="Normal 3 2 3 2 2 2 4 2 2 2 3" xfId="21956"/>
    <cellStyle name="Normal 3 2 3 2 2 2 4 2 2 2 3 2" xfId="50691"/>
    <cellStyle name="Normal 3 2 3 2 2 2 4 2 2 2 4" xfId="36367"/>
    <cellStyle name="Normal 3 2 3 2 2 2 4 2 2 3" xfId="11154"/>
    <cellStyle name="Normal 3 2 3 2 2 2 4 2 2 3 2" xfId="25537"/>
    <cellStyle name="Normal 3 2 3 2 2 2 4 2 2 3 2 2" xfId="54272"/>
    <cellStyle name="Normal 3 2 3 2 2 2 4 2 2 3 3" xfId="39948"/>
    <cellStyle name="Normal 3 2 3 2 2 2 4 2 2 4" xfId="18374"/>
    <cellStyle name="Normal 3 2 3 2 2 2 4 2 2 4 2" xfId="47110"/>
    <cellStyle name="Normal 3 2 3 2 2 2 4 2 2 5" xfId="32786"/>
    <cellStyle name="Normal 3 2 3 2 2 2 4 2 3" xfId="5691"/>
    <cellStyle name="Normal 3 2 3 2 2 2 4 2 3 2" xfId="12951"/>
    <cellStyle name="Normal 3 2 3 2 2 2 4 2 3 2 2" xfId="27329"/>
    <cellStyle name="Normal 3 2 3 2 2 2 4 2 3 2 2 2" xfId="56063"/>
    <cellStyle name="Normal 3 2 3 2 2 2 4 2 3 2 3" xfId="41739"/>
    <cellStyle name="Normal 3 2 3 2 2 2 4 2 3 3" xfId="20166"/>
    <cellStyle name="Normal 3 2 3 2 2 2 4 2 3 3 2" xfId="48901"/>
    <cellStyle name="Normal 3 2 3 2 2 2 4 2 3 4" xfId="34577"/>
    <cellStyle name="Normal 3 2 3 2 2 2 4 2 4" xfId="9364"/>
    <cellStyle name="Normal 3 2 3 2 2 2 4 2 4 2" xfId="23747"/>
    <cellStyle name="Normal 3 2 3 2 2 2 4 2 4 2 2" xfId="52482"/>
    <cellStyle name="Normal 3 2 3 2 2 2 4 2 4 3" xfId="38158"/>
    <cellStyle name="Normal 3 2 3 2 2 2 4 2 5" xfId="16584"/>
    <cellStyle name="Normal 3 2 3 2 2 2 4 2 5 2" xfId="45320"/>
    <cellStyle name="Normal 3 2 3 2 2 2 4 2 6" xfId="30996"/>
    <cellStyle name="Normal 3 2 3 2 2 2 4 3" xfId="2926"/>
    <cellStyle name="Normal 3 2 3 2 2 2 4 3 2" xfId="6586"/>
    <cellStyle name="Normal 3 2 3 2 2 2 4 3 2 2" xfId="13846"/>
    <cellStyle name="Normal 3 2 3 2 2 2 4 3 2 2 2" xfId="28224"/>
    <cellStyle name="Normal 3 2 3 2 2 2 4 3 2 2 2 2" xfId="56958"/>
    <cellStyle name="Normal 3 2 3 2 2 2 4 3 2 2 3" xfId="42634"/>
    <cellStyle name="Normal 3 2 3 2 2 2 4 3 2 3" xfId="21061"/>
    <cellStyle name="Normal 3 2 3 2 2 2 4 3 2 3 2" xfId="49796"/>
    <cellStyle name="Normal 3 2 3 2 2 2 4 3 2 4" xfId="35472"/>
    <cellStyle name="Normal 3 2 3 2 2 2 4 3 3" xfId="10259"/>
    <cellStyle name="Normal 3 2 3 2 2 2 4 3 3 2" xfId="24642"/>
    <cellStyle name="Normal 3 2 3 2 2 2 4 3 3 2 2" xfId="53377"/>
    <cellStyle name="Normal 3 2 3 2 2 2 4 3 3 3" xfId="39053"/>
    <cellStyle name="Normal 3 2 3 2 2 2 4 3 4" xfId="17479"/>
    <cellStyle name="Normal 3 2 3 2 2 2 4 3 4 2" xfId="46215"/>
    <cellStyle name="Normal 3 2 3 2 2 2 4 3 5" xfId="31891"/>
    <cellStyle name="Normal 3 2 3 2 2 2 4 4" xfId="4791"/>
    <cellStyle name="Normal 3 2 3 2 2 2 4 4 2" xfId="12056"/>
    <cellStyle name="Normal 3 2 3 2 2 2 4 4 2 2" xfId="26434"/>
    <cellStyle name="Normal 3 2 3 2 2 2 4 4 2 2 2" xfId="55168"/>
    <cellStyle name="Normal 3 2 3 2 2 2 4 4 2 3" xfId="40844"/>
    <cellStyle name="Normal 3 2 3 2 2 2 4 4 3" xfId="19271"/>
    <cellStyle name="Normal 3 2 3 2 2 2 4 4 3 2" xfId="48006"/>
    <cellStyle name="Normal 3 2 3 2 2 2 4 4 4" xfId="33682"/>
    <cellStyle name="Normal 3 2 3 2 2 2 4 5" xfId="8463"/>
    <cellStyle name="Normal 3 2 3 2 2 2 4 5 2" xfId="22852"/>
    <cellStyle name="Normal 3 2 3 2 2 2 4 5 2 2" xfId="51587"/>
    <cellStyle name="Normal 3 2 3 2 2 2 4 5 3" xfId="37263"/>
    <cellStyle name="Normal 3 2 3 2 2 2 4 6" xfId="15689"/>
    <cellStyle name="Normal 3 2 3 2 2 2 4 6 2" xfId="44425"/>
    <cellStyle name="Normal 3 2 3 2 2 2 4 7" xfId="30101"/>
    <cellStyle name="Normal 3 2 3 2 2 2 5" xfId="1571"/>
    <cellStyle name="Normal 3 2 3 2 2 2 5 2" xfId="3375"/>
    <cellStyle name="Normal 3 2 3 2 2 2 5 2 2" xfId="7034"/>
    <cellStyle name="Normal 3 2 3 2 2 2 5 2 2 2" xfId="14294"/>
    <cellStyle name="Normal 3 2 3 2 2 2 5 2 2 2 2" xfId="28672"/>
    <cellStyle name="Normal 3 2 3 2 2 2 5 2 2 2 2 2" xfId="57406"/>
    <cellStyle name="Normal 3 2 3 2 2 2 5 2 2 2 3" xfId="43082"/>
    <cellStyle name="Normal 3 2 3 2 2 2 5 2 2 3" xfId="21509"/>
    <cellStyle name="Normal 3 2 3 2 2 2 5 2 2 3 2" xfId="50244"/>
    <cellStyle name="Normal 3 2 3 2 2 2 5 2 2 4" xfId="35920"/>
    <cellStyle name="Normal 3 2 3 2 2 2 5 2 3" xfId="10707"/>
    <cellStyle name="Normal 3 2 3 2 2 2 5 2 3 2" xfId="25090"/>
    <cellStyle name="Normal 3 2 3 2 2 2 5 2 3 2 2" xfId="53825"/>
    <cellStyle name="Normal 3 2 3 2 2 2 5 2 3 3" xfId="39501"/>
    <cellStyle name="Normal 3 2 3 2 2 2 5 2 4" xfId="17927"/>
    <cellStyle name="Normal 3 2 3 2 2 2 5 2 4 2" xfId="46663"/>
    <cellStyle name="Normal 3 2 3 2 2 2 5 2 5" xfId="32339"/>
    <cellStyle name="Normal 3 2 3 2 2 2 5 3" xfId="5244"/>
    <cellStyle name="Normal 3 2 3 2 2 2 5 3 2" xfId="12504"/>
    <cellStyle name="Normal 3 2 3 2 2 2 5 3 2 2" xfId="26882"/>
    <cellStyle name="Normal 3 2 3 2 2 2 5 3 2 2 2" xfId="55616"/>
    <cellStyle name="Normal 3 2 3 2 2 2 5 3 2 3" xfId="41292"/>
    <cellStyle name="Normal 3 2 3 2 2 2 5 3 3" xfId="19719"/>
    <cellStyle name="Normal 3 2 3 2 2 2 5 3 3 2" xfId="48454"/>
    <cellStyle name="Normal 3 2 3 2 2 2 5 3 4" xfId="34130"/>
    <cellStyle name="Normal 3 2 3 2 2 2 5 4" xfId="8917"/>
    <cellStyle name="Normal 3 2 3 2 2 2 5 4 2" xfId="23300"/>
    <cellStyle name="Normal 3 2 3 2 2 2 5 4 2 2" xfId="52035"/>
    <cellStyle name="Normal 3 2 3 2 2 2 5 4 3" xfId="37711"/>
    <cellStyle name="Normal 3 2 3 2 2 2 5 5" xfId="16137"/>
    <cellStyle name="Normal 3 2 3 2 2 2 5 5 2" xfId="44873"/>
    <cellStyle name="Normal 3 2 3 2 2 2 5 6" xfId="30549"/>
    <cellStyle name="Normal 3 2 3 2 2 2 6" xfId="2479"/>
    <cellStyle name="Normal 3 2 3 2 2 2 6 2" xfId="6139"/>
    <cellStyle name="Normal 3 2 3 2 2 2 6 2 2" xfId="13399"/>
    <cellStyle name="Normal 3 2 3 2 2 2 6 2 2 2" xfId="27777"/>
    <cellStyle name="Normal 3 2 3 2 2 2 6 2 2 2 2" xfId="56511"/>
    <cellStyle name="Normal 3 2 3 2 2 2 6 2 2 3" xfId="42187"/>
    <cellStyle name="Normal 3 2 3 2 2 2 6 2 3" xfId="20614"/>
    <cellStyle name="Normal 3 2 3 2 2 2 6 2 3 2" xfId="49349"/>
    <cellStyle name="Normal 3 2 3 2 2 2 6 2 4" xfId="35025"/>
    <cellStyle name="Normal 3 2 3 2 2 2 6 3" xfId="9812"/>
    <cellStyle name="Normal 3 2 3 2 2 2 6 3 2" xfId="24195"/>
    <cellStyle name="Normal 3 2 3 2 2 2 6 3 2 2" xfId="52930"/>
    <cellStyle name="Normal 3 2 3 2 2 2 6 3 3" xfId="38606"/>
    <cellStyle name="Normal 3 2 3 2 2 2 6 4" xfId="17032"/>
    <cellStyle name="Normal 3 2 3 2 2 2 6 4 2" xfId="45768"/>
    <cellStyle name="Normal 3 2 3 2 2 2 6 5" xfId="31444"/>
    <cellStyle name="Normal 3 2 3 2 2 2 7" xfId="4338"/>
    <cellStyle name="Normal 3 2 3 2 2 2 7 2" xfId="11608"/>
    <cellStyle name="Normal 3 2 3 2 2 2 7 2 2" xfId="25987"/>
    <cellStyle name="Normal 3 2 3 2 2 2 7 2 2 2" xfId="54721"/>
    <cellStyle name="Normal 3 2 3 2 2 2 7 2 3" xfId="40397"/>
    <cellStyle name="Normal 3 2 3 2 2 2 7 3" xfId="18824"/>
    <cellStyle name="Normal 3 2 3 2 2 2 7 3 2" xfId="47559"/>
    <cellStyle name="Normal 3 2 3 2 2 2 7 4" xfId="33235"/>
    <cellStyle name="Normal 3 2 3 2 2 2 8" xfId="8007"/>
    <cellStyle name="Normal 3 2 3 2 2 2 8 2" xfId="22405"/>
    <cellStyle name="Normal 3 2 3 2 2 2 8 2 2" xfId="51140"/>
    <cellStyle name="Normal 3 2 3 2 2 2 8 3" xfId="36816"/>
    <cellStyle name="Normal 3 2 3 2 2 2 9" xfId="15242"/>
    <cellStyle name="Normal 3 2 3 2 2 2 9 2" xfId="43978"/>
    <cellStyle name="Normal 3 2 3 2 2 3" xfId="603"/>
    <cellStyle name="Normal 3 2 3 2 2 3 2" xfId="880"/>
    <cellStyle name="Normal 3 2 3 2 2 3 2 2" xfId="1327"/>
    <cellStyle name="Normal 3 2 3 2 2 3 2 2 2" xfId="2310"/>
    <cellStyle name="Normal 3 2 3 2 2 3 2 2 2 2" xfId="4102"/>
    <cellStyle name="Normal 3 2 3 2 2 3 2 2 2 2 2" xfId="7761"/>
    <cellStyle name="Normal 3 2 3 2 2 3 2 2 2 2 2 2" xfId="15021"/>
    <cellStyle name="Normal 3 2 3 2 2 3 2 2 2 2 2 2 2" xfId="29399"/>
    <cellStyle name="Normal 3 2 3 2 2 3 2 2 2 2 2 2 2 2" xfId="58133"/>
    <cellStyle name="Normal 3 2 3 2 2 3 2 2 2 2 2 2 3" xfId="43809"/>
    <cellStyle name="Normal 3 2 3 2 2 3 2 2 2 2 2 3" xfId="22236"/>
    <cellStyle name="Normal 3 2 3 2 2 3 2 2 2 2 2 3 2" xfId="50971"/>
    <cellStyle name="Normal 3 2 3 2 2 3 2 2 2 2 2 4" xfId="36647"/>
    <cellStyle name="Normal 3 2 3 2 2 3 2 2 2 2 3" xfId="11434"/>
    <cellStyle name="Normal 3 2 3 2 2 3 2 2 2 2 3 2" xfId="25817"/>
    <cellStyle name="Normal 3 2 3 2 2 3 2 2 2 2 3 2 2" xfId="54552"/>
    <cellStyle name="Normal 3 2 3 2 2 3 2 2 2 2 3 3" xfId="40228"/>
    <cellStyle name="Normal 3 2 3 2 2 3 2 2 2 2 4" xfId="18654"/>
    <cellStyle name="Normal 3 2 3 2 2 3 2 2 2 2 4 2" xfId="47390"/>
    <cellStyle name="Normal 3 2 3 2 2 3 2 2 2 2 5" xfId="33066"/>
    <cellStyle name="Normal 3 2 3 2 2 3 2 2 2 3" xfId="5971"/>
    <cellStyle name="Normal 3 2 3 2 2 3 2 2 2 3 2" xfId="13231"/>
    <cellStyle name="Normal 3 2 3 2 2 3 2 2 2 3 2 2" xfId="27609"/>
    <cellStyle name="Normal 3 2 3 2 2 3 2 2 2 3 2 2 2" xfId="56343"/>
    <cellStyle name="Normal 3 2 3 2 2 3 2 2 2 3 2 3" xfId="42019"/>
    <cellStyle name="Normal 3 2 3 2 2 3 2 2 2 3 3" xfId="20446"/>
    <cellStyle name="Normal 3 2 3 2 2 3 2 2 2 3 3 2" xfId="49181"/>
    <cellStyle name="Normal 3 2 3 2 2 3 2 2 2 3 4" xfId="34857"/>
    <cellStyle name="Normal 3 2 3 2 2 3 2 2 2 4" xfId="9644"/>
    <cellStyle name="Normal 3 2 3 2 2 3 2 2 2 4 2" xfId="24027"/>
    <cellStyle name="Normal 3 2 3 2 2 3 2 2 2 4 2 2" xfId="52762"/>
    <cellStyle name="Normal 3 2 3 2 2 3 2 2 2 4 3" xfId="38438"/>
    <cellStyle name="Normal 3 2 3 2 2 3 2 2 2 5" xfId="16864"/>
    <cellStyle name="Normal 3 2 3 2 2 3 2 2 2 5 2" xfId="45600"/>
    <cellStyle name="Normal 3 2 3 2 2 3 2 2 2 6" xfId="31276"/>
    <cellStyle name="Normal 3 2 3 2 2 3 2 2 3" xfId="3206"/>
    <cellStyle name="Normal 3 2 3 2 2 3 2 2 3 2" xfId="6866"/>
    <cellStyle name="Normal 3 2 3 2 2 3 2 2 3 2 2" xfId="14126"/>
    <cellStyle name="Normal 3 2 3 2 2 3 2 2 3 2 2 2" xfId="28504"/>
    <cellStyle name="Normal 3 2 3 2 2 3 2 2 3 2 2 2 2" xfId="57238"/>
    <cellStyle name="Normal 3 2 3 2 2 3 2 2 3 2 2 3" xfId="42914"/>
    <cellStyle name="Normal 3 2 3 2 2 3 2 2 3 2 3" xfId="21341"/>
    <cellStyle name="Normal 3 2 3 2 2 3 2 2 3 2 3 2" xfId="50076"/>
    <cellStyle name="Normal 3 2 3 2 2 3 2 2 3 2 4" xfId="35752"/>
    <cellStyle name="Normal 3 2 3 2 2 3 2 2 3 3" xfId="10539"/>
    <cellStyle name="Normal 3 2 3 2 2 3 2 2 3 3 2" xfId="24922"/>
    <cellStyle name="Normal 3 2 3 2 2 3 2 2 3 3 2 2" xfId="53657"/>
    <cellStyle name="Normal 3 2 3 2 2 3 2 2 3 3 3" xfId="39333"/>
    <cellStyle name="Normal 3 2 3 2 2 3 2 2 3 4" xfId="17759"/>
    <cellStyle name="Normal 3 2 3 2 2 3 2 2 3 4 2" xfId="46495"/>
    <cellStyle name="Normal 3 2 3 2 2 3 2 2 3 5" xfId="32171"/>
    <cellStyle name="Normal 3 2 3 2 2 3 2 2 4" xfId="5071"/>
    <cellStyle name="Normal 3 2 3 2 2 3 2 2 4 2" xfId="12336"/>
    <cellStyle name="Normal 3 2 3 2 2 3 2 2 4 2 2" xfId="26714"/>
    <cellStyle name="Normal 3 2 3 2 2 3 2 2 4 2 2 2" xfId="55448"/>
    <cellStyle name="Normal 3 2 3 2 2 3 2 2 4 2 3" xfId="41124"/>
    <cellStyle name="Normal 3 2 3 2 2 3 2 2 4 3" xfId="19551"/>
    <cellStyle name="Normal 3 2 3 2 2 3 2 2 4 3 2" xfId="48286"/>
    <cellStyle name="Normal 3 2 3 2 2 3 2 2 4 4" xfId="33962"/>
    <cellStyle name="Normal 3 2 3 2 2 3 2 2 5" xfId="8743"/>
    <cellStyle name="Normal 3 2 3 2 2 3 2 2 5 2" xfId="23132"/>
    <cellStyle name="Normal 3 2 3 2 2 3 2 2 5 2 2" xfId="51867"/>
    <cellStyle name="Normal 3 2 3 2 2 3 2 2 5 3" xfId="37543"/>
    <cellStyle name="Normal 3 2 3 2 2 3 2 2 6" xfId="15969"/>
    <cellStyle name="Normal 3 2 3 2 2 3 2 2 6 2" xfId="44705"/>
    <cellStyle name="Normal 3 2 3 2 2 3 2 2 7" xfId="30381"/>
    <cellStyle name="Normal 3 2 3 2 2 3 2 3" xfId="1863"/>
    <cellStyle name="Normal 3 2 3 2 2 3 2 3 2" xfId="3655"/>
    <cellStyle name="Normal 3 2 3 2 2 3 2 3 2 2" xfId="7314"/>
    <cellStyle name="Normal 3 2 3 2 2 3 2 3 2 2 2" xfId="14574"/>
    <cellStyle name="Normal 3 2 3 2 2 3 2 3 2 2 2 2" xfId="28952"/>
    <cellStyle name="Normal 3 2 3 2 2 3 2 3 2 2 2 2 2" xfId="57686"/>
    <cellStyle name="Normal 3 2 3 2 2 3 2 3 2 2 2 3" xfId="43362"/>
    <cellStyle name="Normal 3 2 3 2 2 3 2 3 2 2 3" xfId="21789"/>
    <cellStyle name="Normal 3 2 3 2 2 3 2 3 2 2 3 2" xfId="50524"/>
    <cellStyle name="Normal 3 2 3 2 2 3 2 3 2 2 4" xfId="36200"/>
    <cellStyle name="Normal 3 2 3 2 2 3 2 3 2 3" xfId="10987"/>
    <cellStyle name="Normal 3 2 3 2 2 3 2 3 2 3 2" xfId="25370"/>
    <cellStyle name="Normal 3 2 3 2 2 3 2 3 2 3 2 2" xfId="54105"/>
    <cellStyle name="Normal 3 2 3 2 2 3 2 3 2 3 3" xfId="39781"/>
    <cellStyle name="Normal 3 2 3 2 2 3 2 3 2 4" xfId="18207"/>
    <cellStyle name="Normal 3 2 3 2 2 3 2 3 2 4 2" xfId="46943"/>
    <cellStyle name="Normal 3 2 3 2 2 3 2 3 2 5" xfId="32619"/>
    <cellStyle name="Normal 3 2 3 2 2 3 2 3 3" xfId="5524"/>
    <cellStyle name="Normal 3 2 3 2 2 3 2 3 3 2" xfId="12784"/>
    <cellStyle name="Normal 3 2 3 2 2 3 2 3 3 2 2" xfId="27162"/>
    <cellStyle name="Normal 3 2 3 2 2 3 2 3 3 2 2 2" xfId="55896"/>
    <cellStyle name="Normal 3 2 3 2 2 3 2 3 3 2 3" xfId="41572"/>
    <cellStyle name="Normal 3 2 3 2 2 3 2 3 3 3" xfId="19999"/>
    <cellStyle name="Normal 3 2 3 2 2 3 2 3 3 3 2" xfId="48734"/>
    <cellStyle name="Normal 3 2 3 2 2 3 2 3 3 4" xfId="34410"/>
    <cellStyle name="Normal 3 2 3 2 2 3 2 3 4" xfId="9197"/>
    <cellStyle name="Normal 3 2 3 2 2 3 2 3 4 2" xfId="23580"/>
    <cellStyle name="Normal 3 2 3 2 2 3 2 3 4 2 2" xfId="52315"/>
    <cellStyle name="Normal 3 2 3 2 2 3 2 3 4 3" xfId="37991"/>
    <cellStyle name="Normal 3 2 3 2 2 3 2 3 5" xfId="16417"/>
    <cellStyle name="Normal 3 2 3 2 2 3 2 3 5 2" xfId="45153"/>
    <cellStyle name="Normal 3 2 3 2 2 3 2 3 6" xfId="30829"/>
    <cellStyle name="Normal 3 2 3 2 2 3 2 4" xfId="2759"/>
    <cellStyle name="Normal 3 2 3 2 2 3 2 4 2" xfId="6419"/>
    <cellStyle name="Normal 3 2 3 2 2 3 2 4 2 2" xfId="13679"/>
    <cellStyle name="Normal 3 2 3 2 2 3 2 4 2 2 2" xfId="28057"/>
    <cellStyle name="Normal 3 2 3 2 2 3 2 4 2 2 2 2" xfId="56791"/>
    <cellStyle name="Normal 3 2 3 2 2 3 2 4 2 2 3" xfId="42467"/>
    <cellStyle name="Normal 3 2 3 2 2 3 2 4 2 3" xfId="20894"/>
    <cellStyle name="Normal 3 2 3 2 2 3 2 4 2 3 2" xfId="49629"/>
    <cellStyle name="Normal 3 2 3 2 2 3 2 4 2 4" xfId="35305"/>
    <cellStyle name="Normal 3 2 3 2 2 3 2 4 3" xfId="10092"/>
    <cellStyle name="Normal 3 2 3 2 2 3 2 4 3 2" xfId="24475"/>
    <cellStyle name="Normal 3 2 3 2 2 3 2 4 3 2 2" xfId="53210"/>
    <cellStyle name="Normal 3 2 3 2 2 3 2 4 3 3" xfId="38886"/>
    <cellStyle name="Normal 3 2 3 2 2 3 2 4 4" xfId="17312"/>
    <cellStyle name="Normal 3 2 3 2 2 3 2 4 4 2" xfId="46048"/>
    <cellStyle name="Normal 3 2 3 2 2 3 2 4 5" xfId="31724"/>
    <cellStyle name="Normal 3 2 3 2 2 3 2 5" xfId="4624"/>
    <cellStyle name="Normal 3 2 3 2 2 3 2 5 2" xfId="11889"/>
    <cellStyle name="Normal 3 2 3 2 2 3 2 5 2 2" xfId="26267"/>
    <cellStyle name="Normal 3 2 3 2 2 3 2 5 2 2 2" xfId="55001"/>
    <cellStyle name="Normal 3 2 3 2 2 3 2 5 2 3" xfId="40677"/>
    <cellStyle name="Normal 3 2 3 2 2 3 2 5 3" xfId="19104"/>
    <cellStyle name="Normal 3 2 3 2 2 3 2 5 3 2" xfId="47839"/>
    <cellStyle name="Normal 3 2 3 2 2 3 2 5 4" xfId="33515"/>
    <cellStyle name="Normal 3 2 3 2 2 3 2 6" xfId="8296"/>
    <cellStyle name="Normal 3 2 3 2 2 3 2 6 2" xfId="22685"/>
    <cellStyle name="Normal 3 2 3 2 2 3 2 6 2 2" xfId="51420"/>
    <cellStyle name="Normal 3 2 3 2 2 3 2 6 3" xfId="37096"/>
    <cellStyle name="Normal 3 2 3 2 2 3 2 7" xfId="15522"/>
    <cellStyle name="Normal 3 2 3 2 2 3 2 7 2" xfId="44258"/>
    <cellStyle name="Normal 3 2 3 2 2 3 2 8" xfId="29934"/>
    <cellStyle name="Normal 3 2 3 2 2 3 3" xfId="1103"/>
    <cellStyle name="Normal 3 2 3 2 2 3 3 2" xfId="2086"/>
    <cellStyle name="Normal 3 2 3 2 2 3 3 2 2" xfId="3878"/>
    <cellStyle name="Normal 3 2 3 2 2 3 3 2 2 2" xfId="7537"/>
    <cellStyle name="Normal 3 2 3 2 2 3 3 2 2 2 2" xfId="14797"/>
    <cellStyle name="Normal 3 2 3 2 2 3 3 2 2 2 2 2" xfId="29175"/>
    <cellStyle name="Normal 3 2 3 2 2 3 3 2 2 2 2 2 2" xfId="57909"/>
    <cellStyle name="Normal 3 2 3 2 2 3 3 2 2 2 2 3" xfId="43585"/>
    <cellStyle name="Normal 3 2 3 2 2 3 3 2 2 2 3" xfId="22012"/>
    <cellStyle name="Normal 3 2 3 2 2 3 3 2 2 2 3 2" xfId="50747"/>
    <cellStyle name="Normal 3 2 3 2 2 3 3 2 2 2 4" xfId="36423"/>
    <cellStyle name="Normal 3 2 3 2 2 3 3 2 2 3" xfId="11210"/>
    <cellStyle name="Normal 3 2 3 2 2 3 3 2 2 3 2" xfId="25593"/>
    <cellStyle name="Normal 3 2 3 2 2 3 3 2 2 3 2 2" xfId="54328"/>
    <cellStyle name="Normal 3 2 3 2 2 3 3 2 2 3 3" xfId="40004"/>
    <cellStyle name="Normal 3 2 3 2 2 3 3 2 2 4" xfId="18430"/>
    <cellStyle name="Normal 3 2 3 2 2 3 3 2 2 4 2" xfId="47166"/>
    <cellStyle name="Normal 3 2 3 2 2 3 3 2 2 5" xfId="32842"/>
    <cellStyle name="Normal 3 2 3 2 2 3 3 2 3" xfId="5747"/>
    <cellStyle name="Normal 3 2 3 2 2 3 3 2 3 2" xfId="13007"/>
    <cellStyle name="Normal 3 2 3 2 2 3 3 2 3 2 2" xfId="27385"/>
    <cellStyle name="Normal 3 2 3 2 2 3 3 2 3 2 2 2" xfId="56119"/>
    <cellStyle name="Normal 3 2 3 2 2 3 3 2 3 2 3" xfId="41795"/>
    <cellStyle name="Normal 3 2 3 2 2 3 3 2 3 3" xfId="20222"/>
    <cellStyle name="Normal 3 2 3 2 2 3 3 2 3 3 2" xfId="48957"/>
    <cellStyle name="Normal 3 2 3 2 2 3 3 2 3 4" xfId="34633"/>
    <cellStyle name="Normal 3 2 3 2 2 3 3 2 4" xfId="9420"/>
    <cellStyle name="Normal 3 2 3 2 2 3 3 2 4 2" xfId="23803"/>
    <cellStyle name="Normal 3 2 3 2 2 3 3 2 4 2 2" xfId="52538"/>
    <cellStyle name="Normal 3 2 3 2 2 3 3 2 4 3" xfId="38214"/>
    <cellStyle name="Normal 3 2 3 2 2 3 3 2 5" xfId="16640"/>
    <cellStyle name="Normal 3 2 3 2 2 3 3 2 5 2" xfId="45376"/>
    <cellStyle name="Normal 3 2 3 2 2 3 3 2 6" xfId="31052"/>
    <cellStyle name="Normal 3 2 3 2 2 3 3 3" xfId="2982"/>
    <cellStyle name="Normal 3 2 3 2 2 3 3 3 2" xfId="6642"/>
    <cellStyle name="Normal 3 2 3 2 2 3 3 3 2 2" xfId="13902"/>
    <cellStyle name="Normal 3 2 3 2 2 3 3 3 2 2 2" xfId="28280"/>
    <cellStyle name="Normal 3 2 3 2 2 3 3 3 2 2 2 2" xfId="57014"/>
    <cellStyle name="Normal 3 2 3 2 2 3 3 3 2 2 3" xfId="42690"/>
    <cellStyle name="Normal 3 2 3 2 2 3 3 3 2 3" xfId="21117"/>
    <cellStyle name="Normal 3 2 3 2 2 3 3 3 2 3 2" xfId="49852"/>
    <cellStyle name="Normal 3 2 3 2 2 3 3 3 2 4" xfId="35528"/>
    <cellStyle name="Normal 3 2 3 2 2 3 3 3 3" xfId="10315"/>
    <cellStyle name="Normal 3 2 3 2 2 3 3 3 3 2" xfId="24698"/>
    <cellStyle name="Normal 3 2 3 2 2 3 3 3 3 2 2" xfId="53433"/>
    <cellStyle name="Normal 3 2 3 2 2 3 3 3 3 3" xfId="39109"/>
    <cellStyle name="Normal 3 2 3 2 2 3 3 3 4" xfId="17535"/>
    <cellStyle name="Normal 3 2 3 2 2 3 3 3 4 2" xfId="46271"/>
    <cellStyle name="Normal 3 2 3 2 2 3 3 3 5" xfId="31947"/>
    <cellStyle name="Normal 3 2 3 2 2 3 3 4" xfId="4847"/>
    <cellStyle name="Normal 3 2 3 2 2 3 3 4 2" xfId="12112"/>
    <cellStyle name="Normal 3 2 3 2 2 3 3 4 2 2" xfId="26490"/>
    <cellStyle name="Normal 3 2 3 2 2 3 3 4 2 2 2" xfId="55224"/>
    <cellStyle name="Normal 3 2 3 2 2 3 3 4 2 3" xfId="40900"/>
    <cellStyle name="Normal 3 2 3 2 2 3 3 4 3" xfId="19327"/>
    <cellStyle name="Normal 3 2 3 2 2 3 3 4 3 2" xfId="48062"/>
    <cellStyle name="Normal 3 2 3 2 2 3 3 4 4" xfId="33738"/>
    <cellStyle name="Normal 3 2 3 2 2 3 3 5" xfId="8519"/>
    <cellStyle name="Normal 3 2 3 2 2 3 3 5 2" xfId="22908"/>
    <cellStyle name="Normal 3 2 3 2 2 3 3 5 2 2" xfId="51643"/>
    <cellStyle name="Normal 3 2 3 2 2 3 3 5 3" xfId="37319"/>
    <cellStyle name="Normal 3 2 3 2 2 3 3 6" xfId="15745"/>
    <cellStyle name="Normal 3 2 3 2 2 3 3 6 2" xfId="44481"/>
    <cellStyle name="Normal 3 2 3 2 2 3 3 7" xfId="30157"/>
    <cellStyle name="Normal 3 2 3 2 2 3 4" xfId="1635"/>
    <cellStyle name="Normal 3 2 3 2 2 3 4 2" xfId="3431"/>
    <cellStyle name="Normal 3 2 3 2 2 3 4 2 2" xfId="7090"/>
    <cellStyle name="Normal 3 2 3 2 2 3 4 2 2 2" xfId="14350"/>
    <cellStyle name="Normal 3 2 3 2 2 3 4 2 2 2 2" xfId="28728"/>
    <cellStyle name="Normal 3 2 3 2 2 3 4 2 2 2 2 2" xfId="57462"/>
    <cellStyle name="Normal 3 2 3 2 2 3 4 2 2 2 3" xfId="43138"/>
    <cellStyle name="Normal 3 2 3 2 2 3 4 2 2 3" xfId="21565"/>
    <cellStyle name="Normal 3 2 3 2 2 3 4 2 2 3 2" xfId="50300"/>
    <cellStyle name="Normal 3 2 3 2 2 3 4 2 2 4" xfId="35976"/>
    <cellStyle name="Normal 3 2 3 2 2 3 4 2 3" xfId="10763"/>
    <cellStyle name="Normal 3 2 3 2 2 3 4 2 3 2" xfId="25146"/>
    <cellStyle name="Normal 3 2 3 2 2 3 4 2 3 2 2" xfId="53881"/>
    <cellStyle name="Normal 3 2 3 2 2 3 4 2 3 3" xfId="39557"/>
    <cellStyle name="Normal 3 2 3 2 2 3 4 2 4" xfId="17983"/>
    <cellStyle name="Normal 3 2 3 2 2 3 4 2 4 2" xfId="46719"/>
    <cellStyle name="Normal 3 2 3 2 2 3 4 2 5" xfId="32395"/>
    <cellStyle name="Normal 3 2 3 2 2 3 4 3" xfId="5300"/>
    <cellStyle name="Normal 3 2 3 2 2 3 4 3 2" xfId="12560"/>
    <cellStyle name="Normal 3 2 3 2 2 3 4 3 2 2" xfId="26938"/>
    <cellStyle name="Normal 3 2 3 2 2 3 4 3 2 2 2" xfId="55672"/>
    <cellStyle name="Normal 3 2 3 2 2 3 4 3 2 3" xfId="41348"/>
    <cellStyle name="Normal 3 2 3 2 2 3 4 3 3" xfId="19775"/>
    <cellStyle name="Normal 3 2 3 2 2 3 4 3 3 2" xfId="48510"/>
    <cellStyle name="Normal 3 2 3 2 2 3 4 3 4" xfId="34186"/>
    <cellStyle name="Normal 3 2 3 2 2 3 4 4" xfId="8973"/>
    <cellStyle name="Normal 3 2 3 2 2 3 4 4 2" xfId="23356"/>
    <cellStyle name="Normal 3 2 3 2 2 3 4 4 2 2" xfId="52091"/>
    <cellStyle name="Normal 3 2 3 2 2 3 4 4 3" xfId="37767"/>
    <cellStyle name="Normal 3 2 3 2 2 3 4 5" xfId="16193"/>
    <cellStyle name="Normal 3 2 3 2 2 3 4 5 2" xfId="44929"/>
    <cellStyle name="Normal 3 2 3 2 2 3 4 6" xfId="30605"/>
    <cellStyle name="Normal 3 2 3 2 2 3 5" xfId="2535"/>
    <cellStyle name="Normal 3 2 3 2 2 3 5 2" xfId="6195"/>
    <cellStyle name="Normal 3 2 3 2 2 3 5 2 2" xfId="13455"/>
    <cellStyle name="Normal 3 2 3 2 2 3 5 2 2 2" xfId="27833"/>
    <cellStyle name="Normal 3 2 3 2 2 3 5 2 2 2 2" xfId="56567"/>
    <cellStyle name="Normal 3 2 3 2 2 3 5 2 2 3" xfId="42243"/>
    <cellStyle name="Normal 3 2 3 2 2 3 5 2 3" xfId="20670"/>
    <cellStyle name="Normal 3 2 3 2 2 3 5 2 3 2" xfId="49405"/>
    <cellStyle name="Normal 3 2 3 2 2 3 5 2 4" xfId="35081"/>
    <cellStyle name="Normal 3 2 3 2 2 3 5 3" xfId="9868"/>
    <cellStyle name="Normal 3 2 3 2 2 3 5 3 2" xfId="24251"/>
    <cellStyle name="Normal 3 2 3 2 2 3 5 3 2 2" xfId="52986"/>
    <cellStyle name="Normal 3 2 3 2 2 3 5 3 3" xfId="38662"/>
    <cellStyle name="Normal 3 2 3 2 2 3 5 4" xfId="17088"/>
    <cellStyle name="Normal 3 2 3 2 2 3 5 4 2" xfId="45824"/>
    <cellStyle name="Normal 3 2 3 2 2 3 5 5" xfId="31500"/>
    <cellStyle name="Normal 3 2 3 2 2 3 6" xfId="4398"/>
    <cellStyle name="Normal 3 2 3 2 2 3 6 2" xfId="11665"/>
    <cellStyle name="Normal 3 2 3 2 2 3 6 2 2" xfId="26043"/>
    <cellStyle name="Normal 3 2 3 2 2 3 6 2 2 2" xfId="54777"/>
    <cellStyle name="Normal 3 2 3 2 2 3 6 2 3" xfId="40453"/>
    <cellStyle name="Normal 3 2 3 2 2 3 6 3" xfId="18880"/>
    <cellStyle name="Normal 3 2 3 2 2 3 6 3 2" xfId="47615"/>
    <cellStyle name="Normal 3 2 3 2 2 3 6 4" xfId="33291"/>
    <cellStyle name="Normal 3 2 3 2 2 3 7" xfId="8069"/>
    <cellStyle name="Normal 3 2 3 2 2 3 7 2" xfId="22461"/>
    <cellStyle name="Normal 3 2 3 2 2 3 7 2 2" xfId="51196"/>
    <cellStyle name="Normal 3 2 3 2 2 3 7 3" xfId="36872"/>
    <cellStyle name="Normal 3 2 3 2 2 3 8" xfId="15298"/>
    <cellStyle name="Normal 3 2 3 2 2 3 8 2" xfId="44034"/>
    <cellStyle name="Normal 3 2 3 2 2 3 9" xfId="29710"/>
    <cellStyle name="Normal 3 2 3 2 2 4" xfId="765"/>
    <cellStyle name="Normal 3 2 3 2 2 4 2" xfId="1215"/>
    <cellStyle name="Normal 3 2 3 2 2 4 2 2" xfId="2198"/>
    <cellStyle name="Normal 3 2 3 2 2 4 2 2 2" xfId="3990"/>
    <cellStyle name="Normal 3 2 3 2 2 4 2 2 2 2" xfId="7649"/>
    <cellStyle name="Normal 3 2 3 2 2 4 2 2 2 2 2" xfId="14909"/>
    <cellStyle name="Normal 3 2 3 2 2 4 2 2 2 2 2 2" xfId="29287"/>
    <cellStyle name="Normal 3 2 3 2 2 4 2 2 2 2 2 2 2" xfId="58021"/>
    <cellStyle name="Normal 3 2 3 2 2 4 2 2 2 2 2 3" xfId="43697"/>
    <cellStyle name="Normal 3 2 3 2 2 4 2 2 2 2 3" xfId="22124"/>
    <cellStyle name="Normal 3 2 3 2 2 4 2 2 2 2 3 2" xfId="50859"/>
    <cellStyle name="Normal 3 2 3 2 2 4 2 2 2 2 4" xfId="36535"/>
    <cellStyle name="Normal 3 2 3 2 2 4 2 2 2 3" xfId="11322"/>
    <cellStyle name="Normal 3 2 3 2 2 4 2 2 2 3 2" xfId="25705"/>
    <cellStyle name="Normal 3 2 3 2 2 4 2 2 2 3 2 2" xfId="54440"/>
    <cellStyle name="Normal 3 2 3 2 2 4 2 2 2 3 3" xfId="40116"/>
    <cellStyle name="Normal 3 2 3 2 2 4 2 2 2 4" xfId="18542"/>
    <cellStyle name="Normal 3 2 3 2 2 4 2 2 2 4 2" xfId="47278"/>
    <cellStyle name="Normal 3 2 3 2 2 4 2 2 2 5" xfId="32954"/>
    <cellStyle name="Normal 3 2 3 2 2 4 2 2 3" xfId="5859"/>
    <cellStyle name="Normal 3 2 3 2 2 4 2 2 3 2" xfId="13119"/>
    <cellStyle name="Normal 3 2 3 2 2 4 2 2 3 2 2" xfId="27497"/>
    <cellStyle name="Normal 3 2 3 2 2 4 2 2 3 2 2 2" xfId="56231"/>
    <cellStyle name="Normal 3 2 3 2 2 4 2 2 3 2 3" xfId="41907"/>
    <cellStyle name="Normal 3 2 3 2 2 4 2 2 3 3" xfId="20334"/>
    <cellStyle name="Normal 3 2 3 2 2 4 2 2 3 3 2" xfId="49069"/>
    <cellStyle name="Normal 3 2 3 2 2 4 2 2 3 4" xfId="34745"/>
    <cellStyle name="Normal 3 2 3 2 2 4 2 2 4" xfId="9532"/>
    <cellStyle name="Normal 3 2 3 2 2 4 2 2 4 2" xfId="23915"/>
    <cellStyle name="Normal 3 2 3 2 2 4 2 2 4 2 2" xfId="52650"/>
    <cellStyle name="Normal 3 2 3 2 2 4 2 2 4 3" xfId="38326"/>
    <cellStyle name="Normal 3 2 3 2 2 4 2 2 5" xfId="16752"/>
    <cellStyle name="Normal 3 2 3 2 2 4 2 2 5 2" xfId="45488"/>
    <cellStyle name="Normal 3 2 3 2 2 4 2 2 6" xfId="31164"/>
    <cellStyle name="Normal 3 2 3 2 2 4 2 3" xfId="3094"/>
    <cellStyle name="Normal 3 2 3 2 2 4 2 3 2" xfId="6754"/>
    <cellStyle name="Normal 3 2 3 2 2 4 2 3 2 2" xfId="14014"/>
    <cellStyle name="Normal 3 2 3 2 2 4 2 3 2 2 2" xfId="28392"/>
    <cellStyle name="Normal 3 2 3 2 2 4 2 3 2 2 2 2" xfId="57126"/>
    <cellStyle name="Normal 3 2 3 2 2 4 2 3 2 2 3" xfId="42802"/>
    <cellStyle name="Normal 3 2 3 2 2 4 2 3 2 3" xfId="21229"/>
    <cellStyle name="Normal 3 2 3 2 2 4 2 3 2 3 2" xfId="49964"/>
    <cellStyle name="Normal 3 2 3 2 2 4 2 3 2 4" xfId="35640"/>
    <cellStyle name="Normal 3 2 3 2 2 4 2 3 3" xfId="10427"/>
    <cellStyle name="Normal 3 2 3 2 2 4 2 3 3 2" xfId="24810"/>
    <cellStyle name="Normal 3 2 3 2 2 4 2 3 3 2 2" xfId="53545"/>
    <cellStyle name="Normal 3 2 3 2 2 4 2 3 3 3" xfId="39221"/>
    <cellStyle name="Normal 3 2 3 2 2 4 2 3 4" xfId="17647"/>
    <cellStyle name="Normal 3 2 3 2 2 4 2 3 4 2" xfId="46383"/>
    <cellStyle name="Normal 3 2 3 2 2 4 2 3 5" xfId="32059"/>
    <cellStyle name="Normal 3 2 3 2 2 4 2 4" xfId="4959"/>
    <cellStyle name="Normal 3 2 3 2 2 4 2 4 2" xfId="12224"/>
    <cellStyle name="Normal 3 2 3 2 2 4 2 4 2 2" xfId="26602"/>
    <cellStyle name="Normal 3 2 3 2 2 4 2 4 2 2 2" xfId="55336"/>
    <cellStyle name="Normal 3 2 3 2 2 4 2 4 2 3" xfId="41012"/>
    <cellStyle name="Normal 3 2 3 2 2 4 2 4 3" xfId="19439"/>
    <cellStyle name="Normal 3 2 3 2 2 4 2 4 3 2" xfId="48174"/>
    <cellStyle name="Normal 3 2 3 2 2 4 2 4 4" xfId="33850"/>
    <cellStyle name="Normal 3 2 3 2 2 4 2 5" xfId="8631"/>
    <cellStyle name="Normal 3 2 3 2 2 4 2 5 2" xfId="23020"/>
    <cellStyle name="Normal 3 2 3 2 2 4 2 5 2 2" xfId="51755"/>
    <cellStyle name="Normal 3 2 3 2 2 4 2 5 3" xfId="37431"/>
    <cellStyle name="Normal 3 2 3 2 2 4 2 6" xfId="15857"/>
    <cellStyle name="Normal 3 2 3 2 2 4 2 6 2" xfId="44593"/>
    <cellStyle name="Normal 3 2 3 2 2 4 2 7" xfId="30269"/>
    <cellStyle name="Normal 3 2 3 2 2 4 3" xfId="1751"/>
    <cellStyle name="Normal 3 2 3 2 2 4 3 2" xfId="3543"/>
    <cellStyle name="Normal 3 2 3 2 2 4 3 2 2" xfId="7202"/>
    <cellStyle name="Normal 3 2 3 2 2 4 3 2 2 2" xfId="14462"/>
    <cellStyle name="Normal 3 2 3 2 2 4 3 2 2 2 2" xfId="28840"/>
    <cellStyle name="Normal 3 2 3 2 2 4 3 2 2 2 2 2" xfId="57574"/>
    <cellStyle name="Normal 3 2 3 2 2 4 3 2 2 2 3" xfId="43250"/>
    <cellStyle name="Normal 3 2 3 2 2 4 3 2 2 3" xfId="21677"/>
    <cellStyle name="Normal 3 2 3 2 2 4 3 2 2 3 2" xfId="50412"/>
    <cellStyle name="Normal 3 2 3 2 2 4 3 2 2 4" xfId="36088"/>
    <cellStyle name="Normal 3 2 3 2 2 4 3 2 3" xfId="10875"/>
    <cellStyle name="Normal 3 2 3 2 2 4 3 2 3 2" xfId="25258"/>
    <cellStyle name="Normal 3 2 3 2 2 4 3 2 3 2 2" xfId="53993"/>
    <cellStyle name="Normal 3 2 3 2 2 4 3 2 3 3" xfId="39669"/>
    <cellStyle name="Normal 3 2 3 2 2 4 3 2 4" xfId="18095"/>
    <cellStyle name="Normal 3 2 3 2 2 4 3 2 4 2" xfId="46831"/>
    <cellStyle name="Normal 3 2 3 2 2 4 3 2 5" xfId="32507"/>
    <cellStyle name="Normal 3 2 3 2 2 4 3 3" xfId="5412"/>
    <cellStyle name="Normal 3 2 3 2 2 4 3 3 2" xfId="12672"/>
    <cellStyle name="Normal 3 2 3 2 2 4 3 3 2 2" xfId="27050"/>
    <cellStyle name="Normal 3 2 3 2 2 4 3 3 2 2 2" xfId="55784"/>
    <cellStyle name="Normal 3 2 3 2 2 4 3 3 2 3" xfId="41460"/>
    <cellStyle name="Normal 3 2 3 2 2 4 3 3 3" xfId="19887"/>
    <cellStyle name="Normal 3 2 3 2 2 4 3 3 3 2" xfId="48622"/>
    <cellStyle name="Normal 3 2 3 2 2 4 3 3 4" xfId="34298"/>
    <cellStyle name="Normal 3 2 3 2 2 4 3 4" xfId="9085"/>
    <cellStyle name="Normal 3 2 3 2 2 4 3 4 2" xfId="23468"/>
    <cellStyle name="Normal 3 2 3 2 2 4 3 4 2 2" xfId="52203"/>
    <cellStyle name="Normal 3 2 3 2 2 4 3 4 3" xfId="37879"/>
    <cellStyle name="Normal 3 2 3 2 2 4 3 5" xfId="16305"/>
    <cellStyle name="Normal 3 2 3 2 2 4 3 5 2" xfId="45041"/>
    <cellStyle name="Normal 3 2 3 2 2 4 3 6" xfId="30717"/>
    <cellStyle name="Normal 3 2 3 2 2 4 4" xfId="2647"/>
    <cellStyle name="Normal 3 2 3 2 2 4 4 2" xfId="6307"/>
    <cellStyle name="Normal 3 2 3 2 2 4 4 2 2" xfId="13567"/>
    <cellStyle name="Normal 3 2 3 2 2 4 4 2 2 2" xfId="27945"/>
    <cellStyle name="Normal 3 2 3 2 2 4 4 2 2 2 2" xfId="56679"/>
    <cellStyle name="Normal 3 2 3 2 2 4 4 2 2 3" xfId="42355"/>
    <cellStyle name="Normal 3 2 3 2 2 4 4 2 3" xfId="20782"/>
    <cellStyle name="Normal 3 2 3 2 2 4 4 2 3 2" xfId="49517"/>
    <cellStyle name="Normal 3 2 3 2 2 4 4 2 4" xfId="35193"/>
    <cellStyle name="Normal 3 2 3 2 2 4 4 3" xfId="9980"/>
    <cellStyle name="Normal 3 2 3 2 2 4 4 3 2" xfId="24363"/>
    <cellStyle name="Normal 3 2 3 2 2 4 4 3 2 2" xfId="53098"/>
    <cellStyle name="Normal 3 2 3 2 2 4 4 3 3" xfId="38774"/>
    <cellStyle name="Normal 3 2 3 2 2 4 4 4" xfId="17200"/>
    <cellStyle name="Normal 3 2 3 2 2 4 4 4 2" xfId="45936"/>
    <cellStyle name="Normal 3 2 3 2 2 4 4 5" xfId="31612"/>
    <cellStyle name="Normal 3 2 3 2 2 4 5" xfId="4511"/>
    <cellStyle name="Normal 3 2 3 2 2 4 5 2" xfId="11777"/>
    <cellStyle name="Normal 3 2 3 2 2 4 5 2 2" xfId="26155"/>
    <cellStyle name="Normal 3 2 3 2 2 4 5 2 2 2" xfId="54889"/>
    <cellStyle name="Normal 3 2 3 2 2 4 5 2 3" xfId="40565"/>
    <cellStyle name="Normal 3 2 3 2 2 4 5 3" xfId="18992"/>
    <cellStyle name="Normal 3 2 3 2 2 4 5 3 2" xfId="47727"/>
    <cellStyle name="Normal 3 2 3 2 2 4 5 4" xfId="33403"/>
    <cellStyle name="Normal 3 2 3 2 2 4 6" xfId="8184"/>
    <cellStyle name="Normal 3 2 3 2 2 4 6 2" xfId="22573"/>
    <cellStyle name="Normal 3 2 3 2 2 4 6 2 2" xfId="51308"/>
    <cellStyle name="Normal 3 2 3 2 2 4 6 3" xfId="36984"/>
    <cellStyle name="Normal 3 2 3 2 2 4 7" xfId="15410"/>
    <cellStyle name="Normal 3 2 3 2 2 4 7 2" xfId="44146"/>
    <cellStyle name="Normal 3 2 3 2 2 4 8" xfId="29822"/>
    <cellStyle name="Normal 3 2 3 2 2 5" xfId="991"/>
    <cellStyle name="Normal 3 2 3 2 2 5 2" xfId="1974"/>
    <cellStyle name="Normal 3 2 3 2 2 5 2 2" xfId="3766"/>
    <cellStyle name="Normal 3 2 3 2 2 5 2 2 2" xfId="7425"/>
    <cellStyle name="Normal 3 2 3 2 2 5 2 2 2 2" xfId="14685"/>
    <cellStyle name="Normal 3 2 3 2 2 5 2 2 2 2 2" xfId="29063"/>
    <cellStyle name="Normal 3 2 3 2 2 5 2 2 2 2 2 2" xfId="57797"/>
    <cellStyle name="Normal 3 2 3 2 2 5 2 2 2 2 3" xfId="43473"/>
    <cellStyle name="Normal 3 2 3 2 2 5 2 2 2 3" xfId="21900"/>
    <cellStyle name="Normal 3 2 3 2 2 5 2 2 2 3 2" xfId="50635"/>
    <cellStyle name="Normal 3 2 3 2 2 5 2 2 2 4" xfId="36311"/>
    <cellStyle name="Normal 3 2 3 2 2 5 2 2 3" xfId="11098"/>
    <cellStyle name="Normal 3 2 3 2 2 5 2 2 3 2" xfId="25481"/>
    <cellStyle name="Normal 3 2 3 2 2 5 2 2 3 2 2" xfId="54216"/>
    <cellStyle name="Normal 3 2 3 2 2 5 2 2 3 3" xfId="39892"/>
    <cellStyle name="Normal 3 2 3 2 2 5 2 2 4" xfId="18318"/>
    <cellStyle name="Normal 3 2 3 2 2 5 2 2 4 2" xfId="47054"/>
    <cellStyle name="Normal 3 2 3 2 2 5 2 2 5" xfId="32730"/>
    <cellStyle name="Normal 3 2 3 2 2 5 2 3" xfId="5635"/>
    <cellStyle name="Normal 3 2 3 2 2 5 2 3 2" xfId="12895"/>
    <cellStyle name="Normal 3 2 3 2 2 5 2 3 2 2" xfId="27273"/>
    <cellStyle name="Normal 3 2 3 2 2 5 2 3 2 2 2" xfId="56007"/>
    <cellStyle name="Normal 3 2 3 2 2 5 2 3 2 3" xfId="41683"/>
    <cellStyle name="Normal 3 2 3 2 2 5 2 3 3" xfId="20110"/>
    <cellStyle name="Normal 3 2 3 2 2 5 2 3 3 2" xfId="48845"/>
    <cellStyle name="Normal 3 2 3 2 2 5 2 3 4" xfId="34521"/>
    <cellStyle name="Normal 3 2 3 2 2 5 2 4" xfId="9308"/>
    <cellStyle name="Normal 3 2 3 2 2 5 2 4 2" xfId="23691"/>
    <cellStyle name="Normal 3 2 3 2 2 5 2 4 2 2" xfId="52426"/>
    <cellStyle name="Normal 3 2 3 2 2 5 2 4 3" xfId="38102"/>
    <cellStyle name="Normal 3 2 3 2 2 5 2 5" xfId="16528"/>
    <cellStyle name="Normal 3 2 3 2 2 5 2 5 2" xfId="45264"/>
    <cellStyle name="Normal 3 2 3 2 2 5 2 6" xfId="30940"/>
    <cellStyle name="Normal 3 2 3 2 2 5 3" xfId="2870"/>
    <cellStyle name="Normal 3 2 3 2 2 5 3 2" xfId="6530"/>
    <cellStyle name="Normal 3 2 3 2 2 5 3 2 2" xfId="13790"/>
    <cellStyle name="Normal 3 2 3 2 2 5 3 2 2 2" xfId="28168"/>
    <cellStyle name="Normal 3 2 3 2 2 5 3 2 2 2 2" xfId="56902"/>
    <cellStyle name="Normal 3 2 3 2 2 5 3 2 2 3" xfId="42578"/>
    <cellStyle name="Normal 3 2 3 2 2 5 3 2 3" xfId="21005"/>
    <cellStyle name="Normal 3 2 3 2 2 5 3 2 3 2" xfId="49740"/>
    <cellStyle name="Normal 3 2 3 2 2 5 3 2 4" xfId="35416"/>
    <cellStyle name="Normal 3 2 3 2 2 5 3 3" xfId="10203"/>
    <cellStyle name="Normal 3 2 3 2 2 5 3 3 2" xfId="24586"/>
    <cellStyle name="Normal 3 2 3 2 2 5 3 3 2 2" xfId="53321"/>
    <cellStyle name="Normal 3 2 3 2 2 5 3 3 3" xfId="38997"/>
    <cellStyle name="Normal 3 2 3 2 2 5 3 4" xfId="17423"/>
    <cellStyle name="Normal 3 2 3 2 2 5 3 4 2" xfId="46159"/>
    <cellStyle name="Normal 3 2 3 2 2 5 3 5" xfId="31835"/>
    <cellStyle name="Normal 3 2 3 2 2 5 4" xfId="4735"/>
    <cellStyle name="Normal 3 2 3 2 2 5 4 2" xfId="12000"/>
    <cellStyle name="Normal 3 2 3 2 2 5 4 2 2" xfId="26378"/>
    <cellStyle name="Normal 3 2 3 2 2 5 4 2 2 2" xfId="55112"/>
    <cellStyle name="Normal 3 2 3 2 2 5 4 2 3" xfId="40788"/>
    <cellStyle name="Normal 3 2 3 2 2 5 4 3" xfId="19215"/>
    <cellStyle name="Normal 3 2 3 2 2 5 4 3 2" xfId="47950"/>
    <cellStyle name="Normal 3 2 3 2 2 5 4 4" xfId="33626"/>
    <cellStyle name="Normal 3 2 3 2 2 5 5" xfId="8407"/>
    <cellStyle name="Normal 3 2 3 2 2 5 5 2" xfId="22796"/>
    <cellStyle name="Normal 3 2 3 2 2 5 5 2 2" xfId="51531"/>
    <cellStyle name="Normal 3 2 3 2 2 5 5 3" xfId="37207"/>
    <cellStyle name="Normal 3 2 3 2 2 5 6" xfId="15633"/>
    <cellStyle name="Normal 3 2 3 2 2 5 6 2" xfId="44369"/>
    <cellStyle name="Normal 3 2 3 2 2 5 7" xfId="30045"/>
    <cellStyle name="Normal 3 2 3 2 2 6" xfId="1510"/>
    <cellStyle name="Normal 3 2 3 2 2 6 2" xfId="3319"/>
    <cellStyle name="Normal 3 2 3 2 2 6 2 2" xfId="6978"/>
    <cellStyle name="Normal 3 2 3 2 2 6 2 2 2" xfId="14238"/>
    <cellStyle name="Normal 3 2 3 2 2 6 2 2 2 2" xfId="28616"/>
    <cellStyle name="Normal 3 2 3 2 2 6 2 2 2 2 2" xfId="57350"/>
    <cellStyle name="Normal 3 2 3 2 2 6 2 2 2 3" xfId="43026"/>
    <cellStyle name="Normal 3 2 3 2 2 6 2 2 3" xfId="21453"/>
    <cellStyle name="Normal 3 2 3 2 2 6 2 2 3 2" xfId="50188"/>
    <cellStyle name="Normal 3 2 3 2 2 6 2 2 4" xfId="35864"/>
    <cellStyle name="Normal 3 2 3 2 2 6 2 3" xfId="10651"/>
    <cellStyle name="Normal 3 2 3 2 2 6 2 3 2" xfId="25034"/>
    <cellStyle name="Normal 3 2 3 2 2 6 2 3 2 2" xfId="53769"/>
    <cellStyle name="Normal 3 2 3 2 2 6 2 3 3" xfId="39445"/>
    <cellStyle name="Normal 3 2 3 2 2 6 2 4" xfId="17871"/>
    <cellStyle name="Normal 3 2 3 2 2 6 2 4 2" xfId="46607"/>
    <cellStyle name="Normal 3 2 3 2 2 6 2 5" xfId="32283"/>
    <cellStyle name="Normal 3 2 3 2 2 6 3" xfId="5187"/>
    <cellStyle name="Normal 3 2 3 2 2 6 3 2" xfId="12448"/>
    <cellStyle name="Normal 3 2 3 2 2 6 3 2 2" xfId="26826"/>
    <cellStyle name="Normal 3 2 3 2 2 6 3 2 2 2" xfId="55560"/>
    <cellStyle name="Normal 3 2 3 2 2 6 3 2 3" xfId="41236"/>
    <cellStyle name="Normal 3 2 3 2 2 6 3 3" xfId="19663"/>
    <cellStyle name="Normal 3 2 3 2 2 6 3 3 2" xfId="48398"/>
    <cellStyle name="Normal 3 2 3 2 2 6 3 4" xfId="34074"/>
    <cellStyle name="Normal 3 2 3 2 2 6 4" xfId="8861"/>
    <cellStyle name="Normal 3 2 3 2 2 6 4 2" xfId="23244"/>
    <cellStyle name="Normal 3 2 3 2 2 6 4 2 2" xfId="51979"/>
    <cellStyle name="Normal 3 2 3 2 2 6 4 3" xfId="37655"/>
    <cellStyle name="Normal 3 2 3 2 2 6 5" xfId="16081"/>
    <cellStyle name="Normal 3 2 3 2 2 6 5 2" xfId="44817"/>
    <cellStyle name="Normal 3 2 3 2 2 6 6" xfId="30493"/>
    <cellStyle name="Normal 3 2 3 2 2 7" xfId="2423"/>
    <cellStyle name="Normal 3 2 3 2 2 7 2" xfId="6083"/>
    <cellStyle name="Normal 3 2 3 2 2 7 2 2" xfId="13343"/>
    <cellStyle name="Normal 3 2 3 2 2 7 2 2 2" xfId="27721"/>
    <cellStyle name="Normal 3 2 3 2 2 7 2 2 2 2" xfId="56455"/>
    <cellStyle name="Normal 3 2 3 2 2 7 2 2 3" xfId="42131"/>
    <cellStyle name="Normal 3 2 3 2 2 7 2 3" xfId="20558"/>
    <cellStyle name="Normal 3 2 3 2 2 7 2 3 2" xfId="49293"/>
    <cellStyle name="Normal 3 2 3 2 2 7 2 4" xfId="34969"/>
    <cellStyle name="Normal 3 2 3 2 2 7 3" xfId="9756"/>
    <cellStyle name="Normal 3 2 3 2 2 7 3 2" xfId="24139"/>
    <cellStyle name="Normal 3 2 3 2 2 7 3 2 2" xfId="52874"/>
    <cellStyle name="Normal 3 2 3 2 2 7 3 3" xfId="38550"/>
    <cellStyle name="Normal 3 2 3 2 2 7 4" xfId="16976"/>
    <cellStyle name="Normal 3 2 3 2 2 7 4 2" xfId="45712"/>
    <cellStyle name="Normal 3 2 3 2 2 7 5" xfId="31388"/>
    <cellStyle name="Normal 3 2 3 2 2 8" xfId="4280"/>
    <cellStyle name="Normal 3 2 3 2 2 8 2" xfId="11552"/>
    <cellStyle name="Normal 3 2 3 2 2 8 2 2" xfId="25931"/>
    <cellStyle name="Normal 3 2 3 2 2 8 2 2 2" xfId="54665"/>
    <cellStyle name="Normal 3 2 3 2 2 8 2 3" xfId="40341"/>
    <cellStyle name="Normal 3 2 3 2 2 8 3" xfId="18768"/>
    <cellStyle name="Normal 3 2 3 2 2 8 3 2" xfId="47503"/>
    <cellStyle name="Normal 3 2 3 2 2 8 4" xfId="33179"/>
    <cellStyle name="Normal 3 2 3 2 2 9" xfId="7948"/>
    <cellStyle name="Normal 3 2 3 2 2 9 2" xfId="22349"/>
    <cellStyle name="Normal 3 2 3 2 2 9 2 2" xfId="51084"/>
    <cellStyle name="Normal 3 2 3 2 2 9 3" xfId="36760"/>
    <cellStyle name="Normal 3 2 3 2 3" xfId="436"/>
    <cellStyle name="Normal 3 2 3 2 3 10" xfId="29626"/>
    <cellStyle name="Normal 3 2 3 2 3 2" xfId="636"/>
    <cellStyle name="Normal 3 2 3 2 3 2 2" xfId="908"/>
    <cellStyle name="Normal 3 2 3 2 3 2 2 2" xfId="1355"/>
    <cellStyle name="Normal 3 2 3 2 3 2 2 2 2" xfId="2338"/>
    <cellStyle name="Normal 3 2 3 2 3 2 2 2 2 2" xfId="4130"/>
    <cellStyle name="Normal 3 2 3 2 3 2 2 2 2 2 2" xfId="7789"/>
    <cellStyle name="Normal 3 2 3 2 3 2 2 2 2 2 2 2" xfId="15049"/>
    <cellStyle name="Normal 3 2 3 2 3 2 2 2 2 2 2 2 2" xfId="29427"/>
    <cellStyle name="Normal 3 2 3 2 3 2 2 2 2 2 2 2 2 2" xfId="58161"/>
    <cellStyle name="Normal 3 2 3 2 3 2 2 2 2 2 2 2 3" xfId="43837"/>
    <cellStyle name="Normal 3 2 3 2 3 2 2 2 2 2 2 3" xfId="22264"/>
    <cellStyle name="Normal 3 2 3 2 3 2 2 2 2 2 2 3 2" xfId="50999"/>
    <cellStyle name="Normal 3 2 3 2 3 2 2 2 2 2 2 4" xfId="36675"/>
    <cellStyle name="Normal 3 2 3 2 3 2 2 2 2 2 3" xfId="11462"/>
    <cellStyle name="Normal 3 2 3 2 3 2 2 2 2 2 3 2" xfId="25845"/>
    <cellStyle name="Normal 3 2 3 2 3 2 2 2 2 2 3 2 2" xfId="54580"/>
    <cellStyle name="Normal 3 2 3 2 3 2 2 2 2 2 3 3" xfId="40256"/>
    <cellStyle name="Normal 3 2 3 2 3 2 2 2 2 2 4" xfId="18682"/>
    <cellStyle name="Normal 3 2 3 2 3 2 2 2 2 2 4 2" xfId="47418"/>
    <cellStyle name="Normal 3 2 3 2 3 2 2 2 2 2 5" xfId="33094"/>
    <cellStyle name="Normal 3 2 3 2 3 2 2 2 2 3" xfId="5999"/>
    <cellStyle name="Normal 3 2 3 2 3 2 2 2 2 3 2" xfId="13259"/>
    <cellStyle name="Normal 3 2 3 2 3 2 2 2 2 3 2 2" xfId="27637"/>
    <cellStyle name="Normal 3 2 3 2 3 2 2 2 2 3 2 2 2" xfId="56371"/>
    <cellStyle name="Normal 3 2 3 2 3 2 2 2 2 3 2 3" xfId="42047"/>
    <cellStyle name="Normal 3 2 3 2 3 2 2 2 2 3 3" xfId="20474"/>
    <cellStyle name="Normal 3 2 3 2 3 2 2 2 2 3 3 2" xfId="49209"/>
    <cellStyle name="Normal 3 2 3 2 3 2 2 2 2 3 4" xfId="34885"/>
    <cellStyle name="Normal 3 2 3 2 3 2 2 2 2 4" xfId="9672"/>
    <cellStyle name="Normal 3 2 3 2 3 2 2 2 2 4 2" xfId="24055"/>
    <cellStyle name="Normal 3 2 3 2 3 2 2 2 2 4 2 2" xfId="52790"/>
    <cellStyle name="Normal 3 2 3 2 3 2 2 2 2 4 3" xfId="38466"/>
    <cellStyle name="Normal 3 2 3 2 3 2 2 2 2 5" xfId="16892"/>
    <cellStyle name="Normal 3 2 3 2 3 2 2 2 2 5 2" xfId="45628"/>
    <cellStyle name="Normal 3 2 3 2 3 2 2 2 2 6" xfId="31304"/>
    <cellStyle name="Normal 3 2 3 2 3 2 2 2 3" xfId="3234"/>
    <cellStyle name="Normal 3 2 3 2 3 2 2 2 3 2" xfId="6894"/>
    <cellStyle name="Normal 3 2 3 2 3 2 2 2 3 2 2" xfId="14154"/>
    <cellStyle name="Normal 3 2 3 2 3 2 2 2 3 2 2 2" xfId="28532"/>
    <cellStyle name="Normal 3 2 3 2 3 2 2 2 3 2 2 2 2" xfId="57266"/>
    <cellStyle name="Normal 3 2 3 2 3 2 2 2 3 2 2 3" xfId="42942"/>
    <cellStyle name="Normal 3 2 3 2 3 2 2 2 3 2 3" xfId="21369"/>
    <cellStyle name="Normal 3 2 3 2 3 2 2 2 3 2 3 2" xfId="50104"/>
    <cellStyle name="Normal 3 2 3 2 3 2 2 2 3 2 4" xfId="35780"/>
    <cellStyle name="Normal 3 2 3 2 3 2 2 2 3 3" xfId="10567"/>
    <cellStyle name="Normal 3 2 3 2 3 2 2 2 3 3 2" xfId="24950"/>
    <cellStyle name="Normal 3 2 3 2 3 2 2 2 3 3 2 2" xfId="53685"/>
    <cellStyle name="Normal 3 2 3 2 3 2 2 2 3 3 3" xfId="39361"/>
    <cellStyle name="Normal 3 2 3 2 3 2 2 2 3 4" xfId="17787"/>
    <cellStyle name="Normal 3 2 3 2 3 2 2 2 3 4 2" xfId="46523"/>
    <cellStyle name="Normal 3 2 3 2 3 2 2 2 3 5" xfId="32199"/>
    <cellStyle name="Normal 3 2 3 2 3 2 2 2 4" xfId="5099"/>
    <cellStyle name="Normal 3 2 3 2 3 2 2 2 4 2" xfId="12364"/>
    <cellStyle name="Normal 3 2 3 2 3 2 2 2 4 2 2" xfId="26742"/>
    <cellStyle name="Normal 3 2 3 2 3 2 2 2 4 2 2 2" xfId="55476"/>
    <cellStyle name="Normal 3 2 3 2 3 2 2 2 4 2 3" xfId="41152"/>
    <cellStyle name="Normal 3 2 3 2 3 2 2 2 4 3" xfId="19579"/>
    <cellStyle name="Normal 3 2 3 2 3 2 2 2 4 3 2" xfId="48314"/>
    <cellStyle name="Normal 3 2 3 2 3 2 2 2 4 4" xfId="33990"/>
    <cellStyle name="Normal 3 2 3 2 3 2 2 2 5" xfId="8771"/>
    <cellStyle name="Normal 3 2 3 2 3 2 2 2 5 2" xfId="23160"/>
    <cellStyle name="Normal 3 2 3 2 3 2 2 2 5 2 2" xfId="51895"/>
    <cellStyle name="Normal 3 2 3 2 3 2 2 2 5 3" xfId="37571"/>
    <cellStyle name="Normal 3 2 3 2 3 2 2 2 6" xfId="15997"/>
    <cellStyle name="Normal 3 2 3 2 3 2 2 2 6 2" xfId="44733"/>
    <cellStyle name="Normal 3 2 3 2 3 2 2 2 7" xfId="30409"/>
    <cellStyle name="Normal 3 2 3 2 3 2 2 3" xfId="1891"/>
    <cellStyle name="Normal 3 2 3 2 3 2 2 3 2" xfId="3683"/>
    <cellStyle name="Normal 3 2 3 2 3 2 2 3 2 2" xfId="7342"/>
    <cellStyle name="Normal 3 2 3 2 3 2 2 3 2 2 2" xfId="14602"/>
    <cellStyle name="Normal 3 2 3 2 3 2 2 3 2 2 2 2" xfId="28980"/>
    <cellStyle name="Normal 3 2 3 2 3 2 2 3 2 2 2 2 2" xfId="57714"/>
    <cellStyle name="Normal 3 2 3 2 3 2 2 3 2 2 2 3" xfId="43390"/>
    <cellStyle name="Normal 3 2 3 2 3 2 2 3 2 2 3" xfId="21817"/>
    <cellStyle name="Normal 3 2 3 2 3 2 2 3 2 2 3 2" xfId="50552"/>
    <cellStyle name="Normal 3 2 3 2 3 2 2 3 2 2 4" xfId="36228"/>
    <cellStyle name="Normal 3 2 3 2 3 2 2 3 2 3" xfId="11015"/>
    <cellStyle name="Normal 3 2 3 2 3 2 2 3 2 3 2" xfId="25398"/>
    <cellStyle name="Normal 3 2 3 2 3 2 2 3 2 3 2 2" xfId="54133"/>
    <cellStyle name="Normal 3 2 3 2 3 2 2 3 2 3 3" xfId="39809"/>
    <cellStyle name="Normal 3 2 3 2 3 2 2 3 2 4" xfId="18235"/>
    <cellStyle name="Normal 3 2 3 2 3 2 2 3 2 4 2" xfId="46971"/>
    <cellStyle name="Normal 3 2 3 2 3 2 2 3 2 5" xfId="32647"/>
    <cellStyle name="Normal 3 2 3 2 3 2 2 3 3" xfId="5552"/>
    <cellStyle name="Normal 3 2 3 2 3 2 2 3 3 2" xfId="12812"/>
    <cellStyle name="Normal 3 2 3 2 3 2 2 3 3 2 2" xfId="27190"/>
    <cellStyle name="Normal 3 2 3 2 3 2 2 3 3 2 2 2" xfId="55924"/>
    <cellStyle name="Normal 3 2 3 2 3 2 2 3 3 2 3" xfId="41600"/>
    <cellStyle name="Normal 3 2 3 2 3 2 2 3 3 3" xfId="20027"/>
    <cellStyle name="Normal 3 2 3 2 3 2 2 3 3 3 2" xfId="48762"/>
    <cellStyle name="Normal 3 2 3 2 3 2 2 3 3 4" xfId="34438"/>
    <cellStyle name="Normal 3 2 3 2 3 2 2 3 4" xfId="9225"/>
    <cellStyle name="Normal 3 2 3 2 3 2 2 3 4 2" xfId="23608"/>
    <cellStyle name="Normal 3 2 3 2 3 2 2 3 4 2 2" xfId="52343"/>
    <cellStyle name="Normal 3 2 3 2 3 2 2 3 4 3" xfId="38019"/>
    <cellStyle name="Normal 3 2 3 2 3 2 2 3 5" xfId="16445"/>
    <cellStyle name="Normal 3 2 3 2 3 2 2 3 5 2" xfId="45181"/>
    <cellStyle name="Normal 3 2 3 2 3 2 2 3 6" xfId="30857"/>
    <cellStyle name="Normal 3 2 3 2 3 2 2 4" xfId="2787"/>
    <cellStyle name="Normal 3 2 3 2 3 2 2 4 2" xfId="6447"/>
    <cellStyle name="Normal 3 2 3 2 3 2 2 4 2 2" xfId="13707"/>
    <cellStyle name="Normal 3 2 3 2 3 2 2 4 2 2 2" xfId="28085"/>
    <cellStyle name="Normal 3 2 3 2 3 2 2 4 2 2 2 2" xfId="56819"/>
    <cellStyle name="Normal 3 2 3 2 3 2 2 4 2 2 3" xfId="42495"/>
    <cellStyle name="Normal 3 2 3 2 3 2 2 4 2 3" xfId="20922"/>
    <cellStyle name="Normal 3 2 3 2 3 2 2 4 2 3 2" xfId="49657"/>
    <cellStyle name="Normal 3 2 3 2 3 2 2 4 2 4" xfId="35333"/>
    <cellStyle name="Normal 3 2 3 2 3 2 2 4 3" xfId="10120"/>
    <cellStyle name="Normal 3 2 3 2 3 2 2 4 3 2" xfId="24503"/>
    <cellStyle name="Normal 3 2 3 2 3 2 2 4 3 2 2" xfId="53238"/>
    <cellStyle name="Normal 3 2 3 2 3 2 2 4 3 3" xfId="38914"/>
    <cellStyle name="Normal 3 2 3 2 3 2 2 4 4" xfId="17340"/>
    <cellStyle name="Normal 3 2 3 2 3 2 2 4 4 2" xfId="46076"/>
    <cellStyle name="Normal 3 2 3 2 3 2 2 4 5" xfId="31752"/>
    <cellStyle name="Normal 3 2 3 2 3 2 2 5" xfId="4652"/>
    <cellStyle name="Normal 3 2 3 2 3 2 2 5 2" xfId="11917"/>
    <cellStyle name="Normal 3 2 3 2 3 2 2 5 2 2" xfId="26295"/>
    <cellStyle name="Normal 3 2 3 2 3 2 2 5 2 2 2" xfId="55029"/>
    <cellStyle name="Normal 3 2 3 2 3 2 2 5 2 3" xfId="40705"/>
    <cellStyle name="Normal 3 2 3 2 3 2 2 5 3" xfId="19132"/>
    <cellStyle name="Normal 3 2 3 2 3 2 2 5 3 2" xfId="47867"/>
    <cellStyle name="Normal 3 2 3 2 3 2 2 5 4" xfId="33543"/>
    <cellStyle name="Normal 3 2 3 2 3 2 2 6" xfId="8324"/>
    <cellStyle name="Normal 3 2 3 2 3 2 2 6 2" xfId="22713"/>
    <cellStyle name="Normal 3 2 3 2 3 2 2 6 2 2" xfId="51448"/>
    <cellStyle name="Normal 3 2 3 2 3 2 2 6 3" xfId="37124"/>
    <cellStyle name="Normal 3 2 3 2 3 2 2 7" xfId="15550"/>
    <cellStyle name="Normal 3 2 3 2 3 2 2 7 2" xfId="44286"/>
    <cellStyle name="Normal 3 2 3 2 3 2 2 8" xfId="29962"/>
    <cellStyle name="Normal 3 2 3 2 3 2 3" xfId="1131"/>
    <cellStyle name="Normal 3 2 3 2 3 2 3 2" xfId="2114"/>
    <cellStyle name="Normal 3 2 3 2 3 2 3 2 2" xfId="3906"/>
    <cellStyle name="Normal 3 2 3 2 3 2 3 2 2 2" xfId="7565"/>
    <cellStyle name="Normal 3 2 3 2 3 2 3 2 2 2 2" xfId="14825"/>
    <cellStyle name="Normal 3 2 3 2 3 2 3 2 2 2 2 2" xfId="29203"/>
    <cellStyle name="Normal 3 2 3 2 3 2 3 2 2 2 2 2 2" xfId="57937"/>
    <cellStyle name="Normal 3 2 3 2 3 2 3 2 2 2 2 3" xfId="43613"/>
    <cellStyle name="Normal 3 2 3 2 3 2 3 2 2 2 3" xfId="22040"/>
    <cellStyle name="Normal 3 2 3 2 3 2 3 2 2 2 3 2" xfId="50775"/>
    <cellStyle name="Normal 3 2 3 2 3 2 3 2 2 2 4" xfId="36451"/>
    <cellStyle name="Normal 3 2 3 2 3 2 3 2 2 3" xfId="11238"/>
    <cellStyle name="Normal 3 2 3 2 3 2 3 2 2 3 2" xfId="25621"/>
    <cellStyle name="Normal 3 2 3 2 3 2 3 2 2 3 2 2" xfId="54356"/>
    <cellStyle name="Normal 3 2 3 2 3 2 3 2 2 3 3" xfId="40032"/>
    <cellStyle name="Normal 3 2 3 2 3 2 3 2 2 4" xfId="18458"/>
    <cellStyle name="Normal 3 2 3 2 3 2 3 2 2 4 2" xfId="47194"/>
    <cellStyle name="Normal 3 2 3 2 3 2 3 2 2 5" xfId="32870"/>
    <cellStyle name="Normal 3 2 3 2 3 2 3 2 3" xfId="5775"/>
    <cellStyle name="Normal 3 2 3 2 3 2 3 2 3 2" xfId="13035"/>
    <cellStyle name="Normal 3 2 3 2 3 2 3 2 3 2 2" xfId="27413"/>
    <cellStyle name="Normal 3 2 3 2 3 2 3 2 3 2 2 2" xfId="56147"/>
    <cellStyle name="Normal 3 2 3 2 3 2 3 2 3 2 3" xfId="41823"/>
    <cellStyle name="Normal 3 2 3 2 3 2 3 2 3 3" xfId="20250"/>
    <cellStyle name="Normal 3 2 3 2 3 2 3 2 3 3 2" xfId="48985"/>
    <cellStyle name="Normal 3 2 3 2 3 2 3 2 3 4" xfId="34661"/>
    <cellStyle name="Normal 3 2 3 2 3 2 3 2 4" xfId="9448"/>
    <cellStyle name="Normal 3 2 3 2 3 2 3 2 4 2" xfId="23831"/>
    <cellStyle name="Normal 3 2 3 2 3 2 3 2 4 2 2" xfId="52566"/>
    <cellStyle name="Normal 3 2 3 2 3 2 3 2 4 3" xfId="38242"/>
    <cellStyle name="Normal 3 2 3 2 3 2 3 2 5" xfId="16668"/>
    <cellStyle name="Normal 3 2 3 2 3 2 3 2 5 2" xfId="45404"/>
    <cellStyle name="Normal 3 2 3 2 3 2 3 2 6" xfId="31080"/>
    <cellStyle name="Normal 3 2 3 2 3 2 3 3" xfId="3010"/>
    <cellStyle name="Normal 3 2 3 2 3 2 3 3 2" xfId="6670"/>
    <cellStyle name="Normal 3 2 3 2 3 2 3 3 2 2" xfId="13930"/>
    <cellStyle name="Normal 3 2 3 2 3 2 3 3 2 2 2" xfId="28308"/>
    <cellStyle name="Normal 3 2 3 2 3 2 3 3 2 2 2 2" xfId="57042"/>
    <cellStyle name="Normal 3 2 3 2 3 2 3 3 2 2 3" xfId="42718"/>
    <cellStyle name="Normal 3 2 3 2 3 2 3 3 2 3" xfId="21145"/>
    <cellStyle name="Normal 3 2 3 2 3 2 3 3 2 3 2" xfId="49880"/>
    <cellStyle name="Normal 3 2 3 2 3 2 3 3 2 4" xfId="35556"/>
    <cellStyle name="Normal 3 2 3 2 3 2 3 3 3" xfId="10343"/>
    <cellStyle name="Normal 3 2 3 2 3 2 3 3 3 2" xfId="24726"/>
    <cellStyle name="Normal 3 2 3 2 3 2 3 3 3 2 2" xfId="53461"/>
    <cellStyle name="Normal 3 2 3 2 3 2 3 3 3 3" xfId="39137"/>
    <cellStyle name="Normal 3 2 3 2 3 2 3 3 4" xfId="17563"/>
    <cellStyle name="Normal 3 2 3 2 3 2 3 3 4 2" xfId="46299"/>
    <cellStyle name="Normal 3 2 3 2 3 2 3 3 5" xfId="31975"/>
    <cellStyle name="Normal 3 2 3 2 3 2 3 4" xfId="4875"/>
    <cellStyle name="Normal 3 2 3 2 3 2 3 4 2" xfId="12140"/>
    <cellStyle name="Normal 3 2 3 2 3 2 3 4 2 2" xfId="26518"/>
    <cellStyle name="Normal 3 2 3 2 3 2 3 4 2 2 2" xfId="55252"/>
    <cellStyle name="Normal 3 2 3 2 3 2 3 4 2 3" xfId="40928"/>
    <cellStyle name="Normal 3 2 3 2 3 2 3 4 3" xfId="19355"/>
    <cellStyle name="Normal 3 2 3 2 3 2 3 4 3 2" xfId="48090"/>
    <cellStyle name="Normal 3 2 3 2 3 2 3 4 4" xfId="33766"/>
    <cellStyle name="Normal 3 2 3 2 3 2 3 5" xfId="8547"/>
    <cellStyle name="Normal 3 2 3 2 3 2 3 5 2" xfId="22936"/>
    <cellStyle name="Normal 3 2 3 2 3 2 3 5 2 2" xfId="51671"/>
    <cellStyle name="Normal 3 2 3 2 3 2 3 5 3" xfId="37347"/>
    <cellStyle name="Normal 3 2 3 2 3 2 3 6" xfId="15773"/>
    <cellStyle name="Normal 3 2 3 2 3 2 3 6 2" xfId="44509"/>
    <cellStyle name="Normal 3 2 3 2 3 2 3 7" xfId="30185"/>
    <cellStyle name="Normal 3 2 3 2 3 2 4" xfId="1663"/>
    <cellStyle name="Normal 3 2 3 2 3 2 4 2" xfId="3459"/>
    <cellStyle name="Normal 3 2 3 2 3 2 4 2 2" xfId="7118"/>
    <cellStyle name="Normal 3 2 3 2 3 2 4 2 2 2" xfId="14378"/>
    <cellStyle name="Normal 3 2 3 2 3 2 4 2 2 2 2" xfId="28756"/>
    <cellStyle name="Normal 3 2 3 2 3 2 4 2 2 2 2 2" xfId="57490"/>
    <cellStyle name="Normal 3 2 3 2 3 2 4 2 2 2 3" xfId="43166"/>
    <cellStyle name="Normal 3 2 3 2 3 2 4 2 2 3" xfId="21593"/>
    <cellStyle name="Normal 3 2 3 2 3 2 4 2 2 3 2" xfId="50328"/>
    <cellStyle name="Normal 3 2 3 2 3 2 4 2 2 4" xfId="36004"/>
    <cellStyle name="Normal 3 2 3 2 3 2 4 2 3" xfId="10791"/>
    <cellStyle name="Normal 3 2 3 2 3 2 4 2 3 2" xfId="25174"/>
    <cellStyle name="Normal 3 2 3 2 3 2 4 2 3 2 2" xfId="53909"/>
    <cellStyle name="Normal 3 2 3 2 3 2 4 2 3 3" xfId="39585"/>
    <cellStyle name="Normal 3 2 3 2 3 2 4 2 4" xfId="18011"/>
    <cellStyle name="Normal 3 2 3 2 3 2 4 2 4 2" xfId="46747"/>
    <cellStyle name="Normal 3 2 3 2 3 2 4 2 5" xfId="32423"/>
    <cellStyle name="Normal 3 2 3 2 3 2 4 3" xfId="5328"/>
    <cellStyle name="Normal 3 2 3 2 3 2 4 3 2" xfId="12588"/>
    <cellStyle name="Normal 3 2 3 2 3 2 4 3 2 2" xfId="26966"/>
    <cellStyle name="Normal 3 2 3 2 3 2 4 3 2 2 2" xfId="55700"/>
    <cellStyle name="Normal 3 2 3 2 3 2 4 3 2 3" xfId="41376"/>
    <cellStyle name="Normal 3 2 3 2 3 2 4 3 3" xfId="19803"/>
    <cellStyle name="Normal 3 2 3 2 3 2 4 3 3 2" xfId="48538"/>
    <cellStyle name="Normal 3 2 3 2 3 2 4 3 4" xfId="34214"/>
    <cellStyle name="Normal 3 2 3 2 3 2 4 4" xfId="9001"/>
    <cellStyle name="Normal 3 2 3 2 3 2 4 4 2" xfId="23384"/>
    <cellStyle name="Normal 3 2 3 2 3 2 4 4 2 2" xfId="52119"/>
    <cellStyle name="Normal 3 2 3 2 3 2 4 4 3" xfId="37795"/>
    <cellStyle name="Normal 3 2 3 2 3 2 4 5" xfId="16221"/>
    <cellStyle name="Normal 3 2 3 2 3 2 4 5 2" xfId="44957"/>
    <cellStyle name="Normal 3 2 3 2 3 2 4 6" xfId="30633"/>
    <cellStyle name="Normal 3 2 3 2 3 2 5" xfId="2563"/>
    <cellStyle name="Normal 3 2 3 2 3 2 5 2" xfId="6223"/>
    <cellStyle name="Normal 3 2 3 2 3 2 5 2 2" xfId="13483"/>
    <cellStyle name="Normal 3 2 3 2 3 2 5 2 2 2" xfId="27861"/>
    <cellStyle name="Normal 3 2 3 2 3 2 5 2 2 2 2" xfId="56595"/>
    <cellStyle name="Normal 3 2 3 2 3 2 5 2 2 3" xfId="42271"/>
    <cellStyle name="Normal 3 2 3 2 3 2 5 2 3" xfId="20698"/>
    <cellStyle name="Normal 3 2 3 2 3 2 5 2 3 2" xfId="49433"/>
    <cellStyle name="Normal 3 2 3 2 3 2 5 2 4" xfId="35109"/>
    <cellStyle name="Normal 3 2 3 2 3 2 5 3" xfId="9896"/>
    <cellStyle name="Normal 3 2 3 2 3 2 5 3 2" xfId="24279"/>
    <cellStyle name="Normal 3 2 3 2 3 2 5 3 2 2" xfId="53014"/>
    <cellStyle name="Normal 3 2 3 2 3 2 5 3 3" xfId="38690"/>
    <cellStyle name="Normal 3 2 3 2 3 2 5 4" xfId="17116"/>
    <cellStyle name="Normal 3 2 3 2 3 2 5 4 2" xfId="45852"/>
    <cellStyle name="Normal 3 2 3 2 3 2 5 5" xfId="31528"/>
    <cellStyle name="Normal 3 2 3 2 3 2 6" xfId="4426"/>
    <cellStyle name="Normal 3 2 3 2 3 2 6 2" xfId="11693"/>
    <cellStyle name="Normal 3 2 3 2 3 2 6 2 2" xfId="26071"/>
    <cellStyle name="Normal 3 2 3 2 3 2 6 2 2 2" xfId="54805"/>
    <cellStyle name="Normal 3 2 3 2 3 2 6 2 3" xfId="40481"/>
    <cellStyle name="Normal 3 2 3 2 3 2 6 3" xfId="18908"/>
    <cellStyle name="Normal 3 2 3 2 3 2 6 3 2" xfId="47643"/>
    <cellStyle name="Normal 3 2 3 2 3 2 6 4" xfId="33319"/>
    <cellStyle name="Normal 3 2 3 2 3 2 7" xfId="8097"/>
    <cellStyle name="Normal 3 2 3 2 3 2 7 2" xfId="22489"/>
    <cellStyle name="Normal 3 2 3 2 3 2 7 2 2" xfId="51224"/>
    <cellStyle name="Normal 3 2 3 2 3 2 7 3" xfId="36900"/>
    <cellStyle name="Normal 3 2 3 2 3 2 8" xfId="15326"/>
    <cellStyle name="Normal 3 2 3 2 3 2 8 2" xfId="44062"/>
    <cellStyle name="Normal 3 2 3 2 3 2 9" xfId="29738"/>
    <cellStyle name="Normal 3 2 3 2 3 3" xfId="794"/>
    <cellStyle name="Normal 3 2 3 2 3 3 2" xfId="1243"/>
    <cellStyle name="Normal 3 2 3 2 3 3 2 2" xfId="2226"/>
    <cellStyle name="Normal 3 2 3 2 3 3 2 2 2" xfId="4018"/>
    <cellStyle name="Normal 3 2 3 2 3 3 2 2 2 2" xfId="7677"/>
    <cellStyle name="Normal 3 2 3 2 3 3 2 2 2 2 2" xfId="14937"/>
    <cellStyle name="Normal 3 2 3 2 3 3 2 2 2 2 2 2" xfId="29315"/>
    <cellStyle name="Normal 3 2 3 2 3 3 2 2 2 2 2 2 2" xfId="58049"/>
    <cellStyle name="Normal 3 2 3 2 3 3 2 2 2 2 2 3" xfId="43725"/>
    <cellStyle name="Normal 3 2 3 2 3 3 2 2 2 2 3" xfId="22152"/>
    <cellStyle name="Normal 3 2 3 2 3 3 2 2 2 2 3 2" xfId="50887"/>
    <cellStyle name="Normal 3 2 3 2 3 3 2 2 2 2 4" xfId="36563"/>
    <cellStyle name="Normal 3 2 3 2 3 3 2 2 2 3" xfId="11350"/>
    <cellStyle name="Normal 3 2 3 2 3 3 2 2 2 3 2" xfId="25733"/>
    <cellStyle name="Normal 3 2 3 2 3 3 2 2 2 3 2 2" xfId="54468"/>
    <cellStyle name="Normal 3 2 3 2 3 3 2 2 2 3 3" xfId="40144"/>
    <cellStyle name="Normal 3 2 3 2 3 3 2 2 2 4" xfId="18570"/>
    <cellStyle name="Normal 3 2 3 2 3 3 2 2 2 4 2" xfId="47306"/>
    <cellStyle name="Normal 3 2 3 2 3 3 2 2 2 5" xfId="32982"/>
    <cellStyle name="Normal 3 2 3 2 3 3 2 2 3" xfId="5887"/>
    <cellStyle name="Normal 3 2 3 2 3 3 2 2 3 2" xfId="13147"/>
    <cellStyle name="Normal 3 2 3 2 3 3 2 2 3 2 2" xfId="27525"/>
    <cellStyle name="Normal 3 2 3 2 3 3 2 2 3 2 2 2" xfId="56259"/>
    <cellStyle name="Normal 3 2 3 2 3 3 2 2 3 2 3" xfId="41935"/>
    <cellStyle name="Normal 3 2 3 2 3 3 2 2 3 3" xfId="20362"/>
    <cellStyle name="Normal 3 2 3 2 3 3 2 2 3 3 2" xfId="49097"/>
    <cellStyle name="Normal 3 2 3 2 3 3 2 2 3 4" xfId="34773"/>
    <cellStyle name="Normal 3 2 3 2 3 3 2 2 4" xfId="9560"/>
    <cellStyle name="Normal 3 2 3 2 3 3 2 2 4 2" xfId="23943"/>
    <cellStyle name="Normal 3 2 3 2 3 3 2 2 4 2 2" xfId="52678"/>
    <cellStyle name="Normal 3 2 3 2 3 3 2 2 4 3" xfId="38354"/>
    <cellStyle name="Normal 3 2 3 2 3 3 2 2 5" xfId="16780"/>
    <cellStyle name="Normal 3 2 3 2 3 3 2 2 5 2" xfId="45516"/>
    <cellStyle name="Normal 3 2 3 2 3 3 2 2 6" xfId="31192"/>
    <cellStyle name="Normal 3 2 3 2 3 3 2 3" xfId="3122"/>
    <cellStyle name="Normal 3 2 3 2 3 3 2 3 2" xfId="6782"/>
    <cellStyle name="Normal 3 2 3 2 3 3 2 3 2 2" xfId="14042"/>
    <cellStyle name="Normal 3 2 3 2 3 3 2 3 2 2 2" xfId="28420"/>
    <cellStyle name="Normal 3 2 3 2 3 3 2 3 2 2 2 2" xfId="57154"/>
    <cellStyle name="Normal 3 2 3 2 3 3 2 3 2 2 3" xfId="42830"/>
    <cellStyle name="Normal 3 2 3 2 3 3 2 3 2 3" xfId="21257"/>
    <cellStyle name="Normal 3 2 3 2 3 3 2 3 2 3 2" xfId="49992"/>
    <cellStyle name="Normal 3 2 3 2 3 3 2 3 2 4" xfId="35668"/>
    <cellStyle name="Normal 3 2 3 2 3 3 2 3 3" xfId="10455"/>
    <cellStyle name="Normal 3 2 3 2 3 3 2 3 3 2" xfId="24838"/>
    <cellStyle name="Normal 3 2 3 2 3 3 2 3 3 2 2" xfId="53573"/>
    <cellStyle name="Normal 3 2 3 2 3 3 2 3 3 3" xfId="39249"/>
    <cellStyle name="Normal 3 2 3 2 3 3 2 3 4" xfId="17675"/>
    <cellStyle name="Normal 3 2 3 2 3 3 2 3 4 2" xfId="46411"/>
    <cellStyle name="Normal 3 2 3 2 3 3 2 3 5" xfId="32087"/>
    <cellStyle name="Normal 3 2 3 2 3 3 2 4" xfId="4987"/>
    <cellStyle name="Normal 3 2 3 2 3 3 2 4 2" xfId="12252"/>
    <cellStyle name="Normal 3 2 3 2 3 3 2 4 2 2" xfId="26630"/>
    <cellStyle name="Normal 3 2 3 2 3 3 2 4 2 2 2" xfId="55364"/>
    <cellStyle name="Normal 3 2 3 2 3 3 2 4 2 3" xfId="41040"/>
    <cellStyle name="Normal 3 2 3 2 3 3 2 4 3" xfId="19467"/>
    <cellStyle name="Normal 3 2 3 2 3 3 2 4 3 2" xfId="48202"/>
    <cellStyle name="Normal 3 2 3 2 3 3 2 4 4" xfId="33878"/>
    <cellStyle name="Normal 3 2 3 2 3 3 2 5" xfId="8659"/>
    <cellStyle name="Normal 3 2 3 2 3 3 2 5 2" xfId="23048"/>
    <cellStyle name="Normal 3 2 3 2 3 3 2 5 2 2" xfId="51783"/>
    <cellStyle name="Normal 3 2 3 2 3 3 2 5 3" xfId="37459"/>
    <cellStyle name="Normal 3 2 3 2 3 3 2 6" xfId="15885"/>
    <cellStyle name="Normal 3 2 3 2 3 3 2 6 2" xfId="44621"/>
    <cellStyle name="Normal 3 2 3 2 3 3 2 7" xfId="30297"/>
    <cellStyle name="Normal 3 2 3 2 3 3 3" xfId="1779"/>
    <cellStyle name="Normal 3 2 3 2 3 3 3 2" xfId="3571"/>
    <cellStyle name="Normal 3 2 3 2 3 3 3 2 2" xfId="7230"/>
    <cellStyle name="Normal 3 2 3 2 3 3 3 2 2 2" xfId="14490"/>
    <cellStyle name="Normal 3 2 3 2 3 3 3 2 2 2 2" xfId="28868"/>
    <cellStyle name="Normal 3 2 3 2 3 3 3 2 2 2 2 2" xfId="57602"/>
    <cellStyle name="Normal 3 2 3 2 3 3 3 2 2 2 3" xfId="43278"/>
    <cellStyle name="Normal 3 2 3 2 3 3 3 2 2 3" xfId="21705"/>
    <cellStyle name="Normal 3 2 3 2 3 3 3 2 2 3 2" xfId="50440"/>
    <cellStyle name="Normal 3 2 3 2 3 3 3 2 2 4" xfId="36116"/>
    <cellStyle name="Normal 3 2 3 2 3 3 3 2 3" xfId="10903"/>
    <cellStyle name="Normal 3 2 3 2 3 3 3 2 3 2" xfId="25286"/>
    <cellStyle name="Normal 3 2 3 2 3 3 3 2 3 2 2" xfId="54021"/>
    <cellStyle name="Normal 3 2 3 2 3 3 3 2 3 3" xfId="39697"/>
    <cellStyle name="Normal 3 2 3 2 3 3 3 2 4" xfId="18123"/>
    <cellStyle name="Normal 3 2 3 2 3 3 3 2 4 2" xfId="46859"/>
    <cellStyle name="Normal 3 2 3 2 3 3 3 2 5" xfId="32535"/>
    <cellStyle name="Normal 3 2 3 2 3 3 3 3" xfId="5440"/>
    <cellStyle name="Normal 3 2 3 2 3 3 3 3 2" xfId="12700"/>
    <cellStyle name="Normal 3 2 3 2 3 3 3 3 2 2" xfId="27078"/>
    <cellStyle name="Normal 3 2 3 2 3 3 3 3 2 2 2" xfId="55812"/>
    <cellStyle name="Normal 3 2 3 2 3 3 3 3 2 3" xfId="41488"/>
    <cellStyle name="Normal 3 2 3 2 3 3 3 3 3" xfId="19915"/>
    <cellStyle name="Normal 3 2 3 2 3 3 3 3 3 2" xfId="48650"/>
    <cellStyle name="Normal 3 2 3 2 3 3 3 3 4" xfId="34326"/>
    <cellStyle name="Normal 3 2 3 2 3 3 3 4" xfId="9113"/>
    <cellStyle name="Normal 3 2 3 2 3 3 3 4 2" xfId="23496"/>
    <cellStyle name="Normal 3 2 3 2 3 3 3 4 2 2" xfId="52231"/>
    <cellStyle name="Normal 3 2 3 2 3 3 3 4 3" xfId="37907"/>
    <cellStyle name="Normal 3 2 3 2 3 3 3 5" xfId="16333"/>
    <cellStyle name="Normal 3 2 3 2 3 3 3 5 2" xfId="45069"/>
    <cellStyle name="Normal 3 2 3 2 3 3 3 6" xfId="30745"/>
    <cellStyle name="Normal 3 2 3 2 3 3 4" xfId="2675"/>
    <cellStyle name="Normal 3 2 3 2 3 3 4 2" xfId="6335"/>
    <cellStyle name="Normal 3 2 3 2 3 3 4 2 2" xfId="13595"/>
    <cellStyle name="Normal 3 2 3 2 3 3 4 2 2 2" xfId="27973"/>
    <cellStyle name="Normal 3 2 3 2 3 3 4 2 2 2 2" xfId="56707"/>
    <cellStyle name="Normal 3 2 3 2 3 3 4 2 2 3" xfId="42383"/>
    <cellStyle name="Normal 3 2 3 2 3 3 4 2 3" xfId="20810"/>
    <cellStyle name="Normal 3 2 3 2 3 3 4 2 3 2" xfId="49545"/>
    <cellStyle name="Normal 3 2 3 2 3 3 4 2 4" xfId="35221"/>
    <cellStyle name="Normal 3 2 3 2 3 3 4 3" xfId="10008"/>
    <cellStyle name="Normal 3 2 3 2 3 3 4 3 2" xfId="24391"/>
    <cellStyle name="Normal 3 2 3 2 3 3 4 3 2 2" xfId="53126"/>
    <cellStyle name="Normal 3 2 3 2 3 3 4 3 3" xfId="38802"/>
    <cellStyle name="Normal 3 2 3 2 3 3 4 4" xfId="17228"/>
    <cellStyle name="Normal 3 2 3 2 3 3 4 4 2" xfId="45964"/>
    <cellStyle name="Normal 3 2 3 2 3 3 4 5" xfId="31640"/>
    <cellStyle name="Normal 3 2 3 2 3 3 5" xfId="4539"/>
    <cellStyle name="Normal 3 2 3 2 3 3 5 2" xfId="11805"/>
    <cellStyle name="Normal 3 2 3 2 3 3 5 2 2" xfId="26183"/>
    <cellStyle name="Normal 3 2 3 2 3 3 5 2 2 2" xfId="54917"/>
    <cellStyle name="Normal 3 2 3 2 3 3 5 2 3" xfId="40593"/>
    <cellStyle name="Normal 3 2 3 2 3 3 5 3" xfId="19020"/>
    <cellStyle name="Normal 3 2 3 2 3 3 5 3 2" xfId="47755"/>
    <cellStyle name="Normal 3 2 3 2 3 3 5 4" xfId="33431"/>
    <cellStyle name="Normal 3 2 3 2 3 3 6" xfId="8212"/>
    <cellStyle name="Normal 3 2 3 2 3 3 6 2" xfId="22601"/>
    <cellStyle name="Normal 3 2 3 2 3 3 6 2 2" xfId="51336"/>
    <cellStyle name="Normal 3 2 3 2 3 3 6 3" xfId="37012"/>
    <cellStyle name="Normal 3 2 3 2 3 3 7" xfId="15438"/>
    <cellStyle name="Normal 3 2 3 2 3 3 7 2" xfId="44174"/>
    <cellStyle name="Normal 3 2 3 2 3 3 8" xfId="29850"/>
    <cellStyle name="Normal 3 2 3 2 3 4" xfId="1019"/>
    <cellStyle name="Normal 3 2 3 2 3 4 2" xfId="2002"/>
    <cellStyle name="Normal 3 2 3 2 3 4 2 2" xfId="3794"/>
    <cellStyle name="Normal 3 2 3 2 3 4 2 2 2" xfId="7453"/>
    <cellStyle name="Normal 3 2 3 2 3 4 2 2 2 2" xfId="14713"/>
    <cellStyle name="Normal 3 2 3 2 3 4 2 2 2 2 2" xfId="29091"/>
    <cellStyle name="Normal 3 2 3 2 3 4 2 2 2 2 2 2" xfId="57825"/>
    <cellStyle name="Normal 3 2 3 2 3 4 2 2 2 2 3" xfId="43501"/>
    <cellStyle name="Normal 3 2 3 2 3 4 2 2 2 3" xfId="21928"/>
    <cellStyle name="Normal 3 2 3 2 3 4 2 2 2 3 2" xfId="50663"/>
    <cellStyle name="Normal 3 2 3 2 3 4 2 2 2 4" xfId="36339"/>
    <cellStyle name="Normal 3 2 3 2 3 4 2 2 3" xfId="11126"/>
    <cellStyle name="Normal 3 2 3 2 3 4 2 2 3 2" xfId="25509"/>
    <cellStyle name="Normal 3 2 3 2 3 4 2 2 3 2 2" xfId="54244"/>
    <cellStyle name="Normal 3 2 3 2 3 4 2 2 3 3" xfId="39920"/>
    <cellStyle name="Normal 3 2 3 2 3 4 2 2 4" xfId="18346"/>
    <cellStyle name="Normal 3 2 3 2 3 4 2 2 4 2" xfId="47082"/>
    <cellStyle name="Normal 3 2 3 2 3 4 2 2 5" xfId="32758"/>
    <cellStyle name="Normal 3 2 3 2 3 4 2 3" xfId="5663"/>
    <cellStyle name="Normal 3 2 3 2 3 4 2 3 2" xfId="12923"/>
    <cellStyle name="Normal 3 2 3 2 3 4 2 3 2 2" xfId="27301"/>
    <cellStyle name="Normal 3 2 3 2 3 4 2 3 2 2 2" xfId="56035"/>
    <cellStyle name="Normal 3 2 3 2 3 4 2 3 2 3" xfId="41711"/>
    <cellStyle name="Normal 3 2 3 2 3 4 2 3 3" xfId="20138"/>
    <cellStyle name="Normal 3 2 3 2 3 4 2 3 3 2" xfId="48873"/>
    <cellStyle name="Normal 3 2 3 2 3 4 2 3 4" xfId="34549"/>
    <cellStyle name="Normal 3 2 3 2 3 4 2 4" xfId="9336"/>
    <cellStyle name="Normal 3 2 3 2 3 4 2 4 2" xfId="23719"/>
    <cellStyle name="Normal 3 2 3 2 3 4 2 4 2 2" xfId="52454"/>
    <cellStyle name="Normal 3 2 3 2 3 4 2 4 3" xfId="38130"/>
    <cellStyle name="Normal 3 2 3 2 3 4 2 5" xfId="16556"/>
    <cellStyle name="Normal 3 2 3 2 3 4 2 5 2" xfId="45292"/>
    <cellStyle name="Normal 3 2 3 2 3 4 2 6" xfId="30968"/>
    <cellStyle name="Normal 3 2 3 2 3 4 3" xfId="2898"/>
    <cellStyle name="Normal 3 2 3 2 3 4 3 2" xfId="6558"/>
    <cellStyle name="Normal 3 2 3 2 3 4 3 2 2" xfId="13818"/>
    <cellStyle name="Normal 3 2 3 2 3 4 3 2 2 2" xfId="28196"/>
    <cellStyle name="Normal 3 2 3 2 3 4 3 2 2 2 2" xfId="56930"/>
    <cellStyle name="Normal 3 2 3 2 3 4 3 2 2 3" xfId="42606"/>
    <cellStyle name="Normal 3 2 3 2 3 4 3 2 3" xfId="21033"/>
    <cellStyle name="Normal 3 2 3 2 3 4 3 2 3 2" xfId="49768"/>
    <cellStyle name="Normal 3 2 3 2 3 4 3 2 4" xfId="35444"/>
    <cellStyle name="Normal 3 2 3 2 3 4 3 3" xfId="10231"/>
    <cellStyle name="Normal 3 2 3 2 3 4 3 3 2" xfId="24614"/>
    <cellStyle name="Normal 3 2 3 2 3 4 3 3 2 2" xfId="53349"/>
    <cellStyle name="Normal 3 2 3 2 3 4 3 3 3" xfId="39025"/>
    <cellStyle name="Normal 3 2 3 2 3 4 3 4" xfId="17451"/>
    <cellStyle name="Normal 3 2 3 2 3 4 3 4 2" xfId="46187"/>
    <cellStyle name="Normal 3 2 3 2 3 4 3 5" xfId="31863"/>
    <cellStyle name="Normal 3 2 3 2 3 4 4" xfId="4763"/>
    <cellStyle name="Normal 3 2 3 2 3 4 4 2" xfId="12028"/>
    <cellStyle name="Normal 3 2 3 2 3 4 4 2 2" xfId="26406"/>
    <cellStyle name="Normal 3 2 3 2 3 4 4 2 2 2" xfId="55140"/>
    <cellStyle name="Normal 3 2 3 2 3 4 4 2 3" xfId="40816"/>
    <cellStyle name="Normal 3 2 3 2 3 4 4 3" xfId="19243"/>
    <cellStyle name="Normal 3 2 3 2 3 4 4 3 2" xfId="47978"/>
    <cellStyle name="Normal 3 2 3 2 3 4 4 4" xfId="33654"/>
    <cellStyle name="Normal 3 2 3 2 3 4 5" xfId="8435"/>
    <cellStyle name="Normal 3 2 3 2 3 4 5 2" xfId="22824"/>
    <cellStyle name="Normal 3 2 3 2 3 4 5 2 2" xfId="51559"/>
    <cellStyle name="Normal 3 2 3 2 3 4 5 3" xfId="37235"/>
    <cellStyle name="Normal 3 2 3 2 3 4 6" xfId="15661"/>
    <cellStyle name="Normal 3 2 3 2 3 4 6 2" xfId="44397"/>
    <cellStyle name="Normal 3 2 3 2 3 4 7" xfId="30073"/>
    <cellStyle name="Normal 3 2 3 2 3 5" xfId="1543"/>
    <cellStyle name="Normal 3 2 3 2 3 5 2" xfId="3347"/>
    <cellStyle name="Normal 3 2 3 2 3 5 2 2" xfId="7006"/>
    <cellStyle name="Normal 3 2 3 2 3 5 2 2 2" xfId="14266"/>
    <cellStyle name="Normal 3 2 3 2 3 5 2 2 2 2" xfId="28644"/>
    <cellStyle name="Normal 3 2 3 2 3 5 2 2 2 2 2" xfId="57378"/>
    <cellStyle name="Normal 3 2 3 2 3 5 2 2 2 3" xfId="43054"/>
    <cellStyle name="Normal 3 2 3 2 3 5 2 2 3" xfId="21481"/>
    <cellStyle name="Normal 3 2 3 2 3 5 2 2 3 2" xfId="50216"/>
    <cellStyle name="Normal 3 2 3 2 3 5 2 2 4" xfId="35892"/>
    <cellStyle name="Normal 3 2 3 2 3 5 2 3" xfId="10679"/>
    <cellStyle name="Normal 3 2 3 2 3 5 2 3 2" xfId="25062"/>
    <cellStyle name="Normal 3 2 3 2 3 5 2 3 2 2" xfId="53797"/>
    <cellStyle name="Normal 3 2 3 2 3 5 2 3 3" xfId="39473"/>
    <cellStyle name="Normal 3 2 3 2 3 5 2 4" xfId="17899"/>
    <cellStyle name="Normal 3 2 3 2 3 5 2 4 2" xfId="46635"/>
    <cellStyle name="Normal 3 2 3 2 3 5 2 5" xfId="32311"/>
    <cellStyle name="Normal 3 2 3 2 3 5 3" xfId="5216"/>
    <cellStyle name="Normal 3 2 3 2 3 5 3 2" xfId="12476"/>
    <cellStyle name="Normal 3 2 3 2 3 5 3 2 2" xfId="26854"/>
    <cellStyle name="Normal 3 2 3 2 3 5 3 2 2 2" xfId="55588"/>
    <cellStyle name="Normal 3 2 3 2 3 5 3 2 3" xfId="41264"/>
    <cellStyle name="Normal 3 2 3 2 3 5 3 3" xfId="19691"/>
    <cellStyle name="Normal 3 2 3 2 3 5 3 3 2" xfId="48426"/>
    <cellStyle name="Normal 3 2 3 2 3 5 3 4" xfId="34102"/>
    <cellStyle name="Normal 3 2 3 2 3 5 4" xfId="8889"/>
    <cellStyle name="Normal 3 2 3 2 3 5 4 2" xfId="23272"/>
    <cellStyle name="Normal 3 2 3 2 3 5 4 2 2" xfId="52007"/>
    <cellStyle name="Normal 3 2 3 2 3 5 4 3" xfId="37683"/>
    <cellStyle name="Normal 3 2 3 2 3 5 5" xfId="16109"/>
    <cellStyle name="Normal 3 2 3 2 3 5 5 2" xfId="44845"/>
    <cellStyle name="Normal 3 2 3 2 3 5 6" xfId="30521"/>
    <cellStyle name="Normal 3 2 3 2 3 6" xfId="2451"/>
    <cellStyle name="Normal 3 2 3 2 3 6 2" xfId="6111"/>
    <cellStyle name="Normal 3 2 3 2 3 6 2 2" xfId="13371"/>
    <cellStyle name="Normal 3 2 3 2 3 6 2 2 2" xfId="27749"/>
    <cellStyle name="Normal 3 2 3 2 3 6 2 2 2 2" xfId="56483"/>
    <cellStyle name="Normal 3 2 3 2 3 6 2 2 3" xfId="42159"/>
    <cellStyle name="Normal 3 2 3 2 3 6 2 3" xfId="20586"/>
    <cellStyle name="Normal 3 2 3 2 3 6 2 3 2" xfId="49321"/>
    <cellStyle name="Normal 3 2 3 2 3 6 2 4" xfId="34997"/>
    <cellStyle name="Normal 3 2 3 2 3 6 3" xfId="9784"/>
    <cellStyle name="Normal 3 2 3 2 3 6 3 2" xfId="24167"/>
    <cellStyle name="Normal 3 2 3 2 3 6 3 2 2" xfId="52902"/>
    <cellStyle name="Normal 3 2 3 2 3 6 3 3" xfId="38578"/>
    <cellStyle name="Normal 3 2 3 2 3 6 4" xfId="17004"/>
    <cellStyle name="Normal 3 2 3 2 3 6 4 2" xfId="45740"/>
    <cellStyle name="Normal 3 2 3 2 3 6 5" xfId="31416"/>
    <cellStyle name="Normal 3 2 3 2 3 7" xfId="4310"/>
    <cellStyle name="Normal 3 2 3 2 3 7 2" xfId="11580"/>
    <cellStyle name="Normal 3 2 3 2 3 7 2 2" xfId="25959"/>
    <cellStyle name="Normal 3 2 3 2 3 7 2 2 2" xfId="54693"/>
    <cellStyle name="Normal 3 2 3 2 3 7 2 3" xfId="40369"/>
    <cellStyle name="Normal 3 2 3 2 3 7 3" xfId="18796"/>
    <cellStyle name="Normal 3 2 3 2 3 7 3 2" xfId="47531"/>
    <cellStyle name="Normal 3 2 3 2 3 7 4" xfId="33207"/>
    <cellStyle name="Normal 3 2 3 2 3 8" xfId="7979"/>
    <cellStyle name="Normal 3 2 3 2 3 8 2" xfId="22377"/>
    <cellStyle name="Normal 3 2 3 2 3 8 2 2" xfId="51112"/>
    <cellStyle name="Normal 3 2 3 2 3 8 3" xfId="36788"/>
    <cellStyle name="Normal 3 2 3 2 3 9" xfId="15214"/>
    <cellStyle name="Normal 3 2 3 2 3 9 2" xfId="43950"/>
    <cellStyle name="Normal 3 2 3 2 4" xfId="569"/>
    <cellStyle name="Normal 3 2 3 2 4 2" xfId="852"/>
    <cellStyle name="Normal 3 2 3 2 4 2 2" xfId="1299"/>
    <cellStyle name="Normal 3 2 3 2 4 2 2 2" xfId="2282"/>
    <cellStyle name="Normal 3 2 3 2 4 2 2 2 2" xfId="4074"/>
    <cellStyle name="Normal 3 2 3 2 4 2 2 2 2 2" xfId="7733"/>
    <cellStyle name="Normal 3 2 3 2 4 2 2 2 2 2 2" xfId="14993"/>
    <cellStyle name="Normal 3 2 3 2 4 2 2 2 2 2 2 2" xfId="29371"/>
    <cellStyle name="Normal 3 2 3 2 4 2 2 2 2 2 2 2 2" xfId="58105"/>
    <cellStyle name="Normal 3 2 3 2 4 2 2 2 2 2 2 3" xfId="43781"/>
    <cellStyle name="Normal 3 2 3 2 4 2 2 2 2 2 3" xfId="22208"/>
    <cellStyle name="Normal 3 2 3 2 4 2 2 2 2 2 3 2" xfId="50943"/>
    <cellStyle name="Normal 3 2 3 2 4 2 2 2 2 2 4" xfId="36619"/>
    <cellStyle name="Normal 3 2 3 2 4 2 2 2 2 3" xfId="11406"/>
    <cellStyle name="Normal 3 2 3 2 4 2 2 2 2 3 2" xfId="25789"/>
    <cellStyle name="Normal 3 2 3 2 4 2 2 2 2 3 2 2" xfId="54524"/>
    <cellStyle name="Normal 3 2 3 2 4 2 2 2 2 3 3" xfId="40200"/>
    <cellStyle name="Normal 3 2 3 2 4 2 2 2 2 4" xfId="18626"/>
    <cellStyle name="Normal 3 2 3 2 4 2 2 2 2 4 2" xfId="47362"/>
    <cellStyle name="Normal 3 2 3 2 4 2 2 2 2 5" xfId="33038"/>
    <cellStyle name="Normal 3 2 3 2 4 2 2 2 3" xfId="5943"/>
    <cellStyle name="Normal 3 2 3 2 4 2 2 2 3 2" xfId="13203"/>
    <cellStyle name="Normal 3 2 3 2 4 2 2 2 3 2 2" xfId="27581"/>
    <cellStyle name="Normal 3 2 3 2 4 2 2 2 3 2 2 2" xfId="56315"/>
    <cellStyle name="Normal 3 2 3 2 4 2 2 2 3 2 3" xfId="41991"/>
    <cellStyle name="Normal 3 2 3 2 4 2 2 2 3 3" xfId="20418"/>
    <cellStyle name="Normal 3 2 3 2 4 2 2 2 3 3 2" xfId="49153"/>
    <cellStyle name="Normal 3 2 3 2 4 2 2 2 3 4" xfId="34829"/>
    <cellStyle name="Normal 3 2 3 2 4 2 2 2 4" xfId="9616"/>
    <cellStyle name="Normal 3 2 3 2 4 2 2 2 4 2" xfId="23999"/>
    <cellStyle name="Normal 3 2 3 2 4 2 2 2 4 2 2" xfId="52734"/>
    <cellStyle name="Normal 3 2 3 2 4 2 2 2 4 3" xfId="38410"/>
    <cellStyle name="Normal 3 2 3 2 4 2 2 2 5" xfId="16836"/>
    <cellStyle name="Normal 3 2 3 2 4 2 2 2 5 2" xfId="45572"/>
    <cellStyle name="Normal 3 2 3 2 4 2 2 2 6" xfId="31248"/>
    <cellStyle name="Normal 3 2 3 2 4 2 2 3" xfId="3178"/>
    <cellStyle name="Normal 3 2 3 2 4 2 2 3 2" xfId="6838"/>
    <cellStyle name="Normal 3 2 3 2 4 2 2 3 2 2" xfId="14098"/>
    <cellStyle name="Normal 3 2 3 2 4 2 2 3 2 2 2" xfId="28476"/>
    <cellStyle name="Normal 3 2 3 2 4 2 2 3 2 2 2 2" xfId="57210"/>
    <cellStyle name="Normal 3 2 3 2 4 2 2 3 2 2 3" xfId="42886"/>
    <cellStyle name="Normal 3 2 3 2 4 2 2 3 2 3" xfId="21313"/>
    <cellStyle name="Normal 3 2 3 2 4 2 2 3 2 3 2" xfId="50048"/>
    <cellStyle name="Normal 3 2 3 2 4 2 2 3 2 4" xfId="35724"/>
    <cellStyle name="Normal 3 2 3 2 4 2 2 3 3" xfId="10511"/>
    <cellStyle name="Normal 3 2 3 2 4 2 2 3 3 2" xfId="24894"/>
    <cellStyle name="Normal 3 2 3 2 4 2 2 3 3 2 2" xfId="53629"/>
    <cellStyle name="Normal 3 2 3 2 4 2 2 3 3 3" xfId="39305"/>
    <cellStyle name="Normal 3 2 3 2 4 2 2 3 4" xfId="17731"/>
    <cellStyle name="Normal 3 2 3 2 4 2 2 3 4 2" xfId="46467"/>
    <cellStyle name="Normal 3 2 3 2 4 2 2 3 5" xfId="32143"/>
    <cellStyle name="Normal 3 2 3 2 4 2 2 4" xfId="5043"/>
    <cellStyle name="Normal 3 2 3 2 4 2 2 4 2" xfId="12308"/>
    <cellStyle name="Normal 3 2 3 2 4 2 2 4 2 2" xfId="26686"/>
    <cellStyle name="Normal 3 2 3 2 4 2 2 4 2 2 2" xfId="55420"/>
    <cellStyle name="Normal 3 2 3 2 4 2 2 4 2 3" xfId="41096"/>
    <cellStyle name="Normal 3 2 3 2 4 2 2 4 3" xfId="19523"/>
    <cellStyle name="Normal 3 2 3 2 4 2 2 4 3 2" xfId="48258"/>
    <cellStyle name="Normal 3 2 3 2 4 2 2 4 4" xfId="33934"/>
    <cellStyle name="Normal 3 2 3 2 4 2 2 5" xfId="8715"/>
    <cellStyle name="Normal 3 2 3 2 4 2 2 5 2" xfId="23104"/>
    <cellStyle name="Normal 3 2 3 2 4 2 2 5 2 2" xfId="51839"/>
    <cellStyle name="Normal 3 2 3 2 4 2 2 5 3" xfId="37515"/>
    <cellStyle name="Normal 3 2 3 2 4 2 2 6" xfId="15941"/>
    <cellStyle name="Normal 3 2 3 2 4 2 2 6 2" xfId="44677"/>
    <cellStyle name="Normal 3 2 3 2 4 2 2 7" xfId="30353"/>
    <cellStyle name="Normal 3 2 3 2 4 2 3" xfId="1835"/>
    <cellStyle name="Normal 3 2 3 2 4 2 3 2" xfId="3627"/>
    <cellStyle name="Normal 3 2 3 2 4 2 3 2 2" xfId="7286"/>
    <cellStyle name="Normal 3 2 3 2 4 2 3 2 2 2" xfId="14546"/>
    <cellStyle name="Normal 3 2 3 2 4 2 3 2 2 2 2" xfId="28924"/>
    <cellStyle name="Normal 3 2 3 2 4 2 3 2 2 2 2 2" xfId="57658"/>
    <cellStyle name="Normal 3 2 3 2 4 2 3 2 2 2 3" xfId="43334"/>
    <cellStyle name="Normal 3 2 3 2 4 2 3 2 2 3" xfId="21761"/>
    <cellStyle name="Normal 3 2 3 2 4 2 3 2 2 3 2" xfId="50496"/>
    <cellStyle name="Normal 3 2 3 2 4 2 3 2 2 4" xfId="36172"/>
    <cellStyle name="Normal 3 2 3 2 4 2 3 2 3" xfId="10959"/>
    <cellStyle name="Normal 3 2 3 2 4 2 3 2 3 2" xfId="25342"/>
    <cellStyle name="Normal 3 2 3 2 4 2 3 2 3 2 2" xfId="54077"/>
    <cellStyle name="Normal 3 2 3 2 4 2 3 2 3 3" xfId="39753"/>
    <cellStyle name="Normal 3 2 3 2 4 2 3 2 4" xfId="18179"/>
    <cellStyle name="Normal 3 2 3 2 4 2 3 2 4 2" xfId="46915"/>
    <cellStyle name="Normal 3 2 3 2 4 2 3 2 5" xfId="32591"/>
    <cellStyle name="Normal 3 2 3 2 4 2 3 3" xfId="5496"/>
    <cellStyle name="Normal 3 2 3 2 4 2 3 3 2" xfId="12756"/>
    <cellStyle name="Normal 3 2 3 2 4 2 3 3 2 2" xfId="27134"/>
    <cellStyle name="Normal 3 2 3 2 4 2 3 3 2 2 2" xfId="55868"/>
    <cellStyle name="Normal 3 2 3 2 4 2 3 3 2 3" xfId="41544"/>
    <cellStyle name="Normal 3 2 3 2 4 2 3 3 3" xfId="19971"/>
    <cellStyle name="Normal 3 2 3 2 4 2 3 3 3 2" xfId="48706"/>
    <cellStyle name="Normal 3 2 3 2 4 2 3 3 4" xfId="34382"/>
    <cellStyle name="Normal 3 2 3 2 4 2 3 4" xfId="9169"/>
    <cellStyle name="Normal 3 2 3 2 4 2 3 4 2" xfId="23552"/>
    <cellStyle name="Normal 3 2 3 2 4 2 3 4 2 2" xfId="52287"/>
    <cellStyle name="Normal 3 2 3 2 4 2 3 4 3" xfId="37963"/>
    <cellStyle name="Normal 3 2 3 2 4 2 3 5" xfId="16389"/>
    <cellStyle name="Normal 3 2 3 2 4 2 3 5 2" xfId="45125"/>
    <cellStyle name="Normal 3 2 3 2 4 2 3 6" xfId="30801"/>
    <cellStyle name="Normal 3 2 3 2 4 2 4" xfId="2731"/>
    <cellStyle name="Normal 3 2 3 2 4 2 4 2" xfId="6391"/>
    <cellStyle name="Normal 3 2 3 2 4 2 4 2 2" xfId="13651"/>
    <cellStyle name="Normal 3 2 3 2 4 2 4 2 2 2" xfId="28029"/>
    <cellStyle name="Normal 3 2 3 2 4 2 4 2 2 2 2" xfId="56763"/>
    <cellStyle name="Normal 3 2 3 2 4 2 4 2 2 3" xfId="42439"/>
    <cellStyle name="Normal 3 2 3 2 4 2 4 2 3" xfId="20866"/>
    <cellStyle name="Normal 3 2 3 2 4 2 4 2 3 2" xfId="49601"/>
    <cellStyle name="Normal 3 2 3 2 4 2 4 2 4" xfId="35277"/>
    <cellStyle name="Normal 3 2 3 2 4 2 4 3" xfId="10064"/>
    <cellStyle name="Normal 3 2 3 2 4 2 4 3 2" xfId="24447"/>
    <cellStyle name="Normal 3 2 3 2 4 2 4 3 2 2" xfId="53182"/>
    <cellStyle name="Normal 3 2 3 2 4 2 4 3 3" xfId="38858"/>
    <cellStyle name="Normal 3 2 3 2 4 2 4 4" xfId="17284"/>
    <cellStyle name="Normal 3 2 3 2 4 2 4 4 2" xfId="46020"/>
    <cellStyle name="Normal 3 2 3 2 4 2 4 5" xfId="31696"/>
    <cellStyle name="Normal 3 2 3 2 4 2 5" xfId="4596"/>
    <cellStyle name="Normal 3 2 3 2 4 2 5 2" xfId="11861"/>
    <cellStyle name="Normal 3 2 3 2 4 2 5 2 2" xfId="26239"/>
    <cellStyle name="Normal 3 2 3 2 4 2 5 2 2 2" xfId="54973"/>
    <cellStyle name="Normal 3 2 3 2 4 2 5 2 3" xfId="40649"/>
    <cellStyle name="Normal 3 2 3 2 4 2 5 3" xfId="19076"/>
    <cellStyle name="Normal 3 2 3 2 4 2 5 3 2" xfId="47811"/>
    <cellStyle name="Normal 3 2 3 2 4 2 5 4" xfId="33487"/>
    <cellStyle name="Normal 3 2 3 2 4 2 6" xfId="8268"/>
    <cellStyle name="Normal 3 2 3 2 4 2 6 2" xfId="22657"/>
    <cellStyle name="Normal 3 2 3 2 4 2 6 2 2" xfId="51392"/>
    <cellStyle name="Normal 3 2 3 2 4 2 6 3" xfId="37068"/>
    <cellStyle name="Normal 3 2 3 2 4 2 7" xfId="15494"/>
    <cellStyle name="Normal 3 2 3 2 4 2 7 2" xfId="44230"/>
    <cellStyle name="Normal 3 2 3 2 4 2 8" xfId="29906"/>
    <cellStyle name="Normal 3 2 3 2 4 3" xfId="1075"/>
    <cellStyle name="Normal 3 2 3 2 4 3 2" xfId="2058"/>
    <cellStyle name="Normal 3 2 3 2 4 3 2 2" xfId="3850"/>
    <cellStyle name="Normal 3 2 3 2 4 3 2 2 2" xfId="7509"/>
    <cellStyle name="Normal 3 2 3 2 4 3 2 2 2 2" xfId="14769"/>
    <cellStyle name="Normal 3 2 3 2 4 3 2 2 2 2 2" xfId="29147"/>
    <cellStyle name="Normal 3 2 3 2 4 3 2 2 2 2 2 2" xfId="57881"/>
    <cellStyle name="Normal 3 2 3 2 4 3 2 2 2 2 3" xfId="43557"/>
    <cellStyle name="Normal 3 2 3 2 4 3 2 2 2 3" xfId="21984"/>
    <cellStyle name="Normal 3 2 3 2 4 3 2 2 2 3 2" xfId="50719"/>
    <cellStyle name="Normal 3 2 3 2 4 3 2 2 2 4" xfId="36395"/>
    <cellStyle name="Normal 3 2 3 2 4 3 2 2 3" xfId="11182"/>
    <cellStyle name="Normal 3 2 3 2 4 3 2 2 3 2" xfId="25565"/>
    <cellStyle name="Normal 3 2 3 2 4 3 2 2 3 2 2" xfId="54300"/>
    <cellStyle name="Normal 3 2 3 2 4 3 2 2 3 3" xfId="39976"/>
    <cellStyle name="Normal 3 2 3 2 4 3 2 2 4" xfId="18402"/>
    <cellStyle name="Normal 3 2 3 2 4 3 2 2 4 2" xfId="47138"/>
    <cellStyle name="Normal 3 2 3 2 4 3 2 2 5" xfId="32814"/>
    <cellStyle name="Normal 3 2 3 2 4 3 2 3" xfId="5719"/>
    <cellStyle name="Normal 3 2 3 2 4 3 2 3 2" xfId="12979"/>
    <cellStyle name="Normal 3 2 3 2 4 3 2 3 2 2" xfId="27357"/>
    <cellStyle name="Normal 3 2 3 2 4 3 2 3 2 2 2" xfId="56091"/>
    <cellStyle name="Normal 3 2 3 2 4 3 2 3 2 3" xfId="41767"/>
    <cellStyle name="Normal 3 2 3 2 4 3 2 3 3" xfId="20194"/>
    <cellStyle name="Normal 3 2 3 2 4 3 2 3 3 2" xfId="48929"/>
    <cellStyle name="Normal 3 2 3 2 4 3 2 3 4" xfId="34605"/>
    <cellStyle name="Normal 3 2 3 2 4 3 2 4" xfId="9392"/>
    <cellStyle name="Normal 3 2 3 2 4 3 2 4 2" xfId="23775"/>
    <cellStyle name="Normal 3 2 3 2 4 3 2 4 2 2" xfId="52510"/>
    <cellStyle name="Normal 3 2 3 2 4 3 2 4 3" xfId="38186"/>
    <cellStyle name="Normal 3 2 3 2 4 3 2 5" xfId="16612"/>
    <cellStyle name="Normal 3 2 3 2 4 3 2 5 2" xfId="45348"/>
    <cellStyle name="Normal 3 2 3 2 4 3 2 6" xfId="31024"/>
    <cellStyle name="Normal 3 2 3 2 4 3 3" xfId="2954"/>
    <cellStyle name="Normal 3 2 3 2 4 3 3 2" xfId="6614"/>
    <cellStyle name="Normal 3 2 3 2 4 3 3 2 2" xfId="13874"/>
    <cellStyle name="Normal 3 2 3 2 4 3 3 2 2 2" xfId="28252"/>
    <cellStyle name="Normal 3 2 3 2 4 3 3 2 2 2 2" xfId="56986"/>
    <cellStyle name="Normal 3 2 3 2 4 3 3 2 2 3" xfId="42662"/>
    <cellStyle name="Normal 3 2 3 2 4 3 3 2 3" xfId="21089"/>
    <cellStyle name="Normal 3 2 3 2 4 3 3 2 3 2" xfId="49824"/>
    <cellStyle name="Normal 3 2 3 2 4 3 3 2 4" xfId="35500"/>
    <cellStyle name="Normal 3 2 3 2 4 3 3 3" xfId="10287"/>
    <cellStyle name="Normal 3 2 3 2 4 3 3 3 2" xfId="24670"/>
    <cellStyle name="Normal 3 2 3 2 4 3 3 3 2 2" xfId="53405"/>
    <cellStyle name="Normal 3 2 3 2 4 3 3 3 3" xfId="39081"/>
    <cellStyle name="Normal 3 2 3 2 4 3 3 4" xfId="17507"/>
    <cellStyle name="Normal 3 2 3 2 4 3 3 4 2" xfId="46243"/>
    <cellStyle name="Normal 3 2 3 2 4 3 3 5" xfId="31919"/>
    <cellStyle name="Normal 3 2 3 2 4 3 4" xfId="4819"/>
    <cellStyle name="Normal 3 2 3 2 4 3 4 2" xfId="12084"/>
    <cellStyle name="Normal 3 2 3 2 4 3 4 2 2" xfId="26462"/>
    <cellStyle name="Normal 3 2 3 2 4 3 4 2 2 2" xfId="55196"/>
    <cellStyle name="Normal 3 2 3 2 4 3 4 2 3" xfId="40872"/>
    <cellStyle name="Normal 3 2 3 2 4 3 4 3" xfId="19299"/>
    <cellStyle name="Normal 3 2 3 2 4 3 4 3 2" xfId="48034"/>
    <cellStyle name="Normal 3 2 3 2 4 3 4 4" xfId="33710"/>
    <cellStyle name="Normal 3 2 3 2 4 3 5" xfId="8491"/>
    <cellStyle name="Normal 3 2 3 2 4 3 5 2" xfId="22880"/>
    <cellStyle name="Normal 3 2 3 2 4 3 5 2 2" xfId="51615"/>
    <cellStyle name="Normal 3 2 3 2 4 3 5 3" xfId="37291"/>
    <cellStyle name="Normal 3 2 3 2 4 3 6" xfId="15717"/>
    <cellStyle name="Normal 3 2 3 2 4 3 6 2" xfId="44453"/>
    <cellStyle name="Normal 3 2 3 2 4 3 7" xfId="30129"/>
    <cellStyle name="Normal 3 2 3 2 4 4" xfId="1606"/>
    <cellStyle name="Normal 3 2 3 2 4 4 2" xfId="3403"/>
    <cellStyle name="Normal 3 2 3 2 4 4 2 2" xfId="7062"/>
    <cellStyle name="Normal 3 2 3 2 4 4 2 2 2" xfId="14322"/>
    <cellStyle name="Normal 3 2 3 2 4 4 2 2 2 2" xfId="28700"/>
    <cellStyle name="Normal 3 2 3 2 4 4 2 2 2 2 2" xfId="57434"/>
    <cellStyle name="Normal 3 2 3 2 4 4 2 2 2 3" xfId="43110"/>
    <cellStyle name="Normal 3 2 3 2 4 4 2 2 3" xfId="21537"/>
    <cellStyle name="Normal 3 2 3 2 4 4 2 2 3 2" xfId="50272"/>
    <cellStyle name="Normal 3 2 3 2 4 4 2 2 4" xfId="35948"/>
    <cellStyle name="Normal 3 2 3 2 4 4 2 3" xfId="10735"/>
    <cellStyle name="Normal 3 2 3 2 4 4 2 3 2" xfId="25118"/>
    <cellStyle name="Normal 3 2 3 2 4 4 2 3 2 2" xfId="53853"/>
    <cellStyle name="Normal 3 2 3 2 4 4 2 3 3" xfId="39529"/>
    <cellStyle name="Normal 3 2 3 2 4 4 2 4" xfId="17955"/>
    <cellStyle name="Normal 3 2 3 2 4 4 2 4 2" xfId="46691"/>
    <cellStyle name="Normal 3 2 3 2 4 4 2 5" xfId="32367"/>
    <cellStyle name="Normal 3 2 3 2 4 4 3" xfId="5272"/>
    <cellStyle name="Normal 3 2 3 2 4 4 3 2" xfId="12532"/>
    <cellStyle name="Normal 3 2 3 2 4 4 3 2 2" xfId="26910"/>
    <cellStyle name="Normal 3 2 3 2 4 4 3 2 2 2" xfId="55644"/>
    <cellStyle name="Normal 3 2 3 2 4 4 3 2 3" xfId="41320"/>
    <cellStyle name="Normal 3 2 3 2 4 4 3 3" xfId="19747"/>
    <cellStyle name="Normal 3 2 3 2 4 4 3 3 2" xfId="48482"/>
    <cellStyle name="Normal 3 2 3 2 4 4 3 4" xfId="34158"/>
    <cellStyle name="Normal 3 2 3 2 4 4 4" xfId="8945"/>
    <cellStyle name="Normal 3 2 3 2 4 4 4 2" xfId="23328"/>
    <cellStyle name="Normal 3 2 3 2 4 4 4 2 2" xfId="52063"/>
    <cellStyle name="Normal 3 2 3 2 4 4 4 3" xfId="37739"/>
    <cellStyle name="Normal 3 2 3 2 4 4 5" xfId="16165"/>
    <cellStyle name="Normal 3 2 3 2 4 4 5 2" xfId="44901"/>
    <cellStyle name="Normal 3 2 3 2 4 4 6" xfId="30577"/>
    <cellStyle name="Normal 3 2 3 2 4 5" xfId="2507"/>
    <cellStyle name="Normal 3 2 3 2 4 5 2" xfId="6167"/>
    <cellStyle name="Normal 3 2 3 2 4 5 2 2" xfId="13427"/>
    <cellStyle name="Normal 3 2 3 2 4 5 2 2 2" xfId="27805"/>
    <cellStyle name="Normal 3 2 3 2 4 5 2 2 2 2" xfId="56539"/>
    <cellStyle name="Normal 3 2 3 2 4 5 2 2 3" xfId="42215"/>
    <cellStyle name="Normal 3 2 3 2 4 5 2 3" xfId="20642"/>
    <cellStyle name="Normal 3 2 3 2 4 5 2 3 2" xfId="49377"/>
    <cellStyle name="Normal 3 2 3 2 4 5 2 4" xfId="35053"/>
    <cellStyle name="Normal 3 2 3 2 4 5 3" xfId="9840"/>
    <cellStyle name="Normal 3 2 3 2 4 5 3 2" xfId="24223"/>
    <cellStyle name="Normal 3 2 3 2 4 5 3 2 2" xfId="52958"/>
    <cellStyle name="Normal 3 2 3 2 4 5 3 3" xfId="38634"/>
    <cellStyle name="Normal 3 2 3 2 4 5 4" xfId="17060"/>
    <cellStyle name="Normal 3 2 3 2 4 5 4 2" xfId="45796"/>
    <cellStyle name="Normal 3 2 3 2 4 5 5" xfId="31472"/>
    <cellStyle name="Normal 3 2 3 2 4 6" xfId="4370"/>
    <cellStyle name="Normal 3 2 3 2 4 6 2" xfId="11637"/>
    <cellStyle name="Normal 3 2 3 2 4 6 2 2" xfId="26015"/>
    <cellStyle name="Normal 3 2 3 2 4 6 2 2 2" xfId="54749"/>
    <cellStyle name="Normal 3 2 3 2 4 6 2 3" xfId="40425"/>
    <cellStyle name="Normal 3 2 3 2 4 6 3" xfId="18852"/>
    <cellStyle name="Normal 3 2 3 2 4 6 3 2" xfId="47587"/>
    <cellStyle name="Normal 3 2 3 2 4 6 4" xfId="33263"/>
    <cellStyle name="Normal 3 2 3 2 4 7" xfId="8040"/>
    <cellStyle name="Normal 3 2 3 2 4 7 2" xfId="22433"/>
    <cellStyle name="Normal 3 2 3 2 4 7 2 2" xfId="51168"/>
    <cellStyle name="Normal 3 2 3 2 4 7 3" xfId="36844"/>
    <cellStyle name="Normal 3 2 3 2 4 8" xfId="15270"/>
    <cellStyle name="Normal 3 2 3 2 4 8 2" xfId="44006"/>
    <cellStyle name="Normal 3 2 3 2 4 9" xfId="29682"/>
    <cellStyle name="Normal 3 2 3 2 5" xfId="736"/>
    <cellStyle name="Normal 3 2 3 2 5 2" xfId="1187"/>
    <cellStyle name="Normal 3 2 3 2 5 2 2" xfId="2170"/>
    <cellStyle name="Normal 3 2 3 2 5 2 2 2" xfId="3962"/>
    <cellStyle name="Normal 3 2 3 2 5 2 2 2 2" xfId="7621"/>
    <cellStyle name="Normal 3 2 3 2 5 2 2 2 2 2" xfId="14881"/>
    <cellStyle name="Normal 3 2 3 2 5 2 2 2 2 2 2" xfId="29259"/>
    <cellStyle name="Normal 3 2 3 2 5 2 2 2 2 2 2 2" xfId="57993"/>
    <cellStyle name="Normal 3 2 3 2 5 2 2 2 2 2 3" xfId="43669"/>
    <cellStyle name="Normal 3 2 3 2 5 2 2 2 2 3" xfId="22096"/>
    <cellStyle name="Normal 3 2 3 2 5 2 2 2 2 3 2" xfId="50831"/>
    <cellStyle name="Normal 3 2 3 2 5 2 2 2 2 4" xfId="36507"/>
    <cellStyle name="Normal 3 2 3 2 5 2 2 2 3" xfId="11294"/>
    <cellStyle name="Normal 3 2 3 2 5 2 2 2 3 2" xfId="25677"/>
    <cellStyle name="Normal 3 2 3 2 5 2 2 2 3 2 2" xfId="54412"/>
    <cellStyle name="Normal 3 2 3 2 5 2 2 2 3 3" xfId="40088"/>
    <cellStyle name="Normal 3 2 3 2 5 2 2 2 4" xfId="18514"/>
    <cellStyle name="Normal 3 2 3 2 5 2 2 2 4 2" xfId="47250"/>
    <cellStyle name="Normal 3 2 3 2 5 2 2 2 5" xfId="32926"/>
    <cellStyle name="Normal 3 2 3 2 5 2 2 3" xfId="5831"/>
    <cellStyle name="Normal 3 2 3 2 5 2 2 3 2" xfId="13091"/>
    <cellStyle name="Normal 3 2 3 2 5 2 2 3 2 2" xfId="27469"/>
    <cellStyle name="Normal 3 2 3 2 5 2 2 3 2 2 2" xfId="56203"/>
    <cellStyle name="Normal 3 2 3 2 5 2 2 3 2 3" xfId="41879"/>
    <cellStyle name="Normal 3 2 3 2 5 2 2 3 3" xfId="20306"/>
    <cellStyle name="Normal 3 2 3 2 5 2 2 3 3 2" xfId="49041"/>
    <cellStyle name="Normal 3 2 3 2 5 2 2 3 4" xfId="34717"/>
    <cellStyle name="Normal 3 2 3 2 5 2 2 4" xfId="9504"/>
    <cellStyle name="Normal 3 2 3 2 5 2 2 4 2" xfId="23887"/>
    <cellStyle name="Normal 3 2 3 2 5 2 2 4 2 2" xfId="52622"/>
    <cellStyle name="Normal 3 2 3 2 5 2 2 4 3" xfId="38298"/>
    <cellStyle name="Normal 3 2 3 2 5 2 2 5" xfId="16724"/>
    <cellStyle name="Normal 3 2 3 2 5 2 2 5 2" xfId="45460"/>
    <cellStyle name="Normal 3 2 3 2 5 2 2 6" xfId="31136"/>
    <cellStyle name="Normal 3 2 3 2 5 2 3" xfId="3066"/>
    <cellStyle name="Normal 3 2 3 2 5 2 3 2" xfId="6726"/>
    <cellStyle name="Normal 3 2 3 2 5 2 3 2 2" xfId="13986"/>
    <cellStyle name="Normal 3 2 3 2 5 2 3 2 2 2" xfId="28364"/>
    <cellStyle name="Normal 3 2 3 2 5 2 3 2 2 2 2" xfId="57098"/>
    <cellStyle name="Normal 3 2 3 2 5 2 3 2 2 3" xfId="42774"/>
    <cellStyle name="Normal 3 2 3 2 5 2 3 2 3" xfId="21201"/>
    <cellStyle name="Normal 3 2 3 2 5 2 3 2 3 2" xfId="49936"/>
    <cellStyle name="Normal 3 2 3 2 5 2 3 2 4" xfId="35612"/>
    <cellStyle name="Normal 3 2 3 2 5 2 3 3" xfId="10399"/>
    <cellStyle name="Normal 3 2 3 2 5 2 3 3 2" xfId="24782"/>
    <cellStyle name="Normal 3 2 3 2 5 2 3 3 2 2" xfId="53517"/>
    <cellStyle name="Normal 3 2 3 2 5 2 3 3 3" xfId="39193"/>
    <cellStyle name="Normal 3 2 3 2 5 2 3 4" xfId="17619"/>
    <cellStyle name="Normal 3 2 3 2 5 2 3 4 2" xfId="46355"/>
    <cellStyle name="Normal 3 2 3 2 5 2 3 5" xfId="32031"/>
    <cellStyle name="Normal 3 2 3 2 5 2 4" xfId="4931"/>
    <cellStyle name="Normal 3 2 3 2 5 2 4 2" xfId="12196"/>
    <cellStyle name="Normal 3 2 3 2 5 2 4 2 2" xfId="26574"/>
    <cellStyle name="Normal 3 2 3 2 5 2 4 2 2 2" xfId="55308"/>
    <cellStyle name="Normal 3 2 3 2 5 2 4 2 3" xfId="40984"/>
    <cellStyle name="Normal 3 2 3 2 5 2 4 3" xfId="19411"/>
    <cellStyle name="Normal 3 2 3 2 5 2 4 3 2" xfId="48146"/>
    <cellStyle name="Normal 3 2 3 2 5 2 4 4" xfId="33822"/>
    <cellStyle name="Normal 3 2 3 2 5 2 5" xfId="8603"/>
    <cellStyle name="Normal 3 2 3 2 5 2 5 2" xfId="22992"/>
    <cellStyle name="Normal 3 2 3 2 5 2 5 2 2" xfId="51727"/>
    <cellStyle name="Normal 3 2 3 2 5 2 5 3" xfId="37403"/>
    <cellStyle name="Normal 3 2 3 2 5 2 6" xfId="15829"/>
    <cellStyle name="Normal 3 2 3 2 5 2 6 2" xfId="44565"/>
    <cellStyle name="Normal 3 2 3 2 5 2 7" xfId="30241"/>
    <cellStyle name="Normal 3 2 3 2 5 3" xfId="1723"/>
    <cellStyle name="Normal 3 2 3 2 5 3 2" xfId="3515"/>
    <cellStyle name="Normal 3 2 3 2 5 3 2 2" xfId="7174"/>
    <cellStyle name="Normal 3 2 3 2 5 3 2 2 2" xfId="14434"/>
    <cellStyle name="Normal 3 2 3 2 5 3 2 2 2 2" xfId="28812"/>
    <cellStyle name="Normal 3 2 3 2 5 3 2 2 2 2 2" xfId="57546"/>
    <cellStyle name="Normal 3 2 3 2 5 3 2 2 2 3" xfId="43222"/>
    <cellStyle name="Normal 3 2 3 2 5 3 2 2 3" xfId="21649"/>
    <cellStyle name="Normal 3 2 3 2 5 3 2 2 3 2" xfId="50384"/>
    <cellStyle name="Normal 3 2 3 2 5 3 2 2 4" xfId="36060"/>
    <cellStyle name="Normal 3 2 3 2 5 3 2 3" xfId="10847"/>
    <cellStyle name="Normal 3 2 3 2 5 3 2 3 2" xfId="25230"/>
    <cellStyle name="Normal 3 2 3 2 5 3 2 3 2 2" xfId="53965"/>
    <cellStyle name="Normal 3 2 3 2 5 3 2 3 3" xfId="39641"/>
    <cellStyle name="Normal 3 2 3 2 5 3 2 4" xfId="18067"/>
    <cellStyle name="Normal 3 2 3 2 5 3 2 4 2" xfId="46803"/>
    <cellStyle name="Normal 3 2 3 2 5 3 2 5" xfId="32479"/>
    <cellStyle name="Normal 3 2 3 2 5 3 3" xfId="5384"/>
    <cellStyle name="Normal 3 2 3 2 5 3 3 2" xfId="12644"/>
    <cellStyle name="Normal 3 2 3 2 5 3 3 2 2" xfId="27022"/>
    <cellStyle name="Normal 3 2 3 2 5 3 3 2 2 2" xfId="55756"/>
    <cellStyle name="Normal 3 2 3 2 5 3 3 2 3" xfId="41432"/>
    <cellStyle name="Normal 3 2 3 2 5 3 3 3" xfId="19859"/>
    <cellStyle name="Normal 3 2 3 2 5 3 3 3 2" xfId="48594"/>
    <cellStyle name="Normal 3 2 3 2 5 3 3 4" xfId="34270"/>
    <cellStyle name="Normal 3 2 3 2 5 3 4" xfId="9057"/>
    <cellStyle name="Normal 3 2 3 2 5 3 4 2" xfId="23440"/>
    <cellStyle name="Normal 3 2 3 2 5 3 4 2 2" xfId="52175"/>
    <cellStyle name="Normal 3 2 3 2 5 3 4 3" xfId="37851"/>
    <cellStyle name="Normal 3 2 3 2 5 3 5" xfId="16277"/>
    <cellStyle name="Normal 3 2 3 2 5 3 5 2" xfId="45013"/>
    <cellStyle name="Normal 3 2 3 2 5 3 6" xfId="30689"/>
    <cellStyle name="Normal 3 2 3 2 5 4" xfId="2619"/>
    <cellStyle name="Normal 3 2 3 2 5 4 2" xfId="6279"/>
    <cellStyle name="Normal 3 2 3 2 5 4 2 2" xfId="13539"/>
    <cellStyle name="Normal 3 2 3 2 5 4 2 2 2" xfId="27917"/>
    <cellStyle name="Normal 3 2 3 2 5 4 2 2 2 2" xfId="56651"/>
    <cellStyle name="Normal 3 2 3 2 5 4 2 2 3" xfId="42327"/>
    <cellStyle name="Normal 3 2 3 2 5 4 2 3" xfId="20754"/>
    <cellStyle name="Normal 3 2 3 2 5 4 2 3 2" xfId="49489"/>
    <cellStyle name="Normal 3 2 3 2 5 4 2 4" xfId="35165"/>
    <cellStyle name="Normal 3 2 3 2 5 4 3" xfId="9952"/>
    <cellStyle name="Normal 3 2 3 2 5 4 3 2" xfId="24335"/>
    <cellStyle name="Normal 3 2 3 2 5 4 3 2 2" xfId="53070"/>
    <cellStyle name="Normal 3 2 3 2 5 4 3 3" xfId="38746"/>
    <cellStyle name="Normal 3 2 3 2 5 4 4" xfId="17172"/>
    <cellStyle name="Normal 3 2 3 2 5 4 4 2" xfId="45908"/>
    <cellStyle name="Normal 3 2 3 2 5 4 5" xfId="31584"/>
    <cellStyle name="Normal 3 2 3 2 5 5" xfId="4483"/>
    <cellStyle name="Normal 3 2 3 2 5 5 2" xfId="11749"/>
    <cellStyle name="Normal 3 2 3 2 5 5 2 2" xfId="26127"/>
    <cellStyle name="Normal 3 2 3 2 5 5 2 2 2" xfId="54861"/>
    <cellStyle name="Normal 3 2 3 2 5 5 2 3" xfId="40537"/>
    <cellStyle name="Normal 3 2 3 2 5 5 3" xfId="18964"/>
    <cellStyle name="Normal 3 2 3 2 5 5 3 2" xfId="47699"/>
    <cellStyle name="Normal 3 2 3 2 5 5 4" xfId="33375"/>
    <cellStyle name="Normal 3 2 3 2 5 6" xfId="8156"/>
    <cellStyle name="Normal 3 2 3 2 5 6 2" xfId="22545"/>
    <cellStyle name="Normal 3 2 3 2 5 6 2 2" xfId="51280"/>
    <cellStyle name="Normal 3 2 3 2 5 6 3" xfId="36956"/>
    <cellStyle name="Normal 3 2 3 2 5 7" xfId="15382"/>
    <cellStyle name="Normal 3 2 3 2 5 7 2" xfId="44118"/>
    <cellStyle name="Normal 3 2 3 2 5 8" xfId="29794"/>
    <cellStyle name="Normal 3 2 3 2 6" xfId="963"/>
    <cellStyle name="Normal 3 2 3 2 6 2" xfId="1946"/>
    <cellStyle name="Normal 3 2 3 2 6 2 2" xfId="3738"/>
    <cellStyle name="Normal 3 2 3 2 6 2 2 2" xfId="7397"/>
    <cellStyle name="Normal 3 2 3 2 6 2 2 2 2" xfId="14657"/>
    <cellStyle name="Normal 3 2 3 2 6 2 2 2 2 2" xfId="29035"/>
    <cellStyle name="Normal 3 2 3 2 6 2 2 2 2 2 2" xfId="57769"/>
    <cellStyle name="Normal 3 2 3 2 6 2 2 2 2 3" xfId="43445"/>
    <cellStyle name="Normal 3 2 3 2 6 2 2 2 3" xfId="21872"/>
    <cellStyle name="Normal 3 2 3 2 6 2 2 2 3 2" xfId="50607"/>
    <cellStyle name="Normal 3 2 3 2 6 2 2 2 4" xfId="36283"/>
    <cellStyle name="Normal 3 2 3 2 6 2 2 3" xfId="11070"/>
    <cellStyle name="Normal 3 2 3 2 6 2 2 3 2" xfId="25453"/>
    <cellStyle name="Normal 3 2 3 2 6 2 2 3 2 2" xfId="54188"/>
    <cellStyle name="Normal 3 2 3 2 6 2 2 3 3" xfId="39864"/>
    <cellStyle name="Normal 3 2 3 2 6 2 2 4" xfId="18290"/>
    <cellStyle name="Normal 3 2 3 2 6 2 2 4 2" xfId="47026"/>
    <cellStyle name="Normal 3 2 3 2 6 2 2 5" xfId="32702"/>
    <cellStyle name="Normal 3 2 3 2 6 2 3" xfId="5607"/>
    <cellStyle name="Normal 3 2 3 2 6 2 3 2" xfId="12867"/>
    <cellStyle name="Normal 3 2 3 2 6 2 3 2 2" xfId="27245"/>
    <cellStyle name="Normal 3 2 3 2 6 2 3 2 2 2" xfId="55979"/>
    <cellStyle name="Normal 3 2 3 2 6 2 3 2 3" xfId="41655"/>
    <cellStyle name="Normal 3 2 3 2 6 2 3 3" xfId="20082"/>
    <cellStyle name="Normal 3 2 3 2 6 2 3 3 2" xfId="48817"/>
    <cellStyle name="Normal 3 2 3 2 6 2 3 4" xfId="34493"/>
    <cellStyle name="Normal 3 2 3 2 6 2 4" xfId="9280"/>
    <cellStyle name="Normal 3 2 3 2 6 2 4 2" xfId="23663"/>
    <cellStyle name="Normal 3 2 3 2 6 2 4 2 2" xfId="52398"/>
    <cellStyle name="Normal 3 2 3 2 6 2 4 3" xfId="38074"/>
    <cellStyle name="Normal 3 2 3 2 6 2 5" xfId="16500"/>
    <cellStyle name="Normal 3 2 3 2 6 2 5 2" xfId="45236"/>
    <cellStyle name="Normal 3 2 3 2 6 2 6" xfId="30912"/>
    <cellStyle name="Normal 3 2 3 2 6 3" xfId="2842"/>
    <cellStyle name="Normal 3 2 3 2 6 3 2" xfId="6502"/>
    <cellStyle name="Normal 3 2 3 2 6 3 2 2" xfId="13762"/>
    <cellStyle name="Normal 3 2 3 2 6 3 2 2 2" xfId="28140"/>
    <cellStyle name="Normal 3 2 3 2 6 3 2 2 2 2" xfId="56874"/>
    <cellStyle name="Normal 3 2 3 2 6 3 2 2 3" xfId="42550"/>
    <cellStyle name="Normal 3 2 3 2 6 3 2 3" xfId="20977"/>
    <cellStyle name="Normal 3 2 3 2 6 3 2 3 2" xfId="49712"/>
    <cellStyle name="Normal 3 2 3 2 6 3 2 4" xfId="35388"/>
    <cellStyle name="Normal 3 2 3 2 6 3 3" xfId="10175"/>
    <cellStyle name="Normal 3 2 3 2 6 3 3 2" xfId="24558"/>
    <cellStyle name="Normal 3 2 3 2 6 3 3 2 2" xfId="53293"/>
    <cellStyle name="Normal 3 2 3 2 6 3 3 3" xfId="38969"/>
    <cellStyle name="Normal 3 2 3 2 6 3 4" xfId="17395"/>
    <cellStyle name="Normal 3 2 3 2 6 3 4 2" xfId="46131"/>
    <cellStyle name="Normal 3 2 3 2 6 3 5" xfId="31807"/>
    <cellStyle name="Normal 3 2 3 2 6 4" xfId="4707"/>
    <cellStyle name="Normal 3 2 3 2 6 4 2" xfId="11972"/>
    <cellStyle name="Normal 3 2 3 2 6 4 2 2" xfId="26350"/>
    <cellStyle name="Normal 3 2 3 2 6 4 2 2 2" xfId="55084"/>
    <cellStyle name="Normal 3 2 3 2 6 4 2 3" xfId="40760"/>
    <cellStyle name="Normal 3 2 3 2 6 4 3" xfId="19187"/>
    <cellStyle name="Normal 3 2 3 2 6 4 3 2" xfId="47922"/>
    <cellStyle name="Normal 3 2 3 2 6 4 4" xfId="33598"/>
    <cellStyle name="Normal 3 2 3 2 6 5" xfId="8379"/>
    <cellStyle name="Normal 3 2 3 2 6 5 2" xfId="22768"/>
    <cellStyle name="Normal 3 2 3 2 6 5 2 2" xfId="51503"/>
    <cellStyle name="Normal 3 2 3 2 6 5 3" xfId="37179"/>
    <cellStyle name="Normal 3 2 3 2 6 6" xfId="15605"/>
    <cellStyle name="Normal 3 2 3 2 6 6 2" xfId="44341"/>
    <cellStyle name="Normal 3 2 3 2 6 7" xfId="30017"/>
    <cellStyle name="Normal 3 2 3 2 7" xfId="1477"/>
    <cellStyle name="Normal 3 2 3 2 7 2" xfId="3291"/>
    <cellStyle name="Normal 3 2 3 2 7 2 2" xfId="6950"/>
    <cellStyle name="Normal 3 2 3 2 7 2 2 2" xfId="14210"/>
    <cellStyle name="Normal 3 2 3 2 7 2 2 2 2" xfId="28588"/>
    <cellStyle name="Normal 3 2 3 2 7 2 2 2 2 2" xfId="57322"/>
    <cellStyle name="Normal 3 2 3 2 7 2 2 2 3" xfId="42998"/>
    <cellStyle name="Normal 3 2 3 2 7 2 2 3" xfId="21425"/>
    <cellStyle name="Normal 3 2 3 2 7 2 2 3 2" xfId="50160"/>
    <cellStyle name="Normal 3 2 3 2 7 2 2 4" xfId="35836"/>
    <cellStyle name="Normal 3 2 3 2 7 2 3" xfId="10623"/>
    <cellStyle name="Normal 3 2 3 2 7 2 3 2" xfId="25006"/>
    <cellStyle name="Normal 3 2 3 2 7 2 3 2 2" xfId="53741"/>
    <cellStyle name="Normal 3 2 3 2 7 2 3 3" xfId="39417"/>
    <cellStyle name="Normal 3 2 3 2 7 2 4" xfId="17843"/>
    <cellStyle name="Normal 3 2 3 2 7 2 4 2" xfId="46579"/>
    <cellStyle name="Normal 3 2 3 2 7 2 5" xfId="32255"/>
    <cellStyle name="Normal 3 2 3 2 7 3" xfId="5159"/>
    <cellStyle name="Normal 3 2 3 2 7 3 2" xfId="12420"/>
    <cellStyle name="Normal 3 2 3 2 7 3 2 2" xfId="26798"/>
    <cellStyle name="Normal 3 2 3 2 7 3 2 2 2" xfId="55532"/>
    <cellStyle name="Normal 3 2 3 2 7 3 2 3" xfId="41208"/>
    <cellStyle name="Normal 3 2 3 2 7 3 3" xfId="19635"/>
    <cellStyle name="Normal 3 2 3 2 7 3 3 2" xfId="48370"/>
    <cellStyle name="Normal 3 2 3 2 7 3 4" xfId="34046"/>
    <cellStyle name="Normal 3 2 3 2 7 4" xfId="8832"/>
    <cellStyle name="Normal 3 2 3 2 7 4 2" xfId="23216"/>
    <cellStyle name="Normal 3 2 3 2 7 4 2 2" xfId="51951"/>
    <cellStyle name="Normal 3 2 3 2 7 4 3" xfId="37627"/>
    <cellStyle name="Normal 3 2 3 2 7 5" xfId="16053"/>
    <cellStyle name="Normal 3 2 3 2 7 5 2" xfId="44789"/>
    <cellStyle name="Normal 3 2 3 2 7 6" xfId="30465"/>
    <cellStyle name="Normal 3 2 3 2 8" xfId="2395"/>
    <cellStyle name="Normal 3 2 3 2 8 2" xfId="6055"/>
    <cellStyle name="Normal 3 2 3 2 8 2 2" xfId="13315"/>
    <cellStyle name="Normal 3 2 3 2 8 2 2 2" xfId="27693"/>
    <cellStyle name="Normal 3 2 3 2 8 2 2 2 2" xfId="56427"/>
    <cellStyle name="Normal 3 2 3 2 8 2 2 3" xfId="42103"/>
    <cellStyle name="Normal 3 2 3 2 8 2 3" xfId="20530"/>
    <cellStyle name="Normal 3 2 3 2 8 2 3 2" xfId="49265"/>
    <cellStyle name="Normal 3 2 3 2 8 2 4" xfId="34941"/>
    <cellStyle name="Normal 3 2 3 2 8 3" xfId="9728"/>
    <cellStyle name="Normal 3 2 3 2 8 3 2" xfId="24111"/>
    <cellStyle name="Normal 3 2 3 2 8 3 2 2" xfId="52846"/>
    <cellStyle name="Normal 3 2 3 2 8 3 3" xfId="38522"/>
    <cellStyle name="Normal 3 2 3 2 8 4" xfId="16948"/>
    <cellStyle name="Normal 3 2 3 2 8 4 2" xfId="45684"/>
    <cellStyle name="Normal 3 2 3 2 8 5" xfId="31360"/>
    <cellStyle name="Normal 3 2 3 2 9" xfId="4249"/>
    <cellStyle name="Normal 3 2 3 2 9 2" xfId="11524"/>
    <cellStyle name="Normal 3 2 3 2 9 2 2" xfId="25903"/>
    <cellStyle name="Normal 3 2 3 2 9 2 2 2" xfId="54637"/>
    <cellStyle name="Normal 3 2 3 2 9 2 3" xfId="40313"/>
    <cellStyle name="Normal 3 2 3 2 9 3" xfId="18740"/>
    <cellStyle name="Normal 3 2 3 2 9 3 2" xfId="47475"/>
    <cellStyle name="Normal 3 2 3 2 9 4" xfId="33151"/>
    <cellStyle name="Normal 3 2 3 3" xfId="350"/>
    <cellStyle name="Normal 3 2 3 3 10" xfId="15172"/>
    <cellStyle name="Normal 3 2 3 3 10 2" xfId="43908"/>
    <cellStyle name="Normal 3 2 3 3 11" xfId="29584"/>
    <cellStyle name="Normal 3 2 3 3 2" xfId="450"/>
    <cellStyle name="Normal 3 2 3 3 2 10" xfId="29640"/>
    <cellStyle name="Normal 3 2 3 3 2 2" xfId="650"/>
    <cellStyle name="Normal 3 2 3 3 2 2 2" xfId="922"/>
    <cellStyle name="Normal 3 2 3 3 2 2 2 2" xfId="1369"/>
    <cellStyle name="Normal 3 2 3 3 2 2 2 2 2" xfId="2352"/>
    <cellStyle name="Normal 3 2 3 3 2 2 2 2 2 2" xfId="4144"/>
    <cellStyle name="Normal 3 2 3 3 2 2 2 2 2 2 2" xfId="7803"/>
    <cellStyle name="Normal 3 2 3 3 2 2 2 2 2 2 2 2" xfId="15063"/>
    <cellStyle name="Normal 3 2 3 3 2 2 2 2 2 2 2 2 2" xfId="29441"/>
    <cellStyle name="Normal 3 2 3 3 2 2 2 2 2 2 2 2 2 2" xfId="58175"/>
    <cellStyle name="Normal 3 2 3 3 2 2 2 2 2 2 2 2 3" xfId="43851"/>
    <cellStyle name="Normal 3 2 3 3 2 2 2 2 2 2 2 3" xfId="22278"/>
    <cellStyle name="Normal 3 2 3 3 2 2 2 2 2 2 2 3 2" xfId="51013"/>
    <cellStyle name="Normal 3 2 3 3 2 2 2 2 2 2 2 4" xfId="36689"/>
    <cellStyle name="Normal 3 2 3 3 2 2 2 2 2 2 3" xfId="11476"/>
    <cellStyle name="Normal 3 2 3 3 2 2 2 2 2 2 3 2" xfId="25859"/>
    <cellStyle name="Normal 3 2 3 3 2 2 2 2 2 2 3 2 2" xfId="54594"/>
    <cellStyle name="Normal 3 2 3 3 2 2 2 2 2 2 3 3" xfId="40270"/>
    <cellStyle name="Normal 3 2 3 3 2 2 2 2 2 2 4" xfId="18696"/>
    <cellStyle name="Normal 3 2 3 3 2 2 2 2 2 2 4 2" xfId="47432"/>
    <cellStyle name="Normal 3 2 3 3 2 2 2 2 2 2 5" xfId="33108"/>
    <cellStyle name="Normal 3 2 3 3 2 2 2 2 2 3" xfId="6013"/>
    <cellStyle name="Normal 3 2 3 3 2 2 2 2 2 3 2" xfId="13273"/>
    <cellStyle name="Normal 3 2 3 3 2 2 2 2 2 3 2 2" xfId="27651"/>
    <cellStyle name="Normal 3 2 3 3 2 2 2 2 2 3 2 2 2" xfId="56385"/>
    <cellStyle name="Normal 3 2 3 3 2 2 2 2 2 3 2 3" xfId="42061"/>
    <cellStyle name="Normal 3 2 3 3 2 2 2 2 2 3 3" xfId="20488"/>
    <cellStyle name="Normal 3 2 3 3 2 2 2 2 2 3 3 2" xfId="49223"/>
    <cellStyle name="Normal 3 2 3 3 2 2 2 2 2 3 4" xfId="34899"/>
    <cellStyle name="Normal 3 2 3 3 2 2 2 2 2 4" xfId="9686"/>
    <cellStyle name="Normal 3 2 3 3 2 2 2 2 2 4 2" xfId="24069"/>
    <cellStyle name="Normal 3 2 3 3 2 2 2 2 2 4 2 2" xfId="52804"/>
    <cellStyle name="Normal 3 2 3 3 2 2 2 2 2 4 3" xfId="38480"/>
    <cellStyle name="Normal 3 2 3 3 2 2 2 2 2 5" xfId="16906"/>
    <cellStyle name="Normal 3 2 3 3 2 2 2 2 2 5 2" xfId="45642"/>
    <cellStyle name="Normal 3 2 3 3 2 2 2 2 2 6" xfId="31318"/>
    <cellStyle name="Normal 3 2 3 3 2 2 2 2 3" xfId="3248"/>
    <cellStyle name="Normal 3 2 3 3 2 2 2 2 3 2" xfId="6908"/>
    <cellStyle name="Normal 3 2 3 3 2 2 2 2 3 2 2" xfId="14168"/>
    <cellStyle name="Normal 3 2 3 3 2 2 2 2 3 2 2 2" xfId="28546"/>
    <cellStyle name="Normal 3 2 3 3 2 2 2 2 3 2 2 2 2" xfId="57280"/>
    <cellStyle name="Normal 3 2 3 3 2 2 2 2 3 2 2 3" xfId="42956"/>
    <cellStyle name="Normal 3 2 3 3 2 2 2 2 3 2 3" xfId="21383"/>
    <cellStyle name="Normal 3 2 3 3 2 2 2 2 3 2 3 2" xfId="50118"/>
    <cellStyle name="Normal 3 2 3 3 2 2 2 2 3 2 4" xfId="35794"/>
    <cellStyle name="Normal 3 2 3 3 2 2 2 2 3 3" xfId="10581"/>
    <cellStyle name="Normal 3 2 3 3 2 2 2 2 3 3 2" xfId="24964"/>
    <cellStyle name="Normal 3 2 3 3 2 2 2 2 3 3 2 2" xfId="53699"/>
    <cellStyle name="Normal 3 2 3 3 2 2 2 2 3 3 3" xfId="39375"/>
    <cellStyle name="Normal 3 2 3 3 2 2 2 2 3 4" xfId="17801"/>
    <cellStyle name="Normal 3 2 3 3 2 2 2 2 3 4 2" xfId="46537"/>
    <cellStyle name="Normal 3 2 3 3 2 2 2 2 3 5" xfId="32213"/>
    <cellStyle name="Normal 3 2 3 3 2 2 2 2 4" xfId="5113"/>
    <cellStyle name="Normal 3 2 3 3 2 2 2 2 4 2" xfId="12378"/>
    <cellStyle name="Normal 3 2 3 3 2 2 2 2 4 2 2" xfId="26756"/>
    <cellStyle name="Normal 3 2 3 3 2 2 2 2 4 2 2 2" xfId="55490"/>
    <cellStyle name="Normal 3 2 3 3 2 2 2 2 4 2 3" xfId="41166"/>
    <cellStyle name="Normal 3 2 3 3 2 2 2 2 4 3" xfId="19593"/>
    <cellStyle name="Normal 3 2 3 3 2 2 2 2 4 3 2" xfId="48328"/>
    <cellStyle name="Normal 3 2 3 3 2 2 2 2 4 4" xfId="34004"/>
    <cellStyle name="Normal 3 2 3 3 2 2 2 2 5" xfId="8785"/>
    <cellStyle name="Normal 3 2 3 3 2 2 2 2 5 2" xfId="23174"/>
    <cellStyle name="Normal 3 2 3 3 2 2 2 2 5 2 2" xfId="51909"/>
    <cellStyle name="Normal 3 2 3 3 2 2 2 2 5 3" xfId="37585"/>
    <cellStyle name="Normal 3 2 3 3 2 2 2 2 6" xfId="16011"/>
    <cellStyle name="Normal 3 2 3 3 2 2 2 2 6 2" xfId="44747"/>
    <cellStyle name="Normal 3 2 3 3 2 2 2 2 7" xfId="30423"/>
    <cellStyle name="Normal 3 2 3 3 2 2 2 3" xfId="1905"/>
    <cellStyle name="Normal 3 2 3 3 2 2 2 3 2" xfId="3697"/>
    <cellStyle name="Normal 3 2 3 3 2 2 2 3 2 2" xfId="7356"/>
    <cellStyle name="Normal 3 2 3 3 2 2 2 3 2 2 2" xfId="14616"/>
    <cellStyle name="Normal 3 2 3 3 2 2 2 3 2 2 2 2" xfId="28994"/>
    <cellStyle name="Normal 3 2 3 3 2 2 2 3 2 2 2 2 2" xfId="57728"/>
    <cellStyle name="Normal 3 2 3 3 2 2 2 3 2 2 2 3" xfId="43404"/>
    <cellStyle name="Normal 3 2 3 3 2 2 2 3 2 2 3" xfId="21831"/>
    <cellStyle name="Normal 3 2 3 3 2 2 2 3 2 2 3 2" xfId="50566"/>
    <cellStyle name="Normal 3 2 3 3 2 2 2 3 2 2 4" xfId="36242"/>
    <cellStyle name="Normal 3 2 3 3 2 2 2 3 2 3" xfId="11029"/>
    <cellStyle name="Normal 3 2 3 3 2 2 2 3 2 3 2" xfId="25412"/>
    <cellStyle name="Normal 3 2 3 3 2 2 2 3 2 3 2 2" xfId="54147"/>
    <cellStyle name="Normal 3 2 3 3 2 2 2 3 2 3 3" xfId="39823"/>
    <cellStyle name="Normal 3 2 3 3 2 2 2 3 2 4" xfId="18249"/>
    <cellStyle name="Normal 3 2 3 3 2 2 2 3 2 4 2" xfId="46985"/>
    <cellStyle name="Normal 3 2 3 3 2 2 2 3 2 5" xfId="32661"/>
    <cellStyle name="Normal 3 2 3 3 2 2 2 3 3" xfId="5566"/>
    <cellStyle name="Normal 3 2 3 3 2 2 2 3 3 2" xfId="12826"/>
    <cellStyle name="Normal 3 2 3 3 2 2 2 3 3 2 2" xfId="27204"/>
    <cellStyle name="Normal 3 2 3 3 2 2 2 3 3 2 2 2" xfId="55938"/>
    <cellStyle name="Normal 3 2 3 3 2 2 2 3 3 2 3" xfId="41614"/>
    <cellStyle name="Normal 3 2 3 3 2 2 2 3 3 3" xfId="20041"/>
    <cellStyle name="Normal 3 2 3 3 2 2 2 3 3 3 2" xfId="48776"/>
    <cellStyle name="Normal 3 2 3 3 2 2 2 3 3 4" xfId="34452"/>
    <cellStyle name="Normal 3 2 3 3 2 2 2 3 4" xfId="9239"/>
    <cellStyle name="Normal 3 2 3 3 2 2 2 3 4 2" xfId="23622"/>
    <cellStyle name="Normal 3 2 3 3 2 2 2 3 4 2 2" xfId="52357"/>
    <cellStyle name="Normal 3 2 3 3 2 2 2 3 4 3" xfId="38033"/>
    <cellStyle name="Normal 3 2 3 3 2 2 2 3 5" xfId="16459"/>
    <cellStyle name="Normal 3 2 3 3 2 2 2 3 5 2" xfId="45195"/>
    <cellStyle name="Normal 3 2 3 3 2 2 2 3 6" xfId="30871"/>
    <cellStyle name="Normal 3 2 3 3 2 2 2 4" xfId="2801"/>
    <cellStyle name="Normal 3 2 3 3 2 2 2 4 2" xfId="6461"/>
    <cellStyle name="Normal 3 2 3 3 2 2 2 4 2 2" xfId="13721"/>
    <cellStyle name="Normal 3 2 3 3 2 2 2 4 2 2 2" xfId="28099"/>
    <cellStyle name="Normal 3 2 3 3 2 2 2 4 2 2 2 2" xfId="56833"/>
    <cellStyle name="Normal 3 2 3 3 2 2 2 4 2 2 3" xfId="42509"/>
    <cellStyle name="Normal 3 2 3 3 2 2 2 4 2 3" xfId="20936"/>
    <cellStyle name="Normal 3 2 3 3 2 2 2 4 2 3 2" xfId="49671"/>
    <cellStyle name="Normal 3 2 3 3 2 2 2 4 2 4" xfId="35347"/>
    <cellStyle name="Normal 3 2 3 3 2 2 2 4 3" xfId="10134"/>
    <cellStyle name="Normal 3 2 3 3 2 2 2 4 3 2" xfId="24517"/>
    <cellStyle name="Normal 3 2 3 3 2 2 2 4 3 2 2" xfId="53252"/>
    <cellStyle name="Normal 3 2 3 3 2 2 2 4 3 3" xfId="38928"/>
    <cellStyle name="Normal 3 2 3 3 2 2 2 4 4" xfId="17354"/>
    <cellStyle name="Normal 3 2 3 3 2 2 2 4 4 2" xfId="46090"/>
    <cellStyle name="Normal 3 2 3 3 2 2 2 4 5" xfId="31766"/>
    <cellStyle name="Normal 3 2 3 3 2 2 2 5" xfId="4666"/>
    <cellStyle name="Normal 3 2 3 3 2 2 2 5 2" xfId="11931"/>
    <cellStyle name="Normal 3 2 3 3 2 2 2 5 2 2" xfId="26309"/>
    <cellStyle name="Normal 3 2 3 3 2 2 2 5 2 2 2" xfId="55043"/>
    <cellStyle name="Normal 3 2 3 3 2 2 2 5 2 3" xfId="40719"/>
    <cellStyle name="Normal 3 2 3 3 2 2 2 5 3" xfId="19146"/>
    <cellStyle name="Normal 3 2 3 3 2 2 2 5 3 2" xfId="47881"/>
    <cellStyle name="Normal 3 2 3 3 2 2 2 5 4" xfId="33557"/>
    <cellStyle name="Normal 3 2 3 3 2 2 2 6" xfId="8338"/>
    <cellStyle name="Normal 3 2 3 3 2 2 2 6 2" xfId="22727"/>
    <cellStyle name="Normal 3 2 3 3 2 2 2 6 2 2" xfId="51462"/>
    <cellStyle name="Normal 3 2 3 3 2 2 2 6 3" xfId="37138"/>
    <cellStyle name="Normal 3 2 3 3 2 2 2 7" xfId="15564"/>
    <cellStyle name="Normal 3 2 3 3 2 2 2 7 2" xfId="44300"/>
    <cellStyle name="Normal 3 2 3 3 2 2 2 8" xfId="29976"/>
    <cellStyle name="Normal 3 2 3 3 2 2 3" xfId="1145"/>
    <cellStyle name="Normal 3 2 3 3 2 2 3 2" xfId="2128"/>
    <cellStyle name="Normal 3 2 3 3 2 2 3 2 2" xfId="3920"/>
    <cellStyle name="Normal 3 2 3 3 2 2 3 2 2 2" xfId="7579"/>
    <cellStyle name="Normal 3 2 3 3 2 2 3 2 2 2 2" xfId="14839"/>
    <cellStyle name="Normal 3 2 3 3 2 2 3 2 2 2 2 2" xfId="29217"/>
    <cellStyle name="Normal 3 2 3 3 2 2 3 2 2 2 2 2 2" xfId="57951"/>
    <cellStyle name="Normal 3 2 3 3 2 2 3 2 2 2 2 3" xfId="43627"/>
    <cellStyle name="Normal 3 2 3 3 2 2 3 2 2 2 3" xfId="22054"/>
    <cellStyle name="Normal 3 2 3 3 2 2 3 2 2 2 3 2" xfId="50789"/>
    <cellStyle name="Normal 3 2 3 3 2 2 3 2 2 2 4" xfId="36465"/>
    <cellStyle name="Normal 3 2 3 3 2 2 3 2 2 3" xfId="11252"/>
    <cellStyle name="Normal 3 2 3 3 2 2 3 2 2 3 2" xfId="25635"/>
    <cellStyle name="Normal 3 2 3 3 2 2 3 2 2 3 2 2" xfId="54370"/>
    <cellStyle name="Normal 3 2 3 3 2 2 3 2 2 3 3" xfId="40046"/>
    <cellStyle name="Normal 3 2 3 3 2 2 3 2 2 4" xfId="18472"/>
    <cellStyle name="Normal 3 2 3 3 2 2 3 2 2 4 2" xfId="47208"/>
    <cellStyle name="Normal 3 2 3 3 2 2 3 2 2 5" xfId="32884"/>
    <cellStyle name="Normal 3 2 3 3 2 2 3 2 3" xfId="5789"/>
    <cellStyle name="Normal 3 2 3 3 2 2 3 2 3 2" xfId="13049"/>
    <cellStyle name="Normal 3 2 3 3 2 2 3 2 3 2 2" xfId="27427"/>
    <cellStyle name="Normal 3 2 3 3 2 2 3 2 3 2 2 2" xfId="56161"/>
    <cellStyle name="Normal 3 2 3 3 2 2 3 2 3 2 3" xfId="41837"/>
    <cellStyle name="Normal 3 2 3 3 2 2 3 2 3 3" xfId="20264"/>
    <cellStyle name="Normal 3 2 3 3 2 2 3 2 3 3 2" xfId="48999"/>
    <cellStyle name="Normal 3 2 3 3 2 2 3 2 3 4" xfId="34675"/>
    <cellStyle name="Normal 3 2 3 3 2 2 3 2 4" xfId="9462"/>
    <cellStyle name="Normal 3 2 3 3 2 2 3 2 4 2" xfId="23845"/>
    <cellStyle name="Normal 3 2 3 3 2 2 3 2 4 2 2" xfId="52580"/>
    <cellStyle name="Normal 3 2 3 3 2 2 3 2 4 3" xfId="38256"/>
    <cellStyle name="Normal 3 2 3 3 2 2 3 2 5" xfId="16682"/>
    <cellStyle name="Normal 3 2 3 3 2 2 3 2 5 2" xfId="45418"/>
    <cellStyle name="Normal 3 2 3 3 2 2 3 2 6" xfId="31094"/>
    <cellStyle name="Normal 3 2 3 3 2 2 3 3" xfId="3024"/>
    <cellStyle name="Normal 3 2 3 3 2 2 3 3 2" xfId="6684"/>
    <cellStyle name="Normal 3 2 3 3 2 2 3 3 2 2" xfId="13944"/>
    <cellStyle name="Normal 3 2 3 3 2 2 3 3 2 2 2" xfId="28322"/>
    <cellStyle name="Normal 3 2 3 3 2 2 3 3 2 2 2 2" xfId="57056"/>
    <cellStyle name="Normal 3 2 3 3 2 2 3 3 2 2 3" xfId="42732"/>
    <cellStyle name="Normal 3 2 3 3 2 2 3 3 2 3" xfId="21159"/>
    <cellStyle name="Normal 3 2 3 3 2 2 3 3 2 3 2" xfId="49894"/>
    <cellStyle name="Normal 3 2 3 3 2 2 3 3 2 4" xfId="35570"/>
    <cellStyle name="Normal 3 2 3 3 2 2 3 3 3" xfId="10357"/>
    <cellStyle name="Normal 3 2 3 3 2 2 3 3 3 2" xfId="24740"/>
    <cellStyle name="Normal 3 2 3 3 2 2 3 3 3 2 2" xfId="53475"/>
    <cellStyle name="Normal 3 2 3 3 2 2 3 3 3 3" xfId="39151"/>
    <cellStyle name="Normal 3 2 3 3 2 2 3 3 4" xfId="17577"/>
    <cellStyle name="Normal 3 2 3 3 2 2 3 3 4 2" xfId="46313"/>
    <cellStyle name="Normal 3 2 3 3 2 2 3 3 5" xfId="31989"/>
    <cellStyle name="Normal 3 2 3 3 2 2 3 4" xfId="4889"/>
    <cellStyle name="Normal 3 2 3 3 2 2 3 4 2" xfId="12154"/>
    <cellStyle name="Normal 3 2 3 3 2 2 3 4 2 2" xfId="26532"/>
    <cellStyle name="Normal 3 2 3 3 2 2 3 4 2 2 2" xfId="55266"/>
    <cellStyle name="Normal 3 2 3 3 2 2 3 4 2 3" xfId="40942"/>
    <cellStyle name="Normal 3 2 3 3 2 2 3 4 3" xfId="19369"/>
    <cellStyle name="Normal 3 2 3 3 2 2 3 4 3 2" xfId="48104"/>
    <cellStyle name="Normal 3 2 3 3 2 2 3 4 4" xfId="33780"/>
    <cellStyle name="Normal 3 2 3 3 2 2 3 5" xfId="8561"/>
    <cellStyle name="Normal 3 2 3 3 2 2 3 5 2" xfId="22950"/>
    <cellStyle name="Normal 3 2 3 3 2 2 3 5 2 2" xfId="51685"/>
    <cellStyle name="Normal 3 2 3 3 2 2 3 5 3" xfId="37361"/>
    <cellStyle name="Normal 3 2 3 3 2 2 3 6" xfId="15787"/>
    <cellStyle name="Normal 3 2 3 3 2 2 3 6 2" xfId="44523"/>
    <cellStyle name="Normal 3 2 3 3 2 2 3 7" xfId="30199"/>
    <cellStyle name="Normal 3 2 3 3 2 2 4" xfId="1677"/>
    <cellStyle name="Normal 3 2 3 3 2 2 4 2" xfId="3473"/>
    <cellStyle name="Normal 3 2 3 3 2 2 4 2 2" xfId="7132"/>
    <cellStyle name="Normal 3 2 3 3 2 2 4 2 2 2" xfId="14392"/>
    <cellStyle name="Normal 3 2 3 3 2 2 4 2 2 2 2" xfId="28770"/>
    <cellStyle name="Normal 3 2 3 3 2 2 4 2 2 2 2 2" xfId="57504"/>
    <cellStyle name="Normal 3 2 3 3 2 2 4 2 2 2 3" xfId="43180"/>
    <cellStyle name="Normal 3 2 3 3 2 2 4 2 2 3" xfId="21607"/>
    <cellStyle name="Normal 3 2 3 3 2 2 4 2 2 3 2" xfId="50342"/>
    <cellStyle name="Normal 3 2 3 3 2 2 4 2 2 4" xfId="36018"/>
    <cellStyle name="Normal 3 2 3 3 2 2 4 2 3" xfId="10805"/>
    <cellStyle name="Normal 3 2 3 3 2 2 4 2 3 2" xfId="25188"/>
    <cellStyle name="Normal 3 2 3 3 2 2 4 2 3 2 2" xfId="53923"/>
    <cellStyle name="Normal 3 2 3 3 2 2 4 2 3 3" xfId="39599"/>
    <cellStyle name="Normal 3 2 3 3 2 2 4 2 4" xfId="18025"/>
    <cellStyle name="Normal 3 2 3 3 2 2 4 2 4 2" xfId="46761"/>
    <cellStyle name="Normal 3 2 3 3 2 2 4 2 5" xfId="32437"/>
    <cellStyle name="Normal 3 2 3 3 2 2 4 3" xfId="5342"/>
    <cellStyle name="Normal 3 2 3 3 2 2 4 3 2" xfId="12602"/>
    <cellStyle name="Normal 3 2 3 3 2 2 4 3 2 2" xfId="26980"/>
    <cellStyle name="Normal 3 2 3 3 2 2 4 3 2 2 2" xfId="55714"/>
    <cellStyle name="Normal 3 2 3 3 2 2 4 3 2 3" xfId="41390"/>
    <cellStyle name="Normal 3 2 3 3 2 2 4 3 3" xfId="19817"/>
    <cellStyle name="Normal 3 2 3 3 2 2 4 3 3 2" xfId="48552"/>
    <cellStyle name="Normal 3 2 3 3 2 2 4 3 4" xfId="34228"/>
    <cellStyle name="Normal 3 2 3 3 2 2 4 4" xfId="9015"/>
    <cellStyle name="Normal 3 2 3 3 2 2 4 4 2" xfId="23398"/>
    <cellStyle name="Normal 3 2 3 3 2 2 4 4 2 2" xfId="52133"/>
    <cellStyle name="Normal 3 2 3 3 2 2 4 4 3" xfId="37809"/>
    <cellStyle name="Normal 3 2 3 3 2 2 4 5" xfId="16235"/>
    <cellStyle name="Normal 3 2 3 3 2 2 4 5 2" xfId="44971"/>
    <cellStyle name="Normal 3 2 3 3 2 2 4 6" xfId="30647"/>
    <cellStyle name="Normal 3 2 3 3 2 2 5" xfId="2577"/>
    <cellStyle name="Normal 3 2 3 3 2 2 5 2" xfId="6237"/>
    <cellStyle name="Normal 3 2 3 3 2 2 5 2 2" xfId="13497"/>
    <cellStyle name="Normal 3 2 3 3 2 2 5 2 2 2" xfId="27875"/>
    <cellStyle name="Normal 3 2 3 3 2 2 5 2 2 2 2" xfId="56609"/>
    <cellStyle name="Normal 3 2 3 3 2 2 5 2 2 3" xfId="42285"/>
    <cellStyle name="Normal 3 2 3 3 2 2 5 2 3" xfId="20712"/>
    <cellStyle name="Normal 3 2 3 3 2 2 5 2 3 2" xfId="49447"/>
    <cellStyle name="Normal 3 2 3 3 2 2 5 2 4" xfId="35123"/>
    <cellStyle name="Normal 3 2 3 3 2 2 5 3" xfId="9910"/>
    <cellStyle name="Normal 3 2 3 3 2 2 5 3 2" xfId="24293"/>
    <cellStyle name="Normal 3 2 3 3 2 2 5 3 2 2" xfId="53028"/>
    <cellStyle name="Normal 3 2 3 3 2 2 5 3 3" xfId="38704"/>
    <cellStyle name="Normal 3 2 3 3 2 2 5 4" xfId="17130"/>
    <cellStyle name="Normal 3 2 3 3 2 2 5 4 2" xfId="45866"/>
    <cellStyle name="Normal 3 2 3 3 2 2 5 5" xfId="31542"/>
    <cellStyle name="Normal 3 2 3 3 2 2 6" xfId="4440"/>
    <cellStyle name="Normal 3 2 3 3 2 2 6 2" xfId="11707"/>
    <cellStyle name="Normal 3 2 3 3 2 2 6 2 2" xfId="26085"/>
    <cellStyle name="Normal 3 2 3 3 2 2 6 2 2 2" xfId="54819"/>
    <cellStyle name="Normal 3 2 3 3 2 2 6 2 3" xfId="40495"/>
    <cellStyle name="Normal 3 2 3 3 2 2 6 3" xfId="18922"/>
    <cellStyle name="Normal 3 2 3 3 2 2 6 3 2" xfId="47657"/>
    <cellStyle name="Normal 3 2 3 3 2 2 6 4" xfId="33333"/>
    <cellStyle name="Normal 3 2 3 3 2 2 7" xfId="8111"/>
    <cellStyle name="Normal 3 2 3 3 2 2 7 2" xfId="22503"/>
    <cellStyle name="Normal 3 2 3 3 2 2 7 2 2" xfId="51238"/>
    <cellStyle name="Normal 3 2 3 3 2 2 7 3" xfId="36914"/>
    <cellStyle name="Normal 3 2 3 3 2 2 8" xfId="15340"/>
    <cellStyle name="Normal 3 2 3 3 2 2 8 2" xfId="44076"/>
    <cellStyle name="Normal 3 2 3 3 2 2 9" xfId="29752"/>
    <cellStyle name="Normal 3 2 3 3 2 3" xfId="808"/>
    <cellStyle name="Normal 3 2 3 3 2 3 2" xfId="1257"/>
    <cellStyle name="Normal 3 2 3 3 2 3 2 2" xfId="2240"/>
    <cellStyle name="Normal 3 2 3 3 2 3 2 2 2" xfId="4032"/>
    <cellStyle name="Normal 3 2 3 3 2 3 2 2 2 2" xfId="7691"/>
    <cellStyle name="Normal 3 2 3 3 2 3 2 2 2 2 2" xfId="14951"/>
    <cellStyle name="Normal 3 2 3 3 2 3 2 2 2 2 2 2" xfId="29329"/>
    <cellStyle name="Normal 3 2 3 3 2 3 2 2 2 2 2 2 2" xfId="58063"/>
    <cellStyle name="Normal 3 2 3 3 2 3 2 2 2 2 2 3" xfId="43739"/>
    <cellStyle name="Normal 3 2 3 3 2 3 2 2 2 2 3" xfId="22166"/>
    <cellStyle name="Normal 3 2 3 3 2 3 2 2 2 2 3 2" xfId="50901"/>
    <cellStyle name="Normal 3 2 3 3 2 3 2 2 2 2 4" xfId="36577"/>
    <cellStyle name="Normal 3 2 3 3 2 3 2 2 2 3" xfId="11364"/>
    <cellStyle name="Normal 3 2 3 3 2 3 2 2 2 3 2" xfId="25747"/>
    <cellStyle name="Normal 3 2 3 3 2 3 2 2 2 3 2 2" xfId="54482"/>
    <cellStyle name="Normal 3 2 3 3 2 3 2 2 2 3 3" xfId="40158"/>
    <cellStyle name="Normal 3 2 3 3 2 3 2 2 2 4" xfId="18584"/>
    <cellStyle name="Normal 3 2 3 3 2 3 2 2 2 4 2" xfId="47320"/>
    <cellStyle name="Normal 3 2 3 3 2 3 2 2 2 5" xfId="32996"/>
    <cellStyle name="Normal 3 2 3 3 2 3 2 2 3" xfId="5901"/>
    <cellStyle name="Normal 3 2 3 3 2 3 2 2 3 2" xfId="13161"/>
    <cellStyle name="Normal 3 2 3 3 2 3 2 2 3 2 2" xfId="27539"/>
    <cellStyle name="Normal 3 2 3 3 2 3 2 2 3 2 2 2" xfId="56273"/>
    <cellStyle name="Normal 3 2 3 3 2 3 2 2 3 2 3" xfId="41949"/>
    <cellStyle name="Normal 3 2 3 3 2 3 2 2 3 3" xfId="20376"/>
    <cellStyle name="Normal 3 2 3 3 2 3 2 2 3 3 2" xfId="49111"/>
    <cellStyle name="Normal 3 2 3 3 2 3 2 2 3 4" xfId="34787"/>
    <cellStyle name="Normal 3 2 3 3 2 3 2 2 4" xfId="9574"/>
    <cellStyle name="Normal 3 2 3 3 2 3 2 2 4 2" xfId="23957"/>
    <cellStyle name="Normal 3 2 3 3 2 3 2 2 4 2 2" xfId="52692"/>
    <cellStyle name="Normal 3 2 3 3 2 3 2 2 4 3" xfId="38368"/>
    <cellStyle name="Normal 3 2 3 3 2 3 2 2 5" xfId="16794"/>
    <cellStyle name="Normal 3 2 3 3 2 3 2 2 5 2" xfId="45530"/>
    <cellStyle name="Normal 3 2 3 3 2 3 2 2 6" xfId="31206"/>
    <cellStyle name="Normal 3 2 3 3 2 3 2 3" xfId="3136"/>
    <cellStyle name="Normal 3 2 3 3 2 3 2 3 2" xfId="6796"/>
    <cellStyle name="Normal 3 2 3 3 2 3 2 3 2 2" xfId="14056"/>
    <cellStyle name="Normal 3 2 3 3 2 3 2 3 2 2 2" xfId="28434"/>
    <cellStyle name="Normal 3 2 3 3 2 3 2 3 2 2 2 2" xfId="57168"/>
    <cellStyle name="Normal 3 2 3 3 2 3 2 3 2 2 3" xfId="42844"/>
    <cellStyle name="Normal 3 2 3 3 2 3 2 3 2 3" xfId="21271"/>
    <cellStyle name="Normal 3 2 3 3 2 3 2 3 2 3 2" xfId="50006"/>
    <cellStyle name="Normal 3 2 3 3 2 3 2 3 2 4" xfId="35682"/>
    <cellStyle name="Normal 3 2 3 3 2 3 2 3 3" xfId="10469"/>
    <cellStyle name="Normal 3 2 3 3 2 3 2 3 3 2" xfId="24852"/>
    <cellStyle name="Normal 3 2 3 3 2 3 2 3 3 2 2" xfId="53587"/>
    <cellStyle name="Normal 3 2 3 3 2 3 2 3 3 3" xfId="39263"/>
    <cellStyle name="Normal 3 2 3 3 2 3 2 3 4" xfId="17689"/>
    <cellStyle name="Normal 3 2 3 3 2 3 2 3 4 2" xfId="46425"/>
    <cellStyle name="Normal 3 2 3 3 2 3 2 3 5" xfId="32101"/>
    <cellStyle name="Normal 3 2 3 3 2 3 2 4" xfId="5001"/>
    <cellStyle name="Normal 3 2 3 3 2 3 2 4 2" xfId="12266"/>
    <cellStyle name="Normal 3 2 3 3 2 3 2 4 2 2" xfId="26644"/>
    <cellStyle name="Normal 3 2 3 3 2 3 2 4 2 2 2" xfId="55378"/>
    <cellStyle name="Normal 3 2 3 3 2 3 2 4 2 3" xfId="41054"/>
    <cellStyle name="Normal 3 2 3 3 2 3 2 4 3" xfId="19481"/>
    <cellStyle name="Normal 3 2 3 3 2 3 2 4 3 2" xfId="48216"/>
    <cellStyle name="Normal 3 2 3 3 2 3 2 4 4" xfId="33892"/>
    <cellStyle name="Normal 3 2 3 3 2 3 2 5" xfId="8673"/>
    <cellStyle name="Normal 3 2 3 3 2 3 2 5 2" xfId="23062"/>
    <cellStyle name="Normal 3 2 3 3 2 3 2 5 2 2" xfId="51797"/>
    <cellStyle name="Normal 3 2 3 3 2 3 2 5 3" xfId="37473"/>
    <cellStyle name="Normal 3 2 3 3 2 3 2 6" xfId="15899"/>
    <cellStyle name="Normal 3 2 3 3 2 3 2 6 2" xfId="44635"/>
    <cellStyle name="Normal 3 2 3 3 2 3 2 7" xfId="30311"/>
    <cellStyle name="Normal 3 2 3 3 2 3 3" xfId="1793"/>
    <cellStyle name="Normal 3 2 3 3 2 3 3 2" xfId="3585"/>
    <cellStyle name="Normal 3 2 3 3 2 3 3 2 2" xfId="7244"/>
    <cellStyle name="Normal 3 2 3 3 2 3 3 2 2 2" xfId="14504"/>
    <cellStyle name="Normal 3 2 3 3 2 3 3 2 2 2 2" xfId="28882"/>
    <cellStyle name="Normal 3 2 3 3 2 3 3 2 2 2 2 2" xfId="57616"/>
    <cellStyle name="Normal 3 2 3 3 2 3 3 2 2 2 3" xfId="43292"/>
    <cellStyle name="Normal 3 2 3 3 2 3 3 2 2 3" xfId="21719"/>
    <cellStyle name="Normal 3 2 3 3 2 3 3 2 2 3 2" xfId="50454"/>
    <cellStyle name="Normal 3 2 3 3 2 3 3 2 2 4" xfId="36130"/>
    <cellStyle name="Normal 3 2 3 3 2 3 3 2 3" xfId="10917"/>
    <cellStyle name="Normal 3 2 3 3 2 3 3 2 3 2" xfId="25300"/>
    <cellStyle name="Normal 3 2 3 3 2 3 3 2 3 2 2" xfId="54035"/>
    <cellStyle name="Normal 3 2 3 3 2 3 3 2 3 3" xfId="39711"/>
    <cellStyle name="Normal 3 2 3 3 2 3 3 2 4" xfId="18137"/>
    <cellStyle name="Normal 3 2 3 3 2 3 3 2 4 2" xfId="46873"/>
    <cellStyle name="Normal 3 2 3 3 2 3 3 2 5" xfId="32549"/>
    <cellStyle name="Normal 3 2 3 3 2 3 3 3" xfId="5454"/>
    <cellStyle name="Normal 3 2 3 3 2 3 3 3 2" xfId="12714"/>
    <cellStyle name="Normal 3 2 3 3 2 3 3 3 2 2" xfId="27092"/>
    <cellStyle name="Normal 3 2 3 3 2 3 3 3 2 2 2" xfId="55826"/>
    <cellStyle name="Normal 3 2 3 3 2 3 3 3 2 3" xfId="41502"/>
    <cellStyle name="Normal 3 2 3 3 2 3 3 3 3" xfId="19929"/>
    <cellStyle name="Normal 3 2 3 3 2 3 3 3 3 2" xfId="48664"/>
    <cellStyle name="Normal 3 2 3 3 2 3 3 3 4" xfId="34340"/>
    <cellStyle name="Normal 3 2 3 3 2 3 3 4" xfId="9127"/>
    <cellStyle name="Normal 3 2 3 3 2 3 3 4 2" xfId="23510"/>
    <cellStyle name="Normal 3 2 3 3 2 3 3 4 2 2" xfId="52245"/>
    <cellStyle name="Normal 3 2 3 3 2 3 3 4 3" xfId="37921"/>
    <cellStyle name="Normal 3 2 3 3 2 3 3 5" xfId="16347"/>
    <cellStyle name="Normal 3 2 3 3 2 3 3 5 2" xfId="45083"/>
    <cellStyle name="Normal 3 2 3 3 2 3 3 6" xfId="30759"/>
    <cellStyle name="Normal 3 2 3 3 2 3 4" xfId="2689"/>
    <cellStyle name="Normal 3 2 3 3 2 3 4 2" xfId="6349"/>
    <cellStyle name="Normal 3 2 3 3 2 3 4 2 2" xfId="13609"/>
    <cellStyle name="Normal 3 2 3 3 2 3 4 2 2 2" xfId="27987"/>
    <cellStyle name="Normal 3 2 3 3 2 3 4 2 2 2 2" xfId="56721"/>
    <cellStyle name="Normal 3 2 3 3 2 3 4 2 2 3" xfId="42397"/>
    <cellStyle name="Normal 3 2 3 3 2 3 4 2 3" xfId="20824"/>
    <cellStyle name="Normal 3 2 3 3 2 3 4 2 3 2" xfId="49559"/>
    <cellStyle name="Normal 3 2 3 3 2 3 4 2 4" xfId="35235"/>
    <cellStyle name="Normal 3 2 3 3 2 3 4 3" xfId="10022"/>
    <cellStyle name="Normal 3 2 3 3 2 3 4 3 2" xfId="24405"/>
    <cellStyle name="Normal 3 2 3 3 2 3 4 3 2 2" xfId="53140"/>
    <cellStyle name="Normal 3 2 3 3 2 3 4 3 3" xfId="38816"/>
    <cellStyle name="Normal 3 2 3 3 2 3 4 4" xfId="17242"/>
    <cellStyle name="Normal 3 2 3 3 2 3 4 4 2" xfId="45978"/>
    <cellStyle name="Normal 3 2 3 3 2 3 4 5" xfId="31654"/>
    <cellStyle name="Normal 3 2 3 3 2 3 5" xfId="4553"/>
    <cellStyle name="Normal 3 2 3 3 2 3 5 2" xfId="11819"/>
    <cellStyle name="Normal 3 2 3 3 2 3 5 2 2" xfId="26197"/>
    <cellStyle name="Normal 3 2 3 3 2 3 5 2 2 2" xfId="54931"/>
    <cellStyle name="Normal 3 2 3 3 2 3 5 2 3" xfId="40607"/>
    <cellStyle name="Normal 3 2 3 3 2 3 5 3" xfId="19034"/>
    <cellStyle name="Normal 3 2 3 3 2 3 5 3 2" xfId="47769"/>
    <cellStyle name="Normal 3 2 3 3 2 3 5 4" xfId="33445"/>
    <cellStyle name="Normal 3 2 3 3 2 3 6" xfId="8226"/>
    <cellStyle name="Normal 3 2 3 3 2 3 6 2" xfId="22615"/>
    <cellStyle name="Normal 3 2 3 3 2 3 6 2 2" xfId="51350"/>
    <cellStyle name="Normal 3 2 3 3 2 3 6 3" xfId="37026"/>
    <cellStyle name="Normal 3 2 3 3 2 3 7" xfId="15452"/>
    <cellStyle name="Normal 3 2 3 3 2 3 7 2" xfId="44188"/>
    <cellStyle name="Normal 3 2 3 3 2 3 8" xfId="29864"/>
    <cellStyle name="Normal 3 2 3 3 2 4" xfId="1033"/>
    <cellStyle name="Normal 3 2 3 3 2 4 2" xfId="2016"/>
    <cellStyle name="Normal 3 2 3 3 2 4 2 2" xfId="3808"/>
    <cellStyle name="Normal 3 2 3 3 2 4 2 2 2" xfId="7467"/>
    <cellStyle name="Normal 3 2 3 3 2 4 2 2 2 2" xfId="14727"/>
    <cellStyle name="Normal 3 2 3 3 2 4 2 2 2 2 2" xfId="29105"/>
    <cellStyle name="Normal 3 2 3 3 2 4 2 2 2 2 2 2" xfId="57839"/>
    <cellStyle name="Normal 3 2 3 3 2 4 2 2 2 2 3" xfId="43515"/>
    <cellStyle name="Normal 3 2 3 3 2 4 2 2 2 3" xfId="21942"/>
    <cellStyle name="Normal 3 2 3 3 2 4 2 2 2 3 2" xfId="50677"/>
    <cellStyle name="Normal 3 2 3 3 2 4 2 2 2 4" xfId="36353"/>
    <cellStyle name="Normal 3 2 3 3 2 4 2 2 3" xfId="11140"/>
    <cellStyle name="Normal 3 2 3 3 2 4 2 2 3 2" xfId="25523"/>
    <cellStyle name="Normal 3 2 3 3 2 4 2 2 3 2 2" xfId="54258"/>
    <cellStyle name="Normal 3 2 3 3 2 4 2 2 3 3" xfId="39934"/>
    <cellStyle name="Normal 3 2 3 3 2 4 2 2 4" xfId="18360"/>
    <cellStyle name="Normal 3 2 3 3 2 4 2 2 4 2" xfId="47096"/>
    <cellStyle name="Normal 3 2 3 3 2 4 2 2 5" xfId="32772"/>
    <cellStyle name="Normal 3 2 3 3 2 4 2 3" xfId="5677"/>
    <cellStyle name="Normal 3 2 3 3 2 4 2 3 2" xfId="12937"/>
    <cellStyle name="Normal 3 2 3 3 2 4 2 3 2 2" xfId="27315"/>
    <cellStyle name="Normal 3 2 3 3 2 4 2 3 2 2 2" xfId="56049"/>
    <cellStyle name="Normal 3 2 3 3 2 4 2 3 2 3" xfId="41725"/>
    <cellStyle name="Normal 3 2 3 3 2 4 2 3 3" xfId="20152"/>
    <cellStyle name="Normal 3 2 3 3 2 4 2 3 3 2" xfId="48887"/>
    <cellStyle name="Normal 3 2 3 3 2 4 2 3 4" xfId="34563"/>
    <cellStyle name="Normal 3 2 3 3 2 4 2 4" xfId="9350"/>
    <cellStyle name="Normal 3 2 3 3 2 4 2 4 2" xfId="23733"/>
    <cellStyle name="Normal 3 2 3 3 2 4 2 4 2 2" xfId="52468"/>
    <cellStyle name="Normal 3 2 3 3 2 4 2 4 3" xfId="38144"/>
    <cellStyle name="Normal 3 2 3 3 2 4 2 5" xfId="16570"/>
    <cellStyle name="Normal 3 2 3 3 2 4 2 5 2" xfId="45306"/>
    <cellStyle name="Normal 3 2 3 3 2 4 2 6" xfId="30982"/>
    <cellStyle name="Normal 3 2 3 3 2 4 3" xfId="2912"/>
    <cellStyle name="Normal 3 2 3 3 2 4 3 2" xfId="6572"/>
    <cellStyle name="Normal 3 2 3 3 2 4 3 2 2" xfId="13832"/>
    <cellStyle name="Normal 3 2 3 3 2 4 3 2 2 2" xfId="28210"/>
    <cellStyle name="Normal 3 2 3 3 2 4 3 2 2 2 2" xfId="56944"/>
    <cellStyle name="Normal 3 2 3 3 2 4 3 2 2 3" xfId="42620"/>
    <cellStyle name="Normal 3 2 3 3 2 4 3 2 3" xfId="21047"/>
    <cellStyle name="Normal 3 2 3 3 2 4 3 2 3 2" xfId="49782"/>
    <cellStyle name="Normal 3 2 3 3 2 4 3 2 4" xfId="35458"/>
    <cellStyle name="Normal 3 2 3 3 2 4 3 3" xfId="10245"/>
    <cellStyle name="Normal 3 2 3 3 2 4 3 3 2" xfId="24628"/>
    <cellStyle name="Normal 3 2 3 3 2 4 3 3 2 2" xfId="53363"/>
    <cellStyle name="Normal 3 2 3 3 2 4 3 3 3" xfId="39039"/>
    <cellStyle name="Normal 3 2 3 3 2 4 3 4" xfId="17465"/>
    <cellStyle name="Normal 3 2 3 3 2 4 3 4 2" xfId="46201"/>
    <cellStyle name="Normal 3 2 3 3 2 4 3 5" xfId="31877"/>
    <cellStyle name="Normal 3 2 3 3 2 4 4" xfId="4777"/>
    <cellStyle name="Normal 3 2 3 3 2 4 4 2" xfId="12042"/>
    <cellStyle name="Normal 3 2 3 3 2 4 4 2 2" xfId="26420"/>
    <cellStyle name="Normal 3 2 3 3 2 4 4 2 2 2" xfId="55154"/>
    <cellStyle name="Normal 3 2 3 3 2 4 4 2 3" xfId="40830"/>
    <cellStyle name="Normal 3 2 3 3 2 4 4 3" xfId="19257"/>
    <cellStyle name="Normal 3 2 3 3 2 4 4 3 2" xfId="47992"/>
    <cellStyle name="Normal 3 2 3 3 2 4 4 4" xfId="33668"/>
    <cellStyle name="Normal 3 2 3 3 2 4 5" xfId="8449"/>
    <cellStyle name="Normal 3 2 3 3 2 4 5 2" xfId="22838"/>
    <cellStyle name="Normal 3 2 3 3 2 4 5 2 2" xfId="51573"/>
    <cellStyle name="Normal 3 2 3 3 2 4 5 3" xfId="37249"/>
    <cellStyle name="Normal 3 2 3 3 2 4 6" xfId="15675"/>
    <cellStyle name="Normal 3 2 3 3 2 4 6 2" xfId="44411"/>
    <cellStyle name="Normal 3 2 3 3 2 4 7" xfId="30087"/>
    <cellStyle name="Normal 3 2 3 3 2 5" xfId="1557"/>
    <cellStyle name="Normal 3 2 3 3 2 5 2" xfId="3361"/>
    <cellStyle name="Normal 3 2 3 3 2 5 2 2" xfId="7020"/>
    <cellStyle name="Normal 3 2 3 3 2 5 2 2 2" xfId="14280"/>
    <cellStyle name="Normal 3 2 3 3 2 5 2 2 2 2" xfId="28658"/>
    <cellStyle name="Normal 3 2 3 3 2 5 2 2 2 2 2" xfId="57392"/>
    <cellStyle name="Normal 3 2 3 3 2 5 2 2 2 3" xfId="43068"/>
    <cellStyle name="Normal 3 2 3 3 2 5 2 2 3" xfId="21495"/>
    <cellStyle name="Normal 3 2 3 3 2 5 2 2 3 2" xfId="50230"/>
    <cellStyle name="Normal 3 2 3 3 2 5 2 2 4" xfId="35906"/>
    <cellStyle name="Normal 3 2 3 3 2 5 2 3" xfId="10693"/>
    <cellStyle name="Normal 3 2 3 3 2 5 2 3 2" xfId="25076"/>
    <cellStyle name="Normal 3 2 3 3 2 5 2 3 2 2" xfId="53811"/>
    <cellStyle name="Normal 3 2 3 3 2 5 2 3 3" xfId="39487"/>
    <cellStyle name="Normal 3 2 3 3 2 5 2 4" xfId="17913"/>
    <cellStyle name="Normal 3 2 3 3 2 5 2 4 2" xfId="46649"/>
    <cellStyle name="Normal 3 2 3 3 2 5 2 5" xfId="32325"/>
    <cellStyle name="Normal 3 2 3 3 2 5 3" xfId="5230"/>
    <cellStyle name="Normal 3 2 3 3 2 5 3 2" xfId="12490"/>
    <cellStyle name="Normal 3 2 3 3 2 5 3 2 2" xfId="26868"/>
    <cellStyle name="Normal 3 2 3 3 2 5 3 2 2 2" xfId="55602"/>
    <cellStyle name="Normal 3 2 3 3 2 5 3 2 3" xfId="41278"/>
    <cellStyle name="Normal 3 2 3 3 2 5 3 3" xfId="19705"/>
    <cellStyle name="Normal 3 2 3 3 2 5 3 3 2" xfId="48440"/>
    <cellStyle name="Normal 3 2 3 3 2 5 3 4" xfId="34116"/>
    <cellStyle name="Normal 3 2 3 3 2 5 4" xfId="8903"/>
    <cellStyle name="Normal 3 2 3 3 2 5 4 2" xfId="23286"/>
    <cellStyle name="Normal 3 2 3 3 2 5 4 2 2" xfId="52021"/>
    <cellStyle name="Normal 3 2 3 3 2 5 4 3" xfId="37697"/>
    <cellStyle name="Normal 3 2 3 3 2 5 5" xfId="16123"/>
    <cellStyle name="Normal 3 2 3 3 2 5 5 2" xfId="44859"/>
    <cellStyle name="Normal 3 2 3 3 2 5 6" xfId="30535"/>
    <cellStyle name="Normal 3 2 3 3 2 6" xfId="2465"/>
    <cellStyle name="Normal 3 2 3 3 2 6 2" xfId="6125"/>
    <cellStyle name="Normal 3 2 3 3 2 6 2 2" xfId="13385"/>
    <cellStyle name="Normal 3 2 3 3 2 6 2 2 2" xfId="27763"/>
    <cellStyle name="Normal 3 2 3 3 2 6 2 2 2 2" xfId="56497"/>
    <cellStyle name="Normal 3 2 3 3 2 6 2 2 3" xfId="42173"/>
    <cellStyle name="Normal 3 2 3 3 2 6 2 3" xfId="20600"/>
    <cellStyle name="Normal 3 2 3 3 2 6 2 3 2" xfId="49335"/>
    <cellStyle name="Normal 3 2 3 3 2 6 2 4" xfId="35011"/>
    <cellStyle name="Normal 3 2 3 3 2 6 3" xfId="9798"/>
    <cellStyle name="Normal 3 2 3 3 2 6 3 2" xfId="24181"/>
    <cellStyle name="Normal 3 2 3 3 2 6 3 2 2" xfId="52916"/>
    <cellStyle name="Normal 3 2 3 3 2 6 3 3" xfId="38592"/>
    <cellStyle name="Normal 3 2 3 3 2 6 4" xfId="17018"/>
    <cellStyle name="Normal 3 2 3 3 2 6 4 2" xfId="45754"/>
    <cellStyle name="Normal 3 2 3 3 2 6 5" xfId="31430"/>
    <cellStyle name="Normal 3 2 3 3 2 7" xfId="4324"/>
    <cellStyle name="Normal 3 2 3 3 2 7 2" xfId="11594"/>
    <cellStyle name="Normal 3 2 3 3 2 7 2 2" xfId="25973"/>
    <cellStyle name="Normal 3 2 3 3 2 7 2 2 2" xfId="54707"/>
    <cellStyle name="Normal 3 2 3 3 2 7 2 3" xfId="40383"/>
    <cellStyle name="Normal 3 2 3 3 2 7 3" xfId="18810"/>
    <cellStyle name="Normal 3 2 3 3 2 7 3 2" xfId="47545"/>
    <cellStyle name="Normal 3 2 3 3 2 7 4" xfId="33221"/>
    <cellStyle name="Normal 3 2 3 3 2 8" xfId="7993"/>
    <cellStyle name="Normal 3 2 3 3 2 8 2" xfId="22391"/>
    <cellStyle name="Normal 3 2 3 3 2 8 2 2" xfId="51126"/>
    <cellStyle name="Normal 3 2 3 3 2 8 3" xfId="36802"/>
    <cellStyle name="Normal 3 2 3 3 2 9" xfId="15228"/>
    <cellStyle name="Normal 3 2 3 3 2 9 2" xfId="43964"/>
    <cellStyle name="Normal 3 2 3 3 3" xfId="589"/>
    <cellStyle name="Normal 3 2 3 3 3 2" xfId="866"/>
    <cellStyle name="Normal 3 2 3 3 3 2 2" xfId="1313"/>
    <cellStyle name="Normal 3 2 3 3 3 2 2 2" xfId="2296"/>
    <cellStyle name="Normal 3 2 3 3 3 2 2 2 2" xfId="4088"/>
    <cellStyle name="Normal 3 2 3 3 3 2 2 2 2 2" xfId="7747"/>
    <cellStyle name="Normal 3 2 3 3 3 2 2 2 2 2 2" xfId="15007"/>
    <cellStyle name="Normal 3 2 3 3 3 2 2 2 2 2 2 2" xfId="29385"/>
    <cellStyle name="Normal 3 2 3 3 3 2 2 2 2 2 2 2 2" xfId="58119"/>
    <cellStyle name="Normal 3 2 3 3 3 2 2 2 2 2 2 3" xfId="43795"/>
    <cellStyle name="Normal 3 2 3 3 3 2 2 2 2 2 3" xfId="22222"/>
    <cellStyle name="Normal 3 2 3 3 3 2 2 2 2 2 3 2" xfId="50957"/>
    <cellStyle name="Normal 3 2 3 3 3 2 2 2 2 2 4" xfId="36633"/>
    <cellStyle name="Normal 3 2 3 3 3 2 2 2 2 3" xfId="11420"/>
    <cellStyle name="Normal 3 2 3 3 3 2 2 2 2 3 2" xfId="25803"/>
    <cellStyle name="Normal 3 2 3 3 3 2 2 2 2 3 2 2" xfId="54538"/>
    <cellStyle name="Normal 3 2 3 3 3 2 2 2 2 3 3" xfId="40214"/>
    <cellStyle name="Normal 3 2 3 3 3 2 2 2 2 4" xfId="18640"/>
    <cellStyle name="Normal 3 2 3 3 3 2 2 2 2 4 2" xfId="47376"/>
    <cellStyle name="Normal 3 2 3 3 3 2 2 2 2 5" xfId="33052"/>
    <cellStyle name="Normal 3 2 3 3 3 2 2 2 3" xfId="5957"/>
    <cellStyle name="Normal 3 2 3 3 3 2 2 2 3 2" xfId="13217"/>
    <cellStyle name="Normal 3 2 3 3 3 2 2 2 3 2 2" xfId="27595"/>
    <cellStyle name="Normal 3 2 3 3 3 2 2 2 3 2 2 2" xfId="56329"/>
    <cellStyle name="Normal 3 2 3 3 3 2 2 2 3 2 3" xfId="42005"/>
    <cellStyle name="Normal 3 2 3 3 3 2 2 2 3 3" xfId="20432"/>
    <cellStyle name="Normal 3 2 3 3 3 2 2 2 3 3 2" xfId="49167"/>
    <cellStyle name="Normal 3 2 3 3 3 2 2 2 3 4" xfId="34843"/>
    <cellStyle name="Normal 3 2 3 3 3 2 2 2 4" xfId="9630"/>
    <cellStyle name="Normal 3 2 3 3 3 2 2 2 4 2" xfId="24013"/>
    <cellStyle name="Normal 3 2 3 3 3 2 2 2 4 2 2" xfId="52748"/>
    <cellStyle name="Normal 3 2 3 3 3 2 2 2 4 3" xfId="38424"/>
    <cellStyle name="Normal 3 2 3 3 3 2 2 2 5" xfId="16850"/>
    <cellStyle name="Normal 3 2 3 3 3 2 2 2 5 2" xfId="45586"/>
    <cellStyle name="Normal 3 2 3 3 3 2 2 2 6" xfId="31262"/>
    <cellStyle name="Normal 3 2 3 3 3 2 2 3" xfId="3192"/>
    <cellStyle name="Normal 3 2 3 3 3 2 2 3 2" xfId="6852"/>
    <cellStyle name="Normal 3 2 3 3 3 2 2 3 2 2" xfId="14112"/>
    <cellStyle name="Normal 3 2 3 3 3 2 2 3 2 2 2" xfId="28490"/>
    <cellStyle name="Normal 3 2 3 3 3 2 2 3 2 2 2 2" xfId="57224"/>
    <cellStyle name="Normal 3 2 3 3 3 2 2 3 2 2 3" xfId="42900"/>
    <cellStyle name="Normal 3 2 3 3 3 2 2 3 2 3" xfId="21327"/>
    <cellStyle name="Normal 3 2 3 3 3 2 2 3 2 3 2" xfId="50062"/>
    <cellStyle name="Normal 3 2 3 3 3 2 2 3 2 4" xfId="35738"/>
    <cellStyle name="Normal 3 2 3 3 3 2 2 3 3" xfId="10525"/>
    <cellStyle name="Normal 3 2 3 3 3 2 2 3 3 2" xfId="24908"/>
    <cellStyle name="Normal 3 2 3 3 3 2 2 3 3 2 2" xfId="53643"/>
    <cellStyle name="Normal 3 2 3 3 3 2 2 3 3 3" xfId="39319"/>
    <cellStyle name="Normal 3 2 3 3 3 2 2 3 4" xfId="17745"/>
    <cellStyle name="Normal 3 2 3 3 3 2 2 3 4 2" xfId="46481"/>
    <cellStyle name="Normal 3 2 3 3 3 2 2 3 5" xfId="32157"/>
    <cellStyle name="Normal 3 2 3 3 3 2 2 4" xfId="5057"/>
    <cellStyle name="Normal 3 2 3 3 3 2 2 4 2" xfId="12322"/>
    <cellStyle name="Normal 3 2 3 3 3 2 2 4 2 2" xfId="26700"/>
    <cellStyle name="Normal 3 2 3 3 3 2 2 4 2 2 2" xfId="55434"/>
    <cellStyle name="Normal 3 2 3 3 3 2 2 4 2 3" xfId="41110"/>
    <cellStyle name="Normal 3 2 3 3 3 2 2 4 3" xfId="19537"/>
    <cellStyle name="Normal 3 2 3 3 3 2 2 4 3 2" xfId="48272"/>
    <cellStyle name="Normal 3 2 3 3 3 2 2 4 4" xfId="33948"/>
    <cellStyle name="Normal 3 2 3 3 3 2 2 5" xfId="8729"/>
    <cellStyle name="Normal 3 2 3 3 3 2 2 5 2" xfId="23118"/>
    <cellStyle name="Normal 3 2 3 3 3 2 2 5 2 2" xfId="51853"/>
    <cellStyle name="Normal 3 2 3 3 3 2 2 5 3" xfId="37529"/>
    <cellStyle name="Normal 3 2 3 3 3 2 2 6" xfId="15955"/>
    <cellStyle name="Normal 3 2 3 3 3 2 2 6 2" xfId="44691"/>
    <cellStyle name="Normal 3 2 3 3 3 2 2 7" xfId="30367"/>
    <cellStyle name="Normal 3 2 3 3 3 2 3" xfId="1849"/>
    <cellStyle name="Normal 3 2 3 3 3 2 3 2" xfId="3641"/>
    <cellStyle name="Normal 3 2 3 3 3 2 3 2 2" xfId="7300"/>
    <cellStyle name="Normal 3 2 3 3 3 2 3 2 2 2" xfId="14560"/>
    <cellStyle name="Normal 3 2 3 3 3 2 3 2 2 2 2" xfId="28938"/>
    <cellStyle name="Normal 3 2 3 3 3 2 3 2 2 2 2 2" xfId="57672"/>
    <cellStyle name="Normal 3 2 3 3 3 2 3 2 2 2 3" xfId="43348"/>
    <cellStyle name="Normal 3 2 3 3 3 2 3 2 2 3" xfId="21775"/>
    <cellStyle name="Normal 3 2 3 3 3 2 3 2 2 3 2" xfId="50510"/>
    <cellStyle name="Normal 3 2 3 3 3 2 3 2 2 4" xfId="36186"/>
    <cellStyle name="Normal 3 2 3 3 3 2 3 2 3" xfId="10973"/>
    <cellStyle name="Normal 3 2 3 3 3 2 3 2 3 2" xfId="25356"/>
    <cellStyle name="Normal 3 2 3 3 3 2 3 2 3 2 2" xfId="54091"/>
    <cellStyle name="Normal 3 2 3 3 3 2 3 2 3 3" xfId="39767"/>
    <cellStyle name="Normal 3 2 3 3 3 2 3 2 4" xfId="18193"/>
    <cellStyle name="Normal 3 2 3 3 3 2 3 2 4 2" xfId="46929"/>
    <cellStyle name="Normal 3 2 3 3 3 2 3 2 5" xfId="32605"/>
    <cellStyle name="Normal 3 2 3 3 3 2 3 3" xfId="5510"/>
    <cellStyle name="Normal 3 2 3 3 3 2 3 3 2" xfId="12770"/>
    <cellStyle name="Normal 3 2 3 3 3 2 3 3 2 2" xfId="27148"/>
    <cellStyle name="Normal 3 2 3 3 3 2 3 3 2 2 2" xfId="55882"/>
    <cellStyle name="Normal 3 2 3 3 3 2 3 3 2 3" xfId="41558"/>
    <cellStyle name="Normal 3 2 3 3 3 2 3 3 3" xfId="19985"/>
    <cellStyle name="Normal 3 2 3 3 3 2 3 3 3 2" xfId="48720"/>
    <cellStyle name="Normal 3 2 3 3 3 2 3 3 4" xfId="34396"/>
    <cellStyle name="Normal 3 2 3 3 3 2 3 4" xfId="9183"/>
    <cellStyle name="Normal 3 2 3 3 3 2 3 4 2" xfId="23566"/>
    <cellStyle name="Normal 3 2 3 3 3 2 3 4 2 2" xfId="52301"/>
    <cellStyle name="Normal 3 2 3 3 3 2 3 4 3" xfId="37977"/>
    <cellStyle name="Normal 3 2 3 3 3 2 3 5" xfId="16403"/>
    <cellStyle name="Normal 3 2 3 3 3 2 3 5 2" xfId="45139"/>
    <cellStyle name="Normal 3 2 3 3 3 2 3 6" xfId="30815"/>
    <cellStyle name="Normal 3 2 3 3 3 2 4" xfId="2745"/>
    <cellStyle name="Normal 3 2 3 3 3 2 4 2" xfId="6405"/>
    <cellStyle name="Normal 3 2 3 3 3 2 4 2 2" xfId="13665"/>
    <cellStyle name="Normal 3 2 3 3 3 2 4 2 2 2" xfId="28043"/>
    <cellStyle name="Normal 3 2 3 3 3 2 4 2 2 2 2" xfId="56777"/>
    <cellStyle name="Normal 3 2 3 3 3 2 4 2 2 3" xfId="42453"/>
    <cellStyle name="Normal 3 2 3 3 3 2 4 2 3" xfId="20880"/>
    <cellStyle name="Normal 3 2 3 3 3 2 4 2 3 2" xfId="49615"/>
    <cellStyle name="Normal 3 2 3 3 3 2 4 2 4" xfId="35291"/>
    <cellStyle name="Normal 3 2 3 3 3 2 4 3" xfId="10078"/>
    <cellStyle name="Normal 3 2 3 3 3 2 4 3 2" xfId="24461"/>
    <cellStyle name="Normal 3 2 3 3 3 2 4 3 2 2" xfId="53196"/>
    <cellStyle name="Normal 3 2 3 3 3 2 4 3 3" xfId="38872"/>
    <cellStyle name="Normal 3 2 3 3 3 2 4 4" xfId="17298"/>
    <cellStyle name="Normal 3 2 3 3 3 2 4 4 2" xfId="46034"/>
    <cellStyle name="Normal 3 2 3 3 3 2 4 5" xfId="31710"/>
    <cellStyle name="Normal 3 2 3 3 3 2 5" xfId="4610"/>
    <cellStyle name="Normal 3 2 3 3 3 2 5 2" xfId="11875"/>
    <cellStyle name="Normal 3 2 3 3 3 2 5 2 2" xfId="26253"/>
    <cellStyle name="Normal 3 2 3 3 3 2 5 2 2 2" xfId="54987"/>
    <cellStyle name="Normal 3 2 3 3 3 2 5 2 3" xfId="40663"/>
    <cellStyle name="Normal 3 2 3 3 3 2 5 3" xfId="19090"/>
    <cellStyle name="Normal 3 2 3 3 3 2 5 3 2" xfId="47825"/>
    <cellStyle name="Normal 3 2 3 3 3 2 5 4" xfId="33501"/>
    <cellStyle name="Normal 3 2 3 3 3 2 6" xfId="8282"/>
    <cellStyle name="Normal 3 2 3 3 3 2 6 2" xfId="22671"/>
    <cellStyle name="Normal 3 2 3 3 3 2 6 2 2" xfId="51406"/>
    <cellStyle name="Normal 3 2 3 3 3 2 6 3" xfId="37082"/>
    <cellStyle name="Normal 3 2 3 3 3 2 7" xfId="15508"/>
    <cellStyle name="Normal 3 2 3 3 3 2 7 2" xfId="44244"/>
    <cellStyle name="Normal 3 2 3 3 3 2 8" xfId="29920"/>
    <cellStyle name="Normal 3 2 3 3 3 3" xfId="1089"/>
    <cellStyle name="Normal 3 2 3 3 3 3 2" xfId="2072"/>
    <cellStyle name="Normal 3 2 3 3 3 3 2 2" xfId="3864"/>
    <cellStyle name="Normal 3 2 3 3 3 3 2 2 2" xfId="7523"/>
    <cellStyle name="Normal 3 2 3 3 3 3 2 2 2 2" xfId="14783"/>
    <cellStyle name="Normal 3 2 3 3 3 3 2 2 2 2 2" xfId="29161"/>
    <cellStyle name="Normal 3 2 3 3 3 3 2 2 2 2 2 2" xfId="57895"/>
    <cellStyle name="Normal 3 2 3 3 3 3 2 2 2 2 3" xfId="43571"/>
    <cellStyle name="Normal 3 2 3 3 3 3 2 2 2 3" xfId="21998"/>
    <cellStyle name="Normal 3 2 3 3 3 3 2 2 2 3 2" xfId="50733"/>
    <cellStyle name="Normal 3 2 3 3 3 3 2 2 2 4" xfId="36409"/>
    <cellStyle name="Normal 3 2 3 3 3 3 2 2 3" xfId="11196"/>
    <cellStyle name="Normal 3 2 3 3 3 3 2 2 3 2" xfId="25579"/>
    <cellStyle name="Normal 3 2 3 3 3 3 2 2 3 2 2" xfId="54314"/>
    <cellStyle name="Normal 3 2 3 3 3 3 2 2 3 3" xfId="39990"/>
    <cellStyle name="Normal 3 2 3 3 3 3 2 2 4" xfId="18416"/>
    <cellStyle name="Normal 3 2 3 3 3 3 2 2 4 2" xfId="47152"/>
    <cellStyle name="Normal 3 2 3 3 3 3 2 2 5" xfId="32828"/>
    <cellStyle name="Normal 3 2 3 3 3 3 2 3" xfId="5733"/>
    <cellStyle name="Normal 3 2 3 3 3 3 2 3 2" xfId="12993"/>
    <cellStyle name="Normal 3 2 3 3 3 3 2 3 2 2" xfId="27371"/>
    <cellStyle name="Normal 3 2 3 3 3 3 2 3 2 2 2" xfId="56105"/>
    <cellStyle name="Normal 3 2 3 3 3 3 2 3 2 3" xfId="41781"/>
    <cellStyle name="Normal 3 2 3 3 3 3 2 3 3" xfId="20208"/>
    <cellStyle name="Normal 3 2 3 3 3 3 2 3 3 2" xfId="48943"/>
    <cellStyle name="Normal 3 2 3 3 3 3 2 3 4" xfId="34619"/>
    <cellStyle name="Normal 3 2 3 3 3 3 2 4" xfId="9406"/>
    <cellStyle name="Normal 3 2 3 3 3 3 2 4 2" xfId="23789"/>
    <cellStyle name="Normal 3 2 3 3 3 3 2 4 2 2" xfId="52524"/>
    <cellStyle name="Normal 3 2 3 3 3 3 2 4 3" xfId="38200"/>
    <cellStyle name="Normal 3 2 3 3 3 3 2 5" xfId="16626"/>
    <cellStyle name="Normal 3 2 3 3 3 3 2 5 2" xfId="45362"/>
    <cellStyle name="Normal 3 2 3 3 3 3 2 6" xfId="31038"/>
    <cellStyle name="Normal 3 2 3 3 3 3 3" xfId="2968"/>
    <cellStyle name="Normal 3 2 3 3 3 3 3 2" xfId="6628"/>
    <cellStyle name="Normal 3 2 3 3 3 3 3 2 2" xfId="13888"/>
    <cellStyle name="Normal 3 2 3 3 3 3 3 2 2 2" xfId="28266"/>
    <cellStyle name="Normal 3 2 3 3 3 3 3 2 2 2 2" xfId="57000"/>
    <cellStyle name="Normal 3 2 3 3 3 3 3 2 2 3" xfId="42676"/>
    <cellStyle name="Normal 3 2 3 3 3 3 3 2 3" xfId="21103"/>
    <cellStyle name="Normal 3 2 3 3 3 3 3 2 3 2" xfId="49838"/>
    <cellStyle name="Normal 3 2 3 3 3 3 3 2 4" xfId="35514"/>
    <cellStyle name="Normal 3 2 3 3 3 3 3 3" xfId="10301"/>
    <cellStyle name="Normal 3 2 3 3 3 3 3 3 2" xfId="24684"/>
    <cellStyle name="Normal 3 2 3 3 3 3 3 3 2 2" xfId="53419"/>
    <cellStyle name="Normal 3 2 3 3 3 3 3 3 3" xfId="39095"/>
    <cellStyle name="Normal 3 2 3 3 3 3 3 4" xfId="17521"/>
    <cellStyle name="Normal 3 2 3 3 3 3 3 4 2" xfId="46257"/>
    <cellStyle name="Normal 3 2 3 3 3 3 3 5" xfId="31933"/>
    <cellStyle name="Normal 3 2 3 3 3 3 4" xfId="4833"/>
    <cellStyle name="Normal 3 2 3 3 3 3 4 2" xfId="12098"/>
    <cellStyle name="Normal 3 2 3 3 3 3 4 2 2" xfId="26476"/>
    <cellStyle name="Normal 3 2 3 3 3 3 4 2 2 2" xfId="55210"/>
    <cellStyle name="Normal 3 2 3 3 3 3 4 2 3" xfId="40886"/>
    <cellStyle name="Normal 3 2 3 3 3 3 4 3" xfId="19313"/>
    <cellStyle name="Normal 3 2 3 3 3 3 4 3 2" xfId="48048"/>
    <cellStyle name="Normal 3 2 3 3 3 3 4 4" xfId="33724"/>
    <cellStyle name="Normal 3 2 3 3 3 3 5" xfId="8505"/>
    <cellStyle name="Normal 3 2 3 3 3 3 5 2" xfId="22894"/>
    <cellStyle name="Normal 3 2 3 3 3 3 5 2 2" xfId="51629"/>
    <cellStyle name="Normal 3 2 3 3 3 3 5 3" xfId="37305"/>
    <cellStyle name="Normal 3 2 3 3 3 3 6" xfId="15731"/>
    <cellStyle name="Normal 3 2 3 3 3 3 6 2" xfId="44467"/>
    <cellStyle name="Normal 3 2 3 3 3 3 7" xfId="30143"/>
    <cellStyle name="Normal 3 2 3 3 3 4" xfId="1621"/>
    <cellStyle name="Normal 3 2 3 3 3 4 2" xfId="3417"/>
    <cellStyle name="Normal 3 2 3 3 3 4 2 2" xfId="7076"/>
    <cellStyle name="Normal 3 2 3 3 3 4 2 2 2" xfId="14336"/>
    <cellStyle name="Normal 3 2 3 3 3 4 2 2 2 2" xfId="28714"/>
    <cellStyle name="Normal 3 2 3 3 3 4 2 2 2 2 2" xfId="57448"/>
    <cellStyle name="Normal 3 2 3 3 3 4 2 2 2 3" xfId="43124"/>
    <cellStyle name="Normal 3 2 3 3 3 4 2 2 3" xfId="21551"/>
    <cellStyle name="Normal 3 2 3 3 3 4 2 2 3 2" xfId="50286"/>
    <cellStyle name="Normal 3 2 3 3 3 4 2 2 4" xfId="35962"/>
    <cellStyle name="Normal 3 2 3 3 3 4 2 3" xfId="10749"/>
    <cellStyle name="Normal 3 2 3 3 3 4 2 3 2" xfId="25132"/>
    <cellStyle name="Normal 3 2 3 3 3 4 2 3 2 2" xfId="53867"/>
    <cellStyle name="Normal 3 2 3 3 3 4 2 3 3" xfId="39543"/>
    <cellStyle name="Normal 3 2 3 3 3 4 2 4" xfId="17969"/>
    <cellStyle name="Normal 3 2 3 3 3 4 2 4 2" xfId="46705"/>
    <cellStyle name="Normal 3 2 3 3 3 4 2 5" xfId="32381"/>
    <cellStyle name="Normal 3 2 3 3 3 4 3" xfId="5286"/>
    <cellStyle name="Normal 3 2 3 3 3 4 3 2" xfId="12546"/>
    <cellStyle name="Normal 3 2 3 3 3 4 3 2 2" xfId="26924"/>
    <cellStyle name="Normal 3 2 3 3 3 4 3 2 2 2" xfId="55658"/>
    <cellStyle name="Normal 3 2 3 3 3 4 3 2 3" xfId="41334"/>
    <cellStyle name="Normal 3 2 3 3 3 4 3 3" xfId="19761"/>
    <cellStyle name="Normal 3 2 3 3 3 4 3 3 2" xfId="48496"/>
    <cellStyle name="Normal 3 2 3 3 3 4 3 4" xfId="34172"/>
    <cellStyle name="Normal 3 2 3 3 3 4 4" xfId="8959"/>
    <cellStyle name="Normal 3 2 3 3 3 4 4 2" xfId="23342"/>
    <cellStyle name="Normal 3 2 3 3 3 4 4 2 2" xfId="52077"/>
    <cellStyle name="Normal 3 2 3 3 3 4 4 3" xfId="37753"/>
    <cellStyle name="Normal 3 2 3 3 3 4 5" xfId="16179"/>
    <cellStyle name="Normal 3 2 3 3 3 4 5 2" xfId="44915"/>
    <cellStyle name="Normal 3 2 3 3 3 4 6" xfId="30591"/>
    <cellStyle name="Normal 3 2 3 3 3 5" xfId="2521"/>
    <cellStyle name="Normal 3 2 3 3 3 5 2" xfId="6181"/>
    <cellStyle name="Normal 3 2 3 3 3 5 2 2" xfId="13441"/>
    <cellStyle name="Normal 3 2 3 3 3 5 2 2 2" xfId="27819"/>
    <cellStyle name="Normal 3 2 3 3 3 5 2 2 2 2" xfId="56553"/>
    <cellStyle name="Normal 3 2 3 3 3 5 2 2 3" xfId="42229"/>
    <cellStyle name="Normal 3 2 3 3 3 5 2 3" xfId="20656"/>
    <cellStyle name="Normal 3 2 3 3 3 5 2 3 2" xfId="49391"/>
    <cellStyle name="Normal 3 2 3 3 3 5 2 4" xfId="35067"/>
    <cellStyle name="Normal 3 2 3 3 3 5 3" xfId="9854"/>
    <cellStyle name="Normal 3 2 3 3 3 5 3 2" xfId="24237"/>
    <cellStyle name="Normal 3 2 3 3 3 5 3 2 2" xfId="52972"/>
    <cellStyle name="Normal 3 2 3 3 3 5 3 3" xfId="38648"/>
    <cellStyle name="Normal 3 2 3 3 3 5 4" xfId="17074"/>
    <cellStyle name="Normal 3 2 3 3 3 5 4 2" xfId="45810"/>
    <cellStyle name="Normal 3 2 3 3 3 5 5" xfId="31486"/>
    <cellStyle name="Normal 3 2 3 3 3 6" xfId="4384"/>
    <cellStyle name="Normal 3 2 3 3 3 6 2" xfId="11651"/>
    <cellStyle name="Normal 3 2 3 3 3 6 2 2" xfId="26029"/>
    <cellStyle name="Normal 3 2 3 3 3 6 2 2 2" xfId="54763"/>
    <cellStyle name="Normal 3 2 3 3 3 6 2 3" xfId="40439"/>
    <cellStyle name="Normal 3 2 3 3 3 6 3" xfId="18866"/>
    <cellStyle name="Normal 3 2 3 3 3 6 3 2" xfId="47601"/>
    <cellStyle name="Normal 3 2 3 3 3 6 4" xfId="33277"/>
    <cellStyle name="Normal 3 2 3 3 3 7" xfId="8055"/>
    <cellStyle name="Normal 3 2 3 3 3 7 2" xfId="22447"/>
    <cellStyle name="Normal 3 2 3 3 3 7 2 2" xfId="51182"/>
    <cellStyle name="Normal 3 2 3 3 3 7 3" xfId="36858"/>
    <cellStyle name="Normal 3 2 3 3 3 8" xfId="15284"/>
    <cellStyle name="Normal 3 2 3 3 3 8 2" xfId="44020"/>
    <cellStyle name="Normal 3 2 3 3 3 9" xfId="29696"/>
    <cellStyle name="Normal 3 2 3 3 4" xfId="751"/>
    <cellStyle name="Normal 3 2 3 3 4 2" xfId="1201"/>
    <cellStyle name="Normal 3 2 3 3 4 2 2" xfId="2184"/>
    <cellStyle name="Normal 3 2 3 3 4 2 2 2" xfId="3976"/>
    <cellStyle name="Normal 3 2 3 3 4 2 2 2 2" xfId="7635"/>
    <cellStyle name="Normal 3 2 3 3 4 2 2 2 2 2" xfId="14895"/>
    <cellStyle name="Normal 3 2 3 3 4 2 2 2 2 2 2" xfId="29273"/>
    <cellStyle name="Normal 3 2 3 3 4 2 2 2 2 2 2 2" xfId="58007"/>
    <cellStyle name="Normal 3 2 3 3 4 2 2 2 2 2 3" xfId="43683"/>
    <cellStyle name="Normal 3 2 3 3 4 2 2 2 2 3" xfId="22110"/>
    <cellStyle name="Normal 3 2 3 3 4 2 2 2 2 3 2" xfId="50845"/>
    <cellStyle name="Normal 3 2 3 3 4 2 2 2 2 4" xfId="36521"/>
    <cellStyle name="Normal 3 2 3 3 4 2 2 2 3" xfId="11308"/>
    <cellStyle name="Normal 3 2 3 3 4 2 2 2 3 2" xfId="25691"/>
    <cellStyle name="Normal 3 2 3 3 4 2 2 2 3 2 2" xfId="54426"/>
    <cellStyle name="Normal 3 2 3 3 4 2 2 2 3 3" xfId="40102"/>
    <cellStyle name="Normal 3 2 3 3 4 2 2 2 4" xfId="18528"/>
    <cellStyle name="Normal 3 2 3 3 4 2 2 2 4 2" xfId="47264"/>
    <cellStyle name="Normal 3 2 3 3 4 2 2 2 5" xfId="32940"/>
    <cellStyle name="Normal 3 2 3 3 4 2 2 3" xfId="5845"/>
    <cellStyle name="Normal 3 2 3 3 4 2 2 3 2" xfId="13105"/>
    <cellStyle name="Normal 3 2 3 3 4 2 2 3 2 2" xfId="27483"/>
    <cellStyle name="Normal 3 2 3 3 4 2 2 3 2 2 2" xfId="56217"/>
    <cellStyle name="Normal 3 2 3 3 4 2 2 3 2 3" xfId="41893"/>
    <cellStyle name="Normal 3 2 3 3 4 2 2 3 3" xfId="20320"/>
    <cellStyle name="Normal 3 2 3 3 4 2 2 3 3 2" xfId="49055"/>
    <cellStyle name="Normal 3 2 3 3 4 2 2 3 4" xfId="34731"/>
    <cellStyle name="Normal 3 2 3 3 4 2 2 4" xfId="9518"/>
    <cellStyle name="Normal 3 2 3 3 4 2 2 4 2" xfId="23901"/>
    <cellStyle name="Normal 3 2 3 3 4 2 2 4 2 2" xfId="52636"/>
    <cellStyle name="Normal 3 2 3 3 4 2 2 4 3" xfId="38312"/>
    <cellStyle name="Normal 3 2 3 3 4 2 2 5" xfId="16738"/>
    <cellStyle name="Normal 3 2 3 3 4 2 2 5 2" xfId="45474"/>
    <cellStyle name="Normal 3 2 3 3 4 2 2 6" xfId="31150"/>
    <cellStyle name="Normal 3 2 3 3 4 2 3" xfId="3080"/>
    <cellStyle name="Normal 3 2 3 3 4 2 3 2" xfId="6740"/>
    <cellStyle name="Normal 3 2 3 3 4 2 3 2 2" xfId="14000"/>
    <cellStyle name="Normal 3 2 3 3 4 2 3 2 2 2" xfId="28378"/>
    <cellStyle name="Normal 3 2 3 3 4 2 3 2 2 2 2" xfId="57112"/>
    <cellStyle name="Normal 3 2 3 3 4 2 3 2 2 3" xfId="42788"/>
    <cellStyle name="Normal 3 2 3 3 4 2 3 2 3" xfId="21215"/>
    <cellStyle name="Normal 3 2 3 3 4 2 3 2 3 2" xfId="49950"/>
    <cellStyle name="Normal 3 2 3 3 4 2 3 2 4" xfId="35626"/>
    <cellStyle name="Normal 3 2 3 3 4 2 3 3" xfId="10413"/>
    <cellStyle name="Normal 3 2 3 3 4 2 3 3 2" xfId="24796"/>
    <cellStyle name="Normal 3 2 3 3 4 2 3 3 2 2" xfId="53531"/>
    <cellStyle name="Normal 3 2 3 3 4 2 3 3 3" xfId="39207"/>
    <cellStyle name="Normal 3 2 3 3 4 2 3 4" xfId="17633"/>
    <cellStyle name="Normal 3 2 3 3 4 2 3 4 2" xfId="46369"/>
    <cellStyle name="Normal 3 2 3 3 4 2 3 5" xfId="32045"/>
    <cellStyle name="Normal 3 2 3 3 4 2 4" xfId="4945"/>
    <cellStyle name="Normal 3 2 3 3 4 2 4 2" xfId="12210"/>
    <cellStyle name="Normal 3 2 3 3 4 2 4 2 2" xfId="26588"/>
    <cellStyle name="Normal 3 2 3 3 4 2 4 2 2 2" xfId="55322"/>
    <cellStyle name="Normal 3 2 3 3 4 2 4 2 3" xfId="40998"/>
    <cellStyle name="Normal 3 2 3 3 4 2 4 3" xfId="19425"/>
    <cellStyle name="Normal 3 2 3 3 4 2 4 3 2" xfId="48160"/>
    <cellStyle name="Normal 3 2 3 3 4 2 4 4" xfId="33836"/>
    <cellStyle name="Normal 3 2 3 3 4 2 5" xfId="8617"/>
    <cellStyle name="Normal 3 2 3 3 4 2 5 2" xfId="23006"/>
    <cellStyle name="Normal 3 2 3 3 4 2 5 2 2" xfId="51741"/>
    <cellStyle name="Normal 3 2 3 3 4 2 5 3" xfId="37417"/>
    <cellStyle name="Normal 3 2 3 3 4 2 6" xfId="15843"/>
    <cellStyle name="Normal 3 2 3 3 4 2 6 2" xfId="44579"/>
    <cellStyle name="Normal 3 2 3 3 4 2 7" xfId="30255"/>
    <cellStyle name="Normal 3 2 3 3 4 3" xfId="1737"/>
    <cellStyle name="Normal 3 2 3 3 4 3 2" xfId="3529"/>
    <cellStyle name="Normal 3 2 3 3 4 3 2 2" xfId="7188"/>
    <cellStyle name="Normal 3 2 3 3 4 3 2 2 2" xfId="14448"/>
    <cellStyle name="Normal 3 2 3 3 4 3 2 2 2 2" xfId="28826"/>
    <cellStyle name="Normal 3 2 3 3 4 3 2 2 2 2 2" xfId="57560"/>
    <cellStyle name="Normal 3 2 3 3 4 3 2 2 2 3" xfId="43236"/>
    <cellStyle name="Normal 3 2 3 3 4 3 2 2 3" xfId="21663"/>
    <cellStyle name="Normal 3 2 3 3 4 3 2 2 3 2" xfId="50398"/>
    <cellStyle name="Normal 3 2 3 3 4 3 2 2 4" xfId="36074"/>
    <cellStyle name="Normal 3 2 3 3 4 3 2 3" xfId="10861"/>
    <cellStyle name="Normal 3 2 3 3 4 3 2 3 2" xfId="25244"/>
    <cellStyle name="Normal 3 2 3 3 4 3 2 3 2 2" xfId="53979"/>
    <cellStyle name="Normal 3 2 3 3 4 3 2 3 3" xfId="39655"/>
    <cellStyle name="Normal 3 2 3 3 4 3 2 4" xfId="18081"/>
    <cellStyle name="Normal 3 2 3 3 4 3 2 4 2" xfId="46817"/>
    <cellStyle name="Normal 3 2 3 3 4 3 2 5" xfId="32493"/>
    <cellStyle name="Normal 3 2 3 3 4 3 3" xfId="5398"/>
    <cellStyle name="Normal 3 2 3 3 4 3 3 2" xfId="12658"/>
    <cellStyle name="Normal 3 2 3 3 4 3 3 2 2" xfId="27036"/>
    <cellStyle name="Normal 3 2 3 3 4 3 3 2 2 2" xfId="55770"/>
    <cellStyle name="Normal 3 2 3 3 4 3 3 2 3" xfId="41446"/>
    <cellStyle name="Normal 3 2 3 3 4 3 3 3" xfId="19873"/>
    <cellStyle name="Normal 3 2 3 3 4 3 3 3 2" xfId="48608"/>
    <cellStyle name="Normal 3 2 3 3 4 3 3 4" xfId="34284"/>
    <cellStyle name="Normal 3 2 3 3 4 3 4" xfId="9071"/>
    <cellStyle name="Normal 3 2 3 3 4 3 4 2" xfId="23454"/>
    <cellStyle name="Normal 3 2 3 3 4 3 4 2 2" xfId="52189"/>
    <cellStyle name="Normal 3 2 3 3 4 3 4 3" xfId="37865"/>
    <cellStyle name="Normal 3 2 3 3 4 3 5" xfId="16291"/>
    <cellStyle name="Normal 3 2 3 3 4 3 5 2" xfId="45027"/>
    <cellStyle name="Normal 3 2 3 3 4 3 6" xfId="30703"/>
    <cellStyle name="Normal 3 2 3 3 4 4" xfId="2633"/>
    <cellStyle name="Normal 3 2 3 3 4 4 2" xfId="6293"/>
    <cellStyle name="Normal 3 2 3 3 4 4 2 2" xfId="13553"/>
    <cellStyle name="Normal 3 2 3 3 4 4 2 2 2" xfId="27931"/>
    <cellStyle name="Normal 3 2 3 3 4 4 2 2 2 2" xfId="56665"/>
    <cellStyle name="Normal 3 2 3 3 4 4 2 2 3" xfId="42341"/>
    <cellStyle name="Normal 3 2 3 3 4 4 2 3" xfId="20768"/>
    <cellStyle name="Normal 3 2 3 3 4 4 2 3 2" xfId="49503"/>
    <cellStyle name="Normal 3 2 3 3 4 4 2 4" xfId="35179"/>
    <cellStyle name="Normal 3 2 3 3 4 4 3" xfId="9966"/>
    <cellStyle name="Normal 3 2 3 3 4 4 3 2" xfId="24349"/>
    <cellStyle name="Normal 3 2 3 3 4 4 3 2 2" xfId="53084"/>
    <cellStyle name="Normal 3 2 3 3 4 4 3 3" xfId="38760"/>
    <cellStyle name="Normal 3 2 3 3 4 4 4" xfId="17186"/>
    <cellStyle name="Normal 3 2 3 3 4 4 4 2" xfId="45922"/>
    <cellStyle name="Normal 3 2 3 3 4 4 5" xfId="31598"/>
    <cellStyle name="Normal 3 2 3 3 4 5" xfId="4497"/>
    <cellStyle name="Normal 3 2 3 3 4 5 2" xfId="11763"/>
    <cellStyle name="Normal 3 2 3 3 4 5 2 2" xfId="26141"/>
    <cellStyle name="Normal 3 2 3 3 4 5 2 2 2" xfId="54875"/>
    <cellStyle name="Normal 3 2 3 3 4 5 2 3" xfId="40551"/>
    <cellStyle name="Normal 3 2 3 3 4 5 3" xfId="18978"/>
    <cellStyle name="Normal 3 2 3 3 4 5 3 2" xfId="47713"/>
    <cellStyle name="Normal 3 2 3 3 4 5 4" xfId="33389"/>
    <cellStyle name="Normal 3 2 3 3 4 6" xfId="8170"/>
    <cellStyle name="Normal 3 2 3 3 4 6 2" xfId="22559"/>
    <cellStyle name="Normal 3 2 3 3 4 6 2 2" xfId="51294"/>
    <cellStyle name="Normal 3 2 3 3 4 6 3" xfId="36970"/>
    <cellStyle name="Normal 3 2 3 3 4 7" xfId="15396"/>
    <cellStyle name="Normal 3 2 3 3 4 7 2" xfId="44132"/>
    <cellStyle name="Normal 3 2 3 3 4 8" xfId="29808"/>
    <cellStyle name="Normal 3 2 3 3 5" xfId="977"/>
    <cellStyle name="Normal 3 2 3 3 5 2" xfId="1960"/>
    <cellStyle name="Normal 3 2 3 3 5 2 2" xfId="3752"/>
    <cellStyle name="Normal 3 2 3 3 5 2 2 2" xfId="7411"/>
    <cellStyle name="Normal 3 2 3 3 5 2 2 2 2" xfId="14671"/>
    <cellStyle name="Normal 3 2 3 3 5 2 2 2 2 2" xfId="29049"/>
    <cellStyle name="Normal 3 2 3 3 5 2 2 2 2 2 2" xfId="57783"/>
    <cellStyle name="Normal 3 2 3 3 5 2 2 2 2 3" xfId="43459"/>
    <cellStyle name="Normal 3 2 3 3 5 2 2 2 3" xfId="21886"/>
    <cellStyle name="Normal 3 2 3 3 5 2 2 2 3 2" xfId="50621"/>
    <cellStyle name="Normal 3 2 3 3 5 2 2 2 4" xfId="36297"/>
    <cellStyle name="Normal 3 2 3 3 5 2 2 3" xfId="11084"/>
    <cellStyle name="Normal 3 2 3 3 5 2 2 3 2" xfId="25467"/>
    <cellStyle name="Normal 3 2 3 3 5 2 2 3 2 2" xfId="54202"/>
    <cellStyle name="Normal 3 2 3 3 5 2 2 3 3" xfId="39878"/>
    <cellStyle name="Normal 3 2 3 3 5 2 2 4" xfId="18304"/>
    <cellStyle name="Normal 3 2 3 3 5 2 2 4 2" xfId="47040"/>
    <cellStyle name="Normal 3 2 3 3 5 2 2 5" xfId="32716"/>
    <cellStyle name="Normal 3 2 3 3 5 2 3" xfId="5621"/>
    <cellStyle name="Normal 3 2 3 3 5 2 3 2" xfId="12881"/>
    <cellStyle name="Normal 3 2 3 3 5 2 3 2 2" xfId="27259"/>
    <cellStyle name="Normal 3 2 3 3 5 2 3 2 2 2" xfId="55993"/>
    <cellStyle name="Normal 3 2 3 3 5 2 3 2 3" xfId="41669"/>
    <cellStyle name="Normal 3 2 3 3 5 2 3 3" xfId="20096"/>
    <cellStyle name="Normal 3 2 3 3 5 2 3 3 2" xfId="48831"/>
    <cellStyle name="Normal 3 2 3 3 5 2 3 4" xfId="34507"/>
    <cellStyle name="Normal 3 2 3 3 5 2 4" xfId="9294"/>
    <cellStyle name="Normal 3 2 3 3 5 2 4 2" xfId="23677"/>
    <cellStyle name="Normal 3 2 3 3 5 2 4 2 2" xfId="52412"/>
    <cellStyle name="Normal 3 2 3 3 5 2 4 3" xfId="38088"/>
    <cellStyle name="Normal 3 2 3 3 5 2 5" xfId="16514"/>
    <cellStyle name="Normal 3 2 3 3 5 2 5 2" xfId="45250"/>
    <cellStyle name="Normal 3 2 3 3 5 2 6" xfId="30926"/>
    <cellStyle name="Normal 3 2 3 3 5 3" xfId="2856"/>
    <cellStyle name="Normal 3 2 3 3 5 3 2" xfId="6516"/>
    <cellStyle name="Normal 3 2 3 3 5 3 2 2" xfId="13776"/>
    <cellStyle name="Normal 3 2 3 3 5 3 2 2 2" xfId="28154"/>
    <cellStyle name="Normal 3 2 3 3 5 3 2 2 2 2" xfId="56888"/>
    <cellStyle name="Normal 3 2 3 3 5 3 2 2 3" xfId="42564"/>
    <cellStyle name="Normal 3 2 3 3 5 3 2 3" xfId="20991"/>
    <cellStyle name="Normal 3 2 3 3 5 3 2 3 2" xfId="49726"/>
    <cellStyle name="Normal 3 2 3 3 5 3 2 4" xfId="35402"/>
    <cellStyle name="Normal 3 2 3 3 5 3 3" xfId="10189"/>
    <cellStyle name="Normal 3 2 3 3 5 3 3 2" xfId="24572"/>
    <cellStyle name="Normal 3 2 3 3 5 3 3 2 2" xfId="53307"/>
    <cellStyle name="Normal 3 2 3 3 5 3 3 3" xfId="38983"/>
    <cellStyle name="Normal 3 2 3 3 5 3 4" xfId="17409"/>
    <cellStyle name="Normal 3 2 3 3 5 3 4 2" xfId="46145"/>
    <cellStyle name="Normal 3 2 3 3 5 3 5" xfId="31821"/>
    <cellStyle name="Normal 3 2 3 3 5 4" xfId="4721"/>
    <cellStyle name="Normal 3 2 3 3 5 4 2" xfId="11986"/>
    <cellStyle name="Normal 3 2 3 3 5 4 2 2" xfId="26364"/>
    <cellStyle name="Normal 3 2 3 3 5 4 2 2 2" xfId="55098"/>
    <cellStyle name="Normal 3 2 3 3 5 4 2 3" xfId="40774"/>
    <cellStyle name="Normal 3 2 3 3 5 4 3" xfId="19201"/>
    <cellStyle name="Normal 3 2 3 3 5 4 3 2" xfId="47936"/>
    <cellStyle name="Normal 3 2 3 3 5 4 4" xfId="33612"/>
    <cellStyle name="Normal 3 2 3 3 5 5" xfId="8393"/>
    <cellStyle name="Normal 3 2 3 3 5 5 2" xfId="22782"/>
    <cellStyle name="Normal 3 2 3 3 5 5 2 2" xfId="51517"/>
    <cellStyle name="Normal 3 2 3 3 5 5 3" xfId="37193"/>
    <cellStyle name="Normal 3 2 3 3 5 6" xfId="15619"/>
    <cellStyle name="Normal 3 2 3 3 5 6 2" xfId="44355"/>
    <cellStyle name="Normal 3 2 3 3 5 7" xfId="30031"/>
    <cellStyle name="Normal 3 2 3 3 6" xfId="1496"/>
    <cellStyle name="Normal 3 2 3 3 6 2" xfId="3305"/>
    <cellStyle name="Normal 3 2 3 3 6 2 2" xfId="6964"/>
    <cellStyle name="Normal 3 2 3 3 6 2 2 2" xfId="14224"/>
    <cellStyle name="Normal 3 2 3 3 6 2 2 2 2" xfId="28602"/>
    <cellStyle name="Normal 3 2 3 3 6 2 2 2 2 2" xfId="57336"/>
    <cellStyle name="Normal 3 2 3 3 6 2 2 2 3" xfId="43012"/>
    <cellStyle name="Normal 3 2 3 3 6 2 2 3" xfId="21439"/>
    <cellStyle name="Normal 3 2 3 3 6 2 2 3 2" xfId="50174"/>
    <cellStyle name="Normal 3 2 3 3 6 2 2 4" xfId="35850"/>
    <cellStyle name="Normal 3 2 3 3 6 2 3" xfId="10637"/>
    <cellStyle name="Normal 3 2 3 3 6 2 3 2" xfId="25020"/>
    <cellStyle name="Normal 3 2 3 3 6 2 3 2 2" xfId="53755"/>
    <cellStyle name="Normal 3 2 3 3 6 2 3 3" xfId="39431"/>
    <cellStyle name="Normal 3 2 3 3 6 2 4" xfId="17857"/>
    <cellStyle name="Normal 3 2 3 3 6 2 4 2" xfId="46593"/>
    <cellStyle name="Normal 3 2 3 3 6 2 5" xfId="32269"/>
    <cellStyle name="Normal 3 2 3 3 6 3" xfId="5173"/>
    <cellStyle name="Normal 3 2 3 3 6 3 2" xfId="12434"/>
    <cellStyle name="Normal 3 2 3 3 6 3 2 2" xfId="26812"/>
    <cellStyle name="Normal 3 2 3 3 6 3 2 2 2" xfId="55546"/>
    <cellStyle name="Normal 3 2 3 3 6 3 2 3" xfId="41222"/>
    <cellStyle name="Normal 3 2 3 3 6 3 3" xfId="19649"/>
    <cellStyle name="Normal 3 2 3 3 6 3 3 2" xfId="48384"/>
    <cellStyle name="Normal 3 2 3 3 6 3 4" xfId="34060"/>
    <cellStyle name="Normal 3 2 3 3 6 4" xfId="8847"/>
    <cellStyle name="Normal 3 2 3 3 6 4 2" xfId="23230"/>
    <cellStyle name="Normal 3 2 3 3 6 4 2 2" xfId="51965"/>
    <cellStyle name="Normal 3 2 3 3 6 4 3" xfId="37641"/>
    <cellStyle name="Normal 3 2 3 3 6 5" xfId="16067"/>
    <cellStyle name="Normal 3 2 3 3 6 5 2" xfId="44803"/>
    <cellStyle name="Normal 3 2 3 3 6 6" xfId="30479"/>
    <cellStyle name="Normal 3 2 3 3 7" xfId="2409"/>
    <cellStyle name="Normal 3 2 3 3 7 2" xfId="6069"/>
    <cellStyle name="Normal 3 2 3 3 7 2 2" xfId="13329"/>
    <cellStyle name="Normal 3 2 3 3 7 2 2 2" xfId="27707"/>
    <cellStyle name="Normal 3 2 3 3 7 2 2 2 2" xfId="56441"/>
    <cellStyle name="Normal 3 2 3 3 7 2 2 3" xfId="42117"/>
    <cellStyle name="Normal 3 2 3 3 7 2 3" xfId="20544"/>
    <cellStyle name="Normal 3 2 3 3 7 2 3 2" xfId="49279"/>
    <cellStyle name="Normal 3 2 3 3 7 2 4" xfId="34955"/>
    <cellStyle name="Normal 3 2 3 3 7 3" xfId="9742"/>
    <cellStyle name="Normal 3 2 3 3 7 3 2" xfId="24125"/>
    <cellStyle name="Normal 3 2 3 3 7 3 2 2" xfId="52860"/>
    <cellStyle name="Normal 3 2 3 3 7 3 3" xfId="38536"/>
    <cellStyle name="Normal 3 2 3 3 7 4" xfId="16962"/>
    <cellStyle name="Normal 3 2 3 3 7 4 2" xfId="45698"/>
    <cellStyle name="Normal 3 2 3 3 7 5" xfId="31374"/>
    <cellStyle name="Normal 3 2 3 3 8" xfId="4266"/>
    <cellStyle name="Normal 3 2 3 3 8 2" xfId="11538"/>
    <cellStyle name="Normal 3 2 3 3 8 2 2" xfId="25917"/>
    <cellStyle name="Normal 3 2 3 3 8 2 2 2" xfId="54651"/>
    <cellStyle name="Normal 3 2 3 3 8 2 3" xfId="40327"/>
    <cellStyle name="Normal 3 2 3 3 8 3" xfId="18754"/>
    <cellStyle name="Normal 3 2 3 3 8 3 2" xfId="47489"/>
    <cellStyle name="Normal 3 2 3 3 8 4" xfId="33165"/>
    <cellStyle name="Normal 3 2 3 3 9" xfId="7934"/>
    <cellStyle name="Normal 3 2 3 3 9 2" xfId="22335"/>
    <cellStyle name="Normal 3 2 3 3 9 2 2" xfId="51070"/>
    <cellStyle name="Normal 3 2 3 3 9 3" xfId="36746"/>
    <cellStyle name="Normal 3 2 3 4" xfId="422"/>
    <cellStyle name="Normal 3 2 3 4 10" xfId="29612"/>
    <cellStyle name="Normal 3 2 3 4 2" xfId="622"/>
    <cellStyle name="Normal 3 2 3 4 2 2" xfId="894"/>
    <cellStyle name="Normal 3 2 3 4 2 2 2" xfId="1341"/>
    <cellStyle name="Normal 3 2 3 4 2 2 2 2" xfId="2324"/>
    <cellStyle name="Normal 3 2 3 4 2 2 2 2 2" xfId="4116"/>
    <cellStyle name="Normal 3 2 3 4 2 2 2 2 2 2" xfId="7775"/>
    <cellStyle name="Normal 3 2 3 4 2 2 2 2 2 2 2" xfId="15035"/>
    <cellStyle name="Normal 3 2 3 4 2 2 2 2 2 2 2 2" xfId="29413"/>
    <cellStyle name="Normal 3 2 3 4 2 2 2 2 2 2 2 2 2" xfId="58147"/>
    <cellStyle name="Normal 3 2 3 4 2 2 2 2 2 2 2 3" xfId="43823"/>
    <cellStyle name="Normal 3 2 3 4 2 2 2 2 2 2 3" xfId="22250"/>
    <cellStyle name="Normal 3 2 3 4 2 2 2 2 2 2 3 2" xfId="50985"/>
    <cellStyle name="Normal 3 2 3 4 2 2 2 2 2 2 4" xfId="36661"/>
    <cellStyle name="Normal 3 2 3 4 2 2 2 2 2 3" xfId="11448"/>
    <cellStyle name="Normal 3 2 3 4 2 2 2 2 2 3 2" xfId="25831"/>
    <cellStyle name="Normal 3 2 3 4 2 2 2 2 2 3 2 2" xfId="54566"/>
    <cellStyle name="Normal 3 2 3 4 2 2 2 2 2 3 3" xfId="40242"/>
    <cellStyle name="Normal 3 2 3 4 2 2 2 2 2 4" xfId="18668"/>
    <cellStyle name="Normal 3 2 3 4 2 2 2 2 2 4 2" xfId="47404"/>
    <cellStyle name="Normal 3 2 3 4 2 2 2 2 2 5" xfId="33080"/>
    <cellStyle name="Normal 3 2 3 4 2 2 2 2 3" xfId="5985"/>
    <cellStyle name="Normal 3 2 3 4 2 2 2 2 3 2" xfId="13245"/>
    <cellStyle name="Normal 3 2 3 4 2 2 2 2 3 2 2" xfId="27623"/>
    <cellStyle name="Normal 3 2 3 4 2 2 2 2 3 2 2 2" xfId="56357"/>
    <cellStyle name="Normal 3 2 3 4 2 2 2 2 3 2 3" xfId="42033"/>
    <cellStyle name="Normal 3 2 3 4 2 2 2 2 3 3" xfId="20460"/>
    <cellStyle name="Normal 3 2 3 4 2 2 2 2 3 3 2" xfId="49195"/>
    <cellStyle name="Normal 3 2 3 4 2 2 2 2 3 4" xfId="34871"/>
    <cellStyle name="Normal 3 2 3 4 2 2 2 2 4" xfId="9658"/>
    <cellStyle name="Normal 3 2 3 4 2 2 2 2 4 2" xfId="24041"/>
    <cellStyle name="Normal 3 2 3 4 2 2 2 2 4 2 2" xfId="52776"/>
    <cellStyle name="Normal 3 2 3 4 2 2 2 2 4 3" xfId="38452"/>
    <cellStyle name="Normal 3 2 3 4 2 2 2 2 5" xfId="16878"/>
    <cellStyle name="Normal 3 2 3 4 2 2 2 2 5 2" xfId="45614"/>
    <cellStyle name="Normal 3 2 3 4 2 2 2 2 6" xfId="31290"/>
    <cellStyle name="Normal 3 2 3 4 2 2 2 3" xfId="3220"/>
    <cellStyle name="Normal 3 2 3 4 2 2 2 3 2" xfId="6880"/>
    <cellStyle name="Normal 3 2 3 4 2 2 2 3 2 2" xfId="14140"/>
    <cellStyle name="Normal 3 2 3 4 2 2 2 3 2 2 2" xfId="28518"/>
    <cellStyle name="Normal 3 2 3 4 2 2 2 3 2 2 2 2" xfId="57252"/>
    <cellStyle name="Normal 3 2 3 4 2 2 2 3 2 2 3" xfId="42928"/>
    <cellStyle name="Normal 3 2 3 4 2 2 2 3 2 3" xfId="21355"/>
    <cellStyle name="Normal 3 2 3 4 2 2 2 3 2 3 2" xfId="50090"/>
    <cellStyle name="Normal 3 2 3 4 2 2 2 3 2 4" xfId="35766"/>
    <cellStyle name="Normal 3 2 3 4 2 2 2 3 3" xfId="10553"/>
    <cellStyle name="Normal 3 2 3 4 2 2 2 3 3 2" xfId="24936"/>
    <cellStyle name="Normal 3 2 3 4 2 2 2 3 3 2 2" xfId="53671"/>
    <cellStyle name="Normal 3 2 3 4 2 2 2 3 3 3" xfId="39347"/>
    <cellStyle name="Normal 3 2 3 4 2 2 2 3 4" xfId="17773"/>
    <cellStyle name="Normal 3 2 3 4 2 2 2 3 4 2" xfId="46509"/>
    <cellStyle name="Normal 3 2 3 4 2 2 2 3 5" xfId="32185"/>
    <cellStyle name="Normal 3 2 3 4 2 2 2 4" xfId="5085"/>
    <cellStyle name="Normal 3 2 3 4 2 2 2 4 2" xfId="12350"/>
    <cellStyle name="Normal 3 2 3 4 2 2 2 4 2 2" xfId="26728"/>
    <cellStyle name="Normal 3 2 3 4 2 2 2 4 2 2 2" xfId="55462"/>
    <cellStyle name="Normal 3 2 3 4 2 2 2 4 2 3" xfId="41138"/>
    <cellStyle name="Normal 3 2 3 4 2 2 2 4 3" xfId="19565"/>
    <cellStyle name="Normal 3 2 3 4 2 2 2 4 3 2" xfId="48300"/>
    <cellStyle name="Normal 3 2 3 4 2 2 2 4 4" xfId="33976"/>
    <cellStyle name="Normal 3 2 3 4 2 2 2 5" xfId="8757"/>
    <cellStyle name="Normal 3 2 3 4 2 2 2 5 2" xfId="23146"/>
    <cellStyle name="Normal 3 2 3 4 2 2 2 5 2 2" xfId="51881"/>
    <cellStyle name="Normal 3 2 3 4 2 2 2 5 3" xfId="37557"/>
    <cellStyle name="Normal 3 2 3 4 2 2 2 6" xfId="15983"/>
    <cellStyle name="Normal 3 2 3 4 2 2 2 6 2" xfId="44719"/>
    <cellStyle name="Normal 3 2 3 4 2 2 2 7" xfId="30395"/>
    <cellStyle name="Normal 3 2 3 4 2 2 3" xfId="1877"/>
    <cellStyle name="Normal 3 2 3 4 2 2 3 2" xfId="3669"/>
    <cellStyle name="Normal 3 2 3 4 2 2 3 2 2" xfId="7328"/>
    <cellStyle name="Normal 3 2 3 4 2 2 3 2 2 2" xfId="14588"/>
    <cellStyle name="Normal 3 2 3 4 2 2 3 2 2 2 2" xfId="28966"/>
    <cellStyle name="Normal 3 2 3 4 2 2 3 2 2 2 2 2" xfId="57700"/>
    <cellStyle name="Normal 3 2 3 4 2 2 3 2 2 2 3" xfId="43376"/>
    <cellStyle name="Normal 3 2 3 4 2 2 3 2 2 3" xfId="21803"/>
    <cellStyle name="Normal 3 2 3 4 2 2 3 2 2 3 2" xfId="50538"/>
    <cellStyle name="Normal 3 2 3 4 2 2 3 2 2 4" xfId="36214"/>
    <cellStyle name="Normal 3 2 3 4 2 2 3 2 3" xfId="11001"/>
    <cellStyle name="Normal 3 2 3 4 2 2 3 2 3 2" xfId="25384"/>
    <cellStyle name="Normal 3 2 3 4 2 2 3 2 3 2 2" xfId="54119"/>
    <cellStyle name="Normal 3 2 3 4 2 2 3 2 3 3" xfId="39795"/>
    <cellStyle name="Normal 3 2 3 4 2 2 3 2 4" xfId="18221"/>
    <cellStyle name="Normal 3 2 3 4 2 2 3 2 4 2" xfId="46957"/>
    <cellStyle name="Normal 3 2 3 4 2 2 3 2 5" xfId="32633"/>
    <cellStyle name="Normal 3 2 3 4 2 2 3 3" xfId="5538"/>
    <cellStyle name="Normal 3 2 3 4 2 2 3 3 2" xfId="12798"/>
    <cellStyle name="Normal 3 2 3 4 2 2 3 3 2 2" xfId="27176"/>
    <cellStyle name="Normal 3 2 3 4 2 2 3 3 2 2 2" xfId="55910"/>
    <cellStyle name="Normal 3 2 3 4 2 2 3 3 2 3" xfId="41586"/>
    <cellStyle name="Normal 3 2 3 4 2 2 3 3 3" xfId="20013"/>
    <cellStyle name="Normal 3 2 3 4 2 2 3 3 3 2" xfId="48748"/>
    <cellStyle name="Normal 3 2 3 4 2 2 3 3 4" xfId="34424"/>
    <cellStyle name="Normal 3 2 3 4 2 2 3 4" xfId="9211"/>
    <cellStyle name="Normal 3 2 3 4 2 2 3 4 2" xfId="23594"/>
    <cellStyle name="Normal 3 2 3 4 2 2 3 4 2 2" xfId="52329"/>
    <cellStyle name="Normal 3 2 3 4 2 2 3 4 3" xfId="38005"/>
    <cellStyle name="Normal 3 2 3 4 2 2 3 5" xfId="16431"/>
    <cellStyle name="Normal 3 2 3 4 2 2 3 5 2" xfId="45167"/>
    <cellStyle name="Normal 3 2 3 4 2 2 3 6" xfId="30843"/>
    <cellStyle name="Normal 3 2 3 4 2 2 4" xfId="2773"/>
    <cellStyle name="Normal 3 2 3 4 2 2 4 2" xfId="6433"/>
    <cellStyle name="Normal 3 2 3 4 2 2 4 2 2" xfId="13693"/>
    <cellStyle name="Normal 3 2 3 4 2 2 4 2 2 2" xfId="28071"/>
    <cellStyle name="Normal 3 2 3 4 2 2 4 2 2 2 2" xfId="56805"/>
    <cellStyle name="Normal 3 2 3 4 2 2 4 2 2 3" xfId="42481"/>
    <cellStyle name="Normal 3 2 3 4 2 2 4 2 3" xfId="20908"/>
    <cellStyle name="Normal 3 2 3 4 2 2 4 2 3 2" xfId="49643"/>
    <cellStyle name="Normal 3 2 3 4 2 2 4 2 4" xfId="35319"/>
    <cellStyle name="Normal 3 2 3 4 2 2 4 3" xfId="10106"/>
    <cellStyle name="Normal 3 2 3 4 2 2 4 3 2" xfId="24489"/>
    <cellStyle name="Normal 3 2 3 4 2 2 4 3 2 2" xfId="53224"/>
    <cellStyle name="Normal 3 2 3 4 2 2 4 3 3" xfId="38900"/>
    <cellStyle name="Normal 3 2 3 4 2 2 4 4" xfId="17326"/>
    <cellStyle name="Normal 3 2 3 4 2 2 4 4 2" xfId="46062"/>
    <cellStyle name="Normal 3 2 3 4 2 2 4 5" xfId="31738"/>
    <cellStyle name="Normal 3 2 3 4 2 2 5" xfId="4638"/>
    <cellStyle name="Normal 3 2 3 4 2 2 5 2" xfId="11903"/>
    <cellStyle name="Normal 3 2 3 4 2 2 5 2 2" xfId="26281"/>
    <cellStyle name="Normal 3 2 3 4 2 2 5 2 2 2" xfId="55015"/>
    <cellStyle name="Normal 3 2 3 4 2 2 5 2 3" xfId="40691"/>
    <cellStyle name="Normal 3 2 3 4 2 2 5 3" xfId="19118"/>
    <cellStyle name="Normal 3 2 3 4 2 2 5 3 2" xfId="47853"/>
    <cellStyle name="Normal 3 2 3 4 2 2 5 4" xfId="33529"/>
    <cellStyle name="Normal 3 2 3 4 2 2 6" xfId="8310"/>
    <cellStyle name="Normal 3 2 3 4 2 2 6 2" xfId="22699"/>
    <cellStyle name="Normal 3 2 3 4 2 2 6 2 2" xfId="51434"/>
    <cellStyle name="Normal 3 2 3 4 2 2 6 3" xfId="37110"/>
    <cellStyle name="Normal 3 2 3 4 2 2 7" xfId="15536"/>
    <cellStyle name="Normal 3 2 3 4 2 2 7 2" xfId="44272"/>
    <cellStyle name="Normal 3 2 3 4 2 2 8" xfId="29948"/>
    <cellStyle name="Normal 3 2 3 4 2 3" xfId="1117"/>
    <cellStyle name="Normal 3 2 3 4 2 3 2" xfId="2100"/>
    <cellStyle name="Normal 3 2 3 4 2 3 2 2" xfId="3892"/>
    <cellStyle name="Normal 3 2 3 4 2 3 2 2 2" xfId="7551"/>
    <cellStyle name="Normal 3 2 3 4 2 3 2 2 2 2" xfId="14811"/>
    <cellStyle name="Normal 3 2 3 4 2 3 2 2 2 2 2" xfId="29189"/>
    <cellStyle name="Normal 3 2 3 4 2 3 2 2 2 2 2 2" xfId="57923"/>
    <cellStyle name="Normal 3 2 3 4 2 3 2 2 2 2 3" xfId="43599"/>
    <cellStyle name="Normal 3 2 3 4 2 3 2 2 2 3" xfId="22026"/>
    <cellStyle name="Normal 3 2 3 4 2 3 2 2 2 3 2" xfId="50761"/>
    <cellStyle name="Normal 3 2 3 4 2 3 2 2 2 4" xfId="36437"/>
    <cellStyle name="Normal 3 2 3 4 2 3 2 2 3" xfId="11224"/>
    <cellStyle name="Normal 3 2 3 4 2 3 2 2 3 2" xfId="25607"/>
    <cellStyle name="Normal 3 2 3 4 2 3 2 2 3 2 2" xfId="54342"/>
    <cellStyle name="Normal 3 2 3 4 2 3 2 2 3 3" xfId="40018"/>
    <cellStyle name="Normal 3 2 3 4 2 3 2 2 4" xfId="18444"/>
    <cellStyle name="Normal 3 2 3 4 2 3 2 2 4 2" xfId="47180"/>
    <cellStyle name="Normal 3 2 3 4 2 3 2 2 5" xfId="32856"/>
    <cellStyle name="Normal 3 2 3 4 2 3 2 3" xfId="5761"/>
    <cellStyle name="Normal 3 2 3 4 2 3 2 3 2" xfId="13021"/>
    <cellStyle name="Normal 3 2 3 4 2 3 2 3 2 2" xfId="27399"/>
    <cellStyle name="Normal 3 2 3 4 2 3 2 3 2 2 2" xfId="56133"/>
    <cellStyle name="Normal 3 2 3 4 2 3 2 3 2 3" xfId="41809"/>
    <cellStyle name="Normal 3 2 3 4 2 3 2 3 3" xfId="20236"/>
    <cellStyle name="Normal 3 2 3 4 2 3 2 3 3 2" xfId="48971"/>
    <cellStyle name="Normal 3 2 3 4 2 3 2 3 4" xfId="34647"/>
    <cellStyle name="Normal 3 2 3 4 2 3 2 4" xfId="9434"/>
    <cellStyle name="Normal 3 2 3 4 2 3 2 4 2" xfId="23817"/>
    <cellStyle name="Normal 3 2 3 4 2 3 2 4 2 2" xfId="52552"/>
    <cellStyle name="Normal 3 2 3 4 2 3 2 4 3" xfId="38228"/>
    <cellStyle name="Normal 3 2 3 4 2 3 2 5" xfId="16654"/>
    <cellStyle name="Normal 3 2 3 4 2 3 2 5 2" xfId="45390"/>
    <cellStyle name="Normal 3 2 3 4 2 3 2 6" xfId="31066"/>
    <cellStyle name="Normal 3 2 3 4 2 3 3" xfId="2996"/>
    <cellStyle name="Normal 3 2 3 4 2 3 3 2" xfId="6656"/>
    <cellStyle name="Normal 3 2 3 4 2 3 3 2 2" xfId="13916"/>
    <cellStyle name="Normal 3 2 3 4 2 3 3 2 2 2" xfId="28294"/>
    <cellStyle name="Normal 3 2 3 4 2 3 3 2 2 2 2" xfId="57028"/>
    <cellStyle name="Normal 3 2 3 4 2 3 3 2 2 3" xfId="42704"/>
    <cellStyle name="Normal 3 2 3 4 2 3 3 2 3" xfId="21131"/>
    <cellStyle name="Normal 3 2 3 4 2 3 3 2 3 2" xfId="49866"/>
    <cellStyle name="Normal 3 2 3 4 2 3 3 2 4" xfId="35542"/>
    <cellStyle name="Normal 3 2 3 4 2 3 3 3" xfId="10329"/>
    <cellStyle name="Normal 3 2 3 4 2 3 3 3 2" xfId="24712"/>
    <cellStyle name="Normal 3 2 3 4 2 3 3 3 2 2" xfId="53447"/>
    <cellStyle name="Normal 3 2 3 4 2 3 3 3 3" xfId="39123"/>
    <cellStyle name="Normal 3 2 3 4 2 3 3 4" xfId="17549"/>
    <cellStyle name="Normal 3 2 3 4 2 3 3 4 2" xfId="46285"/>
    <cellStyle name="Normal 3 2 3 4 2 3 3 5" xfId="31961"/>
    <cellStyle name="Normal 3 2 3 4 2 3 4" xfId="4861"/>
    <cellStyle name="Normal 3 2 3 4 2 3 4 2" xfId="12126"/>
    <cellStyle name="Normal 3 2 3 4 2 3 4 2 2" xfId="26504"/>
    <cellStyle name="Normal 3 2 3 4 2 3 4 2 2 2" xfId="55238"/>
    <cellStyle name="Normal 3 2 3 4 2 3 4 2 3" xfId="40914"/>
    <cellStyle name="Normal 3 2 3 4 2 3 4 3" xfId="19341"/>
    <cellStyle name="Normal 3 2 3 4 2 3 4 3 2" xfId="48076"/>
    <cellStyle name="Normal 3 2 3 4 2 3 4 4" xfId="33752"/>
    <cellStyle name="Normal 3 2 3 4 2 3 5" xfId="8533"/>
    <cellStyle name="Normal 3 2 3 4 2 3 5 2" xfId="22922"/>
    <cellStyle name="Normal 3 2 3 4 2 3 5 2 2" xfId="51657"/>
    <cellStyle name="Normal 3 2 3 4 2 3 5 3" xfId="37333"/>
    <cellStyle name="Normal 3 2 3 4 2 3 6" xfId="15759"/>
    <cellStyle name="Normal 3 2 3 4 2 3 6 2" xfId="44495"/>
    <cellStyle name="Normal 3 2 3 4 2 3 7" xfId="30171"/>
    <cellStyle name="Normal 3 2 3 4 2 4" xfId="1649"/>
    <cellStyle name="Normal 3 2 3 4 2 4 2" xfId="3445"/>
    <cellStyle name="Normal 3 2 3 4 2 4 2 2" xfId="7104"/>
    <cellStyle name="Normal 3 2 3 4 2 4 2 2 2" xfId="14364"/>
    <cellStyle name="Normal 3 2 3 4 2 4 2 2 2 2" xfId="28742"/>
    <cellStyle name="Normal 3 2 3 4 2 4 2 2 2 2 2" xfId="57476"/>
    <cellStyle name="Normal 3 2 3 4 2 4 2 2 2 3" xfId="43152"/>
    <cellStyle name="Normal 3 2 3 4 2 4 2 2 3" xfId="21579"/>
    <cellStyle name="Normal 3 2 3 4 2 4 2 2 3 2" xfId="50314"/>
    <cellStyle name="Normal 3 2 3 4 2 4 2 2 4" xfId="35990"/>
    <cellStyle name="Normal 3 2 3 4 2 4 2 3" xfId="10777"/>
    <cellStyle name="Normal 3 2 3 4 2 4 2 3 2" xfId="25160"/>
    <cellStyle name="Normal 3 2 3 4 2 4 2 3 2 2" xfId="53895"/>
    <cellStyle name="Normal 3 2 3 4 2 4 2 3 3" xfId="39571"/>
    <cellStyle name="Normal 3 2 3 4 2 4 2 4" xfId="17997"/>
    <cellStyle name="Normal 3 2 3 4 2 4 2 4 2" xfId="46733"/>
    <cellStyle name="Normal 3 2 3 4 2 4 2 5" xfId="32409"/>
    <cellStyle name="Normal 3 2 3 4 2 4 3" xfId="5314"/>
    <cellStyle name="Normal 3 2 3 4 2 4 3 2" xfId="12574"/>
    <cellStyle name="Normal 3 2 3 4 2 4 3 2 2" xfId="26952"/>
    <cellStyle name="Normal 3 2 3 4 2 4 3 2 2 2" xfId="55686"/>
    <cellStyle name="Normal 3 2 3 4 2 4 3 2 3" xfId="41362"/>
    <cellStyle name="Normal 3 2 3 4 2 4 3 3" xfId="19789"/>
    <cellStyle name="Normal 3 2 3 4 2 4 3 3 2" xfId="48524"/>
    <cellStyle name="Normal 3 2 3 4 2 4 3 4" xfId="34200"/>
    <cellStyle name="Normal 3 2 3 4 2 4 4" xfId="8987"/>
    <cellStyle name="Normal 3 2 3 4 2 4 4 2" xfId="23370"/>
    <cellStyle name="Normal 3 2 3 4 2 4 4 2 2" xfId="52105"/>
    <cellStyle name="Normal 3 2 3 4 2 4 4 3" xfId="37781"/>
    <cellStyle name="Normal 3 2 3 4 2 4 5" xfId="16207"/>
    <cellStyle name="Normal 3 2 3 4 2 4 5 2" xfId="44943"/>
    <cellStyle name="Normal 3 2 3 4 2 4 6" xfId="30619"/>
    <cellStyle name="Normal 3 2 3 4 2 5" xfId="2549"/>
    <cellStyle name="Normal 3 2 3 4 2 5 2" xfId="6209"/>
    <cellStyle name="Normal 3 2 3 4 2 5 2 2" xfId="13469"/>
    <cellStyle name="Normal 3 2 3 4 2 5 2 2 2" xfId="27847"/>
    <cellStyle name="Normal 3 2 3 4 2 5 2 2 2 2" xfId="56581"/>
    <cellStyle name="Normal 3 2 3 4 2 5 2 2 3" xfId="42257"/>
    <cellStyle name="Normal 3 2 3 4 2 5 2 3" xfId="20684"/>
    <cellStyle name="Normal 3 2 3 4 2 5 2 3 2" xfId="49419"/>
    <cellStyle name="Normal 3 2 3 4 2 5 2 4" xfId="35095"/>
    <cellStyle name="Normal 3 2 3 4 2 5 3" xfId="9882"/>
    <cellStyle name="Normal 3 2 3 4 2 5 3 2" xfId="24265"/>
    <cellStyle name="Normal 3 2 3 4 2 5 3 2 2" xfId="53000"/>
    <cellStyle name="Normal 3 2 3 4 2 5 3 3" xfId="38676"/>
    <cellStyle name="Normal 3 2 3 4 2 5 4" xfId="17102"/>
    <cellStyle name="Normal 3 2 3 4 2 5 4 2" xfId="45838"/>
    <cellStyle name="Normal 3 2 3 4 2 5 5" xfId="31514"/>
    <cellStyle name="Normal 3 2 3 4 2 6" xfId="4412"/>
    <cellStyle name="Normal 3 2 3 4 2 6 2" xfId="11679"/>
    <cellStyle name="Normal 3 2 3 4 2 6 2 2" xfId="26057"/>
    <cellStyle name="Normal 3 2 3 4 2 6 2 2 2" xfId="54791"/>
    <cellStyle name="Normal 3 2 3 4 2 6 2 3" xfId="40467"/>
    <cellStyle name="Normal 3 2 3 4 2 6 3" xfId="18894"/>
    <cellStyle name="Normal 3 2 3 4 2 6 3 2" xfId="47629"/>
    <cellStyle name="Normal 3 2 3 4 2 6 4" xfId="33305"/>
    <cellStyle name="Normal 3 2 3 4 2 7" xfId="8083"/>
    <cellStyle name="Normal 3 2 3 4 2 7 2" xfId="22475"/>
    <cellStyle name="Normal 3 2 3 4 2 7 2 2" xfId="51210"/>
    <cellStyle name="Normal 3 2 3 4 2 7 3" xfId="36886"/>
    <cellStyle name="Normal 3 2 3 4 2 8" xfId="15312"/>
    <cellStyle name="Normal 3 2 3 4 2 8 2" xfId="44048"/>
    <cellStyle name="Normal 3 2 3 4 2 9" xfId="29724"/>
    <cellStyle name="Normal 3 2 3 4 3" xfId="780"/>
    <cellStyle name="Normal 3 2 3 4 3 2" xfId="1229"/>
    <cellStyle name="Normal 3 2 3 4 3 2 2" xfId="2212"/>
    <cellStyle name="Normal 3 2 3 4 3 2 2 2" xfId="4004"/>
    <cellStyle name="Normal 3 2 3 4 3 2 2 2 2" xfId="7663"/>
    <cellStyle name="Normal 3 2 3 4 3 2 2 2 2 2" xfId="14923"/>
    <cellStyle name="Normal 3 2 3 4 3 2 2 2 2 2 2" xfId="29301"/>
    <cellStyle name="Normal 3 2 3 4 3 2 2 2 2 2 2 2" xfId="58035"/>
    <cellStyle name="Normal 3 2 3 4 3 2 2 2 2 2 3" xfId="43711"/>
    <cellStyle name="Normal 3 2 3 4 3 2 2 2 2 3" xfId="22138"/>
    <cellStyle name="Normal 3 2 3 4 3 2 2 2 2 3 2" xfId="50873"/>
    <cellStyle name="Normal 3 2 3 4 3 2 2 2 2 4" xfId="36549"/>
    <cellStyle name="Normal 3 2 3 4 3 2 2 2 3" xfId="11336"/>
    <cellStyle name="Normal 3 2 3 4 3 2 2 2 3 2" xfId="25719"/>
    <cellStyle name="Normal 3 2 3 4 3 2 2 2 3 2 2" xfId="54454"/>
    <cellStyle name="Normal 3 2 3 4 3 2 2 2 3 3" xfId="40130"/>
    <cellStyle name="Normal 3 2 3 4 3 2 2 2 4" xfId="18556"/>
    <cellStyle name="Normal 3 2 3 4 3 2 2 2 4 2" xfId="47292"/>
    <cellStyle name="Normal 3 2 3 4 3 2 2 2 5" xfId="32968"/>
    <cellStyle name="Normal 3 2 3 4 3 2 2 3" xfId="5873"/>
    <cellStyle name="Normal 3 2 3 4 3 2 2 3 2" xfId="13133"/>
    <cellStyle name="Normal 3 2 3 4 3 2 2 3 2 2" xfId="27511"/>
    <cellStyle name="Normal 3 2 3 4 3 2 2 3 2 2 2" xfId="56245"/>
    <cellStyle name="Normal 3 2 3 4 3 2 2 3 2 3" xfId="41921"/>
    <cellStyle name="Normal 3 2 3 4 3 2 2 3 3" xfId="20348"/>
    <cellStyle name="Normal 3 2 3 4 3 2 2 3 3 2" xfId="49083"/>
    <cellStyle name="Normal 3 2 3 4 3 2 2 3 4" xfId="34759"/>
    <cellStyle name="Normal 3 2 3 4 3 2 2 4" xfId="9546"/>
    <cellStyle name="Normal 3 2 3 4 3 2 2 4 2" xfId="23929"/>
    <cellStyle name="Normal 3 2 3 4 3 2 2 4 2 2" xfId="52664"/>
    <cellStyle name="Normal 3 2 3 4 3 2 2 4 3" xfId="38340"/>
    <cellStyle name="Normal 3 2 3 4 3 2 2 5" xfId="16766"/>
    <cellStyle name="Normal 3 2 3 4 3 2 2 5 2" xfId="45502"/>
    <cellStyle name="Normal 3 2 3 4 3 2 2 6" xfId="31178"/>
    <cellStyle name="Normal 3 2 3 4 3 2 3" xfId="3108"/>
    <cellStyle name="Normal 3 2 3 4 3 2 3 2" xfId="6768"/>
    <cellStyle name="Normal 3 2 3 4 3 2 3 2 2" xfId="14028"/>
    <cellStyle name="Normal 3 2 3 4 3 2 3 2 2 2" xfId="28406"/>
    <cellStyle name="Normal 3 2 3 4 3 2 3 2 2 2 2" xfId="57140"/>
    <cellStyle name="Normal 3 2 3 4 3 2 3 2 2 3" xfId="42816"/>
    <cellStyle name="Normal 3 2 3 4 3 2 3 2 3" xfId="21243"/>
    <cellStyle name="Normal 3 2 3 4 3 2 3 2 3 2" xfId="49978"/>
    <cellStyle name="Normal 3 2 3 4 3 2 3 2 4" xfId="35654"/>
    <cellStyle name="Normal 3 2 3 4 3 2 3 3" xfId="10441"/>
    <cellStyle name="Normal 3 2 3 4 3 2 3 3 2" xfId="24824"/>
    <cellStyle name="Normal 3 2 3 4 3 2 3 3 2 2" xfId="53559"/>
    <cellStyle name="Normal 3 2 3 4 3 2 3 3 3" xfId="39235"/>
    <cellStyle name="Normal 3 2 3 4 3 2 3 4" xfId="17661"/>
    <cellStyle name="Normal 3 2 3 4 3 2 3 4 2" xfId="46397"/>
    <cellStyle name="Normal 3 2 3 4 3 2 3 5" xfId="32073"/>
    <cellStyle name="Normal 3 2 3 4 3 2 4" xfId="4973"/>
    <cellStyle name="Normal 3 2 3 4 3 2 4 2" xfId="12238"/>
    <cellStyle name="Normal 3 2 3 4 3 2 4 2 2" xfId="26616"/>
    <cellStyle name="Normal 3 2 3 4 3 2 4 2 2 2" xfId="55350"/>
    <cellStyle name="Normal 3 2 3 4 3 2 4 2 3" xfId="41026"/>
    <cellStyle name="Normal 3 2 3 4 3 2 4 3" xfId="19453"/>
    <cellStyle name="Normal 3 2 3 4 3 2 4 3 2" xfId="48188"/>
    <cellStyle name="Normal 3 2 3 4 3 2 4 4" xfId="33864"/>
    <cellStyle name="Normal 3 2 3 4 3 2 5" xfId="8645"/>
    <cellStyle name="Normal 3 2 3 4 3 2 5 2" xfId="23034"/>
    <cellStyle name="Normal 3 2 3 4 3 2 5 2 2" xfId="51769"/>
    <cellStyle name="Normal 3 2 3 4 3 2 5 3" xfId="37445"/>
    <cellStyle name="Normal 3 2 3 4 3 2 6" xfId="15871"/>
    <cellStyle name="Normal 3 2 3 4 3 2 6 2" xfId="44607"/>
    <cellStyle name="Normal 3 2 3 4 3 2 7" xfId="30283"/>
    <cellStyle name="Normal 3 2 3 4 3 3" xfId="1765"/>
    <cellStyle name="Normal 3 2 3 4 3 3 2" xfId="3557"/>
    <cellStyle name="Normal 3 2 3 4 3 3 2 2" xfId="7216"/>
    <cellStyle name="Normal 3 2 3 4 3 3 2 2 2" xfId="14476"/>
    <cellStyle name="Normal 3 2 3 4 3 3 2 2 2 2" xfId="28854"/>
    <cellStyle name="Normal 3 2 3 4 3 3 2 2 2 2 2" xfId="57588"/>
    <cellStyle name="Normal 3 2 3 4 3 3 2 2 2 3" xfId="43264"/>
    <cellStyle name="Normal 3 2 3 4 3 3 2 2 3" xfId="21691"/>
    <cellStyle name="Normal 3 2 3 4 3 3 2 2 3 2" xfId="50426"/>
    <cellStyle name="Normal 3 2 3 4 3 3 2 2 4" xfId="36102"/>
    <cellStyle name="Normal 3 2 3 4 3 3 2 3" xfId="10889"/>
    <cellStyle name="Normal 3 2 3 4 3 3 2 3 2" xfId="25272"/>
    <cellStyle name="Normal 3 2 3 4 3 3 2 3 2 2" xfId="54007"/>
    <cellStyle name="Normal 3 2 3 4 3 3 2 3 3" xfId="39683"/>
    <cellStyle name="Normal 3 2 3 4 3 3 2 4" xfId="18109"/>
    <cellStyle name="Normal 3 2 3 4 3 3 2 4 2" xfId="46845"/>
    <cellStyle name="Normal 3 2 3 4 3 3 2 5" xfId="32521"/>
    <cellStyle name="Normal 3 2 3 4 3 3 3" xfId="5426"/>
    <cellStyle name="Normal 3 2 3 4 3 3 3 2" xfId="12686"/>
    <cellStyle name="Normal 3 2 3 4 3 3 3 2 2" xfId="27064"/>
    <cellStyle name="Normal 3 2 3 4 3 3 3 2 2 2" xfId="55798"/>
    <cellStyle name="Normal 3 2 3 4 3 3 3 2 3" xfId="41474"/>
    <cellStyle name="Normal 3 2 3 4 3 3 3 3" xfId="19901"/>
    <cellStyle name="Normal 3 2 3 4 3 3 3 3 2" xfId="48636"/>
    <cellStyle name="Normal 3 2 3 4 3 3 3 4" xfId="34312"/>
    <cellStyle name="Normal 3 2 3 4 3 3 4" xfId="9099"/>
    <cellStyle name="Normal 3 2 3 4 3 3 4 2" xfId="23482"/>
    <cellStyle name="Normal 3 2 3 4 3 3 4 2 2" xfId="52217"/>
    <cellStyle name="Normal 3 2 3 4 3 3 4 3" xfId="37893"/>
    <cellStyle name="Normal 3 2 3 4 3 3 5" xfId="16319"/>
    <cellStyle name="Normal 3 2 3 4 3 3 5 2" xfId="45055"/>
    <cellStyle name="Normal 3 2 3 4 3 3 6" xfId="30731"/>
    <cellStyle name="Normal 3 2 3 4 3 4" xfId="2661"/>
    <cellStyle name="Normal 3 2 3 4 3 4 2" xfId="6321"/>
    <cellStyle name="Normal 3 2 3 4 3 4 2 2" xfId="13581"/>
    <cellStyle name="Normal 3 2 3 4 3 4 2 2 2" xfId="27959"/>
    <cellStyle name="Normal 3 2 3 4 3 4 2 2 2 2" xfId="56693"/>
    <cellStyle name="Normal 3 2 3 4 3 4 2 2 3" xfId="42369"/>
    <cellStyle name="Normal 3 2 3 4 3 4 2 3" xfId="20796"/>
    <cellStyle name="Normal 3 2 3 4 3 4 2 3 2" xfId="49531"/>
    <cellStyle name="Normal 3 2 3 4 3 4 2 4" xfId="35207"/>
    <cellStyle name="Normal 3 2 3 4 3 4 3" xfId="9994"/>
    <cellStyle name="Normal 3 2 3 4 3 4 3 2" xfId="24377"/>
    <cellStyle name="Normal 3 2 3 4 3 4 3 2 2" xfId="53112"/>
    <cellStyle name="Normal 3 2 3 4 3 4 3 3" xfId="38788"/>
    <cellStyle name="Normal 3 2 3 4 3 4 4" xfId="17214"/>
    <cellStyle name="Normal 3 2 3 4 3 4 4 2" xfId="45950"/>
    <cellStyle name="Normal 3 2 3 4 3 4 5" xfId="31626"/>
    <cellStyle name="Normal 3 2 3 4 3 5" xfId="4525"/>
    <cellStyle name="Normal 3 2 3 4 3 5 2" xfId="11791"/>
    <cellStyle name="Normal 3 2 3 4 3 5 2 2" xfId="26169"/>
    <cellStyle name="Normal 3 2 3 4 3 5 2 2 2" xfId="54903"/>
    <cellStyle name="Normal 3 2 3 4 3 5 2 3" xfId="40579"/>
    <cellStyle name="Normal 3 2 3 4 3 5 3" xfId="19006"/>
    <cellStyle name="Normal 3 2 3 4 3 5 3 2" xfId="47741"/>
    <cellStyle name="Normal 3 2 3 4 3 5 4" xfId="33417"/>
    <cellStyle name="Normal 3 2 3 4 3 6" xfId="8198"/>
    <cellStyle name="Normal 3 2 3 4 3 6 2" xfId="22587"/>
    <cellStyle name="Normal 3 2 3 4 3 6 2 2" xfId="51322"/>
    <cellStyle name="Normal 3 2 3 4 3 6 3" xfId="36998"/>
    <cellStyle name="Normal 3 2 3 4 3 7" xfId="15424"/>
    <cellStyle name="Normal 3 2 3 4 3 7 2" xfId="44160"/>
    <cellStyle name="Normal 3 2 3 4 3 8" xfId="29836"/>
    <cellStyle name="Normal 3 2 3 4 4" xfId="1005"/>
    <cellStyle name="Normal 3 2 3 4 4 2" xfId="1988"/>
    <cellStyle name="Normal 3 2 3 4 4 2 2" xfId="3780"/>
    <cellStyle name="Normal 3 2 3 4 4 2 2 2" xfId="7439"/>
    <cellStyle name="Normal 3 2 3 4 4 2 2 2 2" xfId="14699"/>
    <cellStyle name="Normal 3 2 3 4 4 2 2 2 2 2" xfId="29077"/>
    <cellStyle name="Normal 3 2 3 4 4 2 2 2 2 2 2" xfId="57811"/>
    <cellStyle name="Normal 3 2 3 4 4 2 2 2 2 3" xfId="43487"/>
    <cellStyle name="Normal 3 2 3 4 4 2 2 2 3" xfId="21914"/>
    <cellStyle name="Normal 3 2 3 4 4 2 2 2 3 2" xfId="50649"/>
    <cellStyle name="Normal 3 2 3 4 4 2 2 2 4" xfId="36325"/>
    <cellStyle name="Normal 3 2 3 4 4 2 2 3" xfId="11112"/>
    <cellStyle name="Normal 3 2 3 4 4 2 2 3 2" xfId="25495"/>
    <cellStyle name="Normal 3 2 3 4 4 2 2 3 2 2" xfId="54230"/>
    <cellStyle name="Normal 3 2 3 4 4 2 2 3 3" xfId="39906"/>
    <cellStyle name="Normal 3 2 3 4 4 2 2 4" xfId="18332"/>
    <cellStyle name="Normal 3 2 3 4 4 2 2 4 2" xfId="47068"/>
    <cellStyle name="Normal 3 2 3 4 4 2 2 5" xfId="32744"/>
    <cellStyle name="Normal 3 2 3 4 4 2 3" xfId="5649"/>
    <cellStyle name="Normal 3 2 3 4 4 2 3 2" xfId="12909"/>
    <cellStyle name="Normal 3 2 3 4 4 2 3 2 2" xfId="27287"/>
    <cellStyle name="Normal 3 2 3 4 4 2 3 2 2 2" xfId="56021"/>
    <cellStyle name="Normal 3 2 3 4 4 2 3 2 3" xfId="41697"/>
    <cellStyle name="Normal 3 2 3 4 4 2 3 3" xfId="20124"/>
    <cellStyle name="Normal 3 2 3 4 4 2 3 3 2" xfId="48859"/>
    <cellStyle name="Normal 3 2 3 4 4 2 3 4" xfId="34535"/>
    <cellStyle name="Normal 3 2 3 4 4 2 4" xfId="9322"/>
    <cellStyle name="Normal 3 2 3 4 4 2 4 2" xfId="23705"/>
    <cellStyle name="Normal 3 2 3 4 4 2 4 2 2" xfId="52440"/>
    <cellStyle name="Normal 3 2 3 4 4 2 4 3" xfId="38116"/>
    <cellStyle name="Normal 3 2 3 4 4 2 5" xfId="16542"/>
    <cellStyle name="Normal 3 2 3 4 4 2 5 2" xfId="45278"/>
    <cellStyle name="Normal 3 2 3 4 4 2 6" xfId="30954"/>
    <cellStyle name="Normal 3 2 3 4 4 3" xfId="2884"/>
    <cellStyle name="Normal 3 2 3 4 4 3 2" xfId="6544"/>
    <cellStyle name="Normal 3 2 3 4 4 3 2 2" xfId="13804"/>
    <cellStyle name="Normal 3 2 3 4 4 3 2 2 2" xfId="28182"/>
    <cellStyle name="Normal 3 2 3 4 4 3 2 2 2 2" xfId="56916"/>
    <cellStyle name="Normal 3 2 3 4 4 3 2 2 3" xfId="42592"/>
    <cellStyle name="Normal 3 2 3 4 4 3 2 3" xfId="21019"/>
    <cellStyle name="Normal 3 2 3 4 4 3 2 3 2" xfId="49754"/>
    <cellStyle name="Normal 3 2 3 4 4 3 2 4" xfId="35430"/>
    <cellStyle name="Normal 3 2 3 4 4 3 3" xfId="10217"/>
    <cellStyle name="Normal 3 2 3 4 4 3 3 2" xfId="24600"/>
    <cellStyle name="Normal 3 2 3 4 4 3 3 2 2" xfId="53335"/>
    <cellStyle name="Normal 3 2 3 4 4 3 3 3" xfId="39011"/>
    <cellStyle name="Normal 3 2 3 4 4 3 4" xfId="17437"/>
    <cellStyle name="Normal 3 2 3 4 4 3 4 2" xfId="46173"/>
    <cellStyle name="Normal 3 2 3 4 4 3 5" xfId="31849"/>
    <cellStyle name="Normal 3 2 3 4 4 4" xfId="4749"/>
    <cellStyle name="Normal 3 2 3 4 4 4 2" xfId="12014"/>
    <cellStyle name="Normal 3 2 3 4 4 4 2 2" xfId="26392"/>
    <cellStyle name="Normal 3 2 3 4 4 4 2 2 2" xfId="55126"/>
    <cellStyle name="Normal 3 2 3 4 4 4 2 3" xfId="40802"/>
    <cellStyle name="Normal 3 2 3 4 4 4 3" xfId="19229"/>
    <cellStyle name="Normal 3 2 3 4 4 4 3 2" xfId="47964"/>
    <cellStyle name="Normal 3 2 3 4 4 4 4" xfId="33640"/>
    <cellStyle name="Normal 3 2 3 4 4 5" xfId="8421"/>
    <cellStyle name="Normal 3 2 3 4 4 5 2" xfId="22810"/>
    <cellStyle name="Normal 3 2 3 4 4 5 2 2" xfId="51545"/>
    <cellStyle name="Normal 3 2 3 4 4 5 3" xfId="37221"/>
    <cellStyle name="Normal 3 2 3 4 4 6" xfId="15647"/>
    <cellStyle name="Normal 3 2 3 4 4 6 2" xfId="44383"/>
    <cellStyle name="Normal 3 2 3 4 4 7" xfId="30059"/>
    <cellStyle name="Normal 3 2 3 4 5" xfId="1529"/>
    <cellStyle name="Normal 3 2 3 4 5 2" xfId="3333"/>
    <cellStyle name="Normal 3 2 3 4 5 2 2" xfId="6992"/>
    <cellStyle name="Normal 3 2 3 4 5 2 2 2" xfId="14252"/>
    <cellStyle name="Normal 3 2 3 4 5 2 2 2 2" xfId="28630"/>
    <cellStyle name="Normal 3 2 3 4 5 2 2 2 2 2" xfId="57364"/>
    <cellStyle name="Normal 3 2 3 4 5 2 2 2 3" xfId="43040"/>
    <cellStyle name="Normal 3 2 3 4 5 2 2 3" xfId="21467"/>
    <cellStyle name="Normal 3 2 3 4 5 2 2 3 2" xfId="50202"/>
    <cellStyle name="Normal 3 2 3 4 5 2 2 4" xfId="35878"/>
    <cellStyle name="Normal 3 2 3 4 5 2 3" xfId="10665"/>
    <cellStyle name="Normal 3 2 3 4 5 2 3 2" xfId="25048"/>
    <cellStyle name="Normal 3 2 3 4 5 2 3 2 2" xfId="53783"/>
    <cellStyle name="Normal 3 2 3 4 5 2 3 3" xfId="39459"/>
    <cellStyle name="Normal 3 2 3 4 5 2 4" xfId="17885"/>
    <cellStyle name="Normal 3 2 3 4 5 2 4 2" xfId="46621"/>
    <cellStyle name="Normal 3 2 3 4 5 2 5" xfId="32297"/>
    <cellStyle name="Normal 3 2 3 4 5 3" xfId="5202"/>
    <cellStyle name="Normal 3 2 3 4 5 3 2" xfId="12462"/>
    <cellStyle name="Normal 3 2 3 4 5 3 2 2" xfId="26840"/>
    <cellStyle name="Normal 3 2 3 4 5 3 2 2 2" xfId="55574"/>
    <cellStyle name="Normal 3 2 3 4 5 3 2 3" xfId="41250"/>
    <cellStyle name="Normal 3 2 3 4 5 3 3" xfId="19677"/>
    <cellStyle name="Normal 3 2 3 4 5 3 3 2" xfId="48412"/>
    <cellStyle name="Normal 3 2 3 4 5 3 4" xfId="34088"/>
    <cellStyle name="Normal 3 2 3 4 5 4" xfId="8875"/>
    <cellStyle name="Normal 3 2 3 4 5 4 2" xfId="23258"/>
    <cellStyle name="Normal 3 2 3 4 5 4 2 2" xfId="51993"/>
    <cellStyle name="Normal 3 2 3 4 5 4 3" xfId="37669"/>
    <cellStyle name="Normal 3 2 3 4 5 5" xfId="16095"/>
    <cellStyle name="Normal 3 2 3 4 5 5 2" xfId="44831"/>
    <cellStyle name="Normal 3 2 3 4 5 6" xfId="30507"/>
    <cellStyle name="Normal 3 2 3 4 6" xfId="2437"/>
    <cellStyle name="Normal 3 2 3 4 6 2" xfId="6097"/>
    <cellStyle name="Normal 3 2 3 4 6 2 2" xfId="13357"/>
    <cellStyle name="Normal 3 2 3 4 6 2 2 2" xfId="27735"/>
    <cellStyle name="Normal 3 2 3 4 6 2 2 2 2" xfId="56469"/>
    <cellStyle name="Normal 3 2 3 4 6 2 2 3" xfId="42145"/>
    <cellStyle name="Normal 3 2 3 4 6 2 3" xfId="20572"/>
    <cellStyle name="Normal 3 2 3 4 6 2 3 2" xfId="49307"/>
    <cellStyle name="Normal 3 2 3 4 6 2 4" xfId="34983"/>
    <cellStyle name="Normal 3 2 3 4 6 3" xfId="9770"/>
    <cellStyle name="Normal 3 2 3 4 6 3 2" xfId="24153"/>
    <cellStyle name="Normal 3 2 3 4 6 3 2 2" xfId="52888"/>
    <cellStyle name="Normal 3 2 3 4 6 3 3" xfId="38564"/>
    <cellStyle name="Normal 3 2 3 4 6 4" xfId="16990"/>
    <cellStyle name="Normal 3 2 3 4 6 4 2" xfId="45726"/>
    <cellStyle name="Normal 3 2 3 4 6 5" xfId="31402"/>
    <cellStyle name="Normal 3 2 3 4 7" xfId="4296"/>
    <cellStyle name="Normal 3 2 3 4 7 2" xfId="11566"/>
    <cellStyle name="Normal 3 2 3 4 7 2 2" xfId="25945"/>
    <cellStyle name="Normal 3 2 3 4 7 2 2 2" xfId="54679"/>
    <cellStyle name="Normal 3 2 3 4 7 2 3" xfId="40355"/>
    <cellStyle name="Normal 3 2 3 4 7 3" xfId="18782"/>
    <cellStyle name="Normal 3 2 3 4 7 3 2" xfId="47517"/>
    <cellStyle name="Normal 3 2 3 4 7 4" xfId="33193"/>
    <cellStyle name="Normal 3 2 3 4 8" xfId="7965"/>
    <cellStyle name="Normal 3 2 3 4 8 2" xfId="22363"/>
    <cellStyle name="Normal 3 2 3 4 8 2 2" xfId="51098"/>
    <cellStyle name="Normal 3 2 3 4 8 3" xfId="36774"/>
    <cellStyle name="Normal 3 2 3 4 9" xfId="15200"/>
    <cellStyle name="Normal 3 2 3 4 9 2" xfId="43936"/>
    <cellStyle name="Normal 3 2 3 5" xfId="543"/>
    <cellStyle name="Normal 3 2 3 5 2" xfId="837"/>
    <cellStyle name="Normal 3 2 3 5 2 2" xfId="1285"/>
    <cellStyle name="Normal 3 2 3 5 2 2 2" xfId="2268"/>
    <cellStyle name="Normal 3 2 3 5 2 2 2 2" xfId="4060"/>
    <cellStyle name="Normal 3 2 3 5 2 2 2 2 2" xfId="7719"/>
    <cellStyle name="Normal 3 2 3 5 2 2 2 2 2 2" xfId="14979"/>
    <cellStyle name="Normal 3 2 3 5 2 2 2 2 2 2 2" xfId="29357"/>
    <cellStyle name="Normal 3 2 3 5 2 2 2 2 2 2 2 2" xfId="58091"/>
    <cellStyle name="Normal 3 2 3 5 2 2 2 2 2 2 3" xfId="43767"/>
    <cellStyle name="Normal 3 2 3 5 2 2 2 2 2 3" xfId="22194"/>
    <cellStyle name="Normal 3 2 3 5 2 2 2 2 2 3 2" xfId="50929"/>
    <cellStyle name="Normal 3 2 3 5 2 2 2 2 2 4" xfId="36605"/>
    <cellStyle name="Normal 3 2 3 5 2 2 2 2 3" xfId="11392"/>
    <cellStyle name="Normal 3 2 3 5 2 2 2 2 3 2" xfId="25775"/>
    <cellStyle name="Normal 3 2 3 5 2 2 2 2 3 2 2" xfId="54510"/>
    <cellStyle name="Normal 3 2 3 5 2 2 2 2 3 3" xfId="40186"/>
    <cellStyle name="Normal 3 2 3 5 2 2 2 2 4" xfId="18612"/>
    <cellStyle name="Normal 3 2 3 5 2 2 2 2 4 2" xfId="47348"/>
    <cellStyle name="Normal 3 2 3 5 2 2 2 2 5" xfId="33024"/>
    <cellStyle name="Normal 3 2 3 5 2 2 2 3" xfId="5929"/>
    <cellStyle name="Normal 3 2 3 5 2 2 2 3 2" xfId="13189"/>
    <cellStyle name="Normal 3 2 3 5 2 2 2 3 2 2" xfId="27567"/>
    <cellStyle name="Normal 3 2 3 5 2 2 2 3 2 2 2" xfId="56301"/>
    <cellStyle name="Normal 3 2 3 5 2 2 2 3 2 3" xfId="41977"/>
    <cellStyle name="Normal 3 2 3 5 2 2 2 3 3" xfId="20404"/>
    <cellStyle name="Normal 3 2 3 5 2 2 2 3 3 2" xfId="49139"/>
    <cellStyle name="Normal 3 2 3 5 2 2 2 3 4" xfId="34815"/>
    <cellStyle name="Normal 3 2 3 5 2 2 2 4" xfId="9602"/>
    <cellStyle name="Normal 3 2 3 5 2 2 2 4 2" xfId="23985"/>
    <cellStyle name="Normal 3 2 3 5 2 2 2 4 2 2" xfId="52720"/>
    <cellStyle name="Normal 3 2 3 5 2 2 2 4 3" xfId="38396"/>
    <cellStyle name="Normal 3 2 3 5 2 2 2 5" xfId="16822"/>
    <cellStyle name="Normal 3 2 3 5 2 2 2 5 2" xfId="45558"/>
    <cellStyle name="Normal 3 2 3 5 2 2 2 6" xfId="31234"/>
    <cellStyle name="Normal 3 2 3 5 2 2 3" xfId="3164"/>
    <cellStyle name="Normal 3 2 3 5 2 2 3 2" xfId="6824"/>
    <cellStyle name="Normal 3 2 3 5 2 2 3 2 2" xfId="14084"/>
    <cellStyle name="Normal 3 2 3 5 2 2 3 2 2 2" xfId="28462"/>
    <cellStyle name="Normal 3 2 3 5 2 2 3 2 2 2 2" xfId="57196"/>
    <cellStyle name="Normal 3 2 3 5 2 2 3 2 2 3" xfId="42872"/>
    <cellStyle name="Normal 3 2 3 5 2 2 3 2 3" xfId="21299"/>
    <cellStyle name="Normal 3 2 3 5 2 2 3 2 3 2" xfId="50034"/>
    <cellStyle name="Normal 3 2 3 5 2 2 3 2 4" xfId="35710"/>
    <cellStyle name="Normal 3 2 3 5 2 2 3 3" xfId="10497"/>
    <cellStyle name="Normal 3 2 3 5 2 2 3 3 2" xfId="24880"/>
    <cellStyle name="Normal 3 2 3 5 2 2 3 3 2 2" xfId="53615"/>
    <cellStyle name="Normal 3 2 3 5 2 2 3 3 3" xfId="39291"/>
    <cellStyle name="Normal 3 2 3 5 2 2 3 4" xfId="17717"/>
    <cellStyle name="Normal 3 2 3 5 2 2 3 4 2" xfId="46453"/>
    <cellStyle name="Normal 3 2 3 5 2 2 3 5" xfId="32129"/>
    <cellStyle name="Normal 3 2 3 5 2 2 4" xfId="5029"/>
    <cellStyle name="Normal 3 2 3 5 2 2 4 2" xfId="12294"/>
    <cellStyle name="Normal 3 2 3 5 2 2 4 2 2" xfId="26672"/>
    <cellStyle name="Normal 3 2 3 5 2 2 4 2 2 2" xfId="55406"/>
    <cellStyle name="Normal 3 2 3 5 2 2 4 2 3" xfId="41082"/>
    <cellStyle name="Normal 3 2 3 5 2 2 4 3" xfId="19509"/>
    <cellStyle name="Normal 3 2 3 5 2 2 4 3 2" xfId="48244"/>
    <cellStyle name="Normal 3 2 3 5 2 2 4 4" xfId="33920"/>
    <cellStyle name="Normal 3 2 3 5 2 2 5" xfId="8701"/>
    <cellStyle name="Normal 3 2 3 5 2 2 5 2" xfId="23090"/>
    <cellStyle name="Normal 3 2 3 5 2 2 5 2 2" xfId="51825"/>
    <cellStyle name="Normal 3 2 3 5 2 2 5 3" xfId="37501"/>
    <cellStyle name="Normal 3 2 3 5 2 2 6" xfId="15927"/>
    <cellStyle name="Normal 3 2 3 5 2 2 6 2" xfId="44663"/>
    <cellStyle name="Normal 3 2 3 5 2 2 7" xfId="30339"/>
    <cellStyle name="Normal 3 2 3 5 2 3" xfId="1821"/>
    <cellStyle name="Normal 3 2 3 5 2 3 2" xfId="3613"/>
    <cellStyle name="Normal 3 2 3 5 2 3 2 2" xfId="7272"/>
    <cellStyle name="Normal 3 2 3 5 2 3 2 2 2" xfId="14532"/>
    <cellStyle name="Normal 3 2 3 5 2 3 2 2 2 2" xfId="28910"/>
    <cellStyle name="Normal 3 2 3 5 2 3 2 2 2 2 2" xfId="57644"/>
    <cellStyle name="Normal 3 2 3 5 2 3 2 2 2 3" xfId="43320"/>
    <cellStyle name="Normal 3 2 3 5 2 3 2 2 3" xfId="21747"/>
    <cellStyle name="Normal 3 2 3 5 2 3 2 2 3 2" xfId="50482"/>
    <cellStyle name="Normal 3 2 3 5 2 3 2 2 4" xfId="36158"/>
    <cellStyle name="Normal 3 2 3 5 2 3 2 3" xfId="10945"/>
    <cellStyle name="Normal 3 2 3 5 2 3 2 3 2" xfId="25328"/>
    <cellStyle name="Normal 3 2 3 5 2 3 2 3 2 2" xfId="54063"/>
    <cellStyle name="Normal 3 2 3 5 2 3 2 3 3" xfId="39739"/>
    <cellStyle name="Normal 3 2 3 5 2 3 2 4" xfId="18165"/>
    <cellStyle name="Normal 3 2 3 5 2 3 2 4 2" xfId="46901"/>
    <cellStyle name="Normal 3 2 3 5 2 3 2 5" xfId="32577"/>
    <cellStyle name="Normal 3 2 3 5 2 3 3" xfId="5482"/>
    <cellStyle name="Normal 3 2 3 5 2 3 3 2" xfId="12742"/>
    <cellStyle name="Normal 3 2 3 5 2 3 3 2 2" xfId="27120"/>
    <cellStyle name="Normal 3 2 3 5 2 3 3 2 2 2" xfId="55854"/>
    <cellStyle name="Normal 3 2 3 5 2 3 3 2 3" xfId="41530"/>
    <cellStyle name="Normal 3 2 3 5 2 3 3 3" xfId="19957"/>
    <cellStyle name="Normal 3 2 3 5 2 3 3 3 2" xfId="48692"/>
    <cellStyle name="Normal 3 2 3 5 2 3 3 4" xfId="34368"/>
    <cellStyle name="Normal 3 2 3 5 2 3 4" xfId="9155"/>
    <cellStyle name="Normal 3 2 3 5 2 3 4 2" xfId="23538"/>
    <cellStyle name="Normal 3 2 3 5 2 3 4 2 2" xfId="52273"/>
    <cellStyle name="Normal 3 2 3 5 2 3 4 3" xfId="37949"/>
    <cellStyle name="Normal 3 2 3 5 2 3 5" xfId="16375"/>
    <cellStyle name="Normal 3 2 3 5 2 3 5 2" xfId="45111"/>
    <cellStyle name="Normal 3 2 3 5 2 3 6" xfId="30787"/>
    <cellStyle name="Normal 3 2 3 5 2 4" xfId="2717"/>
    <cellStyle name="Normal 3 2 3 5 2 4 2" xfId="6377"/>
    <cellStyle name="Normal 3 2 3 5 2 4 2 2" xfId="13637"/>
    <cellStyle name="Normal 3 2 3 5 2 4 2 2 2" xfId="28015"/>
    <cellStyle name="Normal 3 2 3 5 2 4 2 2 2 2" xfId="56749"/>
    <cellStyle name="Normal 3 2 3 5 2 4 2 2 3" xfId="42425"/>
    <cellStyle name="Normal 3 2 3 5 2 4 2 3" xfId="20852"/>
    <cellStyle name="Normal 3 2 3 5 2 4 2 3 2" xfId="49587"/>
    <cellStyle name="Normal 3 2 3 5 2 4 2 4" xfId="35263"/>
    <cellStyle name="Normal 3 2 3 5 2 4 3" xfId="10050"/>
    <cellStyle name="Normal 3 2 3 5 2 4 3 2" xfId="24433"/>
    <cellStyle name="Normal 3 2 3 5 2 4 3 2 2" xfId="53168"/>
    <cellStyle name="Normal 3 2 3 5 2 4 3 3" xfId="38844"/>
    <cellStyle name="Normal 3 2 3 5 2 4 4" xfId="17270"/>
    <cellStyle name="Normal 3 2 3 5 2 4 4 2" xfId="46006"/>
    <cellStyle name="Normal 3 2 3 5 2 4 5" xfId="31682"/>
    <cellStyle name="Normal 3 2 3 5 2 5" xfId="4582"/>
    <cellStyle name="Normal 3 2 3 5 2 5 2" xfId="11847"/>
    <cellStyle name="Normal 3 2 3 5 2 5 2 2" xfId="26225"/>
    <cellStyle name="Normal 3 2 3 5 2 5 2 2 2" xfId="54959"/>
    <cellStyle name="Normal 3 2 3 5 2 5 2 3" xfId="40635"/>
    <cellStyle name="Normal 3 2 3 5 2 5 3" xfId="19062"/>
    <cellStyle name="Normal 3 2 3 5 2 5 3 2" xfId="47797"/>
    <cellStyle name="Normal 3 2 3 5 2 5 4" xfId="33473"/>
    <cellStyle name="Normal 3 2 3 5 2 6" xfId="8254"/>
    <cellStyle name="Normal 3 2 3 5 2 6 2" xfId="22643"/>
    <cellStyle name="Normal 3 2 3 5 2 6 2 2" xfId="51378"/>
    <cellStyle name="Normal 3 2 3 5 2 6 3" xfId="37054"/>
    <cellStyle name="Normal 3 2 3 5 2 7" xfId="15480"/>
    <cellStyle name="Normal 3 2 3 5 2 7 2" xfId="44216"/>
    <cellStyle name="Normal 3 2 3 5 2 8" xfId="29892"/>
    <cellStyle name="Normal 3 2 3 5 3" xfId="1061"/>
    <cellStyle name="Normal 3 2 3 5 3 2" xfId="2044"/>
    <cellStyle name="Normal 3 2 3 5 3 2 2" xfId="3836"/>
    <cellStyle name="Normal 3 2 3 5 3 2 2 2" xfId="7495"/>
    <cellStyle name="Normal 3 2 3 5 3 2 2 2 2" xfId="14755"/>
    <cellStyle name="Normal 3 2 3 5 3 2 2 2 2 2" xfId="29133"/>
    <cellStyle name="Normal 3 2 3 5 3 2 2 2 2 2 2" xfId="57867"/>
    <cellStyle name="Normal 3 2 3 5 3 2 2 2 2 3" xfId="43543"/>
    <cellStyle name="Normal 3 2 3 5 3 2 2 2 3" xfId="21970"/>
    <cellStyle name="Normal 3 2 3 5 3 2 2 2 3 2" xfId="50705"/>
    <cellStyle name="Normal 3 2 3 5 3 2 2 2 4" xfId="36381"/>
    <cellStyle name="Normal 3 2 3 5 3 2 2 3" xfId="11168"/>
    <cellStyle name="Normal 3 2 3 5 3 2 2 3 2" xfId="25551"/>
    <cellStyle name="Normal 3 2 3 5 3 2 2 3 2 2" xfId="54286"/>
    <cellStyle name="Normal 3 2 3 5 3 2 2 3 3" xfId="39962"/>
    <cellStyle name="Normal 3 2 3 5 3 2 2 4" xfId="18388"/>
    <cellStyle name="Normal 3 2 3 5 3 2 2 4 2" xfId="47124"/>
    <cellStyle name="Normal 3 2 3 5 3 2 2 5" xfId="32800"/>
    <cellStyle name="Normal 3 2 3 5 3 2 3" xfId="5705"/>
    <cellStyle name="Normal 3 2 3 5 3 2 3 2" xfId="12965"/>
    <cellStyle name="Normal 3 2 3 5 3 2 3 2 2" xfId="27343"/>
    <cellStyle name="Normal 3 2 3 5 3 2 3 2 2 2" xfId="56077"/>
    <cellStyle name="Normal 3 2 3 5 3 2 3 2 3" xfId="41753"/>
    <cellStyle name="Normal 3 2 3 5 3 2 3 3" xfId="20180"/>
    <cellStyle name="Normal 3 2 3 5 3 2 3 3 2" xfId="48915"/>
    <cellStyle name="Normal 3 2 3 5 3 2 3 4" xfId="34591"/>
    <cellStyle name="Normal 3 2 3 5 3 2 4" xfId="9378"/>
    <cellStyle name="Normal 3 2 3 5 3 2 4 2" xfId="23761"/>
    <cellStyle name="Normal 3 2 3 5 3 2 4 2 2" xfId="52496"/>
    <cellStyle name="Normal 3 2 3 5 3 2 4 3" xfId="38172"/>
    <cellStyle name="Normal 3 2 3 5 3 2 5" xfId="16598"/>
    <cellStyle name="Normal 3 2 3 5 3 2 5 2" xfId="45334"/>
    <cellStyle name="Normal 3 2 3 5 3 2 6" xfId="31010"/>
    <cellStyle name="Normal 3 2 3 5 3 3" xfId="2940"/>
    <cellStyle name="Normal 3 2 3 5 3 3 2" xfId="6600"/>
    <cellStyle name="Normal 3 2 3 5 3 3 2 2" xfId="13860"/>
    <cellStyle name="Normal 3 2 3 5 3 3 2 2 2" xfId="28238"/>
    <cellStyle name="Normal 3 2 3 5 3 3 2 2 2 2" xfId="56972"/>
    <cellStyle name="Normal 3 2 3 5 3 3 2 2 3" xfId="42648"/>
    <cellStyle name="Normal 3 2 3 5 3 3 2 3" xfId="21075"/>
    <cellStyle name="Normal 3 2 3 5 3 3 2 3 2" xfId="49810"/>
    <cellStyle name="Normal 3 2 3 5 3 3 2 4" xfId="35486"/>
    <cellStyle name="Normal 3 2 3 5 3 3 3" xfId="10273"/>
    <cellStyle name="Normal 3 2 3 5 3 3 3 2" xfId="24656"/>
    <cellStyle name="Normal 3 2 3 5 3 3 3 2 2" xfId="53391"/>
    <cellStyle name="Normal 3 2 3 5 3 3 3 3" xfId="39067"/>
    <cellStyle name="Normal 3 2 3 5 3 3 4" xfId="17493"/>
    <cellStyle name="Normal 3 2 3 5 3 3 4 2" xfId="46229"/>
    <cellStyle name="Normal 3 2 3 5 3 3 5" xfId="31905"/>
    <cellStyle name="Normal 3 2 3 5 3 4" xfId="4805"/>
    <cellStyle name="Normal 3 2 3 5 3 4 2" xfId="12070"/>
    <cellStyle name="Normal 3 2 3 5 3 4 2 2" xfId="26448"/>
    <cellStyle name="Normal 3 2 3 5 3 4 2 2 2" xfId="55182"/>
    <cellStyle name="Normal 3 2 3 5 3 4 2 3" xfId="40858"/>
    <cellStyle name="Normal 3 2 3 5 3 4 3" xfId="19285"/>
    <cellStyle name="Normal 3 2 3 5 3 4 3 2" xfId="48020"/>
    <cellStyle name="Normal 3 2 3 5 3 4 4" xfId="33696"/>
    <cellStyle name="Normal 3 2 3 5 3 5" xfId="8477"/>
    <cellStyle name="Normal 3 2 3 5 3 5 2" xfId="22866"/>
    <cellStyle name="Normal 3 2 3 5 3 5 2 2" xfId="51601"/>
    <cellStyle name="Normal 3 2 3 5 3 5 3" xfId="37277"/>
    <cellStyle name="Normal 3 2 3 5 3 6" xfId="15703"/>
    <cellStyle name="Normal 3 2 3 5 3 6 2" xfId="44439"/>
    <cellStyle name="Normal 3 2 3 5 3 7" xfId="30115"/>
    <cellStyle name="Normal 3 2 3 5 4" xfId="1592"/>
    <cellStyle name="Normal 3 2 3 5 4 2" xfId="3389"/>
    <cellStyle name="Normal 3 2 3 5 4 2 2" xfId="7048"/>
    <cellStyle name="Normal 3 2 3 5 4 2 2 2" xfId="14308"/>
    <cellStyle name="Normal 3 2 3 5 4 2 2 2 2" xfId="28686"/>
    <cellStyle name="Normal 3 2 3 5 4 2 2 2 2 2" xfId="57420"/>
    <cellStyle name="Normal 3 2 3 5 4 2 2 2 3" xfId="43096"/>
    <cellStyle name="Normal 3 2 3 5 4 2 2 3" xfId="21523"/>
    <cellStyle name="Normal 3 2 3 5 4 2 2 3 2" xfId="50258"/>
    <cellStyle name="Normal 3 2 3 5 4 2 2 4" xfId="35934"/>
    <cellStyle name="Normal 3 2 3 5 4 2 3" xfId="10721"/>
    <cellStyle name="Normal 3 2 3 5 4 2 3 2" xfId="25104"/>
    <cellStyle name="Normal 3 2 3 5 4 2 3 2 2" xfId="53839"/>
    <cellStyle name="Normal 3 2 3 5 4 2 3 3" xfId="39515"/>
    <cellStyle name="Normal 3 2 3 5 4 2 4" xfId="17941"/>
    <cellStyle name="Normal 3 2 3 5 4 2 4 2" xfId="46677"/>
    <cellStyle name="Normal 3 2 3 5 4 2 5" xfId="32353"/>
    <cellStyle name="Normal 3 2 3 5 4 3" xfId="5258"/>
    <cellStyle name="Normal 3 2 3 5 4 3 2" xfId="12518"/>
    <cellStyle name="Normal 3 2 3 5 4 3 2 2" xfId="26896"/>
    <cellStyle name="Normal 3 2 3 5 4 3 2 2 2" xfId="55630"/>
    <cellStyle name="Normal 3 2 3 5 4 3 2 3" xfId="41306"/>
    <cellStyle name="Normal 3 2 3 5 4 3 3" xfId="19733"/>
    <cellStyle name="Normal 3 2 3 5 4 3 3 2" xfId="48468"/>
    <cellStyle name="Normal 3 2 3 5 4 3 4" xfId="34144"/>
    <cellStyle name="Normal 3 2 3 5 4 4" xfId="8931"/>
    <cellStyle name="Normal 3 2 3 5 4 4 2" xfId="23314"/>
    <cellStyle name="Normal 3 2 3 5 4 4 2 2" xfId="52049"/>
    <cellStyle name="Normal 3 2 3 5 4 4 3" xfId="37725"/>
    <cellStyle name="Normal 3 2 3 5 4 5" xfId="16151"/>
    <cellStyle name="Normal 3 2 3 5 4 5 2" xfId="44887"/>
    <cellStyle name="Normal 3 2 3 5 4 6" xfId="30563"/>
    <cellStyle name="Normal 3 2 3 5 5" xfId="2493"/>
    <cellStyle name="Normal 3 2 3 5 5 2" xfId="6153"/>
    <cellStyle name="Normal 3 2 3 5 5 2 2" xfId="13413"/>
    <cellStyle name="Normal 3 2 3 5 5 2 2 2" xfId="27791"/>
    <cellStyle name="Normal 3 2 3 5 5 2 2 2 2" xfId="56525"/>
    <cellStyle name="Normal 3 2 3 5 5 2 2 3" xfId="42201"/>
    <cellStyle name="Normal 3 2 3 5 5 2 3" xfId="20628"/>
    <cellStyle name="Normal 3 2 3 5 5 2 3 2" xfId="49363"/>
    <cellStyle name="Normal 3 2 3 5 5 2 4" xfId="35039"/>
    <cellStyle name="Normal 3 2 3 5 5 3" xfId="9826"/>
    <cellStyle name="Normal 3 2 3 5 5 3 2" xfId="24209"/>
    <cellStyle name="Normal 3 2 3 5 5 3 2 2" xfId="52944"/>
    <cellStyle name="Normal 3 2 3 5 5 3 3" xfId="38620"/>
    <cellStyle name="Normal 3 2 3 5 5 4" xfId="17046"/>
    <cellStyle name="Normal 3 2 3 5 5 4 2" xfId="45782"/>
    <cellStyle name="Normal 3 2 3 5 5 5" xfId="31458"/>
    <cellStyle name="Normal 3 2 3 5 6" xfId="4355"/>
    <cellStyle name="Normal 3 2 3 5 6 2" xfId="11623"/>
    <cellStyle name="Normal 3 2 3 5 6 2 2" xfId="26001"/>
    <cellStyle name="Normal 3 2 3 5 6 2 2 2" xfId="54735"/>
    <cellStyle name="Normal 3 2 3 5 6 2 3" xfId="40411"/>
    <cellStyle name="Normal 3 2 3 5 6 3" xfId="18838"/>
    <cellStyle name="Normal 3 2 3 5 6 3 2" xfId="47573"/>
    <cellStyle name="Normal 3 2 3 5 6 4" xfId="33249"/>
    <cellStyle name="Normal 3 2 3 5 7" xfId="8026"/>
    <cellStyle name="Normal 3 2 3 5 7 2" xfId="22419"/>
    <cellStyle name="Normal 3 2 3 5 7 2 2" xfId="51154"/>
    <cellStyle name="Normal 3 2 3 5 7 3" xfId="36830"/>
    <cellStyle name="Normal 3 2 3 5 8" xfId="15256"/>
    <cellStyle name="Normal 3 2 3 5 8 2" xfId="43992"/>
    <cellStyle name="Normal 3 2 3 5 9" xfId="29668"/>
    <cellStyle name="Normal 3 2 3 6" xfId="722"/>
    <cellStyle name="Normal 3 2 3 6 2" xfId="1173"/>
    <cellStyle name="Normal 3 2 3 6 2 2" xfId="2156"/>
    <cellStyle name="Normal 3 2 3 6 2 2 2" xfId="3948"/>
    <cellStyle name="Normal 3 2 3 6 2 2 2 2" xfId="7607"/>
    <cellStyle name="Normal 3 2 3 6 2 2 2 2 2" xfId="14867"/>
    <cellStyle name="Normal 3 2 3 6 2 2 2 2 2 2" xfId="29245"/>
    <cellStyle name="Normal 3 2 3 6 2 2 2 2 2 2 2" xfId="57979"/>
    <cellStyle name="Normal 3 2 3 6 2 2 2 2 2 3" xfId="43655"/>
    <cellStyle name="Normal 3 2 3 6 2 2 2 2 3" xfId="22082"/>
    <cellStyle name="Normal 3 2 3 6 2 2 2 2 3 2" xfId="50817"/>
    <cellStyle name="Normal 3 2 3 6 2 2 2 2 4" xfId="36493"/>
    <cellStyle name="Normal 3 2 3 6 2 2 2 3" xfId="11280"/>
    <cellStyle name="Normal 3 2 3 6 2 2 2 3 2" xfId="25663"/>
    <cellStyle name="Normal 3 2 3 6 2 2 2 3 2 2" xfId="54398"/>
    <cellStyle name="Normal 3 2 3 6 2 2 2 3 3" xfId="40074"/>
    <cellStyle name="Normal 3 2 3 6 2 2 2 4" xfId="18500"/>
    <cellStyle name="Normal 3 2 3 6 2 2 2 4 2" xfId="47236"/>
    <cellStyle name="Normal 3 2 3 6 2 2 2 5" xfId="32912"/>
    <cellStyle name="Normal 3 2 3 6 2 2 3" xfId="5817"/>
    <cellStyle name="Normal 3 2 3 6 2 2 3 2" xfId="13077"/>
    <cellStyle name="Normal 3 2 3 6 2 2 3 2 2" xfId="27455"/>
    <cellStyle name="Normal 3 2 3 6 2 2 3 2 2 2" xfId="56189"/>
    <cellStyle name="Normal 3 2 3 6 2 2 3 2 3" xfId="41865"/>
    <cellStyle name="Normal 3 2 3 6 2 2 3 3" xfId="20292"/>
    <cellStyle name="Normal 3 2 3 6 2 2 3 3 2" xfId="49027"/>
    <cellStyle name="Normal 3 2 3 6 2 2 3 4" xfId="34703"/>
    <cellStyle name="Normal 3 2 3 6 2 2 4" xfId="9490"/>
    <cellStyle name="Normal 3 2 3 6 2 2 4 2" xfId="23873"/>
    <cellStyle name="Normal 3 2 3 6 2 2 4 2 2" xfId="52608"/>
    <cellStyle name="Normal 3 2 3 6 2 2 4 3" xfId="38284"/>
    <cellStyle name="Normal 3 2 3 6 2 2 5" xfId="16710"/>
    <cellStyle name="Normal 3 2 3 6 2 2 5 2" xfId="45446"/>
    <cellStyle name="Normal 3 2 3 6 2 2 6" xfId="31122"/>
    <cellStyle name="Normal 3 2 3 6 2 3" xfId="3052"/>
    <cellStyle name="Normal 3 2 3 6 2 3 2" xfId="6712"/>
    <cellStyle name="Normal 3 2 3 6 2 3 2 2" xfId="13972"/>
    <cellStyle name="Normal 3 2 3 6 2 3 2 2 2" xfId="28350"/>
    <cellStyle name="Normal 3 2 3 6 2 3 2 2 2 2" xfId="57084"/>
    <cellStyle name="Normal 3 2 3 6 2 3 2 2 3" xfId="42760"/>
    <cellStyle name="Normal 3 2 3 6 2 3 2 3" xfId="21187"/>
    <cellStyle name="Normal 3 2 3 6 2 3 2 3 2" xfId="49922"/>
    <cellStyle name="Normal 3 2 3 6 2 3 2 4" xfId="35598"/>
    <cellStyle name="Normal 3 2 3 6 2 3 3" xfId="10385"/>
    <cellStyle name="Normal 3 2 3 6 2 3 3 2" xfId="24768"/>
    <cellStyle name="Normal 3 2 3 6 2 3 3 2 2" xfId="53503"/>
    <cellStyle name="Normal 3 2 3 6 2 3 3 3" xfId="39179"/>
    <cellStyle name="Normal 3 2 3 6 2 3 4" xfId="17605"/>
    <cellStyle name="Normal 3 2 3 6 2 3 4 2" xfId="46341"/>
    <cellStyle name="Normal 3 2 3 6 2 3 5" xfId="32017"/>
    <cellStyle name="Normal 3 2 3 6 2 4" xfId="4917"/>
    <cellStyle name="Normal 3 2 3 6 2 4 2" xfId="12182"/>
    <cellStyle name="Normal 3 2 3 6 2 4 2 2" xfId="26560"/>
    <cellStyle name="Normal 3 2 3 6 2 4 2 2 2" xfId="55294"/>
    <cellStyle name="Normal 3 2 3 6 2 4 2 3" xfId="40970"/>
    <cellStyle name="Normal 3 2 3 6 2 4 3" xfId="19397"/>
    <cellStyle name="Normal 3 2 3 6 2 4 3 2" xfId="48132"/>
    <cellStyle name="Normal 3 2 3 6 2 4 4" xfId="33808"/>
    <cellStyle name="Normal 3 2 3 6 2 5" xfId="8589"/>
    <cellStyle name="Normal 3 2 3 6 2 5 2" xfId="22978"/>
    <cellStyle name="Normal 3 2 3 6 2 5 2 2" xfId="51713"/>
    <cellStyle name="Normal 3 2 3 6 2 5 3" xfId="37389"/>
    <cellStyle name="Normal 3 2 3 6 2 6" xfId="15815"/>
    <cellStyle name="Normal 3 2 3 6 2 6 2" xfId="44551"/>
    <cellStyle name="Normal 3 2 3 6 2 7" xfId="30227"/>
    <cellStyle name="Normal 3 2 3 6 3" xfId="1709"/>
    <cellStyle name="Normal 3 2 3 6 3 2" xfId="3501"/>
    <cellStyle name="Normal 3 2 3 6 3 2 2" xfId="7160"/>
    <cellStyle name="Normal 3 2 3 6 3 2 2 2" xfId="14420"/>
    <cellStyle name="Normal 3 2 3 6 3 2 2 2 2" xfId="28798"/>
    <cellStyle name="Normal 3 2 3 6 3 2 2 2 2 2" xfId="57532"/>
    <cellStyle name="Normal 3 2 3 6 3 2 2 2 3" xfId="43208"/>
    <cellStyle name="Normal 3 2 3 6 3 2 2 3" xfId="21635"/>
    <cellStyle name="Normal 3 2 3 6 3 2 2 3 2" xfId="50370"/>
    <cellStyle name="Normal 3 2 3 6 3 2 2 4" xfId="36046"/>
    <cellStyle name="Normal 3 2 3 6 3 2 3" xfId="10833"/>
    <cellStyle name="Normal 3 2 3 6 3 2 3 2" xfId="25216"/>
    <cellStyle name="Normal 3 2 3 6 3 2 3 2 2" xfId="53951"/>
    <cellStyle name="Normal 3 2 3 6 3 2 3 3" xfId="39627"/>
    <cellStyle name="Normal 3 2 3 6 3 2 4" xfId="18053"/>
    <cellStyle name="Normal 3 2 3 6 3 2 4 2" xfId="46789"/>
    <cellStyle name="Normal 3 2 3 6 3 2 5" xfId="32465"/>
    <cellStyle name="Normal 3 2 3 6 3 3" xfId="5370"/>
    <cellStyle name="Normal 3 2 3 6 3 3 2" xfId="12630"/>
    <cellStyle name="Normal 3 2 3 6 3 3 2 2" xfId="27008"/>
    <cellStyle name="Normal 3 2 3 6 3 3 2 2 2" xfId="55742"/>
    <cellStyle name="Normal 3 2 3 6 3 3 2 3" xfId="41418"/>
    <cellStyle name="Normal 3 2 3 6 3 3 3" xfId="19845"/>
    <cellStyle name="Normal 3 2 3 6 3 3 3 2" xfId="48580"/>
    <cellStyle name="Normal 3 2 3 6 3 3 4" xfId="34256"/>
    <cellStyle name="Normal 3 2 3 6 3 4" xfId="9043"/>
    <cellStyle name="Normal 3 2 3 6 3 4 2" xfId="23426"/>
    <cellStyle name="Normal 3 2 3 6 3 4 2 2" xfId="52161"/>
    <cellStyle name="Normal 3 2 3 6 3 4 3" xfId="37837"/>
    <cellStyle name="Normal 3 2 3 6 3 5" xfId="16263"/>
    <cellStyle name="Normal 3 2 3 6 3 5 2" xfId="44999"/>
    <cellStyle name="Normal 3 2 3 6 3 6" xfId="30675"/>
    <cellStyle name="Normal 3 2 3 6 4" xfId="2605"/>
    <cellStyle name="Normal 3 2 3 6 4 2" xfId="6265"/>
    <cellStyle name="Normal 3 2 3 6 4 2 2" xfId="13525"/>
    <cellStyle name="Normal 3 2 3 6 4 2 2 2" xfId="27903"/>
    <cellStyle name="Normal 3 2 3 6 4 2 2 2 2" xfId="56637"/>
    <cellStyle name="Normal 3 2 3 6 4 2 2 3" xfId="42313"/>
    <cellStyle name="Normal 3 2 3 6 4 2 3" xfId="20740"/>
    <cellStyle name="Normal 3 2 3 6 4 2 3 2" xfId="49475"/>
    <cellStyle name="Normal 3 2 3 6 4 2 4" xfId="35151"/>
    <cellStyle name="Normal 3 2 3 6 4 3" xfId="9938"/>
    <cellStyle name="Normal 3 2 3 6 4 3 2" xfId="24321"/>
    <cellStyle name="Normal 3 2 3 6 4 3 2 2" xfId="53056"/>
    <cellStyle name="Normal 3 2 3 6 4 3 3" xfId="38732"/>
    <cellStyle name="Normal 3 2 3 6 4 4" xfId="17158"/>
    <cellStyle name="Normal 3 2 3 6 4 4 2" xfId="45894"/>
    <cellStyle name="Normal 3 2 3 6 4 5" xfId="31570"/>
    <cellStyle name="Normal 3 2 3 6 5" xfId="4469"/>
    <cellStyle name="Normal 3 2 3 6 5 2" xfId="11735"/>
    <cellStyle name="Normal 3 2 3 6 5 2 2" xfId="26113"/>
    <cellStyle name="Normal 3 2 3 6 5 2 2 2" xfId="54847"/>
    <cellStyle name="Normal 3 2 3 6 5 2 3" xfId="40523"/>
    <cellStyle name="Normal 3 2 3 6 5 3" xfId="18950"/>
    <cellStyle name="Normal 3 2 3 6 5 3 2" xfId="47685"/>
    <cellStyle name="Normal 3 2 3 6 5 4" xfId="33361"/>
    <cellStyle name="Normal 3 2 3 6 6" xfId="8142"/>
    <cellStyle name="Normal 3 2 3 6 6 2" xfId="22531"/>
    <cellStyle name="Normal 3 2 3 6 6 2 2" xfId="51266"/>
    <cellStyle name="Normal 3 2 3 6 6 3" xfId="36942"/>
    <cellStyle name="Normal 3 2 3 6 7" xfId="15368"/>
    <cellStyle name="Normal 3 2 3 6 7 2" xfId="44104"/>
    <cellStyle name="Normal 3 2 3 6 8" xfId="29780"/>
    <cellStyle name="Normal 3 2 3 7" xfId="949"/>
    <cellStyle name="Normal 3 2 3 7 2" xfId="1932"/>
    <cellStyle name="Normal 3 2 3 7 2 2" xfId="3724"/>
    <cellStyle name="Normal 3 2 3 7 2 2 2" xfId="7383"/>
    <cellStyle name="Normal 3 2 3 7 2 2 2 2" xfId="14643"/>
    <cellStyle name="Normal 3 2 3 7 2 2 2 2 2" xfId="29021"/>
    <cellStyle name="Normal 3 2 3 7 2 2 2 2 2 2" xfId="57755"/>
    <cellStyle name="Normal 3 2 3 7 2 2 2 2 3" xfId="43431"/>
    <cellStyle name="Normal 3 2 3 7 2 2 2 3" xfId="21858"/>
    <cellStyle name="Normal 3 2 3 7 2 2 2 3 2" xfId="50593"/>
    <cellStyle name="Normal 3 2 3 7 2 2 2 4" xfId="36269"/>
    <cellStyle name="Normal 3 2 3 7 2 2 3" xfId="11056"/>
    <cellStyle name="Normal 3 2 3 7 2 2 3 2" xfId="25439"/>
    <cellStyle name="Normal 3 2 3 7 2 2 3 2 2" xfId="54174"/>
    <cellStyle name="Normal 3 2 3 7 2 2 3 3" xfId="39850"/>
    <cellStyle name="Normal 3 2 3 7 2 2 4" xfId="18276"/>
    <cellStyle name="Normal 3 2 3 7 2 2 4 2" xfId="47012"/>
    <cellStyle name="Normal 3 2 3 7 2 2 5" xfId="32688"/>
    <cellStyle name="Normal 3 2 3 7 2 3" xfId="5593"/>
    <cellStyle name="Normal 3 2 3 7 2 3 2" xfId="12853"/>
    <cellStyle name="Normal 3 2 3 7 2 3 2 2" xfId="27231"/>
    <cellStyle name="Normal 3 2 3 7 2 3 2 2 2" xfId="55965"/>
    <cellStyle name="Normal 3 2 3 7 2 3 2 3" xfId="41641"/>
    <cellStyle name="Normal 3 2 3 7 2 3 3" xfId="20068"/>
    <cellStyle name="Normal 3 2 3 7 2 3 3 2" xfId="48803"/>
    <cellStyle name="Normal 3 2 3 7 2 3 4" xfId="34479"/>
    <cellStyle name="Normal 3 2 3 7 2 4" xfId="9266"/>
    <cellStyle name="Normal 3 2 3 7 2 4 2" xfId="23649"/>
    <cellStyle name="Normal 3 2 3 7 2 4 2 2" xfId="52384"/>
    <cellStyle name="Normal 3 2 3 7 2 4 3" xfId="38060"/>
    <cellStyle name="Normal 3 2 3 7 2 5" xfId="16486"/>
    <cellStyle name="Normal 3 2 3 7 2 5 2" xfId="45222"/>
    <cellStyle name="Normal 3 2 3 7 2 6" xfId="30898"/>
    <cellStyle name="Normal 3 2 3 7 3" xfId="2828"/>
    <cellStyle name="Normal 3 2 3 7 3 2" xfId="6488"/>
    <cellStyle name="Normal 3 2 3 7 3 2 2" xfId="13748"/>
    <cellStyle name="Normal 3 2 3 7 3 2 2 2" xfId="28126"/>
    <cellStyle name="Normal 3 2 3 7 3 2 2 2 2" xfId="56860"/>
    <cellStyle name="Normal 3 2 3 7 3 2 2 3" xfId="42536"/>
    <cellStyle name="Normal 3 2 3 7 3 2 3" xfId="20963"/>
    <cellStyle name="Normal 3 2 3 7 3 2 3 2" xfId="49698"/>
    <cellStyle name="Normal 3 2 3 7 3 2 4" xfId="35374"/>
    <cellStyle name="Normal 3 2 3 7 3 3" xfId="10161"/>
    <cellStyle name="Normal 3 2 3 7 3 3 2" xfId="24544"/>
    <cellStyle name="Normal 3 2 3 7 3 3 2 2" xfId="53279"/>
    <cellStyle name="Normal 3 2 3 7 3 3 3" xfId="38955"/>
    <cellStyle name="Normal 3 2 3 7 3 4" xfId="17381"/>
    <cellStyle name="Normal 3 2 3 7 3 4 2" xfId="46117"/>
    <cellStyle name="Normal 3 2 3 7 3 5" xfId="31793"/>
    <cellStyle name="Normal 3 2 3 7 4" xfId="4693"/>
    <cellStyle name="Normal 3 2 3 7 4 2" xfId="11958"/>
    <cellStyle name="Normal 3 2 3 7 4 2 2" xfId="26336"/>
    <cellStyle name="Normal 3 2 3 7 4 2 2 2" xfId="55070"/>
    <cellStyle name="Normal 3 2 3 7 4 2 3" xfId="40746"/>
    <cellStyle name="Normal 3 2 3 7 4 3" xfId="19173"/>
    <cellStyle name="Normal 3 2 3 7 4 3 2" xfId="47908"/>
    <cellStyle name="Normal 3 2 3 7 4 4" xfId="33584"/>
    <cellStyle name="Normal 3 2 3 7 5" xfId="8365"/>
    <cellStyle name="Normal 3 2 3 7 5 2" xfId="22754"/>
    <cellStyle name="Normal 3 2 3 7 5 2 2" xfId="51489"/>
    <cellStyle name="Normal 3 2 3 7 5 3" xfId="37165"/>
    <cellStyle name="Normal 3 2 3 7 6" xfId="15591"/>
    <cellStyle name="Normal 3 2 3 7 6 2" xfId="44327"/>
    <cellStyle name="Normal 3 2 3 7 7" xfId="30003"/>
    <cellStyle name="Normal 3 2 3 8" xfId="1453"/>
    <cellStyle name="Normal 3 2 3 8 2" xfId="3277"/>
    <cellStyle name="Normal 3 2 3 8 2 2" xfId="6936"/>
    <cellStyle name="Normal 3 2 3 8 2 2 2" xfId="14196"/>
    <cellStyle name="Normal 3 2 3 8 2 2 2 2" xfId="28574"/>
    <cellStyle name="Normal 3 2 3 8 2 2 2 2 2" xfId="57308"/>
    <cellStyle name="Normal 3 2 3 8 2 2 2 3" xfId="42984"/>
    <cellStyle name="Normal 3 2 3 8 2 2 3" xfId="21411"/>
    <cellStyle name="Normal 3 2 3 8 2 2 3 2" xfId="50146"/>
    <cellStyle name="Normal 3 2 3 8 2 2 4" xfId="35822"/>
    <cellStyle name="Normal 3 2 3 8 2 3" xfId="10609"/>
    <cellStyle name="Normal 3 2 3 8 2 3 2" xfId="24992"/>
    <cellStyle name="Normal 3 2 3 8 2 3 2 2" xfId="53727"/>
    <cellStyle name="Normal 3 2 3 8 2 3 3" xfId="39403"/>
    <cellStyle name="Normal 3 2 3 8 2 4" xfId="17829"/>
    <cellStyle name="Normal 3 2 3 8 2 4 2" xfId="46565"/>
    <cellStyle name="Normal 3 2 3 8 2 5" xfId="32241"/>
    <cellStyle name="Normal 3 2 3 8 3" xfId="5144"/>
    <cellStyle name="Normal 3 2 3 8 3 2" xfId="12406"/>
    <cellStyle name="Normal 3 2 3 8 3 2 2" xfId="26784"/>
    <cellStyle name="Normal 3 2 3 8 3 2 2 2" xfId="55518"/>
    <cellStyle name="Normal 3 2 3 8 3 2 3" xfId="41194"/>
    <cellStyle name="Normal 3 2 3 8 3 3" xfId="19621"/>
    <cellStyle name="Normal 3 2 3 8 3 3 2" xfId="48356"/>
    <cellStyle name="Normal 3 2 3 8 3 4" xfId="34032"/>
    <cellStyle name="Normal 3 2 3 8 4" xfId="8816"/>
    <cellStyle name="Normal 3 2 3 8 4 2" xfId="23202"/>
    <cellStyle name="Normal 3 2 3 8 4 2 2" xfId="51937"/>
    <cellStyle name="Normal 3 2 3 8 4 3" xfId="37613"/>
    <cellStyle name="Normal 3 2 3 8 5" xfId="16039"/>
    <cellStyle name="Normal 3 2 3 8 5 2" xfId="44775"/>
    <cellStyle name="Normal 3 2 3 8 6" xfId="30451"/>
    <cellStyle name="Normal 3 2 3 9" xfId="2381"/>
    <cellStyle name="Normal 3 2 3 9 2" xfId="6041"/>
    <cellStyle name="Normal 3 2 3 9 2 2" xfId="13301"/>
    <cellStyle name="Normal 3 2 3 9 2 2 2" xfId="27679"/>
    <cellStyle name="Normal 3 2 3 9 2 2 2 2" xfId="56413"/>
    <cellStyle name="Normal 3 2 3 9 2 2 3" xfId="42089"/>
    <cellStyle name="Normal 3 2 3 9 2 3" xfId="20516"/>
    <cellStyle name="Normal 3 2 3 9 2 3 2" xfId="49251"/>
    <cellStyle name="Normal 3 2 3 9 2 4" xfId="34927"/>
    <cellStyle name="Normal 3 2 3 9 3" xfId="9714"/>
    <cellStyle name="Normal 3 2 3 9 3 2" xfId="24097"/>
    <cellStyle name="Normal 3 2 3 9 3 2 2" xfId="52832"/>
    <cellStyle name="Normal 3 2 3 9 3 3" xfId="38508"/>
    <cellStyle name="Normal 3 2 3 9 4" xfId="16934"/>
    <cellStyle name="Normal 3 2 3 9 4 2" xfId="45670"/>
    <cellStyle name="Normal 3 2 3 9 5" xfId="31346"/>
    <cellStyle name="Normal 3 2 4" xfId="267"/>
    <cellStyle name="Normal 3 2 4 10" xfId="7909"/>
    <cellStyle name="Normal 3 2 4 10 2" xfId="22314"/>
    <cellStyle name="Normal 3 2 4 10 2 2" xfId="51049"/>
    <cellStyle name="Normal 3 2 4 10 3" xfId="36725"/>
    <cellStyle name="Normal 3 2 4 11" xfId="15151"/>
    <cellStyle name="Normal 3 2 4 11 2" xfId="43887"/>
    <cellStyle name="Normal 3 2 4 12" xfId="29563"/>
    <cellStyle name="Normal 3 2 4 2" xfId="357"/>
    <cellStyle name="Normal 3 2 4 2 10" xfId="15179"/>
    <cellStyle name="Normal 3 2 4 2 10 2" xfId="43915"/>
    <cellStyle name="Normal 3 2 4 2 11" xfId="29591"/>
    <cellStyle name="Normal 3 2 4 2 2" xfId="457"/>
    <cellStyle name="Normal 3 2 4 2 2 10" xfId="29647"/>
    <cellStyle name="Normal 3 2 4 2 2 2" xfId="657"/>
    <cellStyle name="Normal 3 2 4 2 2 2 2" xfId="929"/>
    <cellStyle name="Normal 3 2 4 2 2 2 2 2" xfId="1376"/>
    <cellStyle name="Normal 3 2 4 2 2 2 2 2 2" xfId="2359"/>
    <cellStyle name="Normal 3 2 4 2 2 2 2 2 2 2" xfId="4151"/>
    <cellStyle name="Normal 3 2 4 2 2 2 2 2 2 2 2" xfId="7810"/>
    <cellStyle name="Normal 3 2 4 2 2 2 2 2 2 2 2 2" xfId="15070"/>
    <cellStyle name="Normal 3 2 4 2 2 2 2 2 2 2 2 2 2" xfId="29448"/>
    <cellStyle name="Normal 3 2 4 2 2 2 2 2 2 2 2 2 2 2" xfId="58182"/>
    <cellStyle name="Normal 3 2 4 2 2 2 2 2 2 2 2 2 3" xfId="43858"/>
    <cellStyle name="Normal 3 2 4 2 2 2 2 2 2 2 2 3" xfId="22285"/>
    <cellStyle name="Normal 3 2 4 2 2 2 2 2 2 2 2 3 2" xfId="51020"/>
    <cellStyle name="Normal 3 2 4 2 2 2 2 2 2 2 2 4" xfId="36696"/>
    <cellStyle name="Normal 3 2 4 2 2 2 2 2 2 2 3" xfId="11483"/>
    <cellStyle name="Normal 3 2 4 2 2 2 2 2 2 2 3 2" xfId="25866"/>
    <cellStyle name="Normal 3 2 4 2 2 2 2 2 2 2 3 2 2" xfId="54601"/>
    <cellStyle name="Normal 3 2 4 2 2 2 2 2 2 2 3 3" xfId="40277"/>
    <cellStyle name="Normal 3 2 4 2 2 2 2 2 2 2 4" xfId="18703"/>
    <cellStyle name="Normal 3 2 4 2 2 2 2 2 2 2 4 2" xfId="47439"/>
    <cellStyle name="Normal 3 2 4 2 2 2 2 2 2 2 5" xfId="33115"/>
    <cellStyle name="Normal 3 2 4 2 2 2 2 2 2 3" xfId="6020"/>
    <cellStyle name="Normal 3 2 4 2 2 2 2 2 2 3 2" xfId="13280"/>
    <cellStyle name="Normal 3 2 4 2 2 2 2 2 2 3 2 2" xfId="27658"/>
    <cellStyle name="Normal 3 2 4 2 2 2 2 2 2 3 2 2 2" xfId="56392"/>
    <cellStyle name="Normal 3 2 4 2 2 2 2 2 2 3 2 3" xfId="42068"/>
    <cellStyle name="Normal 3 2 4 2 2 2 2 2 2 3 3" xfId="20495"/>
    <cellStyle name="Normal 3 2 4 2 2 2 2 2 2 3 3 2" xfId="49230"/>
    <cellStyle name="Normal 3 2 4 2 2 2 2 2 2 3 4" xfId="34906"/>
    <cellStyle name="Normal 3 2 4 2 2 2 2 2 2 4" xfId="9693"/>
    <cellStyle name="Normal 3 2 4 2 2 2 2 2 2 4 2" xfId="24076"/>
    <cellStyle name="Normal 3 2 4 2 2 2 2 2 2 4 2 2" xfId="52811"/>
    <cellStyle name="Normal 3 2 4 2 2 2 2 2 2 4 3" xfId="38487"/>
    <cellStyle name="Normal 3 2 4 2 2 2 2 2 2 5" xfId="16913"/>
    <cellStyle name="Normal 3 2 4 2 2 2 2 2 2 5 2" xfId="45649"/>
    <cellStyle name="Normal 3 2 4 2 2 2 2 2 2 6" xfId="31325"/>
    <cellStyle name="Normal 3 2 4 2 2 2 2 2 3" xfId="3255"/>
    <cellStyle name="Normal 3 2 4 2 2 2 2 2 3 2" xfId="6915"/>
    <cellStyle name="Normal 3 2 4 2 2 2 2 2 3 2 2" xfId="14175"/>
    <cellStyle name="Normal 3 2 4 2 2 2 2 2 3 2 2 2" xfId="28553"/>
    <cellStyle name="Normal 3 2 4 2 2 2 2 2 3 2 2 2 2" xfId="57287"/>
    <cellStyle name="Normal 3 2 4 2 2 2 2 2 3 2 2 3" xfId="42963"/>
    <cellStyle name="Normal 3 2 4 2 2 2 2 2 3 2 3" xfId="21390"/>
    <cellStyle name="Normal 3 2 4 2 2 2 2 2 3 2 3 2" xfId="50125"/>
    <cellStyle name="Normal 3 2 4 2 2 2 2 2 3 2 4" xfId="35801"/>
    <cellStyle name="Normal 3 2 4 2 2 2 2 2 3 3" xfId="10588"/>
    <cellStyle name="Normal 3 2 4 2 2 2 2 2 3 3 2" xfId="24971"/>
    <cellStyle name="Normal 3 2 4 2 2 2 2 2 3 3 2 2" xfId="53706"/>
    <cellStyle name="Normal 3 2 4 2 2 2 2 2 3 3 3" xfId="39382"/>
    <cellStyle name="Normal 3 2 4 2 2 2 2 2 3 4" xfId="17808"/>
    <cellStyle name="Normal 3 2 4 2 2 2 2 2 3 4 2" xfId="46544"/>
    <cellStyle name="Normal 3 2 4 2 2 2 2 2 3 5" xfId="32220"/>
    <cellStyle name="Normal 3 2 4 2 2 2 2 2 4" xfId="5120"/>
    <cellStyle name="Normal 3 2 4 2 2 2 2 2 4 2" xfId="12385"/>
    <cellStyle name="Normal 3 2 4 2 2 2 2 2 4 2 2" xfId="26763"/>
    <cellStyle name="Normal 3 2 4 2 2 2 2 2 4 2 2 2" xfId="55497"/>
    <cellStyle name="Normal 3 2 4 2 2 2 2 2 4 2 3" xfId="41173"/>
    <cellStyle name="Normal 3 2 4 2 2 2 2 2 4 3" xfId="19600"/>
    <cellStyle name="Normal 3 2 4 2 2 2 2 2 4 3 2" xfId="48335"/>
    <cellStyle name="Normal 3 2 4 2 2 2 2 2 4 4" xfId="34011"/>
    <cellStyle name="Normal 3 2 4 2 2 2 2 2 5" xfId="8792"/>
    <cellStyle name="Normal 3 2 4 2 2 2 2 2 5 2" xfId="23181"/>
    <cellStyle name="Normal 3 2 4 2 2 2 2 2 5 2 2" xfId="51916"/>
    <cellStyle name="Normal 3 2 4 2 2 2 2 2 5 3" xfId="37592"/>
    <cellStyle name="Normal 3 2 4 2 2 2 2 2 6" xfId="16018"/>
    <cellStyle name="Normal 3 2 4 2 2 2 2 2 6 2" xfId="44754"/>
    <cellStyle name="Normal 3 2 4 2 2 2 2 2 7" xfId="30430"/>
    <cellStyle name="Normal 3 2 4 2 2 2 2 3" xfId="1912"/>
    <cellStyle name="Normal 3 2 4 2 2 2 2 3 2" xfId="3704"/>
    <cellStyle name="Normal 3 2 4 2 2 2 2 3 2 2" xfId="7363"/>
    <cellStyle name="Normal 3 2 4 2 2 2 2 3 2 2 2" xfId="14623"/>
    <cellStyle name="Normal 3 2 4 2 2 2 2 3 2 2 2 2" xfId="29001"/>
    <cellStyle name="Normal 3 2 4 2 2 2 2 3 2 2 2 2 2" xfId="57735"/>
    <cellStyle name="Normal 3 2 4 2 2 2 2 3 2 2 2 3" xfId="43411"/>
    <cellStyle name="Normal 3 2 4 2 2 2 2 3 2 2 3" xfId="21838"/>
    <cellStyle name="Normal 3 2 4 2 2 2 2 3 2 2 3 2" xfId="50573"/>
    <cellStyle name="Normal 3 2 4 2 2 2 2 3 2 2 4" xfId="36249"/>
    <cellStyle name="Normal 3 2 4 2 2 2 2 3 2 3" xfId="11036"/>
    <cellStyle name="Normal 3 2 4 2 2 2 2 3 2 3 2" xfId="25419"/>
    <cellStyle name="Normal 3 2 4 2 2 2 2 3 2 3 2 2" xfId="54154"/>
    <cellStyle name="Normal 3 2 4 2 2 2 2 3 2 3 3" xfId="39830"/>
    <cellStyle name="Normal 3 2 4 2 2 2 2 3 2 4" xfId="18256"/>
    <cellStyle name="Normal 3 2 4 2 2 2 2 3 2 4 2" xfId="46992"/>
    <cellStyle name="Normal 3 2 4 2 2 2 2 3 2 5" xfId="32668"/>
    <cellStyle name="Normal 3 2 4 2 2 2 2 3 3" xfId="5573"/>
    <cellStyle name="Normal 3 2 4 2 2 2 2 3 3 2" xfId="12833"/>
    <cellStyle name="Normal 3 2 4 2 2 2 2 3 3 2 2" xfId="27211"/>
    <cellStyle name="Normal 3 2 4 2 2 2 2 3 3 2 2 2" xfId="55945"/>
    <cellStyle name="Normal 3 2 4 2 2 2 2 3 3 2 3" xfId="41621"/>
    <cellStyle name="Normal 3 2 4 2 2 2 2 3 3 3" xfId="20048"/>
    <cellStyle name="Normal 3 2 4 2 2 2 2 3 3 3 2" xfId="48783"/>
    <cellStyle name="Normal 3 2 4 2 2 2 2 3 3 4" xfId="34459"/>
    <cellStyle name="Normal 3 2 4 2 2 2 2 3 4" xfId="9246"/>
    <cellStyle name="Normal 3 2 4 2 2 2 2 3 4 2" xfId="23629"/>
    <cellStyle name="Normal 3 2 4 2 2 2 2 3 4 2 2" xfId="52364"/>
    <cellStyle name="Normal 3 2 4 2 2 2 2 3 4 3" xfId="38040"/>
    <cellStyle name="Normal 3 2 4 2 2 2 2 3 5" xfId="16466"/>
    <cellStyle name="Normal 3 2 4 2 2 2 2 3 5 2" xfId="45202"/>
    <cellStyle name="Normal 3 2 4 2 2 2 2 3 6" xfId="30878"/>
    <cellStyle name="Normal 3 2 4 2 2 2 2 4" xfId="2808"/>
    <cellStyle name="Normal 3 2 4 2 2 2 2 4 2" xfId="6468"/>
    <cellStyle name="Normal 3 2 4 2 2 2 2 4 2 2" xfId="13728"/>
    <cellStyle name="Normal 3 2 4 2 2 2 2 4 2 2 2" xfId="28106"/>
    <cellStyle name="Normal 3 2 4 2 2 2 2 4 2 2 2 2" xfId="56840"/>
    <cellStyle name="Normal 3 2 4 2 2 2 2 4 2 2 3" xfId="42516"/>
    <cellStyle name="Normal 3 2 4 2 2 2 2 4 2 3" xfId="20943"/>
    <cellStyle name="Normal 3 2 4 2 2 2 2 4 2 3 2" xfId="49678"/>
    <cellStyle name="Normal 3 2 4 2 2 2 2 4 2 4" xfId="35354"/>
    <cellStyle name="Normal 3 2 4 2 2 2 2 4 3" xfId="10141"/>
    <cellStyle name="Normal 3 2 4 2 2 2 2 4 3 2" xfId="24524"/>
    <cellStyle name="Normal 3 2 4 2 2 2 2 4 3 2 2" xfId="53259"/>
    <cellStyle name="Normal 3 2 4 2 2 2 2 4 3 3" xfId="38935"/>
    <cellStyle name="Normal 3 2 4 2 2 2 2 4 4" xfId="17361"/>
    <cellStyle name="Normal 3 2 4 2 2 2 2 4 4 2" xfId="46097"/>
    <cellStyle name="Normal 3 2 4 2 2 2 2 4 5" xfId="31773"/>
    <cellStyle name="Normal 3 2 4 2 2 2 2 5" xfId="4673"/>
    <cellStyle name="Normal 3 2 4 2 2 2 2 5 2" xfId="11938"/>
    <cellStyle name="Normal 3 2 4 2 2 2 2 5 2 2" xfId="26316"/>
    <cellStyle name="Normal 3 2 4 2 2 2 2 5 2 2 2" xfId="55050"/>
    <cellStyle name="Normal 3 2 4 2 2 2 2 5 2 3" xfId="40726"/>
    <cellStyle name="Normal 3 2 4 2 2 2 2 5 3" xfId="19153"/>
    <cellStyle name="Normal 3 2 4 2 2 2 2 5 3 2" xfId="47888"/>
    <cellStyle name="Normal 3 2 4 2 2 2 2 5 4" xfId="33564"/>
    <cellStyle name="Normal 3 2 4 2 2 2 2 6" xfId="8345"/>
    <cellStyle name="Normal 3 2 4 2 2 2 2 6 2" xfId="22734"/>
    <cellStyle name="Normal 3 2 4 2 2 2 2 6 2 2" xfId="51469"/>
    <cellStyle name="Normal 3 2 4 2 2 2 2 6 3" xfId="37145"/>
    <cellStyle name="Normal 3 2 4 2 2 2 2 7" xfId="15571"/>
    <cellStyle name="Normal 3 2 4 2 2 2 2 7 2" xfId="44307"/>
    <cellStyle name="Normal 3 2 4 2 2 2 2 8" xfId="29983"/>
    <cellStyle name="Normal 3 2 4 2 2 2 3" xfId="1152"/>
    <cellStyle name="Normal 3 2 4 2 2 2 3 2" xfId="2135"/>
    <cellStyle name="Normal 3 2 4 2 2 2 3 2 2" xfId="3927"/>
    <cellStyle name="Normal 3 2 4 2 2 2 3 2 2 2" xfId="7586"/>
    <cellStyle name="Normal 3 2 4 2 2 2 3 2 2 2 2" xfId="14846"/>
    <cellStyle name="Normal 3 2 4 2 2 2 3 2 2 2 2 2" xfId="29224"/>
    <cellStyle name="Normal 3 2 4 2 2 2 3 2 2 2 2 2 2" xfId="57958"/>
    <cellStyle name="Normal 3 2 4 2 2 2 3 2 2 2 2 3" xfId="43634"/>
    <cellStyle name="Normal 3 2 4 2 2 2 3 2 2 2 3" xfId="22061"/>
    <cellStyle name="Normal 3 2 4 2 2 2 3 2 2 2 3 2" xfId="50796"/>
    <cellStyle name="Normal 3 2 4 2 2 2 3 2 2 2 4" xfId="36472"/>
    <cellStyle name="Normal 3 2 4 2 2 2 3 2 2 3" xfId="11259"/>
    <cellStyle name="Normal 3 2 4 2 2 2 3 2 2 3 2" xfId="25642"/>
    <cellStyle name="Normal 3 2 4 2 2 2 3 2 2 3 2 2" xfId="54377"/>
    <cellStyle name="Normal 3 2 4 2 2 2 3 2 2 3 3" xfId="40053"/>
    <cellStyle name="Normal 3 2 4 2 2 2 3 2 2 4" xfId="18479"/>
    <cellStyle name="Normal 3 2 4 2 2 2 3 2 2 4 2" xfId="47215"/>
    <cellStyle name="Normal 3 2 4 2 2 2 3 2 2 5" xfId="32891"/>
    <cellStyle name="Normal 3 2 4 2 2 2 3 2 3" xfId="5796"/>
    <cellStyle name="Normal 3 2 4 2 2 2 3 2 3 2" xfId="13056"/>
    <cellStyle name="Normal 3 2 4 2 2 2 3 2 3 2 2" xfId="27434"/>
    <cellStyle name="Normal 3 2 4 2 2 2 3 2 3 2 2 2" xfId="56168"/>
    <cellStyle name="Normal 3 2 4 2 2 2 3 2 3 2 3" xfId="41844"/>
    <cellStyle name="Normal 3 2 4 2 2 2 3 2 3 3" xfId="20271"/>
    <cellStyle name="Normal 3 2 4 2 2 2 3 2 3 3 2" xfId="49006"/>
    <cellStyle name="Normal 3 2 4 2 2 2 3 2 3 4" xfId="34682"/>
    <cellStyle name="Normal 3 2 4 2 2 2 3 2 4" xfId="9469"/>
    <cellStyle name="Normal 3 2 4 2 2 2 3 2 4 2" xfId="23852"/>
    <cellStyle name="Normal 3 2 4 2 2 2 3 2 4 2 2" xfId="52587"/>
    <cellStyle name="Normal 3 2 4 2 2 2 3 2 4 3" xfId="38263"/>
    <cellStyle name="Normal 3 2 4 2 2 2 3 2 5" xfId="16689"/>
    <cellStyle name="Normal 3 2 4 2 2 2 3 2 5 2" xfId="45425"/>
    <cellStyle name="Normal 3 2 4 2 2 2 3 2 6" xfId="31101"/>
    <cellStyle name="Normal 3 2 4 2 2 2 3 3" xfId="3031"/>
    <cellStyle name="Normal 3 2 4 2 2 2 3 3 2" xfId="6691"/>
    <cellStyle name="Normal 3 2 4 2 2 2 3 3 2 2" xfId="13951"/>
    <cellStyle name="Normal 3 2 4 2 2 2 3 3 2 2 2" xfId="28329"/>
    <cellStyle name="Normal 3 2 4 2 2 2 3 3 2 2 2 2" xfId="57063"/>
    <cellStyle name="Normal 3 2 4 2 2 2 3 3 2 2 3" xfId="42739"/>
    <cellStyle name="Normal 3 2 4 2 2 2 3 3 2 3" xfId="21166"/>
    <cellStyle name="Normal 3 2 4 2 2 2 3 3 2 3 2" xfId="49901"/>
    <cellStyle name="Normal 3 2 4 2 2 2 3 3 2 4" xfId="35577"/>
    <cellStyle name="Normal 3 2 4 2 2 2 3 3 3" xfId="10364"/>
    <cellStyle name="Normal 3 2 4 2 2 2 3 3 3 2" xfId="24747"/>
    <cellStyle name="Normal 3 2 4 2 2 2 3 3 3 2 2" xfId="53482"/>
    <cellStyle name="Normal 3 2 4 2 2 2 3 3 3 3" xfId="39158"/>
    <cellStyle name="Normal 3 2 4 2 2 2 3 3 4" xfId="17584"/>
    <cellStyle name="Normal 3 2 4 2 2 2 3 3 4 2" xfId="46320"/>
    <cellStyle name="Normal 3 2 4 2 2 2 3 3 5" xfId="31996"/>
    <cellStyle name="Normal 3 2 4 2 2 2 3 4" xfId="4896"/>
    <cellStyle name="Normal 3 2 4 2 2 2 3 4 2" xfId="12161"/>
    <cellStyle name="Normal 3 2 4 2 2 2 3 4 2 2" xfId="26539"/>
    <cellStyle name="Normal 3 2 4 2 2 2 3 4 2 2 2" xfId="55273"/>
    <cellStyle name="Normal 3 2 4 2 2 2 3 4 2 3" xfId="40949"/>
    <cellStyle name="Normal 3 2 4 2 2 2 3 4 3" xfId="19376"/>
    <cellStyle name="Normal 3 2 4 2 2 2 3 4 3 2" xfId="48111"/>
    <cellStyle name="Normal 3 2 4 2 2 2 3 4 4" xfId="33787"/>
    <cellStyle name="Normal 3 2 4 2 2 2 3 5" xfId="8568"/>
    <cellStyle name="Normal 3 2 4 2 2 2 3 5 2" xfId="22957"/>
    <cellStyle name="Normal 3 2 4 2 2 2 3 5 2 2" xfId="51692"/>
    <cellStyle name="Normal 3 2 4 2 2 2 3 5 3" xfId="37368"/>
    <cellStyle name="Normal 3 2 4 2 2 2 3 6" xfId="15794"/>
    <cellStyle name="Normal 3 2 4 2 2 2 3 6 2" xfId="44530"/>
    <cellStyle name="Normal 3 2 4 2 2 2 3 7" xfId="30206"/>
    <cellStyle name="Normal 3 2 4 2 2 2 4" xfId="1684"/>
    <cellStyle name="Normal 3 2 4 2 2 2 4 2" xfId="3480"/>
    <cellStyle name="Normal 3 2 4 2 2 2 4 2 2" xfId="7139"/>
    <cellStyle name="Normal 3 2 4 2 2 2 4 2 2 2" xfId="14399"/>
    <cellStyle name="Normal 3 2 4 2 2 2 4 2 2 2 2" xfId="28777"/>
    <cellStyle name="Normal 3 2 4 2 2 2 4 2 2 2 2 2" xfId="57511"/>
    <cellStyle name="Normal 3 2 4 2 2 2 4 2 2 2 3" xfId="43187"/>
    <cellStyle name="Normal 3 2 4 2 2 2 4 2 2 3" xfId="21614"/>
    <cellStyle name="Normal 3 2 4 2 2 2 4 2 2 3 2" xfId="50349"/>
    <cellStyle name="Normal 3 2 4 2 2 2 4 2 2 4" xfId="36025"/>
    <cellStyle name="Normal 3 2 4 2 2 2 4 2 3" xfId="10812"/>
    <cellStyle name="Normal 3 2 4 2 2 2 4 2 3 2" xfId="25195"/>
    <cellStyle name="Normal 3 2 4 2 2 2 4 2 3 2 2" xfId="53930"/>
    <cellStyle name="Normal 3 2 4 2 2 2 4 2 3 3" xfId="39606"/>
    <cellStyle name="Normal 3 2 4 2 2 2 4 2 4" xfId="18032"/>
    <cellStyle name="Normal 3 2 4 2 2 2 4 2 4 2" xfId="46768"/>
    <cellStyle name="Normal 3 2 4 2 2 2 4 2 5" xfId="32444"/>
    <cellStyle name="Normal 3 2 4 2 2 2 4 3" xfId="5349"/>
    <cellStyle name="Normal 3 2 4 2 2 2 4 3 2" xfId="12609"/>
    <cellStyle name="Normal 3 2 4 2 2 2 4 3 2 2" xfId="26987"/>
    <cellStyle name="Normal 3 2 4 2 2 2 4 3 2 2 2" xfId="55721"/>
    <cellStyle name="Normal 3 2 4 2 2 2 4 3 2 3" xfId="41397"/>
    <cellStyle name="Normal 3 2 4 2 2 2 4 3 3" xfId="19824"/>
    <cellStyle name="Normal 3 2 4 2 2 2 4 3 3 2" xfId="48559"/>
    <cellStyle name="Normal 3 2 4 2 2 2 4 3 4" xfId="34235"/>
    <cellStyle name="Normal 3 2 4 2 2 2 4 4" xfId="9022"/>
    <cellStyle name="Normal 3 2 4 2 2 2 4 4 2" xfId="23405"/>
    <cellStyle name="Normal 3 2 4 2 2 2 4 4 2 2" xfId="52140"/>
    <cellStyle name="Normal 3 2 4 2 2 2 4 4 3" xfId="37816"/>
    <cellStyle name="Normal 3 2 4 2 2 2 4 5" xfId="16242"/>
    <cellStyle name="Normal 3 2 4 2 2 2 4 5 2" xfId="44978"/>
    <cellStyle name="Normal 3 2 4 2 2 2 4 6" xfId="30654"/>
    <cellStyle name="Normal 3 2 4 2 2 2 5" xfId="2584"/>
    <cellStyle name="Normal 3 2 4 2 2 2 5 2" xfId="6244"/>
    <cellStyle name="Normal 3 2 4 2 2 2 5 2 2" xfId="13504"/>
    <cellStyle name="Normal 3 2 4 2 2 2 5 2 2 2" xfId="27882"/>
    <cellStyle name="Normal 3 2 4 2 2 2 5 2 2 2 2" xfId="56616"/>
    <cellStyle name="Normal 3 2 4 2 2 2 5 2 2 3" xfId="42292"/>
    <cellStyle name="Normal 3 2 4 2 2 2 5 2 3" xfId="20719"/>
    <cellStyle name="Normal 3 2 4 2 2 2 5 2 3 2" xfId="49454"/>
    <cellStyle name="Normal 3 2 4 2 2 2 5 2 4" xfId="35130"/>
    <cellStyle name="Normal 3 2 4 2 2 2 5 3" xfId="9917"/>
    <cellStyle name="Normal 3 2 4 2 2 2 5 3 2" xfId="24300"/>
    <cellStyle name="Normal 3 2 4 2 2 2 5 3 2 2" xfId="53035"/>
    <cellStyle name="Normal 3 2 4 2 2 2 5 3 3" xfId="38711"/>
    <cellStyle name="Normal 3 2 4 2 2 2 5 4" xfId="17137"/>
    <cellStyle name="Normal 3 2 4 2 2 2 5 4 2" xfId="45873"/>
    <cellStyle name="Normal 3 2 4 2 2 2 5 5" xfId="31549"/>
    <cellStyle name="Normal 3 2 4 2 2 2 6" xfId="4447"/>
    <cellStyle name="Normal 3 2 4 2 2 2 6 2" xfId="11714"/>
    <cellStyle name="Normal 3 2 4 2 2 2 6 2 2" xfId="26092"/>
    <cellStyle name="Normal 3 2 4 2 2 2 6 2 2 2" xfId="54826"/>
    <cellStyle name="Normal 3 2 4 2 2 2 6 2 3" xfId="40502"/>
    <cellStyle name="Normal 3 2 4 2 2 2 6 3" xfId="18929"/>
    <cellStyle name="Normal 3 2 4 2 2 2 6 3 2" xfId="47664"/>
    <cellStyle name="Normal 3 2 4 2 2 2 6 4" xfId="33340"/>
    <cellStyle name="Normal 3 2 4 2 2 2 7" xfId="8118"/>
    <cellStyle name="Normal 3 2 4 2 2 2 7 2" xfId="22510"/>
    <cellStyle name="Normal 3 2 4 2 2 2 7 2 2" xfId="51245"/>
    <cellStyle name="Normal 3 2 4 2 2 2 7 3" xfId="36921"/>
    <cellStyle name="Normal 3 2 4 2 2 2 8" xfId="15347"/>
    <cellStyle name="Normal 3 2 4 2 2 2 8 2" xfId="44083"/>
    <cellStyle name="Normal 3 2 4 2 2 2 9" xfId="29759"/>
    <cellStyle name="Normal 3 2 4 2 2 3" xfId="815"/>
    <cellStyle name="Normal 3 2 4 2 2 3 2" xfId="1264"/>
    <cellStyle name="Normal 3 2 4 2 2 3 2 2" xfId="2247"/>
    <cellStyle name="Normal 3 2 4 2 2 3 2 2 2" xfId="4039"/>
    <cellStyle name="Normal 3 2 4 2 2 3 2 2 2 2" xfId="7698"/>
    <cellStyle name="Normal 3 2 4 2 2 3 2 2 2 2 2" xfId="14958"/>
    <cellStyle name="Normal 3 2 4 2 2 3 2 2 2 2 2 2" xfId="29336"/>
    <cellStyle name="Normal 3 2 4 2 2 3 2 2 2 2 2 2 2" xfId="58070"/>
    <cellStyle name="Normal 3 2 4 2 2 3 2 2 2 2 2 3" xfId="43746"/>
    <cellStyle name="Normal 3 2 4 2 2 3 2 2 2 2 3" xfId="22173"/>
    <cellStyle name="Normal 3 2 4 2 2 3 2 2 2 2 3 2" xfId="50908"/>
    <cellStyle name="Normal 3 2 4 2 2 3 2 2 2 2 4" xfId="36584"/>
    <cellStyle name="Normal 3 2 4 2 2 3 2 2 2 3" xfId="11371"/>
    <cellStyle name="Normal 3 2 4 2 2 3 2 2 2 3 2" xfId="25754"/>
    <cellStyle name="Normal 3 2 4 2 2 3 2 2 2 3 2 2" xfId="54489"/>
    <cellStyle name="Normal 3 2 4 2 2 3 2 2 2 3 3" xfId="40165"/>
    <cellStyle name="Normal 3 2 4 2 2 3 2 2 2 4" xfId="18591"/>
    <cellStyle name="Normal 3 2 4 2 2 3 2 2 2 4 2" xfId="47327"/>
    <cellStyle name="Normal 3 2 4 2 2 3 2 2 2 5" xfId="33003"/>
    <cellStyle name="Normal 3 2 4 2 2 3 2 2 3" xfId="5908"/>
    <cellStyle name="Normal 3 2 4 2 2 3 2 2 3 2" xfId="13168"/>
    <cellStyle name="Normal 3 2 4 2 2 3 2 2 3 2 2" xfId="27546"/>
    <cellStyle name="Normal 3 2 4 2 2 3 2 2 3 2 2 2" xfId="56280"/>
    <cellStyle name="Normal 3 2 4 2 2 3 2 2 3 2 3" xfId="41956"/>
    <cellStyle name="Normal 3 2 4 2 2 3 2 2 3 3" xfId="20383"/>
    <cellStyle name="Normal 3 2 4 2 2 3 2 2 3 3 2" xfId="49118"/>
    <cellStyle name="Normal 3 2 4 2 2 3 2 2 3 4" xfId="34794"/>
    <cellStyle name="Normal 3 2 4 2 2 3 2 2 4" xfId="9581"/>
    <cellStyle name="Normal 3 2 4 2 2 3 2 2 4 2" xfId="23964"/>
    <cellStyle name="Normal 3 2 4 2 2 3 2 2 4 2 2" xfId="52699"/>
    <cellStyle name="Normal 3 2 4 2 2 3 2 2 4 3" xfId="38375"/>
    <cellStyle name="Normal 3 2 4 2 2 3 2 2 5" xfId="16801"/>
    <cellStyle name="Normal 3 2 4 2 2 3 2 2 5 2" xfId="45537"/>
    <cellStyle name="Normal 3 2 4 2 2 3 2 2 6" xfId="31213"/>
    <cellStyle name="Normal 3 2 4 2 2 3 2 3" xfId="3143"/>
    <cellStyle name="Normal 3 2 4 2 2 3 2 3 2" xfId="6803"/>
    <cellStyle name="Normal 3 2 4 2 2 3 2 3 2 2" xfId="14063"/>
    <cellStyle name="Normal 3 2 4 2 2 3 2 3 2 2 2" xfId="28441"/>
    <cellStyle name="Normal 3 2 4 2 2 3 2 3 2 2 2 2" xfId="57175"/>
    <cellStyle name="Normal 3 2 4 2 2 3 2 3 2 2 3" xfId="42851"/>
    <cellStyle name="Normal 3 2 4 2 2 3 2 3 2 3" xfId="21278"/>
    <cellStyle name="Normal 3 2 4 2 2 3 2 3 2 3 2" xfId="50013"/>
    <cellStyle name="Normal 3 2 4 2 2 3 2 3 2 4" xfId="35689"/>
    <cellStyle name="Normal 3 2 4 2 2 3 2 3 3" xfId="10476"/>
    <cellStyle name="Normal 3 2 4 2 2 3 2 3 3 2" xfId="24859"/>
    <cellStyle name="Normal 3 2 4 2 2 3 2 3 3 2 2" xfId="53594"/>
    <cellStyle name="Normal 3 2 4 2 2 3 2 3 3 3" xfId="39270"/>
    <cellStyle name="Normal 3 2 4 2 2 3 2 3 4" xfId="17696"/>
    <cellStyle name="Normal 3 2 4 2 2 3 2 3 4 2" xfId="46432"/>
    <cellStyle name="Normal 3 2 4 2 2 3 2 3 5" xfId="32108"/>
    <cellStyle name="Normal 3 2 4 2 2 3 2 4" xfId="5008"/>
    <cellStyle name="Normal 3 2 4 2 2 3 2 4 2" xfId="12273"/>
    <cellStyle name="Normal 3 2 4 2 2 3 2 4 2 2" xfId="26651"/>
    <cellStyle name="Normal 3 2 4 2 2 3 2 4 2 2 2" xfId="55385"/>
    <cellStyle name="Normal 3 2 4 2 2 3 2 4 2 3" xfId="41061"/>
    <cellStyle name="Normal 3 2 4 2 2 3 2 4 3" xfId="19488"/>
    <cellStyle name="Normal 3 2 4 2 2 3 2 4 3 2" xfId="48223"/>
    <cellStyle name="Normal 3 2 4 2 2 3 2 4 4" xfId="33899"/>
    <cellStyle name="Normal 3 2 4 2 2 3 2 5" xfId="8680"/>
    <cellStyle name="Normal 3 2 4 2 2 3 2 5 2" xfId="23069"/>
    <cellStyle name="Normal 3 2 4 2 2 3 2 5 2 2" xfId="51804"/>
    <cellStyle name="Normal 3 2 4 2 2 3 2 5 3" xfId="37480"/>
    <cellStyle name="Normal 3 2 4 2 2 3 2 6" xfId="15906"/>
    <cellStyle name="Normal 3 2 4 2 2 3 2 6 2" xfId="44642"/>
    <cellStyle name="Normal 3 2 4 2 2 3 2 7" xfId="30318"/>
    <cellStyle name="Normal 3 2 4 2 2 3 3" xfId="1800"/>
    <cellStyle name="Normal 3 2 4 2 2 3 3 2" xfId="3592"/>
    <cellStyle name="Normal 3 2 4 2 2 3 3 2 2" xfId="7251"/>
    <cellStyle name="Normal 3 2 4 2 2 3 3 2 2 2" xfId="14511"/>
    <cellStyle name="Normal 3 2 4 2 2 3 3 2 2 2 2" xfId="28889"/>
    <cellStyle name="Normal 3 2 4 2 2 3 3 2 2 2 2 2" xfId="57623"/>
    <cellStyle name="Normal 3 2 4 2 2 3 3 2 2 2 3" xfId="43299"/>
    <cellStyle name="Normal 3 2 4 2 2 3 3 2 2 3" xfId="21726"/>
    <cellStyle name="Normal 3 2 4 2 2 3 3 2 2 3 2" xfId="50461"/>
    <cellStyle name="Normal 3 2 4 2 2 3 3 2 2 4" xfId="36137"/>
    <cellStyle name="Normal 3 2 4 2 2 3 3 2 3" xfId="10924"/>
    <cellStyle name="Normal 3 2 4 2 2 3 3 2 3 2" xfId="25307"/>
    <cellStyle name="Normal 3 2 4 2 2 3 3 2 3 2 2" xfId="54042"/>
    <cellStyle name="Normal 3 2 4 2 2 3 3 2 3 3" xfId="39718"/>
    <cellStyle name="Normal 3 2 4 2 2 3 3 2 4" xfId="18144"/>
    <cellStyle name="Normal 3 2 4 2 2 3 3 2 4 2" xfId="46880"/>
    <cellStyle name="Normal 3 2 4 2 2 3 3 2 5" xfId="32556"/>
    <cellStyle name="Normal 3 2 4 2 2 3 3 3" xfId="5461"/>
    <cellStyle name="Normal 3 2 4 2 2 3 3 3 2" xfId="12721"/>
    <cellStyle name="Normal 3 2 4 2 2 3 3 3 2 2" xfId="27099"/>
    <cellStyle name="Normal 3 2 4 2 2 3 3 3 2 2 2" xfId="55833"/>
    <cellStyle name="Normal 3 2 4 2 2 3 3 3 2 3" xfId="41509"/>
    <cellStyle name="Normal 3 2 4 2 2 3 3 3 3" xfId="19936"/>
    <cellStyle name="Normal 3 2 4 2 2 3 3 3 3 2" xfId="48671"/>
    <cellStyle name="Normal 3 2 4 2 2 3 3 3 4" xfId="34347"/>
    <cellStyle name="Normal 3 2 4 2 2 3 3 4" xfId="9134"/>
    <cellStyle name="Normal 3 2 4 2 2 3 3 4 2" xfId="23517"/>
    <cellStyle name="Normal 3 2 4 2 2 3 3 4 2 2" xfId="52252"/>
    <cellStyle name="Normal 3 2 4 2 2 3 3 4 3" xfId="37928"/>
    <cellStyle name="Normal 3 2 4 2 2 3 3 5" xfId="16354"/>
    <cellStyle name="Normal 3 2 4 2 2 3 3 5 2" xfId="45090"/>
    <cellStyle name="Normal 3 2 4 2 2 3 3 6" xfId="30766"/>
    <cellStyle name="Normal 3 2 4 2 2 3 4" xfId="2696"/>
    <cellStyle name="Normal 3 2 4 2 2 3 4 2" xfId="6356"/>
    <cellStyle name="Normal 3 2 4 2 2 3 4 2 2" xfId="13616"/>
    <cellStyle name="Normal 3 2 4 2 2 3 4 2 2 2" xfId="27994"/>
    <cellStyle name="Normal 3 2 4 2 2 3 4 2 2 2 2" xfId="56728"/>
    <cellStyle name="Normal 3 2 4 2 2 3 4 2 2 3" xfId="42404"/>
    <cellStyle name="Normal 3 2 4 2 2 3 4 2 3" xfId="20831"/>
    <cellStyle name="Normal 3 2 4 2 2 3 4 2 3 2" xfId="49566"/>
    <cellStyle name="Normal 3 2 4 2 2 3 4 2 4" xfId="35242"/>
    <cellStyle name="Normal 3 2 4 2 2 3 4 3" xfId="10029"/>
    <cellStyle name="Normal 3 2 4 2 2 3 4 3 2" xfId="24412"/>
    <cellStyle name="Normal 3 2 4 2 2 3 4 3 2 2" xfId="53147"/>
    <cellStyle name="Normal 3 2 4 2 2 3 4 3 3" xfId="38823"/>
    <cellStyle name="Normal 3 2 4 2 2 3 4 4" xfId="17249"/>
    <cellStyle name="Normal 3 2 4 2 2 3 4 4 2" xfId="45985"/>
    <cellStyle name="Normal 3 2 4 2 2 3 4 5" xfId="31661"/>
    <cellStyle name="Normal 3 2 4 2 2 3 5" xfId="4560"/>
    <cellStyle name="Normal 3 2 4 2 2 3 5 2" xfId="11826"/>
    <cellStyle name="Normal 3 2 4 2 2 3 5 2 2" xfId="26204"/>
    <cellStyle name="Normal 3 2 4 2 2 3 5 2 2 2" xfId="54938"/>
    <cellStyle name="Normal 3 2 4 2 2 3 5 2 3" xfId="40614"/>
    <cellStyle name="Normal 3 2 4 2 2 3 5 3" xfId="19041"/>
    <cellStyle name="Normal 3 2 4 2 2 3 5 3 2" xfId="47776"/>
    <cellStyle name="Normal 3 2 4 2 2 3 5 4" xfId="33452"/>
    <cellStyle name="Normal 3 2 4 2 2 3 6" xfId="8233"/>
    <cellStyle name="Normal 3 2 4 2 2 3 6 2" xfId="22622"/>
    <cellStyle name="Normal 3 2 4 2 2 3 6 2 2" xfId="51357"/>
    <cellStyle name="Normal 3 2 4 2 2 3 6 3" xfId="37033"/>
    <cellStyle name="Normal 3 2 4 2 2 3 7" xfId="15459"/>
    <cellStyle name="Normal 3 2 4 2 2 3 7 2" xfId="44195"/>
    <cellStyle name="Normal 3 2 4 2 2 3 8" xfId="29871"/>
    <cellStyle name="Normal 3 2 4 2 2 4" xfId="1040"/>
    <cellStyle name="Normal 3 2 4 2 2 4 2" xfId="2023"/>
    <cellStyle name="Normal 3 2 4 2 2 4 2 2" xfId="3815"/>
    <cellStyle name="Normal 3 2 4 2 2 4 2 2 2" xfId="7474"/>
    <cellStyle name="Normal 3 2 4 2 2 4 2 2 2 2" xfId="14734"/>
    <cellStyle name="Normal 3 2 4 2 2 4 2 2 2 2 2" xfId="29112"/>
    <cellStyle name="Normal 3 2 4 2 2 4 2 2 2 2 2 2" xfId="57846"/>
    <cellStyle name="Normal 3 2 4 2 2 4 2 2 2 2 3" xfId="43522"/>
    <cellStyle name="Normal 3 2 4 2 2 4 2 2 2 3" xfId="21949"/>
    <cellStyle name="Normal 3 2 4 2 2 4 2 2 2 3 2" xfId="50684"/>
    <cellStyle name="Normal 3 2 4 2 2 4 2 2 2 4" xfId="36360"/>
    <cellStyle name="Normal 3 2 4 2 2 4 2 2 3" xfId="11147"/>
    <cellStyle name="Normal 3 2 4 2 2 4 2 2 3 2" xfId="25530"/>
    <cellStyle name="Normal 3 2 4 2 2 4 2 2 3 2 2" xfId="54265"/>
    <cellStyle name="Normal 3 2 4 2 2 4 2 2 3 3" xfId="39941"/>
    <cellStyle name="Normal 3 2 4 2 2 4 2 2 4" xfId="18367"/>
    <cellStyle name="Normal 3 2 4 2 2 4 2 2 4 2" xfId="47103"/>
    <cellStyle name="Normal 3 2 4 2 2 4 2 2 5" xfId="32779"/>
    <cellStyle name="Normal 3 2 4 2 2 4 2 3" xfId="5684"/>
    <cellStyle name="Normal 3 2 4 2 2 4 2 3 2" xfId="12944"/>
    <cellStyle name="Normal 3 2 4 2 2 4 2 3 2 2" xfId="27322"/>
    <cellStyle name="Normal 3 2 4 2 2 4 2 3 2 2 2" xfId="56056"/>
    <cellStyle name="Normal 3 2 4 2 2 4 2 3 2 3" xfId="41732"/>
    <cellStyle name="Normal 3 2 4 2 2 4 2 3 3" xfId="20159"/>
    <cellStyle name="Normal 3 2 4 2 2 4 2 3 3 2" xfId="48894"/>
    <cellStyle name="Normal 3 2 4 2 2 4 2 3 4" xfId="34570"/>
    <cellStyle name="Normal 3 2 4 2 2 4 2 4" xfId="9357"/>
    <cellStyle name="Normal 3 2 4 2 2 4 2 4 2" xfId="23740"/>
    <cellStyle name="Normal 3 2 4 2 2 4 2 4 2 2" xfId="52475"/>
    <cellStyle name="Normal 3 2 4 2 2 4 2 4 3" xfId="38151"/>
    <cellStyle name="Normal 3 2 4 2 2 4 2 5" xfId="16577"/>
    <cellStyle name="Normal 3 2 4 2 2 4 2 5 2" xfId="45313"/>
    <cellStyle name="Normal 3 2 4 2 2 4 2 6" xfId="30989"/>
    <cellStyle name="Normal 3 2 4 2 2 4 3" xfId="2919"/>
    <cellStyle name="Normal 3 2 4 2 2 4 3 2" xfId="6579"/>
    <cellStyle name="Normal 3 2 4 2 2 4 3 2 2" xfId="13839"/>
    <cellStyle name="Normal 3 2 4 2 2 4 3 2 2 2" xfId="28217"/>
    <cellStyle name="Normal 3 2 4 2 2 4 3 2 2 2 2" xfId="56951"/>
    <cellStyle name="Normal 3 2 4 2 2 4 3 2 2 3" xfId="42627"/>
    <cellStyle name="Normal 3 2 4 2 2 4 3 2 3" xfId="21054"/>
    <cellStyle name="Normal 3 2 4 2 2 4 3 2 3 2" xfId="49789"/>
    <cellStyle name="Normal 3 2 4 2 2 4 3 2 4" xfId="35465"/>
    <cellStyle name="Normal 3 2 4 2 2 4 3 3" xfId="10252"/>
    <cellStyle name="Normal 3 2 4 2 2 4 3 3 2" xfId="24635"/>
    <cellStyle name="Normal 3 2 4 2 2 4 3 3 2 2" xfId="53370"/>
    <cellStyle name="Normal 3 2 4 2 2 4 3 3 3" xfId="39046"/>
    <cellStyle name="Normal 3 2 4 2 2 4 3 4" xfId="17472"/>
    <cellStyle name="Normal 3 2 4 2 2 4 3 4 2" xfId="46208"/>
    <cellStyle name="Normal 3 2 4 2 2 4 3 5" xfId="31884"/>
    <cellStyle name="Normal 3 2 4 2 2 4 4" xfId="4784"/>
    <cellStyle name="Normal 3 2 4 2 2 4 4 2" xfId="12049"/>
    <cellStyle name="Normal 3 2 4 2 2 4 4 2 2" xfId="26427"/>
    <cellStyle name="Normal 3 2 4 2 2 4 4 2 2 2" xfId="55161"/>
    <cellStyle name="Normal 3 2 4 2 2 4 4 2 3" xfId="40837"/>
    <cellStyle name="Normal 3 2 4 2 2 4 4 3" xfId="19264"/>
    <cellStyle name="Normal 3 2 4 2 2 4 4 3 2" xfId="47999"/>
    <cellStyle name="Normal 3 2 4 2 2 4 4 4" xfId="33675"/>
    <cellStyle name="Normal 3 2 4 2 2 4 5" xfId="8456"/>
    <cellStyle name="Normal 3 2 4 2 2 4 5 2" xfId="22845"/>
    <cellStyle name="Normal 3 2 4 2 2 4 5 2 2" xfId="51580"/>
    <cellStyle name="Normal 3 2 4 2 2 4 5 3" xfId="37256"/>
    <cellStyle name="Normal 3 2 4 2 2 4 6" xfId="15682"/>
    <cellStyle name="Normal 3 2 4 2 2 4 6 2" xfId="44418"/>
    <cellStyle name="Normal 3 2 4 2 2 4 7" xfId="30094"/>
    <cellStyle name="Normal 3 2 4 2 2 5" xfId="1564"/>
    <cellStyle name="Normal 3 2 4 2 2 5 2" xfId="3368"/>
    <cellStyle name="Normal 3 2 4 2 2 5 2 2" xfId="7027"/>
    <cellStyle name="Normal 3 2 4 2 2 5 2 2 2" xfId="14287"/>
    <cellStyle name="Normal 3 2 4 2 2 5 2 2 2 2" xfId="28665"/>
    <cellStyle name="Normal 3 2 4 2 2 5 2 2 2 2 2" xfId="57399"/>
    <cellStyle name="Normal 3 2 4 2 2 5 2 2 2 3" xfId="43075"/>
    <cellStyle name="Normal 3 2 4 2 2 5 2 2 3" xfId="21502"/>
    <cellStyle name="Normal 3 2 4 2 2 5 2 2 3 2" xfId="50237"/>
    <cellStyle name="Normal 3 2 4 2 2 5 2 2 4" xfId="35913"/>
    <cellStyle name="Normal 3 2 4 2 2 5 2 3" xfId="10700"/>
    <cellStyle name="Normal 3 2 4 2 2 5 2 3 2" xfId="25083"/>
    <cellStyle name="Normal 3 2 4 2 2 5 2 3 2 2" xfId="53818"/>
    <cellStyle name="Normal 3 2 4 2 2 5 2 3 3" xfId="39494"/>
    <cellStyle name="Normal 3 2 4 2 2 5 2 4" xfId="17920"/>
    <cellStyle name="Normal 3 2 4 2 2 5 2 4 2" xfId="46656"/>
    <cellStyle name="Normal 3 2 4 2 2 5 2 5" xfId="32332"/>
    <cellStyle name="Normal 3 2 4 2 2 5 3" xfId="5237"/>
    <cellStyle name="Normal 3 2 4 2 2 5 3 2" xfId="12497"/>
    <cellStyle name="Normal 3 2 4 2 2 5 3 2 2" xfId="26875"/>
    <cellStyle name="Normal 3 2 4 2 2 5 3 2 2 2" xfId="55609"/>
    <cellStyle name="Normal 3 2 4 2 2 5 3 2 3" xfId="41285"/>
    <cellStyle name="Normal 3 2 4 2 2 5 3 3" xfId="19712"/>
    <cellStyle name="Normal 3 2 4 2 2 5 3 3 2" xfId="48447"/>
    <cellStyle name="Normal 3 2 4 2 2 5 3 4" xfId="34123"/>
    <cellStyle name="Normal 3 2 4 2 2 5 4" xfId="8910"/>
    <cellStyle name="Normal 3 2 4 2 2 5 4 2" xfId="23293"/>
    <cellStyle name="Normal 3 2 4 2 2 5 4 2 2" xfId="52028"/>
    <cellStyle name="Normal 3 2 4 2 2 5 4 3" xfId="37704"/>
    <cellStyle name="Normal 3 2 4 2 2 5 5" xfId="16130"/>
    <cellStyle name="Normal 3 2 4 2 2 5 5 2" xfId="44866"/>
    <cellStyle name="Normal 3 2 4 2 2 5 6" xfId="30542"/>
    <cellStyle name="Normal 3 2 4 2 2 6" xfId="2472"/>
    <cellStyle name="Normal 3 2 4 2 2 6 2" xfId="6132"/>
    <cellStyle name="Normal 3 2 4 2 2 6 2 2" xfId="13392"/>
    <cellStyle name="Normal 3 2 4 2 2 6 2 2 2" xfId="27770"/>
    <cellStyle name="Normal 3 2 4 2 2 6 2 2 2 2" xfId="56504"/>
    <cellStyle name="Normal 3 2 4 2 2 6 2 2 3" xfId="42180"/>
    <cellStyle name="Normal 3 2 4 2 2 6 2 3" xfId="20607"/>
    <cellStyle name="Normal 3 2 4 2 2 6 2 3 2" xfId="49342"/>
    <cellStyle name="Normal 3 2 4 2 2 6 2 4" xfId="35018"/>
    <cellStyle name="Normal 3 2 4 2 2 6 3" xfId="9805"/>
    <cellStyle name="Normal 3 2 4 2 2 6 3 2" xfId="24188"/>
    <cellStyle name="Normal 3 2 4 2 2 6 3 2 2" xfId="52923"/>
    <cellStyle name="Normal 3 2 4 2 2 6 3 3" xfId="38599"/>
    <cellStyle name="Normal 3 2 4 2 2 6 4" xfId="17025"/>
    <cellStyle name="Normal 3 2 4 2 2 6 4 2" xfId="45761"/>
    <cellStyle name="Normal 3 2 4 2 2 6 5" xfId="31437"/>
    <cellStyle name="Normal 3 2 4 2 2 7" xfId="4331"/>
    <cellStyle name="Normal 3 2 4 2 2 7 2" xfId="11601"/>
    <cellStyle name="Normal 3 2 4 2 2 7 2 2" xfId="25980"/>
    <cellStyle name="Normal 3 2 4 2 2 7 2 2 2" xfId="54714"/>
    <cellStyle name="Normal 3 2 4 2 2 7 2 3" xfId="40390"/>
    <cellStyle name="Normal 3 2 4 2 2 7 3" xfId="18817"/>
    <cellStyle name="Normal 3 2 4 2 2 7 3 2" xfId="47552"/>
    <cellStyle name="Normal 3 2 4 2 2 7 4" xfId="33228"/>
    <cellStyle name="Normal 3 2 4 2 2 8" xfId="8000"/>
    <cellStyle name="Normal 3 2 4 2 2 8 2" xfId="22398"/>
    <cellStyle name="Normal 3 2 4 2 2 8 2 2" xfId="51133"/>
    <cellStyle name="Normal 3 2 4 2 2 8 3" xfId="36809"/>
    <cellStyle name="Normal 3 2 4 2 2 9" xfId="15235"/>
    <cellStyle name="Normal 3 2 4 2 2 9 2" xfId="43971"/>
    <cellStyle name="Normal 3 2 4 2 3" xfId="596"/>
    <cellStyle name="Normal 3 2 4 2 3 2" xfId="873"/>
    <cellStyle name="Normal 3 2 4 2 3 2 2" xfId="1320"/>
    <cellStyle name="Normal 3 2 4 2 3 2 2 2" xfId="2303"/>
    <cellStyle name="Normal 3 2 4 2 3 2 2 2 2" xfId="4095"/>
    <cellStyle name="Normal 3 2 4 2 3 2 2 2 2 2" xfId="7754"/>
    <cellStyle name="Normal 3 2 4 2 3 2 2 2 2 2 2" xfId="15014"/>
    <cellStyle name="Normal 3 2 4 2 3 2 2 2 2 2 2 2" xfId="29392"/>
    <cellStyle name="Normal 3 2 4 2 3 2 2 2 2 2 2 2 2" xfId="58126"/>
    <cellStyle name="Normal 3 2 4 2 3 2 2 2 2 2 2 3" xfId="43802"/>
    <cellStyle name="Normal 3 2 4 2 3 2 2 2 2 2 3" xfId="22229"/>
    <cellStyle name="Normal 3 2 4 2 3 2 2 2 2 2 3 2" xfId="50964"/>
    <cellStyle name="Normal 3 2 4 2 3 2 2 2 2 2 4" xfId="36640"/>
    <cellStyle name="Normal 3 2 4 2 3 2 2 2 2 3" xfId="11427"/>
    <cellStyle name="Normal 3 2 4 2 3 2 2 2 2 3 2" xfId="25810"/>
    <cellStyle name="Normal 3 2 4 2 3 2 2 2 2 3 2 2" xfId="54545"/>
    <cellStyle name="Normal 3 2 4 2 3 2 2 2 2 3 3" xfId="40221"/>
    <cellStyle name="Normal 3 2 4 2 3 2 2 2 2 4" xfId="18647"/>
    <cellStyle name="Normal 3 2 4 2 3 2 2 2 2 4 2" xfId="47383"/>
    <cellStyle name="Normal 3 2 4 2 3 2 2 2 2 5" xfId="33059"/>
    <cellStyle name="Normal 3 2 4 2 3 2 2 2 3" xfId="5964"/>
    <cellStyle name="Normal 3 2 4 2 3 2 2 2 3 2" xfId="13224"/>
    <cellStyle name="Normal 3 2 4 2 3 2 2 2 3 2 2" xfId="27602"/>
    <cellStyle name="Normal 3 2 4 2 3 2 2 2 3 2 2 2" xfId="56336"/>
    <cellStyle name="Normal 3 2 4 2 3 2 2 2 3 2 3" xfId="42012"/>
    <cellStyle name="Normal 3 2 4 2 3 2 2 2 3 3" xfId="20439"/>
    <cellStyle name="Normal 3 2 4 2 3 2 2 2 3 3 2" xfId="49174"/>
    <cellStyle name="Normal 3 2 4 2 3 2 2 2 3 4" xfId="34850"/>
    <cellStyle name="Normal 3 2 4 2 3 2 2 2 4" xfId="9637"/>
    <cellStyle name="Normal 3 2 4 2 3 2 2 2 4 2" xfId="24020"/>
    <cellStyle name="Normal 3 2 4 2 3 2 2 2 4 2 2" xfId="52755"/>
    <cellStyle name="Normal 3 2 4 2 3 2 2 2 4 3" xfId="38431"/>
    <cellStyle name="Normal 3 2 4 2 3 2 2 2 5" xfId="16857"/>
    <cellStyle name="Normal 3 2 4 2 3 2 2 2 5 2" xfId="45593"/>
    <cellStyle name="Normal 3 2 4 2 3 2 2 2 6" xfId="31269"/>
    <cellStyle name="Normal 3 2 4 2 3 2 2 3" xfId="3199"/>
    <cellStyle name="Normal 3 2 4 2 3 2 2 3 2" xfId="6859"/>
    <cellStyle name="Normal 3 2 4 2 3 2 2 3 2 2" xfId="14119"/>
    <cellStyle name="Normal 3 2 4 2 3 2 2 3 2 2 2" xfId="28497"/>
    <cellStyle name="Normal 3 2 4 2 3 2 2 3 2 2 2 2" xfId="57231"/>
    <cellStyle name="Normal 3 2 4 2 3 2 2 3 2 2 3" xfId="42907"/>
    <cellStyle name="Normal 3 2 4 2 3 2 2 3 2 3" xfId="21334"/>
    <cellStyle name="Normal 3 2 4 2 3 2 2 3 2 3 2" xfId="50069"/>
    <cellStyle name="Normal 3 2 4 2 3 2 2 3 2 4" xfId="35745"/>
    <cellStyle name="Normal 3 2 4 2 3 2 2 3 3" xfId="10532"/>
    <cellStyle name="Normal 3 2 4 2 3 2 2 3 3 2" xfId="24915"/>
    <cellStyle name="Normal 3 2 4 2 3 2 2 3 3 2 2" xfId="53650"/>
    <cellStyle name="Normal 3 2 4 2 3 2 2 3 3 3" xfId="39326"/>
    <cellStyle name="Normal 3 2 4 2 3 2 2 3 4" xfId="17752"/>
    <cellStyle name="Normal 3 2 4 2 3 2 2 3 4 2" xfId="46488"/>
    <cellStyle name="Normal 3 2 4 2 3 2 2 3 5" xfId="32164"/>
    <cellStyle name="Normal 3 2 4 2 3 2 2 4" xfId="5064"/>
    <cellStyle name="Normal 3 2 4 2 3 2 2 4 2" xfId="12329"/>
    <cellStyle name="Normal 3 2 4 2 3 2 2 4 2 2" xfId="26707"/>
    <cellStyle name="Normal 3 2 4 2 3 2 2 4 2 2 2" xfId="55441"/>
    <cellStyle name="Normal 3 2 4 2 3 2 2 4 2 3" xfId="41117"/>
    <cellStyle name="Normal 3 2 4 2 3 2 2 4 3" xfId="19544"/>
    <cellStyle name="Normal 3 2 4 2 3 2 2 4 3 2" xfId="48279"/>
    <cellStyle name="Normal 3 2 4 2 3 2 2 4 4" xfId="33955"/>
    <cellStyle name="Normal 3 2 4 2 3 2 2 5" xfId="8736"/>
    <cellStyle name="Normal 3 2 4 2 3 2 2 5 2" xfId="23125"/>
    <cellStyle name="Normal 3 2 4 2 3 2 2 5 2 2" xfId="51860"/>
    <cellStyle name="Normal 3 2 4 2 3 2 2 5 3" xfId="37536"/>
    <cellStyle name="Normal 3 2 4 2 3 2 2 6" xfId="15962"/>
    <cellStyle name="Normal 3 2 4 2 3 2 2 6 2" xfId="44698"/>
    <cellStyle name="Normal 3 2 4 2 3 2 2 7" xfId="30374"/>
    <cellStyle name="Normal 3 2 4 2 3 2 3" xfId="1856"/>
    <cellStyle name="Normal 3 2 4 2 3 2 3 2" xfId="3648"/>
    <cellStyle name="Normal 3 2 4 2 3 2 3 2 2" xfId="7307"/>
    <cellStyle name="Normal 3 2 4 2 3 2 3 2 2 2" xfId="14567"/>
    <cellStyle name="Normal 3 2 4 2 3 2 3 2 2 2 2" xfId="28945"/>
    <cellStyle name="Normal 3 2 4 2 3 2 3 2 2 2 2 2" xfId="57679"/>
    <cellStyle name="Normal 3 2 4 2 3 2 3 2 2 2 3" xfId="43355"/>
    <cellStyle name="Normal 3 2 4 2 3 2 3 2 2 3" xfId="21782"/>
    <cellStyle name="Normal 3 2 4 2 3 2 3 2 2 3 2" xfId="50517"/>
    <cellStyle name="Normal 3 2 4 2 3 2 3 2 2 4" xfId="36193"/>
    <cellStyle name="Normal 3 2 4 2 3 2 3 2 3" xfId="10980"/>
    <cellStyle name="Normal 3 2 4 2 3 2 3 2 3 2" xfId="25363"/>
    <cellStyle name="Normal 3 2 4 2 3 2 3 2 3 2 2" xfId="54098"/>
    <cellStyle name="Normal 3 2 4 2 3 2 3 2 3 3" xfId="39774"/>
    <cellStyle name="Normal 3 2 4 2 3 2 3 2 4" xfId="18200"/>
    <cellStyle name="Normal 3 2 4 2 3 2 3 2 4 2" xfId="46936"/>
    <cellStyle name="Normal 3 2 4 2 3 2 3 2 5" xfId="32612"/>
    <cellStyle name="Normal 3 2 4 2 3 2 3 3" xfId="5517"/>
    <cellStyle name="Normal 3 2 4 2 3 2 3 3 2" xfId="12777"/>
    <cellStyle name="Normal 3 2 4 2 3 2 3 3 2 2" xfId="27155"/>
    <cellStyle name="Normal 3 2 4 2 3 2 3 3 2 2 2" xfId="55889"/>
    <cellStyle name="Normal 3 2 4 2 3 2 3 3 2 3" xfId="41565"/>
    <cellStyle name="Normal 3 2 4 2 3 2 3 3 3" xfId="19992"/>
    <cellStyle name="Normal 3 2 4 2 3 2 3 3 3 2" xfId="48727"/>
    <cellStyle name="Normal 3 2 4 2 3 2 3 3 4" xfId="34403"/>
    <cellStyle name="Normal 3 2 4 2 3 2 3 4" xfId="9190"/>
    <cellStyle name="Normal 3 2 4 2 3 2 3 4 2" xfId="23573"/>
    <cellStyle name="Normal 3 2 4 2 3 2 3 4 2 2" xfId="52308"/>
    <cellStyle name="Normal 3 2 4 2 3 2 3 4 3" xfId="37984"/>
    <cellStyle name="Normal 3 2 4 2 3 2 3 5" xfId="16410"/>
    <cellStyle name="Normal 3 2 4 2 3 2 3 5 2" xfId="45146"/>
    <cellStyle name="Normal 3 2 4 2 3 2 3 6" xfId="30822"/>
    <cellStyle name="Normal 3 2 4 2 3 2 4" xfId="2752"/>
    <cellStyle name="Normal 3 2 4 2 3 2 4 2" xfId="6412"/>
    <cellStyle name="Normal 3 2 4 2 3 2 4 2 2" xfId="13672"/>
    <cellStyle name="Normal 3 2 4 2 3 2 4 2 2 2" xfId="28050"/>
    <cellStyle name="Normal 3 2 4 2 3 2 4 2 2 2 2" xfId="56784"/>
    <cellStyle name="Normal 3 2 4 2 3 2 4 2 2 3" xfId="42460"/>
    <cellStyle name="Normal 3 2 4 2 3 2 4 2 3" xfId="20887"/>
    <cellStyle name="Normal 3 2 4 2 3 2 4 2 3 2" xfId="49622"/>
    <cellStyle name="Normal 3 2 4 2 3 2 4 2 4" xfId="35298"/>
    <cellStyle name="Normal 3 2 4 2 3 2 4 3" xfId="10085"/>
    <cellStyle name="Normal 3 2 4 2 3 2 4 3 2" xfId="24468"/>
    <cellStyle name="Normal 3 2 4 2 3 2 4 3 2 2" xfId="53203"/>
    <cellStyle name="Normal 3 2 4 2 3 2 4 3 3" xfId="38879"/>
    <cellStyle name="Normal 3 2 4 2 3 2 4 4" xfId="17305"/>
    <cellStyle name="Normal 3 2 4 2 3 2 4 4 2" xfId="46041"/>
    <cellStyle name="Normal 3 2 4 2 3 2 4 5" xfId="31717"/>
    <cellStyle name="Normal 3 2 4 2 3 2 5" xfId="4617"/>
    <cellStyle name="Normal 3 2 4 2 3 2 5 2" xfId="11882"/>
    <cellStyle name="Normal 3 2 4 2 3 2 5 2 2" xfId="26260"/>
    <cellStyle name="Normal 3 2 4 2 3 2 5 2 2 2" xfId="54994"/>
    <cellStyle name="Normal 3 2 4 2 3 2 5 2 3" xfId="40670"/>
    <cellStyle name="Normal 3 2 4 2 3 2 5 3" xfId="19097"/>
    <cellStyle name="Normal 3 2 4 2 3 2 5 3 2" xfId="47832"/>
    <cellStyle name="Normal 3 2 4 2 3 2 5 4" xfId="33508"/>
    <cellStyle name="Normal 3 2 4 2 3 2 6" xfId="8289"/>
    <cellStyle name="Normal 3 2 4 2 3 2 6 2" xfId="22678"/>
    <cellStyle name="Normal 3 2 4 2 3 2 6 2 2" xfId="51413"/>
    <cellStyle name="Normal 3 2 4 2 3 2 6 3" xfId="37089"/>
    <cellStyle name="Normal 3 2 4 2 3 2 7" xfId="15515"/>
    <cellStyle name="Normal 3 2 4 2 3 2 7 2" xfId="44251"/>
    <cellStyle name="Normal 3 2 4 2 3 2 8" xfId="29927"/>
    <cellStyle name="Normal 3 2 4 2 3 3" xfId="1096"/>
    <cellStyle name="Normal 3 2 4 2 3 3 2" xfId="2079"/>
    <cellStyle name="Normal 3 2 4 2 3 3 2 2" xfId="3871"/>
    <cellStyle name="Normal 3 2 4 2 3 3 2 2 2" xfId="7530"/>
    <cellStyle name="Normal 3 2 4 2 3 3 2 2 2 2" xfId="14790"/>
    <cellStyle name="Normal 3 2 4 2 3 3 2 2 2 2 2" xfId="29168"/>
    <cellStyle name="Normal 3 2 4 2 3 3 2 2 2 2 2 2" xfId="57902"/>
    <cellStyle name="Normal 3 2 4 2 3 3 2 2 2 2 3" xfId="43578"/>
    <cellStyle name="Normal 3 2 4 2 3 3 2 2 2 3" xfId="22005"/>
    <cellStyle name="Normal 3 2 4 2 3 3 2 2 2 3 2" xfId="50740"/>
    <cellStyle name="Normal 3 2 4 2 3 3 2 2 2 4" xfId="36416"/>
    <cellStyle name="Normal 3 2 4 2 3 3 2 2 3" xfId="11203"/>
    <cellStyle name="Normal 3 2 4 2 3 3 2 2 3 2" xfId="25586"/>
    <cellStyle name="Normal 3 2 4 2 3 3 2 2 3 2 2" xfId="54321"/>
    <cellStyle name="Normal 3 2 4 2 3 3 2 2 3 3" xfId="39997"/>
    <cellStyle name="Normal 3 2 4 2 3 3 2 2 4" xfId="18423"/>
    <cellStyle name="Normal 3 2 4 2 3 3 2 2 4 2" xfId="47159"/>
    <cellStyle name="Normal 3 2 4 2 3 3 2 2 5" xfId="32835"/>
    <cellStyle name="Normal 3 2 4 2 3 3 2 3" xfId="5740"/>
    <cellStyle name="Normal 3 2 4 2 3 3 2 3 2" xfId="13000"/>
    <cellStyle name="Normal 3 2 4 2 3 3 2 3 2 2" xfId="27378"/>
    <cellStyle name="Normal 3 2 4 2 3 3 2 3 2 2 2" xfId="56112"/>
    <cellStyle name="Normal 3 2 4 2 3 3 2 3 2 3" xfId="41788"/>
    <cellStyle name="Normal 3 2 4 2 3 3 2 3 3" xfId="20215"/>
    <cellStyle name="Normal 3 2 4 2 3 3 2 3 3 2" xfId="48950"/>
    <cellStyle name="Normal 3 2 4 2 3 3 2 3 4" xfId="34626"/>
    <cellStyle name="Normal 3 2 4 2 3 3 2 4" xfId="9413"/>
    <cellStyle name="Normal 3 2 4 2 3 3 2 4 2" xfId="23796"/>
    <cellStyle name="Normal 3 2 4 2 3 3 2 4 2 2" xfId="52531"/>
    <cellStyle name="Normal 3 2 4 2 3 3 2 4 3" xfId="38207"/>
    <cellStyle name="Normal 3 2 4 2 3 3 2 5" xfId="16633"/>
    <cellStyle name="Normal 3 2 4 2 3 3 2 5 2" xfId="45369"/>
    <cellStyle name="Normal 3 2 4 2 3 3 2 6" xfId="31045"/>
    <cellStyle name="Normal 3 2 4 2 3 3 3" xfId="2975"/>
    <cellStyle name="Normal 3 2 4 2 3 3 3 2" xfId="6635"/>
    <cellStyle name="Normal 3 2 4 2 3 3 3 2 2" xfId="13895"/>
    <cellStyle name="Normal 3 2 4 2 3 3 3 2 2 2" xfId="28273"/>
    <cellStyle name="Normal 3 2 4 2 3 3 3 2 2 2 2" xfId="57007"/>
    <cellStyle name="Normal 3 2 4 2 3 3 3 2 2 3" xfId="42683"/>
    <cellStyle name="Normal 3 2 4 2 3 3 3 2 3" xfId="21110"/>
    <cellStyle name="Normal 3 2 4 2 3 3 3 2 3 2" xfId="49845"/>
    <cellStyle name="Normal 3 2 4 2 3 3 3 2 4" xfId="35521"/>
    <cellStyle name="Normal 3 2 4 2 3 3 3 3" xfId="10308"/>
    <cellStyle name="Normal 3 2 4 2 3 3 3 3 2" xfId="24691"/>
    <cellStyle name="Normal 3 2 4 2 3 3 3 3 2 2" xfId="53426"/>
    <cellStyle name="Normal 3 2 4 2 3 3 3 3 3" xfId="39102"/>
    <cellStyle name="Normal 3 2 4 2 3 3 3 4" xfId="17528"/>
    <cellStyle name="Normal 3 2 4 2 3 3 3 4 2" xfId="46264"/>
    <cellStyle name="Normal 3 2 4 2 3 3 3 5" xfId="31940"/>
    <cellStyle name="Normal 3 2 4 2 3 3 4" xfId="4840"/>
    <cellStyle name="Normal 3 2 4 2 3 3 4 2" xfId="12105"/>
    <cellStyle name="Normal 3 2 4 2 3 3 4 2 2" xfId="26483"/>
    <cellStyle name="Normal 3 2 4 2 3 3 4 2 2 2" xfId="55217"/>
    <cellStyle name="Normal 3 2 4 2 3 3 4 2 3" xfId="40893"/>
    <cellStyle name="Normal 3 2 4 2 3 3 4 3" xfId="19320"/>
    <cellStyle name="Normal 3 2 4 2 3 3 4 3 2" xfId="48055"/>
    <cellStyle name="Normal 3 2 4 2 3 3 4 4" xfId="33731"/>
    <cellStyle name="Normal 3 2 4 2 3 3 5" xfId="8512"/>
    <cellStyle name="Normal 3 2 4 2 3 3 5 2" xfId="22901"/>
    <cellStyle name="Normal 3 2 4 2 3 3 5 2 2" xfId="51636"/>
    <cellStyle name="Normal 3 2 4 2 3 3 5 3" xfId="37312"/>
    <cellStyle name="Normal 3 2 4 2 3 3 6" xfId="15738"/>
    <cellStyle name="Normal 3 2 4 2 3 3 6 2" xfId="44474"/>
    <cellStyle name="Normal 3 2 4 2 3 3 7" xfId="30150"/>
    <cellStyle name="Normal 3 2 4 2 3 4" xfId="1628"/>
    <cellStyle name="Normal 3 2 4 2 3 4 2" xfId="3424"/>
    <cellStyle name="Normal 3 2 4 2 3 4 2 2" xfId="7083"/>
    <cellStyle name="Normal 3 2 4 2 3 4 2 2 2" xfId="14343"/>
    <cellStyle name="Normal 3 2 4 2 3 4 2 2 2 2" xfId="28721"/>
    <cellStyle name="Normal 3 2 4 2 3 4 2 2 2 2 2" xfId="57455"/>
    <cellStyle name="Normal 3 2 4 2 3 4 2 2 2 3" xfId="43131"/>
    <cellStyle name="Normal 3 2 4 2 3 4 2 2 3" xfId="21558"/>
    <cellStyle name="Normal 3 2 4 2 3 4 2 2 3 2" xfId="50293"/>
    <cellStyle name="Normal 3 2 4 2 3 4 2 2 4" xfId="35969"/>
    <cellStyle name="Normal 3 2 4 2 3 4 2 3" xfId="10756"/>
    <cellStyle name="Normal 3 2 4 2 3 4 2 3 2" xfId="25139"/>
    <cellStyle name="Normal 3 2 4 2 3 4 2 3 2 2" xfId="53874"/>
    <cellStyle name="Normal 3 2 4 2 3 4 2 3 3" xfId="39550"/>
    <cellStyle name="Normal 3 2 4 2 3 4 2 4" xfId="17976"/>
    <cellStyle name="Normal 3 2 4 2 3 4 2 4 2" xfId="46712"/>
    <cellStyle name="Normal 3 2 4 2 3 4 2 5" xfId="32388"/>
    <cellStyle name="Normal 3 2 4 2 3 4 3" xfId="5293"/>
    <cellStyle name="Normal 3 2 4 2 3 4 3 2" xfId="12553"/>
    <cellStyle name="Normal 3 2 4 2 3 4 3 2 2" xfId="26931"/>
    <cellStyle name="Normal 3 2 4 2 3 4 3 2 2 2" xfId="55665"/>
    <cellStyle name="Normal 3 2 4 2 3 4 3 2 3" xfId="41341"/>
    <cellStyle name="Normal 3 2 4 2 3 4 3 3" xfId="19768"/>
    <cellStyle name="Normal 3 2 4 2 3 4 3 3 2" xfId="48503"/>
    <cellStyle name="Normal 3 2 4 2 3 4 3 4" xfId="34179"/>
    <cellStyle name="Normal 3 2 4 2 3 4 4" xfId="8966"/>
    <cellStyle name="Normal 3 2 4 2 3 4 4 2" xfId="23349"/>
    <cellStyle name="Normal 3 2 4 2 3 4 4 2 2" xfId="52084"/>
    <cellStyle name="Normal 3 2 4 2 3 4 4 3" xfId="37760"/>
    <cellStyle name="Normal 3 2 4 2 3 4 5" xfId="16186"/>
    <cellStyle name="Normal 3 2 4 2 3 4 5 2" xfId="44922"/>
    <cellStyle name="Normal 3 2 4 2 3 4 6" xfId="30598"/>
    <cellStyle name="Normal 3 2 4 2 3 5" xfId="2528"/>
    <cellStyle name="Normal 3 2 4 2 3 5 2" xfId="6188"/>
    <cellStyle name="Normal 3 2 4 2 3 5 2 2" xfId="13448"/>
    <cellStyle name="Normal 3 2 4 2 3 5 2 2 2" xfId="27826"/>
    <cellStyle name="Normal 3 2 4 2 3 5 2 2 2 2" xfId="56560"/>
    <cellStyle name="Normal 3 2 4 2 3 5 2 2 3" xfId="42236"/>
    <cellStyle name="Normal 3 2 4 2 3 5 2 3" xfId="20663"/>
    <cellStyle name="Normal 3 2 4 2 3 5 2 3 2" xfId="49398"/>
    <cellStyle name="Normal 3 2 4 2 3 5 2 4" xfId="35074"/>
    <cellStyle name="Normal 3 2 4 2 3 5 3" xfId="9861"/>
    <cellStyle name="Normal 3 2 4 2 3 5 3 2" xfId="24244"/>
    <cellStyle name="Normal 3 2 4 2 3 5 3 2 2" xfId="52979"/>
    <cellStyle name="Normal 3 2 4 2 3 5 3 3" xfId="38655"/>
    <cellStyle name="Normal 3 2 4 2 3 5 4" xfId="17081"/>
    <cellStyle name="Normal 3 2 4 2 3 5 4 2" xfId="45817"/>
    <cellStyle name="Normal 3 2 4 2 3 5 5" xfId="31493"/>
    <cellStyle name="Normal 3 2 4 2 3 6" xfId="4391"/>
    <cellStyle name="Normal 3 2 4 2 3 6 2" xfId="11658"/>
    <cellStyle name="Normal 3 2 4 2 3 6 2 2" xfId="26036"/>
    <cellStyle name="Normal 3 2 4 2 3 6 2 2 2" xfId="54770"/>
    <cellStyle name="Normal 3 2 4 2 3 6 2 3" xfId="40446"/>
    <cellStyle name="Normal 3 2 4 2 3 6 3" xfId="18873"/>
    <cellStyle name="Normal 3 2 4 2 3 6 3 2" xfId="47608"/>
    <cellStyle name="Normal 3 2 4 2 3 6 4" xfId="33284"/>
    <cellStyle name="Normal 3 2 4 2 3 7" xfId="8062"/>
    <cellStyle name="Normal 3 2 4 2 3 7 2" xfId="22454"/>
    <cellStyle name="Normal 3 2 4 2 3 7 2 2" xfId="51189"/>
    <cellStyle name="Normal 3 2 4 2 3 7 3" xfId="36865"/>
    <cellStyle name="Normal 3 2 4 2 3 8" xfId="15291"/>
    <cellStyle name="Normal 3 2 4 2 3 8 2" xfId="44027"/>
    <cellStyle name="Normal 3 2 4 2 3 9" xfId="29703"/>
    <cellStyle name="Normal 3 2 4 2 4" xfId="758"/>
    <cellStyle name="Normal 3 2 4 2 4 2" xfId="1208"/>
    <cellStyle name="Normal 3 2 4 2 4 2 2" xfId="2191"/>
    <cellStyle name="Normal 3 2 4 2 4 2 2 2" xfId="3983"/>
    <cellStyle name="Normal 3 2 4 2 4 2 2 2 2" xfId="7642"/>
    <cellStyle name="Normal 3 2 4 2 4 2 2 2 2 2" xfId="14902"/>
    <cellStyle name="Normal 3 2 4 2 4 2 2 2 2 2 2" xfId="29280"/>
    <cellStyle name="Normal 3 2 4 2 4 2 2 2 2 2 2 2" xfId="58014"/>
    <cellStyle name="Normal 3 2 4 2 4 2 2 2 2 2 3" xfId="43690"/>
    <cellStyle name="Normal 3 2 4 2 4 2 2 2 2 3" xfId="22117"/>
    <cellStyle name="Normal 3 2 4 2 4 2 2 2 2 3 2" xfId="50852"/>
    <cellStyle name="Normal 3 2 4 2 4 2 2 2 2 4" xfId="36528"/>
    <cellStyle name="Normal 3 2 4 2 4 2 2 2 3" xfId="11315"/>
    <cellStyle name="Normal 3 2 4 2 4 2 2 2 3 2" xfId="25698"/>
    <cellStyle name="Normal 3 2 4 2 4 2 2 2 3 2 2" xfId="54433"/>
    <cellStyle name="Normal 3 2 4 2 4 2 2 2 3 3" xfId="40109"/>
    <cellStyle name="Normal 3 2 4 2 4 2 2 2 4" xfId="18535"/>
    <cellStyle name="Normal 3 2 4 2 4 2 2 2 4 2" xfId="47271"/>
    <cellStyle name="Normal 3 2 4 2 4 2 2 2 5" xfId="32947"/>
    <cellStyle name="Normal 3 2 4 2 4 2 2 3" xfId="5852"/>
    <cellStyle name="Normal 3 2 4 2 4 2 2 3 2" xfId="13112"/>
    <cellStyle name="Normal 3 2 4 2 4 2 2 3 2 2" xfId="27490"/>
    <cellStyle name="Normal 3 2 4 2 4 2 2 3 2 2 2" xfId="56224"/>
    <cellStyle name="Normal 3 2 4 2 4 2 2 3 2 3" xfId="41900"/>
    <cellStyle name="Normal 3 2 4 2 4 2 2 3 3" xfId="20327"/>
    <cellStyle name="Normal 3 2 4 2 4 2 2 3 3 2" xfId="49062"/>
    <cellStyle name="Normal 3 2 4 2 4 2 2 3 4" xfId="34738"/>
    <cellStyle name="Normal 3 2 4 2 4 2 2 4" xfId="9525"/>
    <cellStyle name="Normal 3 2 4 2 4 2 2 4 2" xfId="23908"/>
    <cellStyle name="Normal 3 2 4 2 4 2 2 4 2 2" xfId="52643"/>
    <cellStyle name="Normal 3 2 4 2 4 2 2 4 3" xfId="38319"/>
    <cellStyle name="Normal 3 2 4 2 4 2 2 5" xfId="16745"/>
    <cellStyle name="Normal 3 2 4 2 4 2 2 5 2" xfId="45481"/>
    <cellStyle name="Normal 3 2 4 2 4 2 2 6" xfId="31157"/>
    <cellStyle name="Normal 3 2 4 2 4 2 3" xfId="3087"/>
    <cellStyle name="Normal 3 2 4 2 4 2 3 2" xfId="6747"/>
    <cellStyle name="Normal 3 2 4 2 4 2 3 2 2" xfId="14007"/>
    <cellStyle name="Normal 3 2 4 2 4 2 3 2 2 2" xfId="28385"/>
    <cellStyle name="Normal 3 2 4 2 4 2 3 2 2 2 2" xfId="57119"/>
    <cellStyle name="Normal 3 2 4 2 4 2 3 2 2 3" xfId="42795"/>
    <cellStyle name="Normal 3 2 4 2 4 2 3 2 3" xfId="21222"/>
    <cellStyle name="Normal 3 2 4 2 4 2 3 2 3 2" xfId="49957"/>
    <cellStyle name="Normal 3 2 4 2 4 2 3 2 4" xfId="35633"/>
    <cellStyle name="Normal 3 2 4 2 4 2 3 3" xfId="10420"/>
    <cellStyle name="Normal 3 2 4 2 4 2 3 3 2" xfId="24803"/>
    <cellStyle name="Normal 3 2 4 2 4 2 3 3 2 2" xfId="53538"/>
    <cellStyle name="Normal 3 2 4 2 4 2 3 3 3" xfId="39214"/>
    <cellStyle name="Normal 3 2 4 2 4 2 3 4" xfId="17640"/>
    <cellStyle name="Normal 3 2 4 2 4 2 3 4 2" xfId="46376"/>
    <cellStyle name="Normal 3 2 4 2 4 2 3 5" xfId="32052"/>
    <cellStyle name="Normal 3 2 4 2 4 2 4" xfId="4952"/>
    <cellStyle name="Normal 3 2 4 2 4 2 4 2" xfId="12217"/>
    <cellStyle name="Normal 3 2 4 2 4 2 4 2 2" xfId="26595"/>
    <cellStyle name="Normal 3 2 4 2 4 2 4 2 2 2" xfId="55329"/>
    <cellStyle name="Normal 3 2 4 2 4 2 4 2 3" xfId="41005"/>
    <cellStyle name="Normal 3 2 4 2 4 2 4 3" xfId="19432"/>
    <cellStyle name="Normal 3 2 4 2 4 2 4 3 2" xfId="48167"/>
    <cellStyle name="Normal 3 2 4 2 4 2 4 4" xfId="33843"/>
    <cellStyle name="Normal 3 2 4 2 4 2 5" xfId="8624"/>
    <cellStyle name="Normal 3 2 4 2 4 2 5 2" xfId="23013"/>
    <cellStyle name="Normal 3 2 4 2 4 2 5 2 2" xfId="51748"/>
    <cellStyle name="Normal 3 2 4 2 4 2 5 3" xfId="37424"/>
    <cellStyle name="Normal 3 2 4 2 4 2 6" xfId="15850"/>
    <cellStyle name="Normal 3 2 4 2 4 2 6 2" xfId="44586"/>
    <cellStyle name="Normal 3 2 4 2 4 2 7" xfId="30262"/>
    <cellStyle name="Normal 3 2 4 2 4 3" xfId="1744"/>
    <cellStyle name="Normal 3 2 4 2 4 3 2" xfId="3536"/>
    <cellStyle name="Normal 3 2 4 2 4 3 2 2" xfId="7195"/>
    <cellStyle name="Normal 3 2 4 2 4 3 2 2 2" xfId="14455"/>
    <cellStyle name="Normal 3 2 4 2 4 3 2 2 2 2" xfId="28833"/>
    <cellStyle name="Normal 3 2 4 2 4 3 2 2 2 2 2" xfId="57567"/>
    <cellStyle name="Normal 3 2 4 2 4 3 2 2 2 3" xfId="43243"/>
    <cellStyle name="Normal 3 2 4 2 4 3 2 2 3" xfId="21670"/>
    <cellStyle name="Normal 3 2 4 2 4 3 2 2 3 2" xfId="50405"/>
    <cellStyle name="Normal 3 2 4 2 4 3 2 2 4" xfId="36081"/>
    <cellStyle name="Normal 3 2 4 2 4 3 2 3" xfId="10868"/>
    <cellStyle name="Normal 3 2 4 2 4 3 2 3 2" xfId="25251"/>
    <cellStyle name="Normal 3 2 4 2 4 3 2 3 2 2" xfId="53986"/>
    <cellStyle name="Normal 3 2 4 2 4 3 2 3 3" xfId="39662"/>
    <cellStyle name="Normal 3 2 4 2 4 3 2 4" xfId="18088"/>
    <cellStyle name="Normal 3 2 4 2 4 3 2 4 2" xfId="46824"/>
    <cellStyle name="Normal 3 2 4 2 4 3 2 5" xfId="32500"/>
    <cellStyle name="Normal 3 2 4 2 4 3 3" xfId="5405"/>
    <cellStyle name="Normal 3 2 4 2 4 3 3 2" xfId="12665"/>
    <cellStyle name="Normal 3 2 4 2 4 3 3 2 2" xfId="27043"/>
    <cellStyle name="Normal 3 2 4 2 4 3 3 2 2 2" xfId="55777"/>
    <cellStyle name="Normal 3 2 4 2 4 3 3 2 3" xfId="41453"/>
    <cellStyle name="Normal 3 2 4 2 4 3 3 3" xfId="19880"/>
    <cellStyle name="Normal 3 2 4 2 4 3 3 3 2" xfId="48615"/>
    <cellStyle name="Normal 3 2 4 2 4 3 3 4" xfId="34291"/>
    <cellStyle name="Normal 3 2 4 2 4 3 4" xfId="9078"/>
    <cellStyle name="Normal 3 2 4 2 4 3 4 2" xfId="23461"/>
    <cellStyle name="Normal 3 2 4 2 4 3 4 2 2" xfId="52196"/>
    <cellStyle name="Normal 3 2 4 2 4 3 4 3" xfId="37872"/>
    <cellStyle name="Normal 3 2 4 2 4 3 5" xfId="16298"/>
    <cellStyle name="Normal 3 2 4 2 4 3 5 2" xfId="45034"/>
    <cellStyle name="Normal 3 2 4 2 4 3 6" xfId="30710"/>
    <cellStyle name="Normal 3 2 4 2 4 4" xfId="2640"/>
    <cellStyle name="Normal 3 2 4 2 4 4 2" xfId="6300"/>
    <cellStyle name="Normal 3 2 4 2 4 4 2 2" xfId="13560"/>
    <cellStyle name="Normal 3 2 4 2 4 4 2 2 2" xfId="27938"/>
    <cellStyle name="Normal 3 2 4 2 4 4 2 2 2 2" xfId="56672"/>
    <cellStyle name="Normal 3 2 4 2 4 4 2 2 3" xfId="42348"/>
    <cellStyle name="Normal 3 2 4 2 4 4 2 3" xfId="20775"/>
    <cellStyle name="Normal 3 2 4 2 4 4 2 3 2" xfId="49510"/>
    <cellStyle name="Normal 3 2 4 2 4 4 2 4" xfId="35186"/>
    <cellStyle name="Normal 3 2 4 2 4 4 3" xfId="9973"/>
    <cellStyle name="Normal 3 2 4 2 4 4 3 2" xfId="24356"/>
    <cellStyle name="Normal 3 2 4 2 4 4 3 2 2" xfId="53091"/>
    <cellStyle name="Normal 3 2 4 2 4 4 3 3" xfId="38767"/>
    <cellStyle name="Normal 3 2 4 2 4 4 4" xfId="17193"/>
    <cellStyle name="Normal 3 2 4 2 4 4 4 2" xfId="45929"/>
    <cellStyle name="Normal 3 2 4 2 4 4 5" xfId="31605"/>
    <cellStyle name="Normal 3 2 4 2 4 5" xfId="4504"/>
    <cellStyle name="Normal 3 2 4 2 4 5 2" xfId="11770"/>
    <cellStyle name="Normal 3 2 4 2 4 5 2 2" xfId="26148"/>
    <cellStyle name="Normal 3 2 4 2 4 5 2 2 2" xfId="54882"/>
    <cellStyle name="Normal 3 2 4 2 4 5 2 3" xfId="40558"/>
    <cellStyle name="Normal 3 2 4 2 4 5 3" xfId="18985"/>
    <cellStyle name="Normal 3 2 4 2 4 5 3 2" xfId="47720"/>
    <cellStyle name="Normal 3 2 4 2 4 5 4" xfId="33396"/>
    <cellStyle name="Normal 3 2 4 2 4 6" xfId="8177"/>
    <cellStyle name="Normal 3 2 4 2 4 6 2" xfId="22566"/>
    <cellStyle name="Normal 3 2 4 2 4 6 2 2" xfId="51301"/>
    <cellStyle name="Normal 3 2 4 2 4 6 3" xfId="36977"/>
    <cellStyle name="Normal 3 2 4 2 4 7" xfId="15403"/>
    <cellStyle name="Normal 3 2 4 2 4 7 2" xfId="44139"/>
    <cellStyle name="Normal 3 2 4 2 4 8" xfId="29815"/>
    <cellStyle name="Normal 3 2 4 2 5" xfId="984"/>
    <cellStyle name="Normal 3 2 4 2 5 2" xfId="1967"/>
    <cellStyle name="Normal 3 2 4 2 5 2 2" xfId="3759"/>
    <cellStyle name="Normal 3 2 4 2 5 2 2 2" xfId="7418"/>
    <cellStyle name="Normal 3 2 4 2 5 2 2 2 2" xfId="14678"/>
    <cellStyle name="Normal 3 2 4 2 5 2 2 2 2 2" xfId="29056"/>
    <cellStyle name="Normal 3 2 4 2 5 2 2 2 2 2 2" xfId="57790"/>
    <cellStyle name="Normal 3 2 4 2 5 2 2 2 2 3" xfId="43466"/>
    <cellStyle name="Normal 3 2 4 2 5 2 2 2 3" xfId="21893"/>
    <cellStyle name="Normal 3 2 4 2 5 2 2 2 3 2" xfId="50628"/>
    <cellStyle name="Normal 3 2 4 2 5 2 2 2 4" xfId="36304"/>
    <cellStyle name="Normal 3 2 4 2 5 2 2 3" xfId="11091"/>
    <cellStyle name="Normal 3 2 4 2 5 2 2 3 2" xfId="25474"/>
    <cellStyle name="Normal 3 2 4 2 5 2 2 3 2 2" xfId="54209"/>
    <cellStyle name="Normal 3 2 4 2 5 2 2 3 3" xfId="39885"/>
    <cellStyle name="Normal 3 2 4 2 5 2 2 4" xfId="18311"/>
    <cellStyle name="Normal 3 2 4 2 5 2 2 4 2" xfId="47047"/>
    <cellStyle name="Normal 3 2 4 2 5 2 2 5" xfId="32723"/>
    <cellStyle name="Normal 3 2 4 2 5 2 3" xfId="5628"/>
    <cellStyle name="Normal 3 2 4 2 5 2 3 2" xfId="12888"/>
    <cellStyle name="Normal 3 2 4 2 5 2 3 2 2" xfId="27266"/>
    <cellStyle name="Normal 3 2 4 2 5 2 3 2 2 2" xfId="56000"/>
    <cellStyle name="Normal 3 2 4 2 5 2 3 2 3" xfId="41676"/>
    <cellStyle name="Normal 3 2 4 2 5 2 3 3" xfId="20103"/>
    <cellStyle name="Normal 3 2 4 2 5 2 3 3 2" xfId="48838"/>
    <cellStyle name="Normal 3 2 4 2 5 2 3 4" xfId="34514"/>
    <cellStyle name="Normal 3 2 4 2 5 2 4" xfId="9301"/>
    <cellStyle name="Normal 3 2 4 2 5 2 4 2" xfId="23684"/>
    <cellStyle name="Normal 3 2 4 2 5 2 4 2 2" xfId="52419"/>
    <cellStyle name="Normal 3 2 4 2 5 2 4 3" xfId="38095"/>
    <cellStyle name="Normal 3 2 4 2 5 2 5" xfId="16521"/>
    <cellStyle name="Normal 3 2 4 2 5 2 5 2" xfId="45257"/>
    <cellStyle name="Normal 3 2 4 2 5 2 6" xfId="30933"/>
    <cellStyle name="Normal 3 2 4 2 5 3" xfId="2863"/>
    <cellStyle name="Normal 3 2 4 2 5 3 2" xfId="6523"/>
    <cellStyle name="Normal 3 2 4 2 5 3 2 2" xfId="13783"/>
    <cellStyle name="Normal 3 2 4 2 5 3 2 2 2" xfId="28161"/>
    <cellStyle name="Normal 3 2 4 2 5 3 2 2 2 2" xfId="56895"/>
    <cellStyle name="Normal 3 2 4 2 5 3 2 2 3" xfId="42571"/>
    <cellStyle name="Normal 3 2 4 2 5 3 2 3" xfId="20998"/>
    <cellStyle name="Normal 3 2 4 2 5 3 2 3 2" xfId="49733"/>
    <cellStyle name="Normal 3 2 4 2 5 3 2 4" xfId="35409"/>
    <cellStyle name="Normal 3 2 4 2 5 3 3" xfId="10196"/>
    <cellStyle name="Normal 3 2 4 2 5 3 3 2" xfId="24579"/>
    <cellStyle name="Normal 3 2 4 2 5 3 3 2 2" xfId="53314"/>
    <cellStyle name="Normal 3 2 4 2 5 3 3 3" xfId="38990"/>
    <cellStyle name="Normal 3 2 4 2 5 3 4" xfId="17416"/>
    <cellStyle name="Normal 3 2 4 2 5 3 4 2" xfId="46152"/>
    <cellStyle name="Normal 3 2 4 2 5 3 5" xfId="31828"/>
    <cellStyle name="Normal 3 2 4 2 5 4" xfId="4728"/>
    <cellStyle name="Normal 3 2 4 2 5 4 2" xfId="11993"/>
    <cellStyle name="Normal 3 2 4 2 5 4 2 2" xfId="26371"/>
    <cellStyle name="Normal 3 2 4 2 5 4 2 2 2" xfId="55105"/>
    <cellStyle name="Normal 3 2 4 2 5 4 2 3" xfId="40781"/>
    <cellStyle name="Normal 3 2 4 2 5 4 3" xfId="19208"/>
    <cellStyle name="Normal 3 2 4 2 5 4 3 2" xfId="47943"/>
    <cellStyle name="Normal 3 2 4 2 5 4 4" xfId="33619"/>
    <cellStyle name="Normal 3 2 4 2 5 5" xfId="8400"/>
    <cellStyle name="Normal 3 2 4 2 5 5 2" xfId="22789"/>
    <cellStyle name="Normal 3 2 4 2 5 5 2 2" xfId="51524"/>
    <cellStyle name="Normal 3 2 4 2 5 5 3" xfId="37200"/>
    <cellStyle name="Normal 3 2 4 2 5 6" xfId="15626"/>
    <cellStyle name="Normal 3 2 4 2 5 6 2" xfId="44362"/>
    <cellStyle name="Normal 3 2 4 2 5 7" xfId="30038"/>
    <cellStyle name="Normal 3 2 4 2 6" xfId="1503"/>
    <cellStyle name="Normal 3 2 4 2 6 2" xfId="3312"/>
    <cellStyle name="Normal 3 2 4 2 6 2 2" xfId="6971"/>
    <cellStyle name="Normal 3 2 4 2 6 2 2 2" xfId="14231"/>
    <cellStyle name="Normal 3 2 4 2 6 2 2 2 2" xfId="28609"/>
    <cellStyle name="Normal 3 2 4 2 6 2 2 2 2 2" xfId="57343"/>
    <cellStyle name="Normal 3 2 4 2 6 2 2 2 3" xfId="43019"/>
    <cellStyle name="Normal 3 2 4 2 6 2 2 3" xfId="21446"/>
    <cellStyle name="Normal 3 2 4 2 6 2 2 3 2" xfId="50181"/>
    <cellStyle name="Normal 3 2 4 2 6 2 2 4" xfId="35857"/>
    <cellStyle name="Normal 3 2 4 2 6 2 3" xfId="10644"/>
    <cellStyle name="Normal 3 2 4 2 6 2 3 2" xfId="25027"/>
    <cellStyle name="Normal 3 2 4 2 6 2 3 2 2" xfId="53762"/>
    <cellStyle name="Normal 3 2 4 2 6 2 3 3" xfId="39438"/>
    <cellStyle name="Normal 3 2 4 2 6 2 4" xfId="17864"/>
    <cellStyle name="Normal 3 2 4 2 6 2 4 2" xfId="46600"/>
    <cellStyle name="Normal 3 2 4 2 6 2 5" xfId="32276"/>
    <cellStyle name="Normal 3 2 4 2 6 3" xfId="5180"/>
    <cellStyle name="Normal 3 2 4 2 6 3 2" xfId="12441"/>
    <cellStyle name="Normal 3 2 4 2 6 3 2 2" xfId="26819"/>
    <cellStyle name="Normal 3 2 4 2 6 3 2 2 2" xfId="55553"/>
    <cellStyle name="Normal 3 2 4 2 6 3 2 3" xfId="41229"/>
    <cellStyle name="Normal 3 2 4 2 6 3 3" xfId="19656"/>
    <cellStyle name="Normal 3 2 4 2 6 3 3 2" xfId="48391"/>
    <cellStyle name="Normal 3 2 4 2 6 3 4" xfId="34067"/>
    <cellStyle name="Normal 3 2 4 2 6 4" xfId="8854"/>
    <cellStyle name="Normal 3 2 4 2 6 4 2" xfId="23237"/>
    <cellStyle name="Normal 3 2 4 2 6 4 2 2" xfId="51972"/>
    <cellStyle name="Normal 3 2 4 2 6 4 3" xfId="37648"/>
    <cellStyle name="Normal 3 2 4 2 6 5" xfId="16074"/>
    <cellStyle name="Normal 3 2 4 2 6 5 2" xfId="44810"/>
    <cellStyle name="Normal 3 2 4 2 6 6" xfId="30486"/>
    <cellStyle name="Normal 3 2 4 2 7" xfId="2416"/>
    <cellStyle name="Normal 3 2 4 2 7 2" xfId="6076"/>
    <cellStyle name="Normal 3 2 4 2 7 2 2" xfId="13336"/>
    <cellStyle name="Normal 3 2 4 2 7 2 2 2" xfId="27714"/>
    <cellStyle name="Normal 3 2 4 2 7 2 2 2 2" xfId="56448"/>
    <cellStyle name="Normal 3 2 4 2 7 2 2 3" xfId="42124"/>
    <cellStyle name="Normal 3 2 4 2 7 2 3" xfId="20551"/>
    <cellStyle name="Normal 3 2 4 2 7 2 3 2" xfId="49286"/>
    <cellStyle name="Normal 3 2 4 2 7 2 4" xfId="34962"/>
    <cellStyle name="Normal 3 2 4 2 7 3" xfId="9749"/>
    <cellStyle name="Normal 3 2 4 2 7 3 2" xfId="24132"/>
    <cellStyle name="Normal 3 2 4 2 7 3 2 2" xfId="52867"/>
    <cellStyle name="Normal 3 2 4 2 7 3 3" xfId="38543"/>
    <cellStyle name="Normal 3 2 4 2 7 4" xfId="16969"/>
    <cellStyle name="Normal 3 2 4 2 7 4 2" xfId="45705"/>
    <cellStyle name="Normal 3 2 4 2 7 5" xfId="31381"/>
    <cellStyle name="Normal 3 2 4 2 8" xfId="4273"/>
    <cellStyle name="Normal 3 2 4 2 8 2" xfId="11545"/>
    <cellStyle name="Normal 3 2 4 2 8 2 2" xfId="25924"/>
    <cellStyle name="Normal 3 2 4 2 8 2 2 2" xfId="54658"/>
    <cellStyle name="Normal 3 2 4 2 8 2 3" xfId="40334"/>
    <cellStyle name="Normal 3 2 4 2 8 3" xfId="18761"/>
    <cellStyle name="Normal 3 2 4 2 8 3 2" xfId="47496"/>
    <cellStyle name="Normal 3 2 4 2 8 4" xfId="33172"/>
    <cellStyle name="Normal 3 2 4 2 9" xfId="7941"/>
    <cellStyle name="Normal 3 2 4 2 9 2" xfId="22342"/>
    <cellStyle name="Normal 3 2 4 2 9 2 2" xfId="51077"/>
    <cellStyle name="Normal 3 2 4 2 9 3" xfId="36753"/>
    <cellStyle name="Normal 3 2 4 3" xfId="429"/>
    <cellStyle name="Normal 3 2 4 3 10" xfId="29619"/>
    <cellStyle name="Normal 3 2 4 3 2" xfId="629"/>
    <cellStyle name="Normal 3 2 4 3 2 2" xfId="901"/>
    <cellStyle name="Normal 3 2 4 3 2 2 2" xfId="1348"/>
    <cellStyle name="Normal 3 2 4 3 2 2 2 2" xfId="2331"/>
    <cellStyle name="Normal 3 2 4 3 2 2 2 2 2" xfId="4123"/>
    <cellStyle name="Normal 3 2 4 3 2 2 2 2 2 2" xfId="7782"/>
    <cellStyle name="Normal 3 2 4 3 2 2 2 2 2 2 2" xfId="15042"/>
    <cellStyle name="Normal 3 2 4 3 2 2 2 2 2 2 2 2" xfId="29420"/>
    <cellStyle name="Normal 3 2 4 3 2 2 2 2 2 2 2 2 2" xfId="58154"/>
    <cellStyle name="Normal 3 2 4 3 2 2 2 2 2 2 2 3" xfId="43830"/>
    <cellStyle name="Normal 3 2 4 3 2 2 2 2 2 2 3" xfId="22257"/>
    <cellStyle name="Normal 3 2 4 3 2 2 2 2 2 2 3 2" xfId="50992"/>
    <cellStyle name="Normal 3 2 4 3 2 2 2 2 2 2 4" xfId="36668"/>
    <cellStyle name="Normal 3 2 4 3 2 2 2 2 2 3" xfId="11455"/>
    <cellStyle name="Normal 3 2 4 3 2 2 2 2 2 3 2" xfId="25838"/>
    <cellStyle name="Normal 3 2 4 3 2 2 2 2 2 3 2 2" xfId="54573"/>
    <cellStyle name="Normal 3 2 4 3 2 2 2 2 2 3 3" xfId="40249"/>
    <cellStyle name="Normal 3 2 4 3 2 2 2 2 2 4" xfId="18675"/>
    <cellStyle name="Normal 3 2 4 3 2 2 2 2 2 4 2" xfId="47411"/>
    <cellStyle name="Normal 3 2 4 3 2 2 2 2 2 5" xfId="33087"/>
    <cellStyle name="Normal 3 2 4 3 2 2 2 2 3" xfId="5992"/>
    <cellStyle name="Normal 3 2 4 3 2 2 2 2 3 2" xfId="13252"/>
    <cellStyle name="Normal 3 2 4 3 2 2 2 2 3 2 2" xfId="27630"/>
    <cellStyle name="Normal 3 2 4 3 2 2 2 2 3 2 2 2" xfId="56364"/>
    <cellStyle name="Normal 3 2 4 3 2 2 2 2 3 2 3" xfId="42040"/>
    <cellStyle name="Normal 3 2 4 3 2 2 2 2 3 3" xfId="20467"/>
    <cellStyle name="Normal 3 2 4 3 2 2 2 2 3 3 2" xfId="49202"/>
    <cellStyle name="Normal 3 2 4 3 2 2 2 2 3 4" xfId="34878"/>
    <cellStyle name="Normal 3 2 4 3 2 2 2 2 4" xfId="9665"/>
    <cellStyle name="Normal 3 2 4 3 2 2 2 2 4 2" xfId="24048"/>
    <cellStyle name="Normal 3 2 4 3 2 2 2 2 4 2 2" xfId="52783"/>
    <cellStyle name="Normal 3 2 4 3 2 2 2 2 4 3" xfId="38459"/>
    <cellStyle name="Normal 3 2 4 3 2 2 2 2 5" xfId="16885"/>
    <cellStyle name="Normal 3 2 4 3 2 2 2 2 5 2" xfId="45621"/>
    <cellStyle name="Normal 3 2 4 3 2 2 2 2 6" xfId="31297"/>
    <cellStyle name="Normal 3 2 4 3 2 2 2 3" xfId="3227"/>
    <cellStyle name="Normal 3 2 4 3 2 2 2 3 2" xfId="6887"/>
    <cellStyle name="Normal 3 2 4 3 2 2 2 3 2 2" xfId="14147"/>
    <cellStyle name="Normal 3 2 4 3 2 2 2 3 2 2 2" xfId="28525"/>
    <cellStyle name="Normal 3 2 4 3 2 2 2 3 2 2 2 2" xfId="57259"/>
    <cellStyle name="Normal 3 2 4 3 2 2 2 3 2 2 3" xfId="42935"/>
    <cellStyle name="Normal 3 2 4 3 2 2 2 3 2 3" xfId="21362"/>
    <cellStyle name="Normal 3 2 4 3 2 2 2 3 2 3 2" xfId="50097"/>
    <cellStyle name="Normal 3 2 4 3 2 2 2 3 2 4" xfId="35773"/>
    <cellStyle name="Normal 3 2 4 3 2 2 2 3 3" xfId="10560"/>
    <cellStyle name="Normal 3 2 4 3 2 2 2 3 3 2" xfId="24943"/>
    <cellStyle name="Normal 3 2 4 3 2 2 2 3 3 2 2" xfId="53678"/>
    <cellStyle name="Normal 3 2 4 3 2 2 2 3 3 3" xfId="39354"/>
    <cellStyle name="Normal 3 2 4 3 2 2 2 3 4" xfId="17780"/>
    <cellStyle name="Normal 3 2 4 3 2 2 2 3 4 2" xfId="46516"/>
    <cellStyle name="Normal 3 2 4 3 2 2 2 3 5" xfId="32192"/>
    <cellStyle name="Normal 3 2 4 3 2 2 2 4" xfId="5092"/>
    <cellStyle name="Normal 3 2 4 3 2 2 2 4 2" xfId="12357"/>
    <cellStyle name="Normal 3 2 4 3 2 2 2 4 2 2" xfId="26735"/>
    <cellStyle name="Normal 3 2 4 3 2 2 2 4 2 2 2" xfId="55469"/>
    <cellStyle name="Normal 3 2 4 3 2 2 2 4 2 3" xfId="41145"/>
    <cellStyle name="Normal 3 2 4 3 2 2 2 4 3" xfId="19572"/>
    <cellStyle name="Normal 3 2 4 3 2 2 2 4 3 2" xfId="48307"/>
    <cellStyle name="Normal 3 2 4 3 2 2 2 4 4" xfId="33983"/>
    <cellStyle name="Normal 3 2 4 3 2 2 2 5" xfId="8764"/>
    <cellStyle name="Normal 3 2 4 3 2 2 2 5 2" xfId="23153"/>
    <cellStyle name="Normal 3 2 4 3 2 2 2 5 2 2" xfId="51888"/>
    <cellStyle name="Normal 3 2 4 3 2 2 2 5 3" xfId="37564"/>
    <cellStyle name="Normal 3 2 4 3 2 2 2 6" xfId="15990"/>
    <cellStyle name="Normal 3 2 4 3 2 2 2 6 2" xfId="44726"/>
    <cellStyle name="Normal 3 2 4 3 2 2 2 7" xfId="30402"/>
    <cellStyle name="Normal 3 2 4 3 2 2 3" xfId="1884"/>
    <cellStyle name="Normal 3 2 4 3 2 2 3 2" xfId="3676"/>
    <cellStyle name="Normal 3 2 4 3 2 2 3 2 2" xfId="7335"/>
    <cellStyle name="Normal 3 2 4 3 2 2 3 2 2 2" xfId="14595"/>
    <cellStyle name="Normal 3 2 4 3 2 2 3 2 2 2 2" xfId="28973"/>
    <cellStyle name="Normal 3 2 4 3 2 2 3 2 2 2 2 2" xfId="57707"/>
    <cellStyle name="Normal 3 2 4 3 2 2 3 2 2 2 3" xfId="43383"/>
    <cellStyle name="Normal 3 2 4 3 2 2 3 2 2 3" xfId="21810"/>
    <cellStyle name="Normal 3 2 4 3 2 2 3 2 2 3 2" xfId="50545"/>
    <cellStyle name="Normal 3 2 4 3 2 2 3 2 2 4" xfId="36221"/>
    <cellStyle name="Normal 3 2 4 3 2 2 3 2 3" xfId="11008"/>
    <cellStyle name="Normal 3 2 4 3 2 2 3 2 3 2" xfId="25391"/>
    <cellStyle name="Normal 3 2 4 3 2 2 3 2 3 2 2" xfId="54126"/>
    <cellStyle name="Normal 3 2 4 3 2 2 3 2 3 3" xfId="39802"/>
    <cellStyle name="Normal 3 2 4 3 2 2 3 2 4" xfId="18228"/>
    <cellStyle name="Normal 3 2 4 3 2 2 3 2 4 2" xfId="46964"/>
    <cellStyle name="Normal 3 2 4 3 2 2 3 2 5" xfId="32640"/>
    <cellStyle name="Normal 3 2 4 3 2 2 3 3" xfId="5545"/>
    <cellStyle name="Normal 3 2 4 3 2 2 3 3 2" xfId="12805"/>
    <cellStyle name="Normal 3 2 4 3 2 2 3 3 2 2" xfId="27183"/>
    <cellStyle name="Normal 3 2 4 3 2 2 3 3 2 2 2" xfId="55917"/>
    <cellStyle name="Normal 3 2 4 3 2 2 3 3 2 3" xfId="41593"/>
    <cellStyle name="Normal 3 2 4 3 2 2 3 3 3" xfId="20020"/>
    <cellStyle name="Normal 3 2 4 3 2 2 3 3 3 2" xfId="48755"/>
    <cellStyle name="Normal 3 2 4 3 2 2 3 3 4" xfId="34431"/>
    <cellStyle name="Normal 3 2 4 3 2 2 3 4" xfId="9218"/>
    <cellStyle name="Normal 3 2 4 3 2 2 3 4 2" xfId="23601"/>
    <cellStyle name="Normal 3 2 4 3 2 2 3 4 2 2" xfId="52336"/>
    <cellStyle name="Normal 3 2 4 3 2 2 3 4 3" xfId="38012"/>
    <cellStyle name="Normal 3 2 4 3 2 2 3 5" xfId="16438"/>
    <cellStyle name="Normal 3 2 4 3 2 2 3 5 2" xfId="45174"/>
    <cellStyle name="Normal 3 2 4 3 2 2 3 6" xfId="30850"/>
    <cellStyle name="Normal 3 2 4 3 2 2 4" xfId="2780"/>
    <cellStyle name="Normal 3 2 4 3 2 2 4 2" xfId="6440"/>
    <cellStyle name="Normal 3 2 4 3 2 2 4 2 2" xfId="13700"/>
    <cellStyle name="Normal 3 2 4 3 2 2 4 2 2 2" xfId="28078"/>
    <cellStyle name="Normal 3 2 4 3 2 2 4 2 2 2 2" xfId="56812"/>
    <cellStyle name="Normal 3 2 4 3 2 2 4 2 2 3" xfId="42488"/>
    <cellStyle name="Normal 3 2 4 3 2 2 4 2 3" xfId="20915"/>
    <cellStyle name="Normal 3 2 4 3 2 2 4 2 3 2" xfId="49650"/>
    <cellStyle name="Normal 3 2 4 3 2 2 4 2 4" xfId="35326"/>
    <cellStyle name="Normal 3 2 4 3 2 2 4 3" xfId="10113"/>
    <cellStyle name="Normal 3 2 4 3 2 2 4 3 2" xfId="24496"/>
    <cellStyle name="Normal 3 2 4 3 2 2 4 3 2 2" xfId="53231"/>
    <cellStyle name="Normal 3 2 4 3 2 2 4 3 3" xfId="38907"/>
    <cellStyle name="Normal 3 2 4 3 2 2 4 4" xfId="17333"/>
    <cellStyle name="Normal 3 2 4 3 2 2 4 4 2" xfId="46069"/>
    <cellStyle name="Normal 3 2 4 3 2 2 4 5" xfId="31745"/>
    <cellStyle name="Normal 3 2 4 3 2 2 5" xfId="4645"/>
    <cellStyle name="Normal 3 2 4 3 2 2 5 2" xfId="11910"/>
    <cellStyle name="Normal 3 2 4 3 2 2 5 2 2" xfId="26288"/>
    <cellStyle name="Normal 3 2 4 3 2 2 5 2 2 2" xfId="55022"/>
    <cellStyle name="Normal 3 2 4 3 2 2 5 2 3" xfId="40698"/>
    <cellStyle name="Normal 3 2 4 3 2 2 5 3" xfId="19125"/>
    <cellStyle name="Normal 3 2 4 3 2 2 5 3 2" xfId="47860"/>
    <cellStyle name="Normal 3 2 4 3 2 2 5 4" xfId="33536"/>
    <cellStyle name="Normal 3 2 4 3 2 2 6" xfId="8317"/>
    <cellStyle name="Normal 3 2 4 3 2 2 6 2" xfId="22706"/>
    <cellStyle name="Normal 3 2 4 3 2 2 6 2 2" xfId="51441"/>
    <cellStyle name="Normal 3 2 4 3 2 2 6 3" xfId="37117"/>
    <cellStyle name="Normal 3 2 4 3 2 2 7" xfId="15543"/>
    <cellStyle name="Normal 3 2 4 3 2 2 7 2" xfId="44279"/>
    <cellStyle name="Normal 3 2 4 3 2 2 8" xfId="29955"/>
    <cellStyle name="Normal 3 2 4 3 2 3" xfId="1124"/>
    <cellStyle name="Normal 3 2 4 3 2 3 2" xfId="2107"/>
    <cellStyle name="Normal 3 2 4 3 2 3 2 2" xfId="3899"/>
    <cellStyle name="Normal 3 2 4 3 2 3 2 2 2" xfId="7558"/>
    <cellStyle name="Normal 3 2 4 3 2 3 2 2 2 2" xfId="14818"/>
    <cellStyle name="Normal 3 2 4 3 2 3 2 2 2 2 2" xfId="29196"/>
    <cellStyle name="Normal 3 2 4 3 2 3 2 2 2 2 2 2" xfId="57930"/>
    <cellStyle name="Normal 3 2 4 3 2 3 2 2 2 2 3" xfId="43606"/>
    <cellStyle name="Normal 3 2 4 3 2 3 2 2 2 3" xfId="22033"/>
    <cellStyle name="Normal 3 2 4 3 2 3 2 2 2 3 2" xfId="50768"/>
    <cellStyle name="Normal 3 2 4 3 2 3 2 2 2 4" xfId="36444"/>
    <cellStyle name="Normal 3 2 4 3 2 3 2 2 3" xfId="11231"/>
    <cellStyle name="Normal 3 2 4 3 2 3 2 2 3 2" xfId="25614"/>
    <cellStyle name="Normal 3 2 4 3 2 3 2 2 3 2 2" xfId="54349"/>
    <cellStyle name="Normal 3 2 4 3 2 3 2 2 3 3" xfId="40025"/>
    <cellStyle name="Normal 3 2 4 3 2 3 2 2 4" xfId="18451"/>
    <cellStyle name="Normal 3 2 4 3 2 3 2 2 4 2" xfId="47187"/>
    <cellStyle name="Normal 3 2 4 3 2 3 2 2 5" xfId="32863"/>
    <cellStyle name="Normal 3 2 4 3 2 3 2 3" xfId="5768"/>
    <cellStyle name="Normal 3 2 4 3 2 3 2 3 2" xfId="13028"/>
    <cellStyle name="Normal 3 2 4 3 2 3 2 3 2 2" xfId="27406"/>
    <cellStyle name="Normal 3 2 4 3 2 3 2 3 2 2 2" xfId="56140"/>
    <cellStyle name="Normal 3 2 4 3 2 3 2 3 2 3" xfId="41816"/>
    <cellStyle name="Normal 3 2 4 3 2 3 2 3 3" xfId="20243"/>
    <cellStyle name="Normal 3 2 4 3 2 3 2 3 3 2" xfId="48978"/>
    <cellStyle name="Normal 3 2 4 3 2 3 2 3 4" xfId="34654"/>
    <cellStyle name="Normal 3 2 4 3 2 3 2 4" xfId="9441"/>
    <cellStyle name="Normal 3 2 4 3 2 3 2 4 2" xfId="23824"/>
    <cellStyle name="Normal 3 2 4 3 2 3 2 4 2 2" xfId="52559"/>
    <cellStyle name="Normal 3 2 4 3 2 3 2 4 3" xfId="38235"/>
    <cellStyle name="Normal 3 2 4 3 2 3 2 5" xfId="16661"/>
    <cellStyle name="Normal 3 2 4 3 2 3 2 5 2" xfId="45397"/>
    <cellStyle name="Normal 3 2 4 3 2 3 2 6" xfId="31073"/>
    <cellStyle name="Normal 3 2 4 3 2 3 3" xfId="3003"/>
    <cellStyle name="Normal 3 2 4 3 2 3 3 2" xfId="6663"/>
    <cellStyle name="Normal 3 2 4 3 2 3 3 2 2" xfId="13923"/>
    <cellStyle name="Normal 3 2 4 3 2 3 3 2 2 2" xfId="28301"/>
    <cellStyle name="Normal 3 2 4 3 2 3 3 2 2 2 2" xfId="57035"/>
    <cellStyle name="Normal 3 2 4 3 2 3 3 2 2 3" xfId="42711"/>
    <cellStyle name="Normal 3 2 4 3 2 3 3 2 3" xfId="21138"/>
    <cellStyle name="Normal 3 2 4 3 2 3 3 2 3 2" xfId="49873"/>
    <cellStyle name="Normal 3 2 4 3 2 3 3 2 4" xfId="35549"/>
    <cellStyle name="Normal 3 2 4 3 2 3 3 3" xfId="10336"/>
    <cellStyle name="Normal 3 2 4 3 2 3 3 3 2" xfId="24719"/>
    <cellStyle name="Normal 3 2 4 3 2 3 3 3 2 2" xfId="53454"/>
    <cellStyle name="Normal 3 2 4 3 2 3 3 3 3" xfId="39130"/>
    <cellStyle name="Normal 3 2 4 3 2 3 3 4" xfId="17556"/>
    <cellStyle name="Normal 3 2 4 3 2 3 3 4 2" xfId="46292"/>
    <cellStyle name="Normal 3 2 4 3 2 3 3 5" xfId="31968"/>
    <cellStyle name="Normal 3 2 4 3 2 3 4" xfId="4868"/>
    <cellStyle name="Normal 3 2 4 3 2 3 4 2" xfId="12133"/>
    <cellStyle name="Normal 3 2 4 3 2 3 4 2 2" xfId="26511"/>
    <cellStyle name="Normal 3 2 4 3 2 3 4 2 2 2" xfId="55245"/>
    <cellStyle name="Normal 3 2 4 3 2 3 4 2 3" xfId="40921"/>
    <cellStyle name="Normal 3 2 4 3 2 3 4 3" xfId="19348"/>
    <cellStyle name="Normal 3 2 4 3 2 3 4 3 2" xfId="48083"/>
    <cellStyle name="Normal 3 2 4 3 2 3 4 4" xfId="33759"/>
    <cellStyle name="Normal 3 2 4 3 2 3 5" xfId="8540"/>
    <cellStyle name="Normal 3 2 4 3 2 3 5 2" xfId="22929"/>
    <cellStyle name="Normal 3 2 4 3 2 3 5 2 2" xfId="51664"/>
    <cellStyle name="Normal 3 2 4 3 2 3 5 3" xfId="37340"/>
    <cellStyle name="Normal 3 2 4 3 2 3 6" xfId="15766"/>
    <cellStyle name="Normal 3 2 4 3 2 3 6 2" xfId="44502"/>
    <cellStyle name="Normal 3 2 4 3 2 3 7" xfId="30178"/>
    <cellStyle name="Normal 3 2 4 3 2 4" xfId="1656"/>
    <cellStyle name="Normal 3 2 4 3 2 4 2" xfId="3452"/>
    <cellStyle name="Normal 3 2 4 3 2 4 2 2" xfId="7111"/>
    <cellStyle name="Normal 3 2 4 3 2 4 2 2 2" xfId="14371"/>
    <cellStyle name="Normal 3 2 4 3 2 4 2 2 2 2" xfId="28749"/>
    <cellStyle name="Normal 3 2 4 3 2 4 2 2 2 2 2" xfId="57483"/>
    <cellStyle name="Normal 3 2 4 3 2 4 2 2 2 3" xfId="43159"/>
    <cellStyle name="Normal 3 2 4 3 2 4 2 2 3" xfId="21586"/>
    <cellStyle name="Normal 3 2 4 3 2 4 2 2 3 2" xfId="50321"/>
    <cellStyle name="Normal 3 2 4 3 2 4 2 2 4" xfId="35997"/>
    <cellStyle name="Normal 3 2 4 3 2 4 2 3" xfId="10784"/>
    <cellStyle name="Normal 3 2 4 3 2 4 2 3 2" xfId="25167"/>
    <cellStyle name="Normal 3 2 4 3 2 4 2 3 2 2" xfId="53902"/>
    <cellStyle name="Normal 3 2 4 3 2 4 2 3 3" xfId="39578"/>
    <cellStyle name="Normal 3 2 4 3 2 4 2 4" xfId="18004"/>
    <cellStyle name="Normal 3 2 4 3 2 4 2 4 2" xfId="46740"/>
    <cellStyle name="Normal 3 2 4 3 2 4 2 5" xfId="32416"/>
    <cellStyle name="Normal 3 2 4 3 2 4 3" xfId="5321"/>
    <cellStyle name="Normal 3 2 4 3 2 4 3 2" xfId="12581"/>
    <cellStyle name="Normal 3 2 4 3 2 4 3 2 2" xfId="26959"/>
    <cellStyle name="Normal 3 2 4 3 2 4 3 2 2 2" xfId="55693"/>
    <cellStyle name="Normal 3 2 4 3 2 4 3 2 3" xfId="41369"/>
    <cellStyle name="Normal 3 2 4 3 2 4 3 3" xfId="19796"/>
    <cellStyle name="Normal 3 2 4 3 2 4 3 3 2" xfId="48531"/>
    <cellStyle name="Normal 3 2 4 3 2 4 3 4" xfId="34207"/>
    <cellStyle name="Normal 3 2 4 3 2 4 4" xfId="8994"/>
    <cellStyle name="Normal 3 2 4 3 2 4 4 2" xfId="23377"/>
    <cellStyle name="Normal 3 2 4 3 2 4 4 2 2" xfId="52112"/>
    <cellStyle name="Normal 3 2 4 3 2 4 4 3" xfId="37788"/>
    <cellStyle name="Normal 3 2 4 3 2 4 5" xfId="16214"/>
    <cellStyle name="Normal 3 2 4 3 2 4 5 2" xfId="44950"/>
    <cellStyle name="Normal 3 2 4 3 2 4 6" xfId="30626"/>
    <cellStyle name="Normal 3 2 4 3 2 5" xfId="2556"/>
    <cellStyle name="Normal 3 2 4 3 2 5 2" xfId="6216"/>
    <cellStyle name="Normal 3 2 4 3 2 5 2 2" xfId="13476"/>
    <cellStyle name="Normal 3 2 4 3 2 5 2 2 2" xfId="27854"/>
    <cellStyle name="Normal 3 2 4 3 2 5 2 2 2 2" xfId="56588"/>
    <cellStyle name="Normal 3 2 4 3 2 5 2 2 3" xfId="42264"/>
    <cellStyle name="Normal 3 2 4 3 2 5 2 3" xfId="20691"/>
    <cellStyle name="Normal 3 2 4 3 2 5 2 3 2" xfId="49426"/>
    <cellStyle name="Normal 3 2 4 3 2 5 2 4" xfId="35102"/>
    <cellStyle name="Normal 3 2 4 3 2 5 3" xfId="9889"/>
    <cellStyle name="Normal 3 2 4 3 2 5 3 2" xfId="24272"/>
    <cellStyle name="Normal 3 2 4 3 2 5 3 2 2" xfId="53007"/>
    <cellStyle name="Normal 3 2 4 3 2 5 3 3" xfId="38683"/>
    <cellStyle name="Normal 3 2 4 3 2 5 4" xfId="17109"/>
    <cellStyle name="Normal 3 2 4 3 2 5 4 2" xfId="45845"/>
    <cellStyle name="Normal 3 2 4 3 2 5 5" xfId="31521"/>
    <cellStyle name="Normal 3 2 4 3 2 6" xfId="4419"/>
    <cellStyle name="Normal 3 2 4 3 2 6 2" xfId="11686"/>
    <cellStyle name="Normal 3 2 4 3 2 6 2 2" xfId="26064"/>
    <cellStyle name="Normal 3 2 4 3 2 6 2 2 2" xfId="54798"/>
    <cellStyle name="Normal 3 2 4 3 2 6 2 3" xfId="40474"/>
    <cellStyle name="Normal 3 2 4 3 2 6 3" xfId="18901"/>
    <cellStyle name="Normal 3 2 4 3 2 6 3 2" xfId="47636"/>
    <cellStyle name="Normal 3 2 4 3 2 6 4" xfId="33312"/>
    <cellStyle name="Normal 3 2 4 3 2 7" xfId="8090"/>
    <cellStyle name="Normal 3 2 4 3 2 7 2" xfId="22482"/>
    <cellStyle name="Normal 3 2 4 3 2 7 2 2" xfId="51217"/>
    <cellStyle name="Normal 3 2 4 3 2 7 3" xfId="36893"/>
    <cellStyle name="Normal 3 2 4 3 2 8" xfId="15319"/>
    <cellStyle name="Normal 3 2 4 3 2 8 2" xfId="44055"/>
    <cellStyle name="Normal 3 2 4 3 2 9" xfId="29731"/>
    <cellStyle name="Normal 3 2 4 3 3" xfId="787"/>
    <cellStyle name="Normal 3 2 4 3 3 2" xfId="1236"/>
    <cellStyle name="Normal 3 2 4 3 3 2 2" xfId="2219"/>
    <cellStyle name="Normal 3 2 4 3 3 2 2 2" xfId="4011"/>
    <cellStyle name="Normal 3 2 4 3 3 2 2 2 2" xfId="7670"/>
    <cellStyle name="Normal 3 2 4 3 3 2 2 2 2 2" xfId="14930"/>
    <cellStyle name="Normal 3 2 4 3 3 2 2 2 2 2 2" xfId="29308"/>
    <cellStyle name="Normal 3 2 4 3 3 2 2 2 2 2 2 2" xfId="58042"/>
    <cellStyle name="Normal 3 2 4 3 3 2 2 2 2 2 3" xfId="43718"/>
    <cellStyle name="Normal 3 2 4 3 3 2 2 2 2 3" xfId="22145"/>
    <cellStyle name="Normal 3 2 4 3 3 2 2 2 2 3 2" xfId="50880"/>
    <cellStyle name="Normal 3 2 4 3 3 2 2 2 2 4" xfId="36556"/>
    <cellStyle name="Normal 3 2 4 3 3 2 2 2 3" xfId="11343"/>
    <cellStyle name="Normal 3 2 4 3 3 2 2 2 3 2" xfId="25726"/>
    <cellStyle name="Normal 3 2 4 3 3 2 2 2 3 2 2" xfId="54461"/>
    <cellStyle name="Normal 3 2 4 3 3 2 2 2 3 3" xfId="40137"/>
    <cellStyle name="Normal 3 2 4 3 3 2 2 2 4" xfId="18563"/>
    <cellStyle name="Normal 3 2 4 3 3 2 2 2 4 2" xfId="47299"/>
    <cellStyle name="Normal 3 2 4 3 3 2 2 2 5" xfId="32975"/>
    <cellStyle name="Normal 3 2 4 3 3 2 2 3" xfId="5880"/>
    <cellStyle name="Normal 3 2 4 3 3 2 2 3 2" xfId="13140"/>
    <cellStyle name="Normal 3 2 4 3 3 2 2 3 2 2" xfId="27518"/>
    <cellStyle name="Normal 3 2 4 3 3 2 2 3 2 2 2" xfId="56252"/>
    <cellStyle name="Normal 3 2 4 3 3 2 2 3 2 3" xfId="41928"/>
    <cellStyle name="Normal 3 2 4 3 3 2 2 3 3" xfId="20355"/>
    <cellStyle name="Normal 3 2 4 3 3 2 2 3 3 2" xfId="49090"/>
    <cellStyle name="Normal 3 2 4 3 3 2 2 3 4" xfId="34766"/>
    <cellStyle name="Normal 3 2 4 3 3 2 2 4" xfId="9553"/>
    <cellStyle name="Normal 3 2 4 3 3 2 2 4 2" xfId="23936"/>
    <cellStyle name="Normal 3 2 4 3 3 2 2 4 2 2" xfId="52671"/>
    <cellStyle name="Normal 3 2 4 3 3 2 2 4 3" xfId="38347"/>
    <cellStyle name="Normal 3 2 4 3 3 2 2 5" xfId="16773"/>
    <cellStyle name="Normal 3 2 4 3 3 2 2 5 2" xfId="45509"/>
    <cellStyle name="Normal 3 2 4 3 3 2 2 6" xfId="31185"/>
    <cellStyle name="Normal 3 2 4 3 3 2 3" xfId="3115"/>
    <cellStyle name="Normal 3 2 4 3 3 2 3 2" xfId="6775"/>
    <cellStyle name="Normal 3 2 4 3 3 2 3 2 2" xfId="14035"/>
    <cellStyle name="Normal 3 2 4 3 3 2 3 2 2 2" xfId="28413"/>
    <cellStyle name="Normal 3 2 4 3 3 2 3 2 2 2 2" xfId="57147"/>
    <cellStyle name="Normal 3 2 4 3 3 2 3 2 2 3" xfId="42823"/>
    <cellStyle name="Normal 3 2 4 3 3 2 3 2 3" xfId="21250"/>
    <cellStyle name="Normal 3 2 4 3 3 2 3 2 3 2" xfId="49985"/>
    <cellStyle name="Normal 3 2 4 3 3 2 3 2 4" xfId="35661"/>
    <cellStyle name="Normal 3 2 4 3 3 2 3 3" xfId="10448"/>
    <cellStyle name="Normal 3 2 4 3 3 2 3 3 2" xfId="24831"/>
    <cellStyle name="Normal 3 2 4 3 3 2 3 3 2 2" xfId="53566"/>
    <cellStyle name="Normal 3 2 4 3 3 2 3 3 3" xfId="39242"/>
    <cellStyle name="Normal 3 2 4 3 3 2 3 4" xfId="17668"/>
    <cellStyle name="Normal 3 2 4 3 3 2 3 4 2" xfId="46404"/>
    <cellStyle name="Normal 3 2 4 3 3 2 3 5" xfId="32080"/>
    <cellStyle name="Normal 3 2 4 3 3 2 4" xfId="4980"/>
    <cellStyle name="Normal 3 2 4 3 3 2 4 2" xfId="12245"/>
    <cellStyle name="Normal 3 2 4 3 3 2 4 2 2" xfId="26623"/>
    <cellStyle name="Normal 3 2 4 3 3 2 4 2 2 2" xfId="55357"/>
    <cellStyle name="Normal 3 2 4 3 3 2 4 2 3" xfId="41033"/>
    <cellStyle name="Normal 3 2 4 3 3 2 4 3" xfId="19460"/>
    <cellStyle name="Normal 3 2 4 3 3 2 4 3 2" xfId="48195"/>
    <cellStyle name="Normal 3 2 4 3 3 2 4 4" xfId="33871"/>
    <cellStyle name="Normal 3 2 4 3 3 2 5" xfId="8652"/>
    <cellStyle name="Normal 3 2 4 3 3 2 5 2" xfId="23041"/>
    <cellStyle name="Normal 3 2 4 3 3 2 5 2 2" xfId="51776"/>
    <cellStyle name="Normal 3 2 4 3 3 2 5 3" xfId="37452"/>
    <cellStyle name="Normal 3 2 4 3 3 2 6" xfId="15878"/>
    <cellStyle name="Normal 3 2 4 3 3 2 6 2" xfId="44614"/>
    <cellStyle name="Normal 3 2 4 3 3 2 7" xfId="30290"/>
    <cellStyle name="Normal 3 2 4 3 3 3" xfId="1772"/>
    <cellStyle name="Normal 3 2 4 3 3 3 2" xfId="3564"/>
    <cellStyle name="Normal 3 2 4 3 3 3 2 2" xfId="7223"/>
    <cellStyle name="Normal 3 2 4 3 3 3 2 2 2" xfId="14483"/>
    <cellStyle name="Normal 3 2 4 3 3 3 2 2 2 2" xfId="28861"/>
    <cellStyle name="Normal 3 2 4 3 3 3 2 2 2 2 2" xfId="57595"/>
    <cellStyle name="Normal 3 2 4 3 3 3 2 2 2 3" xfId="43271"/>
    <cellStyle name="Normal 3 2 4 3 3 3 2 2 3" xfId="21698"/>
    <cellStyle name="Normal 3 2 4 3 3 3 2 2 3 2" xfId="50433"/>
    <cellStyle name="Normal 3 2 4 3 3 3 2 2 4" xfId="36109"/>
    <cellStyle name="Normal 3 2 4 3 3 3 2 3" xfId="10896"/>
    <cellStyle name="Normal 3 2 4 3 3 3 2 3 2" xfId="25279"/>
    <cellStyle name="Normal 3 2 4 3 3 3 2 3 2 2" xfId="54014"/>
    <cellStyle name="Normal 3 2 4 3 3 3 2 3 3" xfId="39690"/>
    <cellStyle name="Normal 3 2 4 3 3 3 2 4" xfId="18116"/>
    <cellStyle name="Normal 3 2 4 3 3 3 2 4 2" xfId="46852"/>
    <cellStyle name="Normal 3 2 4 3 3 3 2 5" xfId="32528"/>
    <cellStyle name="Normal 3 2 4 3 3 3 3" xfId="5433"/>
    <cellStyle name="Normal 3 2 4 3 3 3 3 2" xfId="12693"/>
    <cellStyle name="Normal 3 2 4 3 3 3 3 2 2" xfId="27071"/>
    <cellStyle name="Normal 3 2 4 3 3 3 3 2 2 2" xfId="55805"/>
    <cellStyle name="Normal 3 2 4 3 3 3 3 2 3" xfId="41481"/>
    <cellStyle name="Normal 3 2 4 3 3 3 3 3" xfId="19908"/>
    <cellStyle name="Normal 3 2 4 3 3 3 3 3 2" xfId="48643"/>
    <cellStyle name="Normal 3 2 4 3 3 3 3 4" xfId="34319"/>
    <cellStyle name="Normal 3 2 4 3 3 3 4" xfId="9106"/>
    <cellStyle name="Normal 3 2 4 3 3 3 4 2" xfId="23489"/>
    <cellStyle name="Normal 3 2 4 3 3 3 4 2 2" xfId="52224"/>
    <cellStyle name="Normal 3 2 4 3 3 3 4 3" xfId="37900"/>
    <cellStyle name="Normal 3 2 4 3 3 3 5" xfId="16326"/>
    <cellStyle name="Normal 3 2 4 3 3 3 5 2" xfId="45062"/>
    <cellStyle name="Normal 3 2 4 3 3 3 6" xfId="30738"/>
    <cellStyle name="Normal 3 2 4 3 3 4" xfId="2668"/>
    <cellStyle name="Normal 3 2 4 3 3 4 2" xfId="6328"/>
    <cellStyle name="Normal 3 2 4 3 3 4 2 2" xfId="13588"/>
    <cellStyle name="Normal 3 2 4 3 3 4 2 2 2" xfId="27966"/>
    <cellStyle name="Normal 3 2 4 3 3 4 2 2 2 2" xfId="56700"/>
    <cellStyle name="Normal 3 2 4 3 3 4 2 2 3" xfId="42376"/>
    <cellStyle name="Normal 3 2 4 3 3 4 2 3" xfId="20803"/>
    <cellStyle name="Normal 3 2 4 3 3 4 2 3 2" xfId="49538"/>
    <cellStyle name="Normal 3 2 4 3 3 4 2 4" xfId="35214"/>
    <cellStyle name="Normal 3 2 4 3 3 4 3" xfId="10001"/>
    <cellStyle name="Normal 3 2 4 3 3 4 3 2" xfId="24384"/>
    <cellStyle name="Normal 3 2 4 3 3 4 3 2 2" xfId="53119"/>
    <cellStyle name="Normal 3 2 4 3 3 4 3 3" xfId="38795"/>
    <cellStyle name="Normal 3 2 4 3 3 4 4" xfId="17221"/>
    <cellStyle name="Normal 3 2 4 3 3 4 4 2" xfId="45957"/>
    <cellStyle name="Normal 3 2 4 3 3 4 5" xfId="31633"/>
    <cellStyle name="Normal 3 2 4 3 3 5" xfId="4532"/>
    <cellStyle name="Normal 3 2 4 3 3 5 2" xfId="11798"/>
    <cellStyle name="Normal 3 2 4 3 3 5 2 2" xfId="26176"/>
    <cellStyle name="Normal 3 2 4 3 3 5 2 2 2" xfId="54910"/>
    <cellStyle name="Normal 3 2 4 3 3 5 2 3" xfId="40586"/>
    <cellStyle name="Normal 3 2 4 3 3 5 3" xfId="19013"/>
    <cellStyle name="Normal 3 2 4 3 3 5 3 2" xfId="47748"/>
    <cellStyle name="Normal 3 2 4 3 3 5 4" xfId="33424"/>
    <cellStyle name="Normal 3 2 4 3 3 6" xfId="8205"/>
    <cellStyle name="Normal 3 2 4 3 3 6 2" xfId="22594"/>
    <cellStyle name="Normal 3 2 4 3 3 6 2 2" xfId="51329"/>
    <cellStyle name="Normal 3 2 4 3 3 6 3" xfId="37005"/>
    <cellStyle name="Normal 3 2 4 3 3 7" xfId="15431"/>
    <cellStyle name="Normal 3 2 4 3 3 7 2" xfId="44167"/>
    <cellStyle name="Normal 3 2 4 3 3 8" xfId="29843"/>
    <cellStyle name="Normal 3 2 4 3 4" xfId="1012"/>
    <cellStyle name="Normal 3 2 4 3 4 2" xfId="1995"/>
    <cellStyle name="Normal 3 2 4 3 4 2 2" xfId="3787"/>
    <cellStyle name="Normal 3 2 4 3 4 2 2 2" xfId="7446"/>
    <cellStyle name="Normal 3 2 4 3 4 2 2 2 2" xfId="14706"/>
    <cellStyle name="Normal 3 2 4 3 4 2 2 2 2 2" xfId="29084"/>
    <cellStyle name="Normal 3 2 4 3 4 2 2 2 2 2 2" xfId="57818"/>
    <cellStyle name="Normal 3 2 4 3 4 2 2 2 2 3" xfId="43494"/>
    <cellStyle name="Normal 3 2 4 3 4 2 2 2 3" xfId="21921"/>
    <cellStyle name="Normal 3 2 4 3 4 2 2 2 3 2" xfId="50656"/>
    <cellStyle name="Normal 3 2 4 3 4 2 2 2 4" xfId="36332"/>
    <cellStyle name="Normal 3 2 4 3 4 2 2 3" xfId="11119"/>
    <cellStyle name="Normal 3 2 4 3 4 2 2 3 2" xfId="25502"/>
    <cellStyle name="Normal 3 2 4 3 4 2 2 3 2 2" xfId="54237"/>
    <cellStyle name="Normal 3 2 4 3 4 2 2 3 3" xfId="39913"/>
    <cellStyle name="Normal 3 2 4 3 4 2 2 4" xfId="18339"/>
    <cellStyle name="Normal 3 2 4 3 4 2 2 4 2" xfId="47075"/>
    <cellStyle name="Normal 3 2 4 3 4 2 2 5" xfId="32751"/>
    <cellStyle name="Normal 3 2 4 3 4 2 3" xfId="5656"/>
    <cellStyle name="Normal 3 2 4 3 4 2 3 2" xfId="12916"/>
    <cellStyle name="Normal 3 2 4 3 4 2 3 2 2" xfId="27294"/>
    <cellStyle name="Normal 3 2 4 3 4 2 3 2 2 2" xfId="56028"/>
    <cellStyle name="Normal 3 2 4 3 4 2 3 2 3" xfId="41704"/>
    <cellStyle name="Normal 3 2 4 3 4 2 3 3" xfId="20131"/>
    <cellStyle name="Normal 3 2 4 3 4 2 3 3 2" xfId="48866"/>
    <cellStyle name="Normal 3 2 4 3 4 2 3 4" xfId="34542"/>
    <cellStyle name="Normal 3 2 4 3 4 2 4" xfId="9329"/>
    <cellStyle name="Normal 3 2 4 3 4 2 4 2" xfId="23712"/>
    <cellStyle name="Normal 3 2 4 3 4 2 4 2 2" xfId="52447"/>
    <cellStyle name="Normal 3 2 4 3 4 2 4 3" xfId="38123"/>
    <cellStyle name="Normal 3 2 4 3 4 2 5" xfId="16549"/>
    <cellStyle name="Normal 3 2 4 3 4 2 5 2" xfId="45285"/>
    <cellStyle name="Normal 3 2 4 3 4 2 6" xfId="30961"/>
    <cellStyle name="Normal 3 2 4 3 4 3" xfId="2891"/>
    <cellStyle name="Normal 3 2 4 3 4 3 2" xfId="6551"/>
    <cellStyle name="Normal 3 2 4 3 4 3 2 2" xfId="13811"/>
    <cellStyle name="Normal 3 2 4 3 4 3 2 2 2" xfId="28189"/>
    <cellStyle name="Normal 3 2 4 3 4 3 2 2 2 2" xfId="56923"/>
    <cellStyle name="Normal 3 2 4 3 4 3 2 2 3" xfId="42599"/>
    <cellStyle name="Normal 3 2 4 3 4 3 2 3" xfId="21026"/>
    <cellStyle name="Normal 3 2 4 3 4 3 2 3 2" xfId="49761"/>
    <cellStyle name="Normal 3 2 4 3 4 3 2 4" xfId="35437"/>
    <cellStyle name="Normal 3 2 4 3 4 3 3" xfId="10224"/>
    <cellStyle name="Normal 3 2 4 3 4 3 3 2" xfId="24607"/>
    <cellStyle name="Normal 3 2 4 3 4 3 3 2 2" xfId="53342"/>
    <cellStyle name="Normal 3 2 4 3 4 3 3 3" xfId="39018"/>
    <cellStyle name="Normal 3 2 4 3 4 3 4" xfId="17444"/>
    <cellStyle name="Normal 3 2 4 3 4 3 4 2" xfId="46180"/>
    <cellStyle name="Normal 3 2 4 3 4 3 5" xfId="31856"/>
    <cellStyle name="Normal 3 2 4 3 4 4" xfId="4756"/>
    <cellStyle name="Normal 3 2 4 3 4 4 2" xfId="12021"/>
    <cellStyle name="Normal 3 2 4 3 4 4 2 2" xfId="26399"/>
    <cellStyle name="Normal 3 2 4 3 4 4 2 2 2" xfId="55133"/>
    <cellStyle name="Normal 3 2 4 3 4 4 2 3" xfId="40809"/>
    <cellStyle name="Normal 3 2 4 3 4 4 3" xfId="19236"/>
    <cellStyle name="Normal 3 2 4 3 4 4 3 2" xfId="47971"/>
    <cellStyle name="Normal 3 2 4 3 4 4 4" xfId="33647"/>
    <cellStyle name="Normal 3 2 4 3 4 5" xfId="8428"/>
    <cellStyle name="Normal 3 2 4 3 4 5 2" xfId="22817"/>
    <cellStyle name="Normal 3 2 4 3 4 5 2 2" xfId="51552"/>
    <cellStyle name="Normal 3 2 4 3 4 5 3" xfId="37228"/>
    <cellStyle name="Normal 3 2 4 3 4 6" xfId="15654"/>
    <cellStyle name="Normal 3 2 4 3 4 6 2" xfId="44390"/>
    <cellStyle name="Normal 3 2 4 3 4 7" xfId="30066"/>
    <cellStyle name="Normal 3 2 4 3 5" xfId="1536"/>
    <cellStyle name="Normal 3 2 4 3 5 2" xfId="3340"/>
    <cellStyle name="Normal 3 2 4 3 5 2 2" xfId="6999"/>
    <cellStyle name="Normal 3 2 4 3 5 2 2 2" xfId="14259"/>
    <cellStyle name="Normal 3 2 4 3 5 2 2 2 2" xfId="28637"/>
    <cellStyle name="Normal 3 2 4 3 5 2 2 2 2 2" xfId="57371"/>
    <cellStyle name="Normal 3 2 4 3 5 2 2 2 3" xfId="43047"/>
    <cellStyle name="Normal 3 2 4 3 5 2 2 3" xfId="21474"/>
    <cellStyle name="Normal 3 2 4 3 5 2 2 3 2" xfId="50209"/>
    <cellStyle name="Normal 3 2 4 3 5 2 2 4" xfId="35885"/>
    <cellStyle name="Normal 3 2 4 3 5 2 3" xfId="10672"/>
    <cellStyle name="Normal 3 2 4 3 5 2 3 2" xfId="25055"/>
    <cellStyle name="Normal 3 2 4 3 5 2 3 2 2" xfId="53790"/>
    <cellStyle name="Normal 3 2 4 3 5 2 3 3" xfId="39466"/>
    <cellStyle name="Normal 3 2 4 3 5 2 4" xfId="17892"/>
    <cellStyle name="Normal 3 2 4 3 5 2 4 2" xfId="46628"/>
    <cellStyle name="Normal 3 2 4 3 5 2 5" xfId="32304"/>
    <cellStyle name="Normal 3 2 4 3 5 3" xfId="5209"/>
    <cellStyle name="Normal 3 2 4 3 5 3 2" xfId="12469"/>
    <cellStyle name="Normal 3 2 4 3 5 3 2 2" xfId="26847"/>
    <cellStyle name="Normal 3 2 4 3 5 3 2 2 2" xfId="55581"/>
    <cellStyle name="Normal 3 2 4 3 5 3 2 3" xfId="41257"/>
    <cellStyle name="Normal 3 2 4 3 5 3 3" xfId="19684"/>
    <cellStyle name="Normal 3 2 4 3 5 3 3 2" xfId="48419"/>
    <cellStyle name="Normal 3 2 4 3 5 3 4" xfId="34095"/>
    <cellStyle name="Normal 3 2 4 3 5 4" xfId="8882"/>
    <cellStyle name="Normal 3 2 4 3 5 4 2" xfId="23265"/>
    <cellStyle name="Normal 3 2 4 3 5 4 2 2" xfId="52000"/>
    <cellStyle name="Normal 3 2 4 3 5 4 3" xfId="37676"/>
    <cellStyle name="Normal 3 2 4 3 5 5" xfId="16102"/>
    <cellStyle name="Normal 3 2 4 3 5 5 2" xfId="44838"/>
    <cellStyle name="Normal 3 2 4 3 5 6" xfId="30514"/>
    <cellStyle name="Normal 3 2 4 3 6" xfId="2444"/>
    <cellStyle name="Normal 3 2 4 3 6 2" xfId="6104"/>
    <cellStyle name="Normal 3 2 4 3 6 2 2" xfId="13364"/>
    <cellStyle name="Normal 3 2 4 3 6 2 2 2" xfId="27742"/>
    <cellStyle name="Normal 3 2 4 3 6 2 2 2 2" xfId="56476"/>
    <cellStyle name="Normal 3 2 4 3 6 2 2 3" xfId="42152"/>
    <cellStyle name="Normal 3 2 4 3 6 2 3" xfId="20579"/>
    <cellStyle name="Normal 3 2 4 3 6 2 3 2" xfId="49314"/>
    <cellStyle name="Normal 3 2 4 3 6 2 4" xfId="34990"/>
    <cellStyle name="Normal 3 2 4 3 6 3" xfId="9777"/>
    <cellStyle name="Normal 3 2 4 3 6 3 2" xfId="24160"/>
    <cellStyle name="Normal 3 2 4 3 6 3 2 2" xfId="52895"/>
    <cellStyle name="Normal 3 2 4 3 6 3 3" xfId="38571"/>
    <cellStyle name="Normal 3 2 4 3 6 4" xfId="16997"/>
    <cellStyle name="Normal 3 2 4 3 6 4 2" xfId="45733"/>
    <cellStyle name="Normal 3 2 4 3 6 5" xfId="31409"/>
    <cellStyle name="Normal 3 2 4 3 7" xfId="4303"/>
    <cellStyle name="Normal 3 2 4 3 7 2" xfId="11573"/>
    <cellStyle name="Normal 3 2 4 3 7 2 2" xfId="25952"/>
    <cellStyle name="Normal 3 2 4 3 7 2 2 2" xfId="54686"/>
    <cellStyle name="Normal 3 2 4 3 7 2 3" xfId="40362"/>
    <cellStyle name="Normal 3 2 4 3 7 3" xfId="18789"/>
    <cellStyle name="Normal 3 2 4 3 7 3 2" xfId="47524"/>
    <cellStyle name="Normal 3 2 4 3 7 4" xfId="33200"/>
    <cellStyle name="Normal 3 2 4 3 8" xfId="7972"/>
    <cellStyle name="Normal 3 2 4 3 8 2" xfId="22370"/>
    <cellStyle name="Normal 3 2 4 3 8 2 2" xfId="51105"/>
    <cellStyle name="Normal 3 2 4 3 8 3" xfId="36781"/>
    <cellStyle name="Normal 3 2 4 3 9" xfId="15207"/>
    <cellStyle name="Normal 3 2 4 3 9 2" xfId="43943"/>
    <cellStyle name="Normal 3 2 4 4" xfId="560"/>
    <cellStyle name="Normal 3 2 4 4 2" xfId="845"/>
    <cellStyle name="Normal 3 2 4 4 2 2" xfId="1292"/>
    <cellStyle name="Normal 3 2 4 4 2 2 2" xfId="2275"/>
    <cellStyle name="Normal 3 2 4 4 2 2 2 2" xfId="4067"/>
    <cellStyle name="Normal 3 2 4 4 2 2 2 2 2" xfId="7726"/>
    <cellStyle name="Normal 3 2 4 4 2 2 2 2 2 2" xfId="14986"/>
    <cellStyle name="Normal 3 2 4 4 2 2 2 2 2 2 2" xfId="29364"/>
    <cellStyle name="Normal 3 2 4 4 2 2 2 2 2 2 2 2" xfId="58098"/>
    <cellStyle name="Normal 3 2 4 4 2 2 2 2 2 2 3" xfId="43774"/>
    <cellStyle name="Normal 3 2 4 4 2 2 2 2 2 3" xfId="22201"/>
    <cellStyle name="Normal 3 2 4 4 2 2 2 2 2 3 2" xfId="50936"/>
    <cellStyle name="Normal 3 2 4 4 2 2 2 2 2 4" xfId="36612"/>
    <cellStyle name="Normal 3 2 4 4 2 2 2 2 3" xfId="11399"/>
    <cellStyle name="Normal 3 2 4 4 2 2 2 2 3 2" xfId="25782"/>
    <cellStyle name="Normal 3 2 4 4 2 2 2 2 3 2 2" xfId="54517"/>
    <cellStyle name="Normal 3 2 4 4 2 2 2 2 3 3" xfId="40193"/>
    <cellStyle name="Normal 3 2 4 4 2 2 2 2 4" xfId="18619"/>
    <cellStyle name="Normal 3 2 4 4 2 2 2 2 4 2" xfId="47355"/>
    <cellStyle name="Normal 3 2 4 4 2 2 2 2 5" xfId="33031"/>
    <cellStyle name="Normal 3 2 4 4 2 2 2 3" xfId="5936"/>
    <cellStyle name="Normal 3 2 4 4 2 2 2 3 2" xfId="13196"/>
    <cellStyle name="Normal 3 2 4 4 2 2 2 3 2 2" xfId="27574"/>
    <cellStyle name="Normal 3 2 4 4 2 2 2 3 2 2 2" xfId="56308"/>
    <cellStyle name="Normal 3 2 4 4 2 2 2 3 2 3" xfId="41984"/>
    <cellStyle name="Normal 3 2 4 4 2 2 2 3 3" xfId="20411"/>
    <cellStyle name="Normal 3 2 4 4 2 2 2 3 3 2" xfId="49146"/>
    <cellStyle name="Normal 3 2 4 4 2 2 2 3 4" xfId="34822"/>
    <cellStyle name="Normal 3 2 4 4 2 2 2 4" xfId="9609"/>
    <cellStyle name="Normal 3 2 4 4 2 2 2 4 2" xfId="23992"/>
    <cellStyle name="Normal 3 2 4 4 2 2 2 4 2 2" xfId="52727"/>
    <cellStyle name="Normal 3 2 4 4 2 2 2 4 3" xfId="38403"/>
    <cellStyle name="Normal 3 2 4 4 2 2 2 5" xfId="16829"/>
    <cellStyle name="Normal 3 2 4 4 2 2 2 5 2" xfId="45565"/>
    <cellStyle name="Normal 3 2 4 4 2 2 2 6" xfId="31241"/>
    <cellStyle name="Normal 3 2 4 4 2 2 3" xfId="3171"/>
    <cellStyle name="Normal 3 2 4 4 2 2 3 2" xfId="6831"/>
    <cellStyle name="Normal 3 2 4 4 2 2 3 2 2" xfId="14091"/>
    <cellStyle name="Normal 3 2 4 4 2 2 3 2 2 2" xfId="28469"/>
    <cellStyle name="Normal 3 2 4 4 2 2 3 2 2 2 2" xfId="57203"/>
    <cellStyle name="Normal 3 2 4 4 2 2 3 2 2 3" xfId="42879"/>
    <cellStyle name="Normal 3 2 4 4 2 2 3 2 3" xfId="21306"/>
    <cellStyle name="Normal 3 2 4 4 2 2 3 2 3 2" xfId="50041"/>
    <cellStyle name="Normal 3 2 4 4 2 2 3 2 4" xfId="35717"/>
    <cellStyle name="Normal 3 2 4 4 2 2 3 3" xfId="10504"/>
    <cellStyle name="Normal 3 2 4 4 2 2 3 3 2" xfId="24887"/>
    <cellStyle name="Normal 3 2 4 4 2 2 3 3 2 2" xfId="53622"/>
    <cellStyle name="Normal 3 2 4 4 2 2 3 3 3" xfId="39298"/>
    <cellStyle name="Normal 3 2 4 4 2 2 3 4" xfId="17724"/>
    <cellStyle name="Normal 3 2 4 4 2 2 3 4 2" xfId="46460"/>
    <cellStyle name="Normal 3 2 4 4 2 2 3 5" xfId="32136"/>
    <cellStyle name="Normal 3 2 4 4 2 2 4" xfId="5036"/>
    <cellStyle name="Normal 3 2 4 4 2 2 4 2" xfId="12301"/>
    <cellStyle name="Normal 3 2 4 4 2 2 4 2 2" xfId="26679"/>
    <cellStyle name="Normal 3 2 4 4 2 2 4 2 2 2" xfId="55413"/>
    <cellStyle name="Normal 3 2 4 4 2 2 4 2 3" xfId="41089"/>
    <cellStyle name="Normal 3 2 4 4 2 2 4 3" xfId="19516"/>
    <cellStyle name="Normal 3 2 4 4 2 2 4 3 2" xfId="48251"/>
    <cellStyle name="Normal 3 2 4 4 2 2 4 4" xfId="33927"/>
    <cellStyle name="Normal 3 2 4 4 2 2 5" xfId="8708"/>
    <cellStyle name="Normal 3 2 4 4 2 2 5 2" xfId="23097"/>
    <cellStyle name="Normal 3 2 4 4 2 2 5 2 2" xfId="51832"/>
    <cellStyle name="Normal 3 2 4 4 2 2 5 3" xfId="37508"/>
    <cellStyle name="Normal 3 2 4 4 2 2 6" xfId="15934"/>
    <cellStyle name="Normal 3 2 4 4 2 2 6 2" xfId="44670"/>
    <cellStyle name="Normal 3 2 4 4 2 2 7" xfId="30346"/>
    <cellStyle name="Normal 3 2 4 4 2 3" xfId="1828"/>
    <cellStyle name="Normal 3 2 4 4 2 3 2" xfId="3620"/>
    <cellStyle name="Normal 3 2 4 4 2 3 2 2" xfId="7279"/>
    <cellStyle name="Normal 3 2 4 4 2 3 2 2 2" xfId="14539"/>
    <cellStyle name="Normal 3 2 4 4 2 3 2 2 2 2" xfId="28917"/>
    <cellStyle name="Normal 3 2 4 4 2 3 2 2 2 2 2" xfId="57651"/>
    <cellStyle name="Normal 3 2 4 4 2 3 2 2 2 3" xfId="43327"/>
    <cellStyle name="Normal 3 2 4 4 2 3 2 2 3" xfId="21754"/>
    <cellStyle name="Normal 3 2 4 4 2 3 2 2 3 2" xfId="50489"/>
    <cellStyle name="Normal 3 2 4 4 2 3 2 2 4" xfId="36165"/>
    <cellStyle name="Normal 3 2 4 4 2 3 2 3" xfId="10952"/>
    <cellStyle name="Normal 3 2 4 4 2 3 2 3 2" xfId="25335"/>
    <cellStyle name="Normal 3 2 4 4 2 3 2 3 2 2" xfId="54070"/>
    <cellStyle name="Normal 3 2 4 4 2 3 2 3 3" xfId="39746"/>
    <cellStyle name="Normal 3 2 4 4 2 3 2 4" xfId="18172"/>
    <cellStyle name="Normal 3 2 4 4 2 3 2 4 2" xfId="46908"/>
    <cellStyle name="Normal 3 2 4 4 2 3 2 5" xfId="32584"/>
    <cellStyle name="Normal 3 2 4 4 2 3 3" xfId="5489"/>
    <cellStyle name="Normal 3 2 4 4 2 3 3 2" xfId="12749"/>
    <cellStyle name="Normal 3 2 4 4 2 3 3 2 2" xfId="27127"/>
    <cellStyle name="Normal 3 2 4 4 2 3 3 2 2 2" xfId="55861"/>
    <cellStyle name="Normal 3 2 4 4 2 3 3 2 3" xfId="41537"/>
    <cellStyle name="Normal 3 2 4 4 2 3 3 3" xfId="19964"/>
    <cellStyle name="Normal 3 2 4 4 2 3 3 3 2" xfId="48699"/>
    <cellStyle name="Normal 3 2 4 4 2 3 3 4" xfId="34375"/>
    <cellStyle name="Normal 3 2 4 4 2 3 4" xfId="9162"/>
    <cellStyle name="Normal 3 2 4 4 2 3 4 2" xfId="23545"/>
    <cellStyle name="Normal 3 2 4 4 2 3 4 2 2" xfId="52280"/>
    <cellStyle name="Normal 3 2 4 4 2 3 4 3" xfId="37956"/>
    <cellStyle name="Normal 3 2 4 4 2 3 5" xfId="16382"/>
    <cellStyle name="Normal 3 2 4 4 2 3 5 2" xfId="45118"/>
    <cellStyle name="Normal 3 2 4 4 2 3 6" xfId="30794"/>
    <cellStyle name="Normal 3 2 4 4 2 4" xfId="2724"/>
    <cellStyle name="Normal 3 2 4 4 2 4 2" xfId="6384"/>
    <cellStyle name="Normal 3 2 4 4 2 4 2 2" xfId="13644"/>
    <cellStyle name="Normal 3 2 4 4 2 4 2 2 2" xfId="28022"/>
    <cellStyle name="Normal 3 2 4 4 2 4 2 2 2 2" xfId="56756"/>
    <cellStyle name="Normal 3 2 4 4 2 4 2 2 3" xfId="42432"/>
    <cellStyle name="Normal 3 2 4 4 2 4 2 3" xfId="20859"/>
    <cellStyle name="Normal 3 2 4 4 2 4 2 3 2" xfId="49594"/>
    <cellStyle name="Normal 3 2 4 4 2 4 2 4" xfId="35270"/>
    <cellStyle name="Normal 3 2 4 4 2 4 3" xfId="10057"/>
    <cellStyle name="Normal 3 2 4 4 2 4 3 2" xfId="24440"/>
    <cellStyle name="Normal 3 2 4 4 2 4 3 2 2" xfId="53175"/>
    <cellStyle name="Normal 3 2 4 4 2 4 3 3" xfId="38851"/>
    <cellStyle name="Normal 3 2 4 4 2 4 4" xfId="17277"/>
    <cellStyle name="Normal 3 2 4 4 2 4 4 2" xfId="46013"/>
    <cellStyle name="Normal 3 2 4 4 2 4 5" xfId="31689"/>
    <cellStyle name="Normal 3 2 4 4 2 5" xfId="4589"/>
    <cellStyle name="Normal 3 2 4 4 2 5 2" xfId="11854"/>
    <cellStyle name="Normal 3 2 4 4 2 5 2 2" xfId="26232"/>
    <cellStyle name="Normal 3 2 4 4 2 5 2 2 2" xfId="54966"/>
    <cellStyle name="Normal 3 2 4 4 2 5 2 3" xfId="40642"/>
    <cellStyle name="Normal 3 2 4 4 2 5 3" xfId="19069"/>
    <cellStyle name="Normal 3 2 4 4 2 5 3 2" xfId="47804"/>
    <cellStyle name="Normal 3 2 4 4 2 5 4" xfId="33480"/>
    <cellStyle name="Normal 3 2 4 4 2 6" xfId="8261"/>
    <cellStyle name="Normal 3 2 4 4 2 6 2" xfId="22650"/>
    <cellStyle name="Normal 3 2 4 4 2 6 2 2" xfId="51385"/>
    <cellStyle name="Normal 3 2 4 4 2 6 3" xfId="37061"/>
    <cellStyle name="Normal 3 2 4 4 2 7" xfId="15487"/>
    <cellStyle name="Normal 3 2 4 4 2 7 2" xfId="44223"/>
    <cellStyle name="Normal 3 2 4 4 2 8" xfId="29899"/>
    <cellStyle name="Normal 3 2 4 4 3" xfId="1068"/>
    <cellStyle name="Normal 3 2 4 4 3 2" xfId="2051"/>
    <cellStyle name="Normal 3 2 4 4 3 2 2" xfId="3843"/>
    <cellStyle name="Normal 3 2 4 4 3 2 2 2" xfId="7502"/>
    <cellStyle name="Normal 3 2 4 4 3 2 2 2 2" xfId="14762"/>
    <cellStyle name="Normal 3 2 4 4 3 2 2 2 2 2" xfId="29140"/>
    <cellStyle name="Normal 3 2 4 4 3 2 2 2 2 2 2" xfId="57874"/>
    <cellStyle name="Normal 3 2 4 4 3 2 2 2 2 3" xfId="43550"/>
    <cellStyle name="Normal 3 2 4 4 3 2 2 2 3" xfId="21977"/>
    <cellStyle name="Normal 3 2 4 4 3 2 2 2 3 2" xfId="50712"/>
    <cellStyle name="Normal 3 2 4 4 3 2 2 2 4" xfId="36388"/>
    <cellStyle name="Normal 3 2 4 4 3 2 2 3" xfId="11175"/>
    <cellStyle name="Normal 3 2 4 4 3 2 2 3 2" xfId="25558"/>
    <cellStyle name="Normal 3 2 4 4 3 2 2 3 2 2" xfId="54293"/>
    <cellStyle name="Normal 3 2 4 4 3 2 2 3 3" xfId="39969"/>
    <cellStyle name="Normal 3 2 4 4 3 2 2 4" xfId="18395"/>
    <cellStyle name="Normal 3 2 4 4 3 2 2 4 2" xfId="47131"/>
    <cellStyle name="Normal 3 2 4 4 3 2 2 5" xfId="32807"/>
    <cellStyle name="Normal 3 2 4 4 3 2 3" xfId="5712"/>
    <cellStyle name="Normal 3 2 4 4 3 2 3 2" xfId="12972"/>
    <cellStyle name="Normal 3 2 4 4 3 2 3 2 2" xfId="27350"/>
    <cellStyle name="Normal 3 2 4 4 3 2 3 2 2 2" xfId="56084"/>
    <cellStyle name="Normal 3 2 4 4 3 2 3 2 3" xfId="41760"/>
    <cellStyle name="Normal 3 2 4 4 3 2 3 3" xfId="20187"/>
    <cellStyle name="Normal 3 2 4 4 3 2 3 3 2" xfId="48922"/>
    <cellStyle name="Normal 3 2 4 4 3 2 3 4" xfId="34598"/>
    <cellStyle name="Normal 3 2 4 4 3 2 4" xfId="9385"/>
    <cellStyle name="Normal 3 2 4 4 3 2 4 2" xfId="23768"/>
    <cellStyle name="Normal 3 2 4 4 3 2 4 2 2" xfId="52503"/>
    <cellStyle name="Normal 3 2 4 4 3 2 4 3" xfId="38179"/>
    <cellStyle name="Normal 3 2 4 4 3 2 5" xfId="16605"/>
    <cellStyle name="Normal 3 2 4 4 3 2 5 2" xfId="45341"/>
    <cellStyle name="Normal 3 2 4 4 3 2 6" xfId="31017"/>
    <cellStyle name="Normal 3 2 4 4 3 3" xfId="2947"/>
    <cellStyle name="Normal 3 2 4 4 3 3 2" xfId="6607"/>
    <cellStyle name="Normal 3 2 4 4 3 3 2 2" xfId="13867"/>
    <cellStyle name="Normal 3 2 4 4 3 3 2 2 2" xfId="28245"/>
    <cellStyle name="Normal 3 2 4 4 3 3 2 2 2 2" xfId="56979"/>
    <cellStyle name="Normal 3 2 4 4 3 3 2 2 3" xfId="42655"/>
    <cellStyle name="Normal 3 2 4 4 3 3 2 3" xfId="21082"/>
    <cellStyle name="Normal 3 2 4 4 3 3 2 3 2" xfId="49817"/>
    <cellStyle name="Normal 3 2 4 4 3 3 2 4" xfId="35493"/>
    <cellStyle name="Normal 3 2 4 4 3 3 3" xfId="10280"/>
    <cellStyle name="Normal 3 2 4 4 3 3 3 2" xfId="24663"/>
    <cellStyle name="Normal 3 2 4 4 3 3 3 2 2" xfId="53398"/>
    <cellStyle name="Normal 3 2 4 4 3 3 3 3" xfId="39074"/>
    <cellStyle name="Normal 3 2 4 4 3 3 4" xfId="17500"/>
    <cellStyle name="Normal 3 2 4 4 3 3 4 2" xfId="46236"/>
    <cellStyle name="Normal 3 2 4 4 3 3 5" xfId="31912"/>
    <cellStyle name="Normal 3 2 4 4 3 4" xfId="4812"/>
    <cellStyle name="Normal 3 2 4 4 3 4 2" xfId="12077"/>
    <cellStyle name="Normal 3 2 4 4 3 4 2 2" xfId="26455"/>
    <cellStyle name="Normal 3 2 4 4 3 4 2 2 2" xfId="55189"/>
    <cellStyle name="Normal 3 2 4 4 3 4 2 3" xfId="40865"/>
    <cellStyle name="Normal 3 2 4 4 3 4 3" xfId="19292"/>
    <cellStyle name="Normal 3 2 4 4 3 4 3 2" xfId="48027"/>
    <cellStyle name="Normal 3 2 4 4 3 4 4" xfId="33703"/>
    <cellStyle name="Normal 3 2 4 4 3 5" xfId="8484"/>
    <cellStyle name="Normal 3 2 4 4 3 5 2" xfId="22873"/>
    <cellStyle name="Normal 3 2 4 4 3 5 2 2" xfId="51608"/>
    <cellStyle name="Normal 3 2 4 4 3 5 3" xfId="37284"/>
    <cellStyle name="Normal 3 2 4 4 3 6" xfId="15710"/>
    <cellStyle name="Normal 3 2 4 4 3 6 2" xfId="44446"/>
    <cellStyle name="Normal 3 2 4 4 3 7" xfId="30122"/>
    <cellStyle name="Normal 3 2 4 4 4" xfId="1599"/>
    <cellStyle name="Normal 3 2 4 4 4 2" xfId="3396"/>
    <cellStyle name="Normal 3 2 4 4 4 2 2" xfId="7055"/>
    <cellStyle name="Normal 3 2 4 4 4 2 2 2" xfId="14315"/>
    <cellStyle name="Normal 3 2 4 4 4 2 2 2 2" xfId="28693"/>
    <cellStyle name="Normal 3 2 4 4 4 2 2 2 2 2" xfId="57427"/>
    <cellStyle name="Normal 3 2 4 4 4 2 2 2 3" xfId="43103"/>
    <cellStyle name="Normal 3 2 4 4 4 2 2 3" xfId="21530"/>
    <cellStyle name="Normal 3 2 4 4 4 2 2 3 2" xfId="50265"/>
    <cellStyle name="Normal 3 2 4 4 4 2 2 4" xfId="35941"/>
    <cellStyle name="Normal 3 2 4 4 4 2 3" xfId="10728"/>
    <cellStyle name="Normal 3 2 4 4 4 2 3 2" xfId="25111"/>
    <cellStyle name="Normal 3 2 4 4 4 2 3 2 2" xfId="53846"/>
    <cellStyle name="Normal 3 2 4 4 4 2 3 3" xfId="39522"/>
    <cellStyle name="Normal 3 2 4 4 4 2 4" xfId="17948"/>
    <cellStyle name="Normal 3 2 4 4 4 2 4 2" xfId="46684"/>
    <cellStyle name="Normal 3 2 4 4 4 2 5" xfId="32360"/>
    <cellStyle name="Normal 3 2 4 4 4 3" xfId="5265"/>
    <cellStyle name="Normal 3 2 4 4 4 3 2" xfId="12525"/>
    <cellStyle name="Normal 3 2 4 4 4 3 2 2" xfId="26903"/>
    <cellStyle name="Normal 3 2 4 4 4 3 2 2 2" xfId="55637"/>
    <cellStyle name="Normal 3 2 4 4 4 3 2 3" xfId="41313"/>
    <cellStyle name="Normal 3 2 4 4 4 3 3" xfId="19740"/>
    <cellStyle name="Normal 3 2 4 4 4 3 3 2" xfId="48475"/>
    <cellStyle name="Normal 3 2 4 4 4 3 4" xfId="34151"/>
    <cellStyle name="Normal 3 2 4 4 4 4" xfId="8938"/>
    <cellStyle name="Normal 3 2 4 4 4 4 2" xfId="23321"/>
    <cellStyle name="Normal 3 2 4 4 4 4 2 2" xfId="52056"/>
    <cellStyle name="Normal 3 2 4 4 4 4 3" xfId="37732"/>
    <cellStyle name="Normal 3 2 4 4 4 5" xfId="16158"/>
    <cellStyle name="Normal 3 2 4 4 4 5 2" xfId="44894"/>
    <cellStyle name="Normal 3 2 4 4 4 6" xfId="30570"/>
    <cellStyle name="Normal 3 2 4 4 5" xfId="2500"/>
    <cellStyle name="Normal 3 2 4 4 5 2" xfId="6160"/>
    <cellStyle name="Normal 3 2 4 4 5 2 2" xfId="13420"/>
    <cellStyle name="Normal 3 2 4 4 5 2 2 2" xfId="27798"/>
    <cellStyle name="Normal 3 2 4 4 5 2 2 2 2" xfId="56532"/>
    <cellStyle name="Normal 3 2 4 4 5 2 2 3" xfId="42208"/>
    <cellStyle name="Normal 3 2 4 4 5 2 3" xfId="20635"/>
    <cellStyle name="Normal 3 2 4 4 5 2 3 2" xfId="49370"/>
    <cellStyle name="Normal 3 2 4 4 5 2 4" xfId="35046"/>
    <cellStyle name="Normal 3 2 4 4 5 3" xfId="9833"/>
    <cellStyle name="Normal 3 2 4 4 5 3 2" xfId="24216"/>
    <cellStyle name="Normal 3 2 4 4 5 3 2 2" xfId="52951"/>
    <cellStyle name="Normal 3 2 4 4 5 3 3" xfId="38627"/>
    <cellStyle name="Normal 3 2 4 4 5 4" xfId="17053"/>
    <cellStyle name="Normal 3 2 4 4 5 4 2" xfId="45789"/>
    <cellStyle name="Normal 3 2 4 4 5 5" xfId="31465"/>
    <cellStyle name="Normal 3 2 4 4 6" xfId="4363"/>
    <cellStyle name="Normal 3 2 4 4 6 2" xfId="11630"/>
    <cellStyle name="Normal 3 2 4 4 6 2 2" xfId="26008"/>
    <cellStyle name="Normal 3 2 4 4 6 2 2 2" xfId="54742"/>
    <cellStyle name="Normal 3 2 4 4 6 2 3" xfId="40418"/>
    <cellStyle name="Normal 3 2 4 4 6 3" xfId="18845"/>
    <cellStyle name="Normal 3 2 4 4 6 3 2" xfId="47580"/>
    <cellStyle name="Normal 3 2 4 4 6 4" xfId="33256"/>
    <cellStyle name="Normal 3 2 4 4 7" xfId="8033"/>
    <cellStyle name="Normal 3 2 4 4 7 2" xfId="22426"/>
    <cellStyle name="Normal 3 2 4 4 7 2 2" xfId="51161"/>
    <cellStyle name="Normal 3 2 4 4 7 3" xfId="36837"/>
    <cellStyle name="Normal 3 2 4 4 8" xfId="15263"/>
    <cellStyle name="Normal 3 2 4 4 8 2" xfId="43999"/>
    <cellStyle name="Normal 3 2 4 4 9" xfId="29675"/>
    <cellStyle name="Normal 3 2 4 5" xfId="729"/>
    <cellStyle name="Normal 3 2 4 5 2" xfId="1180"/>
    <cellStyle name="Normal 3 2 4 5 2 2" xfId="2163"/>
    <cellStyle name="Normal 3 2 4 5 2 2 2" xfId="3955"/>
    <cellStyle name="Normal 3 2 4 5 2 2 2 2" xfId="7614"/>
    <cellStyle name="Normal 3 2 4 5 2 2 2 2 2" xfId="14874"/>
    <cellStyle name="Normal 3 2 4 5 2 2 2 2 2 2" xfId="29252"/>
    <cellStyle name="Normal 3 2 4 5 2 2 2 2 2 2 2" xfId="57986"/>
    <cellStyle name="Normal 3 2 4 5 2 2 2 2 2 3" xfId="43662"/>
    <cellStyle name="Normal 3 2 4 5 2 2 2 2 3" xfId="22089"/>
    <cellStyle name="Normal 3 2 4 5 2 2 2 2 3 2" xfId="50824"/>
    <cellStyle name="Normal 3 2 4 5 2 2 2 2 4" xfId="36500"/>
    <cellStyle name="Normal 3 2 4 5 2 2 2 3" xfId="11287"/>
    <cellStyle name="Normal 3 2 4 5 2 2 2 3 2" xfId="25670"/>
    <cellStyle name="Normal 3 2 4 5 2 2 2 3 2 2" xfId="54405"/>
    <cellStyle name="Normal 3 2 4 5 2 2 2 3 3" xfId="40081"/>
    <cellStyle name="Normal 3 2 4 5 2 2 2 4" xfId="18507"/>
    <cellStyle name="Normal 3 2 4 5 2 2 2 4 2" xfId="47243"/>
    <cellStyle name="Normal 3 2 4 5 2 2 2 5" xfId="32919"/>
    <cellStyle name="Normal 3 2 4 5 2 2 3" xfId="5824"/>
    <cellStyle name="Normal 3 2 4 5 2 2 3 2" xfId="13084"/>
    <cellStyle name="Normal 3 2 4 5 2 2 3 2 2" xfId="27462"/>
    <cellStyle name="Normal 3 2 4 5 2 2 3 2 2 2" xfId="56196"/>
    <cellStyle name="Normal 3 2 4 5 2 2 3 2 3" xfId="41872"/>
    <cellStyle name="Normal 3 2 4 5 2 2 3 3" xfId="20299"/>
    <cellStyle name="Normal 3 2 4 5 2 2 3 3 2" xfId="49034"/>
    <cellStyle name="Normal 3 2 4 5 2 2 3 4" xfId="34710"/>
    <cellStyle name="Normal 3 2 4 5 2 2 4" xfId="9497"/>
    <cellStyle name="Normal 3 2 4 5 2 2 4 2" xfId="23880"/>
    <cellStyle name="Normal 3 2 4 5 2 2 4 2 2" xfId="52615"/>
    <cellStyle name="Normal 3 2 4 5 2 2 4 3" xfId="38291"/>
    <cellStyle name="Normal 3 2 4 5 2 2 5" xfId="16717"/>
    <cellStyle name="Normal 3 2 4 5 2 2 5 2" xfId="45453"/>
    <cellStyle name="Normal 3 2 4 5 2 2 6" xfId="31129"/>
    <cellStyle name="Normal 3 2 4 5 2 3" xfId="3059"/>
    <cellStyle name="Normal 3 2 4 5 2 3 2" xfId="6719"/>
    <cellStyle name="Normal 3 2 4 5 2 3 2 2" xfId="13979"/>
    <cellStyle name="Normal 3 2 4 5 2 3 2 2 2" xfId="28357"/>
    <cellStyle name="Normal 3 2 4 5 2 3 2 2 2 2" xfId="57091"/>
    <cellStyle name="Normal 3 2 4 5 2 3 2 2 3" xfId="42767"/>
    <cellStyle name="Normal 3 2 4 5 2 3 2 3" xfId="21194"/>
    <cellStyle name="Normal 3 2 4 5 2 3 2 3 2" xfId="49929"/>
    <cellStyle name="Normal 3 2 4 5 2 3 2 4" xfId="35605"/>
    <cellStyle name="Normal 3 2 4 5 2 3 3" xfId="10392"/>
    <cellStyle name="Normal 3 2 4 5 2 3 3 2" xfId="24775"/>
    <cellStyle name="Normal 3 2 4 5 2 3 3 2 2" xfId="53510"/>
    <cellStyle name="Normal 3 2 4 5 2 3 3 3" xfId="39186"/>
    <cellStyle name="Normal 3 2 4 5 2 3 4" xfId="17612"/>
    <cellStyle name="Normal 3 2 4 5 2 3 4 2" xfId="46348"/>
    <cellStyle name="Normal 3 2 4 5 2 3 5" xfId="32024"/>
    <cellStyle name="Normal 3 2 4 5 2 4" xfId="4924"/>
    <cellStyle name="Normal 3 2 4 5 2 4 2" xfId="12189"/>
    <cellStyle name="Normal 3 2 4 5 2 4 2 2" xfId="26567"/>
    <cellStyle name="Normal 3 2 4 5 2 4 2 2 2" xfId="55301"/>
    <cellStyle name="Normal 3 2 4 5 2 4 2 3" xfId="40977"/>
    <cellStyle name="Normal 3 2 4 5 2 4 3" xfId="19404"/>
    <cellStyle name="Normal 3 2 4 5 2 4 3 2" xfId="48139"/>
    <cellStyle name="Normal 3 2 4 5 2 4 4" xfId="33815"/>
    <cellStyle name="Normal 3 2 4 5 2 5" xfId="8596"/>
    <cellStyle name="Normal 3 2 4 5 2 5 2" xfId="22985"/>
    <cellStyle name="Normal 3 2 4 5 2 5 2 2" xfId="51720"/>
    <cellStyle name="Normal 3 2 4 5 2 5 3" xfId="37396"/>
    <cellStyle name="Normal 3 2 4 5 2 6" xfId="15822"/>
    <cellStyle name="Normal 3 2 4 5 2 6 2" xfId="44558"/>
    <cellStyle name="Normal 3 2 4 5 2 7" xfId="30234"/>
    <cellStyle name="Normal 3 2 4 5 3" xfId="1716"/>
    <cellStyle name="Normal 3 2 4 5 3 2" xfId="3508"/>
    <cellStyle name="Normal 3 2 4 5 3 2 2" xfId="7167"/>
    <cellStyle name="Normal 3 2 4 5 3 2 2 2" xfId="14427"/>
    <cellStyle name="Normal 3 2 4 5 3 2 2 2 2" xfId="28805"/>
    <cellStyle name="Normal 3 2 4 5 3 2 2 2 2 2" xfId="57539"/>
    <cellStyle name="Normal 3 2 4 5 3 2 2 2 3" xfId="43215"/>
    <cellStyle name="Normal 3 2 4 5 3 2 2 3" xfId="21642"/>
    <cellStyle name="Normal 3 2 4 5 3 2 2 3 2" xfId="50377"/>
    <cellStyle name="Normal 3 2 4 5 3 2 2 4" xfId="36053"/>
    <cellStyle name="Normal 3 2 4 5 3 2 3" xfId="10840"/>
    <cellStyle name="Normal 3 2 4 5 3 2 3 2" xfId="25223"/>
    <cellStyle name="Normal 3 2 4 5 3 2 3 2 2" xfId="53958"/>
    <cellStyle name="Normal 3 2 4 5 3 2 3 3" xfId="39634"/>
    <cellStyle name="Normal 3 2 4 5 3 2 4" xfId="18060"/>
    <cellStyle name="Normal 3 2 4 5 3 2 4 2" xfId="46796"/>
    <cellStyle name="Normal 3 2 4 5 3 2 5" xfId="32472"/>
    <cellStyle name="Normal 3 2 4 5 3 3" xfId="5377"/>
    <cellStyle name="Normal 3 2 4 5 3 3 2" xfId="12637"/>
    <cellStyle name="Normal 3 2 4 5 3 3 2 2" xfId="27015"/>
    <cellStyle name="Normal 3 2 4 5 3 3 2 2 2" xfId="55749"/>
    <cellStyle name="Normal 3 2 4 5 3 3 2 3" xfId="41425"/>
    <cellStyle name="Normal 3 2 4 5 3 3 3" xfId="19852"/>
    <cellStyle name="Normal 3 2 4 5 3 3 3 2" xfId="48587"/>
    <cellStyle name="Normal 3 2 4 5 3 3 4" xfId="34263"/>
    <cellStyle name="Normal 3 2 4 5 3 4" xfId="9050"/>
    <cellStyle name="Normal 3 2 4 5 3 4 2" xfId="23433"/>
    <cellStyle name="Normal 3 2 4 5 3 4 2 2" xfId="52168"/>
    <cellStyle name="Normal 3 2 4 5 3 4 3" xfId="37844"/>
    <cellStyle name="Normal 3 2 4 5 3 5" xfId="16270"/>
    <cellStyle name="Normal 3 2 4 5 3 5 2" xfId="45006"/>
    <cellStyle name="Normal 3 2 4 5 3 6" xfId="30682"/>
    <cellStyle name="Normal 3 2 4 5 4" xfId="2612"/>
    <cellStyle name="Normal 3 2 4 5 4 2" xfId="6272"/>
    <cellStyle name="Normal 3 2 4 5 4 2 2" xfId="13532"/>
    <cellStyle name="Normal 3 2 4 5 4 2 2 2" xfId="27910"/>
    <cellStyle name="Normal 3 2 4 5 4 2 2 2 2" xfId="56644"/>
    <cellStyle name="Normal 3 2 4 5 4 2 2 3" xfId="42320"/>
    <cellStyle name="Normal 3 2 4 5 4 2 3" xfId="20747"/>
    <cellStyle name="Normal 3 2 4 5 4 2 3 2" xfId="49482"/>
    <cellStyle name="Normal 3 2 4 5 4 2 4" xfId="35158"/>
    <cellStyle name="Normal 3 2 4 5 4 3" xfId="9945"/>
    <cellStyle name="Normal 3 2 4 5 4 3 2" xfId="24328"/>
    <cellStyle name="Normal 3 2 4 5 4 3 2 2" xfId="53063"/>
    <cellStyle name="Normal 3 2 4 5 4 3 3" xfId="38739"/>
    <cellStyle name="Normal 3 2 4 5 4 4" xfId="17165"/>
    <cellStyle name="Normal 3 2 4 5 4 4 2" xfId="45901"/>
    <cellStyle name="Normal 3 2 4 5 4 5" xfId="31577"/>
    <cellStyle name="Normal 3 2 4 5 5" xfId="4476"/>
    <cellStyle name="Normal 3 2 4 5 5 2" xfId="11742"/>
    <cellStyle name="Normal 3 2 4 5 5 2 2" xfId="26120"/>
    <cellStyle name="Normal 3 2 4 5 5 2 2 2" xfId="54854"/>
    <cellStyle name="Normal 3 2 4 5 5 2 3" xfId="40530"/>
    <cellStyle name="Normal 3 2 4 5 5 3" xfId="18957"/>
    <cellStyle name="Normal 3 2 4 5 5 3 2" xfId="47692"/>
    <cellStyle name="Normal 3 2 4 5 5 4" xfId="33368"/>
    <cellStyle name="Normal 3 2 4 5 6" xfId="8149"/>
    <cellStyle name="Normal 3 2 4 5 6 2" xfId="22538"/>
    <cellStyle name="Normal 3 2 4 5 6 2 2" xfId="51273"/>
    <cellStyle name="Normal 3 2 4 5 6 3" xfId="36949"/>
    <cellStyle name="Normal 3 2 4 5 7" xfId="15375"/>
    <cellStyle name="Normal 3 2 4 5 7 2" xfId="44111"/>
    <cellStyle name="Normal 3 2 4 5 8" xfId="29787"/>
    <cellStyle name="Normal 3 2 4 6" xfId="956"/>
    <cellStyle name="Normal 3 2 4 6 2" xfId="1939"/>
    <cellStyle name="Normal 3 2 4 6 2 2" xfId="3731"/>
    <cellStyle name="Normal 3 2 4 6 2 2 2" xfId="7390"/>
    <cellStyle name="Normal 3 2 4 6 2 2 2 2" xfId="14650"/>
    <cellStyle name="Normal 3 2 4 6 2 2 2 2 2" xfId="29028"/>
    <cellStyle name="Normal 3 2 4 6 2 2 2 2 2 2" xfId="57762"/>
    <cellStyle name="Normal 3 2 4 6 2 2 2 2 3" xfId="43438"/>
    <cellStyle name="Normal 3 2 4 6 2 2 2 3" xfId="21865"/>
    <cellStyle name="Normal 3 2 4 6 2 2 2 3 2" xfId="50600"/>
    <cellStyle name="Normal 3 2 4 6 2 2 2 4" xfId="36276"/>
    <cellStyle name="Normal 3 2 4 6 2 2 3" xfId="11063"/>
    <cellStyle name="Normal 3 2 4 6 2 2 3 2" xfId="25446"/>
    <cellStyle name="Normal 3 2 4 6 2 2 3 2 2" xfId="54181"/>
    <cellStyle name="Normal 3 2 4 6 2 2 3 3" xfId="39857"/>
    <cellStyle name="Normal 3 2 4 6 2 2 4" xfId="18283"/>
    <cellStyle name="Normal 3 2 4 6 2 2 4 2" xfId="47019"/>
    <cellStyle name="Normal 3 2 4 6 2 2 5" xfId="32695"/>
    <cellStyle name="Normal 3 2 4 6 2 3" xfId="5600"/>
    <cellStyle name="Normal 3 2 4 6 2 3 2" xfId="12860"/>
    <cellStyle name="Normal 3 2 4 6 2 3 2 2" xfId="27238"/>
    <cellStyle name="Normal 3 2 4 6 2 3 2 2 2" xfId="55972"/>
    <cellStyle name="Normal 3 2 4 6 2 3 2 3" xfId="41648"/>
    <cellStyle name="Normal 3 2 4 6 2 3 3" xfId="20075"/>
    <cellStyle name="Normal 3 2 4 6 2 3 3 2" xfId="48810"/>
    <cellStyle name="Normal 3 2 4 6 2 3 4" xfId="34486"/>
    <cellStyle name="Normal 3 2 4 6 2 4" xfId="9273"/>
    <cellStyle name="Normal 3 2 4 6 2 4 2" xfId="23656"/>
    <cellStyle name="Normal 3 2 4 6 2 4 2 2" xfId="52391"/>
    <cellStyle name="Normal 3 2 4 6 2 4 3" xfId="38067"/>
    <cellStyle name="Normal 3 2 4 6 2 5" xfId="16493"/>
    <cellStyle name="Normal 3 2 4 6 2 5 2" xfId="45229"/>
    <cellStyle name="Normal 3 2 4 6 2 6" xfId="30905"/>
    <cellStyle name="Normal 3 2 4 6 3" xfId="2835"/>
    <cellStyle name="Normal 3 2 4 6 3 2" xfId="6495"/>
    <cellStyle name="Normal 3 2 4 6 3 2 2" xfId="13755"/>
    <cellStyle name="Normal 3 2 4 6 3 2 2 2" xfId="28133"/>
    <cellStyle name="Normal 3 2 4 6 3 2 2 2 2" xfId="56867"/>
    <cellStyle name="Normal 3 2 4 6 3 2 2 3" xfId="42543"/>
    <cellStyle name="Normal 3 2 4 6 3 2 3" xfId="20970"/>
    <cellStyle name="Normal 3 2 4 6 3 2 3 2" xfId="49705"/>
    <cellStyle name="Normal 3 2 4 6 3 2 4" xfId="35381"/>
    <cellStyle name="Normal 3 2 4 6 3 3" xfId="10168"/>
    <cellStyle name="Normal 3 2 4 6 3 3 2" xfId="24551"/>
    <cellStyle name="Normal 3 2 4 6 3 3 2 2" xfId="53286"/>
    <cellStyle name="Normal 3 2 4 6 3 3 3" xfId="38962"/>
    <cellStyle name="Normal 3 2 4 6 3 4" xfId="17388"/>
    <cellStyle name="Normal 3 2 4 6 3 4 2" xfId="46124"/>
    <cellStyle name="Normal 3 2 4 6 3 5" xfId="31800"/>
    <cellStyle name="Normal 3 2 4 6 4" xfId="4700"/>
    <cellStyle name="Normal 3 2 4 6 4 2" xfId="11965"/>
    <cellStyle name="Normal 3 2 4 6 4 2 2" xfId="26343"/>
    <cellStyle name="Normal 3 2 4 6 4 2 2 2" xfId="55077"/>
    <cellStyle name="Normal 3 2 4 6 4 2 3" xfId="40753"/>
    <cellStyle name="Normal 3 2 4 6 4 3" xfId="19180"/>
    <cellStyle name="Normal 3 2 4 6 4 3 2" xfId="47915"/>
    <cellStyle name="Normal 3 2 4 6 4 4" xfId="33591"/>
    <cellStyle name="Normal 3 2 4 6 5" xfId="8372"/>
    <cellStyle name="Normal 3 2 4 6 5 2" xfId="22761"/>
    <cellStyle name="Normal 3 2 4 6 5 2 2" xfId="51496"/>
    <cellStyle name="Normal 3 2 4 6 5 3" xfId="37172"/>
    <cellStyle name="Normal 3 2 4 6 6" xfId="15598"/>
    <cellStyle name="Normal 3 2 4 6 6 2" xfId="44334"/>
    <cellStyle name="Normal 3 2 4 6 7" xfId="30010"/>
    <cellStyle name="Normal 3 2 4 7" xfId="1469"/>
    <cellStyle name="Normal 3 2 4 7 2" xfId="3284"/>
    <cellStyle name="Normal 3 2 4 7 2 2" xfId="6943"/>
    <cellStyle name="Normal 3 2 4 7 2 2 2" xfId="14203"/>
    <cellStyle name="Normal 3 2 4 7 2 2 2 2" xfId="28581"/>
    <cellStyle name="Normal 3 2 4 7 2 2 2 2 2" xfId="57315"/>
    <cellStyle name="Normal 3 2 4 7 2 2 2 3" xfId="42991"/>
    <cellStyle name="Normal 3 2 4 7 2 2 3" xfId="21418"/>
    <cellStyle name="Normal 3 2 4 7 2 2 3 2" xfId="50153"/>
    <cellStyle name="Normal 3 2 4 7 2 2 4" xfId="35829"/>
    <cellStyle name="Normal 3 2 4 7 2 3" xfId="10616"/>
    <cellStyle name="Normal 3 2 4 7 2 3 2" xfId="24999"/>
    <cellStyle name="Normal 3 2 4 7 2 3 2 2" xfId="53734"/>
    <cellStyle name="Normal 3 2 4 7 2 3 3" xfId="39410"/>
    <cellStyle name="Normal 3 2 4 7 2 4" xfId="17836"/>
    <cellStyle name="Normal 3 2 4 7 2 4 2" xfId="46572"/>
    <cellStyle name="Normal 3 2 4 7 2 5" xfId="32248"/>
    <cellStyle name="Normal 3 2 4 7 3" xfId="5152"/>
    <cellStyle name="Normal 3 2 4 7 3 2" xfId="12413"/>
    <cellStyle name="Normal 3 2 4 7 3 2 2" xfId="26791"/>
    <cellStyle name="Normal 3 2 4 7 3 2 2 2" xfId="55525"/>
    <cellStyle name="Normal 3 2 4 7 3 2 3" xfId="41201"/>
    <cellStyle name="Normal 3 2 4 7 3 3" xfId="19628"/>
    <cellStyle name="Normal 3 2 4 7 3 3 2" xfId="48363"/>
    <cellStyle name="Normal 3 2 4 7 3 4" xfId="34039"/>
    <cellStyle name="Normal 3 2 4 7 4" xfId="8825"/>
    <cellStyle name="Normal 3 2 4 7 4 2" xfId="23209"/>
    <cellStyle name="Normal 3 2 4 7 4 2 2" xfId="51944"/>
    <cellStyle name="Normal 3 2 4 7 4 3" xfId="37620"/>
    <cellStyle name="Normal 3 2 4 7 5" xfId="16046"/>
    <cellStyle name="Normal 3 2 4 7 5 2" xfId="44782"/>
    <cellStyle name="Normal 3 2 4 7 6" xfId="30458"/>
    <cellStyle name="Normal 3 2 4 8" xfId="2388"/>
    <cellStyle name="Normal 3 2 4 8 2" xfId="6048"/>
    <cellStyle name="Normal 3 2 4 8 2 2" xfId="13308"/>
    <cellStyle name="Normal 3 2 4 8 2 2 2" xfId="27686"/>
    <cellStyle name="Normal 3 2 4 8 2 2 2 2" xfId="56420"/>
    <cellStyle name="Normal 3 2 4 8 2 2 3" xfId="42096"/>
    <cellStyle name="Normal 3 2 4 8 2 3" xfId="20523"/>
    <cellStyle name="Normal 3 2 4 8 2 3 2" xfId="49258"/>
    <cellStyle name="Normal 3 2 4 8 2 4" xfId="34934"/>
    <cellStyle name="Normal 3 2 4 8 3" xfId="9721"/>
    <cellStyle name="Normal 3 2 4 8 3 2" xfId="24104"/>
    <cellStyle name="Normal 3 2 4 8 3 2 2" xfId="52839"/>
    <cellStyle name="Normal 3 2 4 8 3 3" xfId="38515"/>
    <cellStyle name="Normal 3 2 4 8 4" xfId="16941"/>
    <cellStyle name="Normal 3 2 4 8 4 2" xfId="45677"/>
    <cellStyle name="Normal 3 2 4 8 5" xfId="31353"/>
    <cellStyle name="Normal 3 2 4 9" xfId="4241"/>
    <cellStyle name="Normal 3 2 4 9 2" xfId="11517"/>
    <cellStyle name="Normal 3 2 4 9 2 2" xfId="25896"/>
    <cellStyle name="Normal 3 2 4 9 2 2 2" xfId="54630"/>
    <cellStyle name="Normal 3 2 4 9 2 3" xfId="40306"/>
    <cellStyle name="Normal 3 2 4 9 3" xfId="18733"/>
    <cellStyle name="Normal 3 2 4 9 3 2" xfId="47468"/>
    <cellStyle name="Normal 3 2 4 9 4" xfId="33144"/>
    <cellStyle name="Normal 3 2 5" xfId="343"/>
    <cellStyle name="Normal 3 2 5 10" xfId="15165"/>
    <cellStyle name="Normal 3 2 5 10 2" xfId="43901"/>
    <cellStyle name="Normal 3 2 5 11" xfId="29577"/>
    <cellStyle name="Normal 3 2 5 2" xfId="443"/>
    <cellStyle name="Normal 3 2 5 2 10" xfId="29633"/>
    <cellStyle name="Normal 3 2 5 2 2" xfId="643"/>
    <cellStyle name="Normal 3 2 5 2 2 2" xfId="915"/>
    <cellStyle name="Normal 3 2 5 2 2 2 2" xfId="1362"/>
    <cellStyle name="Normal 3 2 5 2 2 2 2 2" xfId="2345"/>
    <cellStyle name="Normal 3 2 5 2 2 2 2 2 2" xfId="4137"/>
    <cellStyle name="Normal 3 2 5 2 2 2 2 2 2 2" xfId="7796"/>
    <cellStyle name="Normal 3 2 5 2 2 2 2 2 2 2 2" xfId="15056"/>
    <cellStyle name="Normal 3 2 5 2 2 2 2 2 2 2 2 2" xfId="29434"/>
    <cellStyle name="Normal 3 2 5 2 2 2 2 2 2 2 2 2 2" xfId="58168"/>
    <cellStyle name="Normal 3 2 5 2 2 2 2 2 2 2 2 3" xfId="43844"/>
    <cellStyle name="Normal 3 2 5 2 2 2 2 2 2 2 3" xfId="22271"/>
    <cellStyle name="Normal 3 2 5 2 2 2 2 2 2 2 3 2" xfId="51006"/>
    <cellStyle name="Normal 3 2 5 2 2 2 2 2 2 2 4" xfId="36682"/>
    <cellStyle name="Normal 3 2 5 2 2 2 2 2 2 3" xfId="11469"/>
    <cellStyle name="Normal 3 2 5 2 2 2 2 2 2 3 2" xfId="25852"/>
    <cellStyle name="Normal 3 2 5 2 2 2 2 2 2 3 2 2" xfId="54587"/>
    <cellStyle name="Normal 3 2 5 2 2 2 2 2 2 3 3" xfId="40263"/>
    <cellStyle name="Normal 3 2 5 2 2 2 2 2 2 4" xfId="18689"/>
    <cellStyle name="Normal 3 2 5 2 2 2 2 2 2 4 2" xfId="47425"/>
    <cellStyle name="Normal 3 2 5 2 2 2 2 2 2 5" xfId="33101"/>
    <cellStyle name="Normal 3 2 5 2 2 2 2 2 3" xfId="6006"/>
    <cellStyle name="Normal 3 2 5 2 2 2 2 2 3 2" xfId="13266"/>
    <cellStyle name="Normal 3 2 5 2 2 2 2 2 3 2 2" xfId="27644"/>
    <cellStyle name="Normal 3 2 5 2 2 2 2 2 3 2 2 2" xfId="56378"/>
    <cellStyle name="Normal 3 2 5 2 2 2 2 2 3 2 3" xfId="42054"/>
    <cellStyle name="Normal 3 2 5 2 2 2 2 2 3 3" xfId="20481"/>
    <cellStyle name="Normal 3 2 5 2 2 2 2 2 3 3 2" xfId="49216"/>
    <cellStyle name="Normal 3 2 5 2 2 2 2 2 3 4" xfId="34892"/>
    <cellStyle name="Normal 3 2 5 2 2 2 2 2 4" xfId="9679"/>
    <cellStyle name="Normal 3 2 5 2 2 2 2 2 4 2" xfId="24062"/>
    <cellStyle name="Normal 3 2 5 2 2 2 2 2 4 2 2" xfId="52797"/>
    <cellStyle name="Normal 3 2 5 2 2 2 2 2 4 3" xfId="38473"/>
    <cellStyle name="Normal 3 2 5 2 2 2 2 2 5" xfId="16899"/>
    <cellStyle name="Normal 3 2 5 2 2 2 2 2 5 2" xfId="45635"/>
    <cellStyle name="Normal 3 2 5 2 2 2 2 2 6" xfId="31311"/>
    <cellStyle name="Normal 3 2 5 2 2 2 2 3" xfId="3241"/>
    <cellStyle name="Normal 3 2 5 2 2 2 2 3 2" xfId="6901"/>
    <cellStyle name="Normal 3 2 5 2 2 2 2 3 2 2" xfId="14161"/>
    <cellStyle name="Normal 3 2 5 2 2 2 2 3 2 2 2" xfId="28539"/>
    <cellStyle name="Normal 3 2 5 2 2 2 2 3 2 2 2 2" xfId="57273"/>
    <cellStyle name="Normal 3 2 5 2 2 2 2 3 2 2 3" xfId="42949"/>
    <cellStyle name="Normal 3 2 5 2 2 2 2 3 2 3" xfId="21376"/>
    <cellStyle name="Normal 3 2 5 2 2 2 2 3 2 3 2" xfId="50111"/>
    <cellStyle name="Normal 3 2 5 2 2 2 2 3 2 4" xfId="35787"/>
    <cellStyle name="Normal 3 2 5 2 2 2 2 3 3" xfId="10574"/>
    <cellStyle name="Normal 3 2 5 2 2 2 2 3 3 2" xfId="24957"/>
    <cellStyle name="Normal 3 2 5 2 2 2 2 3 3 2 2" xfId="53692"/>
    <cellStyle name="Normal 3 2 5 2 2 2 2 3 3 3" xfId="39368"/>
    <cellStyle name="Normal 3 2 5 2 2 2 2 3 4" xfId="17794"/>
    <cellStyle name="Normal 3 2 5 2 2 2 2 3 4 2" xfId="46530"/>
    <cellStyle name="Normal 3 2 5 2 2 2 2 3 5" xfId="32206"/>
    <cellStyle name="Normal 3 2 5 2 2 2 2 4" xfId="5106"/>
    <cellStyle name="Normal 3 2 5 2 2 2 2 4 2" xfId="12371"/>
    <cellStyle name="Normal 3 2 5 2 2 2 2 4 2 2" xfId="26749"/>
    <cellStyle name="Normal 3 2 5 2 2 2 2 4 2 2 2" xfId="55483"/>
    <cellStyle name="Normal 3 2 5 2 2 2 2 4 2 3" xfId="41159"/>
    <cellStyle name="Normal 3 2 5 2 2 2 2 4 3" xfId="19586"/>
    <cellStyle name="Normal 3 2 5 2 2 2 2 4 3 2" xfId="48321"/>
    <cellStyle name="Normal 3 2 5 2 2 2 2 4 4" xfId="33997"/>
    <cellStyle name="Normal 3 2 5 2 2 2 2 5" xfId="8778"/>
    <cellStyle name="Normal 3 2 5 2 2 2 2 5 2" xfId="23167"/>
    <cellStyle name="Normal 3 2 5 2 2 2 2 5 2 2" xfId="51902"/>
    <cellStyle name="Normal 3 2 5 2 2 2 2 5 3" xfId="37578"/>
    <cellStyle name="Normal 3 2 5 2 2 2 2 6" xfId="16004"/>
    <cellStyle name="Normal 3 2 5 2 2 2 2 6 2" xfId="44740"/>
    <cellStyle name="Normal 3 2 5 2 2 2 2 7" xfId="30416"/>
    <cellStyle name="Normal 3 2 5 2 2 2 3" xfId="1898"/>
    <cellStyle name="Normal 3 2 5 2 2 2 3 2" xfId="3690"/>
    <cellStyle name="Normal 3 2 5 2 2 2 3 2 2" xfId="7349"/>
    <cellStyle name="Normal 3 2 5 2 2 2 3 2 2 2" xfId="14609"/>
    <cellStyle name="Normal 3 2 5 2 2 2 3 2 2 2 2" xfId="28987"/>
    <cellStyle name="Normal 3 2 5 2 2 2 3 2 2 2 2 2" xfId="57721"/>
    <cellStyle name="Normal 3 2 5 2 2 2 3 2 2 2 3" xfId="43397"/>
    <cellStyle name="Normal 3 2 5 2 2 2 3 2 2 3" xfId="21824"/>
    <cellStyle name="Normal 3 2 5 2 2 2 3 2 2 3 2" xfId="50559"/>
    <cellStyle name="Normal 3 2 5 2 2 2 3 2 2 4" xfId="36235"/>
    <cellStyle name="Normal 3 2 5 2 2 2 3 2 3" xfId="11022"/>
    <cellStyle name="Normal 3 2 5 2 2 2 3 2 3 2" xfId="25405"/>
    <cellStyle name="Normal 3 2 5 2 2 2 3 2 3 2 2" xfId="54140"/>
    <cellStyle name="Normal 3 2 5 2 2 2 3 2 3 3" xfId="39816"/>
    <cellStyle name="Normal 3 2 5 2 2 2 3 2 4" xfId="18242"/>
    <cellStyle name="Normal 3 2 5 2 2 2 3 2 4 2" xfId="46978"/>
    <cellStyle name="Normal 3 2 5 2 2 2 3 2 5" xfId="32654"/>
    <cellStyle name="Normal 3 2 5 2 2 2 3 3" xfId="5559"/>
    <cellStyle name="Normal 3 2 5 2 2 2 3 3 2" xfId="12819"/>
    <cellStyle name="Normal 3 2 5 2 2 2 3 3 2 2" xfId="27197"/>
    <cellStyle name="Normal 3 2 5 2 2 2 3 3 2 2 2" xfId="55931"/>
    <cellStyle name="Normal 3 2 5 2 2 2 3 3 2 3" xfId="41607"/>
    <cellStyle name="Normal 3 2 5 2 2 2 3 3 3" xfId="20034"/>
    <cellStyle name="Normal 3 2 5 2 2 2 3 3 3 2" xfId="48769"/>
    <cellStyle name="Normal 3 2 5 2 2 2 3 3 4" xfId="34445"/>
    <cellStyle name="Normal 3 2 5 2 2 2 3 4" xfId="9232"/>
    <cellStyle name="Normal 3 2 5 2 2 2 3 4 2" xfId="23615"/>
    <cellStyle name="Normal 3 2 5 2 2 2 3 4 2 2" xfId="52350"/>
    <cellStyle name="Normal 3 2 5 2 2 2 3 4 3" xfId="38026"/>
    <cellStyle name="Normal 3 2 5 2 2 2 3 5" xfId="16452"/>
    <cellStyle name="Normal 3 2 5 2 2 2 3 5 2" xfId="45188"/>
    <cellStyle name="Normal 3 2 5 2 2 2 3 6" xfId="30864"/>
    <cellStyle name="Normal 3 2 5 2 2 2 4" xfId="2794"/>
    <cellStyle name="Normal 3 2 5 2 2 2 4 2" xfId="6454"/>
    <cellStyle name="Normal 3 2 5 2 2 2 4 2 2" xfId="13714"/>
    <cellStyle name="Normal 3 2 5 2 2 2 4 2 2 2" xfId="28092"/>
    <cellStyle name="Normal 3 2 5 2 2 2 4 2 2 2 2" xfId="56826"/>
    <cellStyle name="Normal 3 2 5 2 2 2 4 2 2 3" xfId="42502"/>
    <cellStyle name="Normal 3 2 5 2 2 2 4 2 3" xfId="20929"/>
    <cellStyle name="Normal 3 2 5 2 2 2 4 2 3 2" xfId="49664"/>
    <cellStyle name="Normal 3 2 5 2 2 2 4 2 4" xfId="35340"/>
    <cellStyle name="Normal 3 2 5 2 2 2 4 3" xfId="10127"/>
    <cellStyle name="Normal 3 2 5 2 2 2 4 3 2" xfId="24510"/>
    <cellStyle name="Normal 3 2 5 2 2 2 4 3 2 2" xfId="53245"/>
    <cellStyle name="Normal 3 2 5 2 2 2 4 3 3" xfId="38921"/>
    <cellStyle name="Normal 3 2 5 2 2 2 4 4" xfId="17347"/>
    <cellStyle name="Normal 3 2 5 2 2 2 4 4 2" xfId="46083"/>
    <cellStyle name="Normal 3 2 5 2 2 2 4 5" xfId="31759"/>
    <cellStyle name="Normal 3 2 5 2 2 2 5" xfId="4659"/>
    <cellStyle name="Normal 3 2 5 2 2 2 5 2" xfId="11924"/>
    <cellStyle name="Normal 3 2 5 2 2 2 5 2 2" xfId="26302"/>
    <cellStyle name="Normal 3 2 5 2 2 2 5 2 2 2" xfId="55036"/>
    <cellStyle name="Normal 3 2 5 2 2 2 5 2 3" xfId="40712"/>
    <cellStyle name="Normal 3 2 5 2 2 2 5 3" xfId="19139"/>
    <cellStyle name="Normal 3 2 5 2 2 2 5 3 2" xfId="47874"/>
    <cellStyle name="Normal 3 2 5 2 2 2 5 4" xfId="33550"/>
    <cellStyle name="Normal 3 2 5 2 2 2 6" xfId="8331"/>
    <cellStyle name="Normal 3 2 5 2 2 2 6 2" xfId="22720"/>
    <cellStyle name="Normal 3 2 5 2 2 2 6 2 2" xfId="51455"/>
    <cellStyle name="Normal 3 2 5 2 2 2 6 3" xfId="37131"/>
    <cellStyle name="Normal 3 2 5 2 2 2 7" xfId="15557"/>
    <cellStyle name="Normal 3 2 5 2 2 2 7 2" xfId="44293"/>
    <cellStyle name="Normal 3 2 5 2 2 2 8" xfId="29969"/>
    <cellStyle name="Normal 3 2 5 2 2 3" xfId="1138"/>
    <cellStyle name="Normal 3 2 5 2 2 3 2" xfId="2121"/>
    <cellStyle name="Normal 3 2 5 2 2 3 2 2" xfId="3913"/>
    <cellStyle name="Normal 3 2 5 2 2 3 2 2 2" xfId="7572"/>
    <cellStyle name="Normal 3 2 5 2 2 3 2 2 2 2" xfId="14832"/>
    <cellStyle name="Normal 3 2 5 2 2 3 2 2 2 2 2" xfId="29210"/>
    <cellStyle name="Normal 3 2 5 2 2 3 2 2 2 2 2 2" xfId="57944"/>
    <cellStyle name="Normal 3 2 5 2 2 3 2 2 2 2 3" xfId="43620"/>
    <cellStyle name="Normal 3 2 5 2 2 3 2 2 2 3" xfId="22047"/>
    <cellStyle name="Normal 3 2 5 2 2 3 2 2 2 3 2" xfId="50782"/>
    <cellStyle name="Normal 3 2 5 2 2 3 2 2 2 4" xfId="36458"/>
    <cellStyle name="Normal 3 2 5 2 2 3 2 2 3" xfId="11245"/>
    <cellStyle name="Normal 3 2 5 2 2 3 2 2 3 2" xfId="25628"/>
    <cellStyle name="Normal 3 2 5 2 2 3 2 2 3 2 2" xfId="54363"/>
    <cellStyle name="Normal 3 2 5 2 2 3 2 2 3 3" xfId="40039"/>
    <cellStyle name="Normal 3 2 5 2 2 3 2 2 4" xfId="18465"/>
    <cellStyle name="Normal 3 2 5 2 2 3 2 2 4 2" xfId="47201"/>
    <cellStyle name="Normal 3 2 5 2 2 3 2 2 5" xfId="32877"/>
    <cellStyle name="Normal 3 2 5 2 2 3 2 3" xfId="5782"/>
    <cellStyle name="Normal 3 2 5 2 2 3 2 3 2" xfId="13042"/>
    <cellStyle name="Normal 3 2 5 2 2 3 2 3 2 2" xfId="27420"/>
    <cellStyle name="Normal 3 2 5 2 2 3 2 3 2 2 2" xfId="56154"/>
    <cellStyle name="Normal 3 2 5 2 2 3 2 3 2 3" xfId="41830"/>
    <cellStyle name="Normal 3 2 5 2 2 3 2 3 3" xfId="20257"/>
    <cellStyle name="Normal 3 2 5 2 2 3 2 3 3 2" xfId="48992"/>
    <cellStyle name="Normal 3 2 5 2 2 3 2 3 4" xfId="34668"/>
    <cellStyle name="Normal 3 2 5 2 2 3 2 4" xfId="9455"/>
    <cellStyle name="Normal 3 2 5 2 2 3 2 4 2" xfId="23838"/>
    <cellStyle name="Normal 3 2 5 2 2 3 2 4 2 2" xfId="52573"/>
    <cellStyle name="Normal 3 2 5 2 2 3 2 4 3" xfId="38249"/>
    <cellStyle name="Normal 3 2 5 2 2 3 2 5" xfId="16675"/>
    <cellStyle name="Normal 3 2 5 2 2 3 2 5 2" xfId="45411"/>
    <cellStyle name="Normal 3 2 5 2 2 3 2 6" xfId="31087"/>
    <cellStyle name="Normal 3 2 5 2 2 3 3" xfId="3017"/>
    <cellStyle name="Normal 3 2 5 2 2 3 3 2" xfId="6677"/>
    <cellStyle name="Normal 3 2 5 2 2 3 3 2 2" xfId="13937"/>
    <cellStyle name="Normal 3 2 5 2 2 3 3 2 2 2" xfId="28315"/>
    <cellStyle name="Normal 3 2 5 2 2 3 3 2 2 2 2" xfId="57049"/>
    <cellStyle name="Normal 3 2 5 2 2 3 3 2 2 3" xfId="42725"/>
    <cellStyle name="Normal 3 2 5 2 2 3 3 2 3" xfId="21152"/>
    <cellStyle name="Normal 3 2 5 2 2 3 3 2 3 2" xfId="49887"/>
    <cellStyle name="Normal 3 2 5 2 2 3 3 2 4" xfId="35563"/>
    <cellStyle name="Normal 3 2 5 2 2 3 3 3" xfId="10350"/>
    <cellStyle name="Normal 3 2 5 2 2 3 3 3 2" xfId="24733"/>
    <cellStyle name="Normal 3 2 5 2 2 3 3 3 2 2" xfId="53468"/>
    <cellStyle name="Normal 3 2 5 2 2 3 3 3 3" xfId="39144"/>
    <cellStyle name="Normal 3 2 5 2 2 3 3 4" xfId="17570"/>
    <cellStyle name="Normal 3 2 5 2 2 3 3 4 2" xfId="46306"/>
    <cellStyle name="Normal 3 2 5 2 2 3 3 5" xfId="31982"/>
    <cellStyle name="Normal 3 2 5 2 2 3 4" xfId="4882"/>
    <cellStyle name="Normal 3 2 5 2 2 3 4 2" xfId="12147"/>
    <cellStyle name="Normal 3 2 5 2 2 3 4 2 2" xfId="26525"/>
    <cellStyle name="Normal 3 2 5 2 2 3 4 2 2 2" xfId="55259"/>
    <cellStyle name="Normal 3 2 5 2 2 3 4 2 3" xfId="40935"/>
    <cellStyle name="Normal 3 2 5 2 2 3 4 3" xfId="19362"/>
    <cellStyle name="Normal 3 2 5 2 2 3 4 3 2" xfId="48097"/>
    <cellStyle name="Normal 3 2 5 2 2 3 4 4" xfId="33773"/>
    <cellStyle name="Normal 3 2 5 2 2 3 5" xfId="8554"/>
    <cellStyle name="Normal 3 2 5 2 2 3 5 2" xfId="22943"/>
    <cellStyle name="Normal 3 2 5 2 2 3 5 2 2" xfId="51678"/>
    <cellStyle name="Normal 3 2 5 2 2 3 5 3" xfId="37354"/>
    <cellStyle name="Normal 3 2 5 2 2 3 6" xfId="15780"/>
    <cellStyle name="Normal 3 2 5 2 2 3 6 2" xfId="44516"/>
    <cellStyle name="Normal 3 2 5 2 2 3 7" xfId="30192"/>
    <cellStyle name="Normal 3 2 5 2 2 4" xfId="1670"/>
    <cellStyle name="Normal 3 2 5 2 2 4 2" xfId="3466"/>
    <cellStyle name="Normal 3 2 5 2 2 4 2 2" xfId="7125"/>
    <cellStyle name="Normal 3 2 5 2 2 4 2 2 2" xfId="14385"/>
    <cellStyle name="Normal 3 2 5 2 2 4 2 2 2 2" xfId="28763"/>
    <cellStyle name="Normal 3 2 5 2 2 4 2 2 2 2 2" xfId="57497"/>
    <cellStyle name="Normal 3 2 5 2 2 4 2 2 2 3" xfId="43173"/>
    <cellStyle name="Normal 3 2 5 2 2 4 2 2 3" xfId="21600"/>
    <cellStyle name="Normal 3 2 5 2 2 4 2 2 3 2" xfId="50335"/>
    <cellStyle name="Normal 3 2 5 2 2 4 2 2 4" xfId="36011"/>
    <cellStyle name="Normal 3 2 5 2 2 4 2 3" xfId="10798"/>
    <cellStyle name="Normal 3 2 5 2 2 4 2 3 2" xfId="25181"/>
    <cellStyle name="Normal 3 2 5 2 2 4 2 3 2 2" xfId="53916"/>
    <cellStyle name="Normal 3 2 5 2 2 4 2 3 3" xfId="39592"/>
    <cellStyle name="Normal 3 2 5 2 2 4 2 4" xfId="18018"/>
    <cellStyle name="Normal 3 2 5 2 2 4 2 4 2" xfId="46754"/>
    <cellStyle name="Normal 3 2 5 2 2 4 2 5" xfId="32430"/>
    <cellStyle name="Normal 3 2 5 2 2 4 3" xfId="5335"/>
    <cellStyle name="Normal 3 2 5 2 2 4 3 2" xfId="12595"/>
    <cellStyle name="Normal 3 2 5 2 2 4 3 2 2" xfId="26973"/>
    <cellStyle name="Normal 3 2 5 2 2 4 3 2 2 2" xfId="55707"/>
    <cellStyle name="Normal 3 2 5 2 2 4 3 2 3" xfId="41383"/>
    <cellStyle name="Normal 3 2 5 2 2 4 3 3" xfId="19810"/>
    <cellStyle name="Normal 3 2 5 2 2 4 3 3 2" xfId="48545"/>
    <cellStyle name="Normal 3 2 5 2 2 4 3 4" xfId="34221"/>
    <cellStyle name="Normal 3 2 5 2 2 4 4" xfId="9008"/>
    <cellStyle name="Normal 3 2 5 2 2 4 4 2" xfId="23391"/>
    <cellStyle name="Normal 3 2 5 2 2 4 4 2 2" xfId="52126"/>
    <cellStyle name="Normal 3 2 5 2 2 4 4 3" xfId="37802"/>
    <cellStyle name="Normal 3 2 5 2 2 4 5" xfId="16228"/>
    <cellStyle name="Normal 3 2 5 2 2 4 5 2" xfId="44964"/>
    <cellStyle name="Normal 3 2 5 2 2 4 6" xfId="30640"/>
    <cellStyle name="Normal 3 2 5 2 2 5" xfId="2570"/>
    <cellStyle name="Normal 3 2 5 2 2 5 2" xfId="6230"/>
    <cellStyle name="Normal 3 2 5 2 2 5 2 2" xfId="13490"/>
    <cellStyle name="Normal 3 2 5 2 2 5 2 2 2" xfId="27868"/>
    <cellStyle name="Normal 3 2 5 2 2 5 2 2 2 2" xfId="56602"/>
    <cellStyle name="Normal 3 2 5 2 2 5 2 2 3" xfId="42278"/>
    <cellStyle name="Normal 3 2 5 2 2 5 2 3" xfId="20705"/>
    <cellStyle name="Normal 3 2 5 2 2 5 2 3 2" xfId="49440"/>
    <cellStyle name="Normal 3 2 5 2 2 5 2 4" xfId="35116"/>
    <cellStyle name="Normal 3 2 5 2 2 5 3" xfId="9903"/>
    <cellStyle name="Normal 3 2 5 2 2 5 3 2" xfId="24286"/>
    <cellStyle name="Normal 3 2 5 2 2 5 3 2 2" xfId="53021"/>
    <cellStyle name="Normal 3 2 5 2 2 5 3 3" xfId="38697"/>
    <cellStyle name="Normal 3 2 5 2 2 5 4" xfId="17123"/>
    <cellStyle name="Normal 3 2 5 2 2 5 4 2" xfId="45859"/>
    <cellStyle name="Normal 3 2 5 2 2 5 5" xfId="31535"/>
    <cellStyle name="Normal 3 2 5 2 2 6" xfId="4433"/>
    <cellStyle name="Normal 3 2 5 2 2 6 2" xfId="11700"/>
    <cellStyle name="Normal 3 2 5 2 2 6 2 2" xfId="26078"/>
    <cellStyle name="Normal 3 2 5 2 2 6 2 2 2" xfId="54812"/>
    <cellStyle name="Normal 3 2 5 2 2 6 2 3" xfId="40488"/>
    <cellStyle name="Normal 3 2 5 2 2 6 3" xfId="18915"/>
    <cellStyle name="Normal 3 2 5 2 2 6 3 2" xfId="47650"/>
    <cellStyle name="Normal 3 2 5 2 2 6 4" xfId="33326"/>
    <cellStyle name="Normal 3 2 5 2 2 7" xfId="8104"/>
    <cellStyle name="Normal 3 2 5 2 2 7 2" xfId="22496"/>
    <cellStyle name="Normal 3 2 5 2 2 7 2 2" xfId="51231"/>
    <cellStyle name="Normal 3 2 5 2 2 7 3" xfId="36907"/>
    <cellStyle name="Normal 3 2 5 2 2 8" xfId="15333"/>
    <cellStyle name="Normal 3 2 5 2 2 8 2" xfId="44069"/>
    <cellStyle name="Normal 3 2 5 2 2 9" xfId="29745"/>
    <cellStyle name="Normal 3 2 5 2 3" xfId="801"/>
    <cellStyle name="Normal 3 2 5 2 3 2" xfId="1250"/>
    <cellStyle name="Normal 3 2 5 2 3 2 2" xfId="2233"/>
    <cellStyle name="Normal 3 2 5 2 3 2 2 2" xfId="4025"/>
    <cellStyle name="Normal 3 2 5 2 3 2 2 2 2" xfId="7684"/>
    <cellStyle name="Normal 3 2 5 2 3 2 2 2 2 2" xfId="14944"/>
    <cellStyle name="Normal 3 2 5 2 3 2 2 2 2 2 2" xfId="29322"/>
    <cellStyle name="Normal 3 2 5 2 3 2 2 2 2 2 2 2" xfId="58056"/>
    <cellStyle name="Normal 3 2 5 2 3 2 2 2 2 2 3" xfId="43732"/>
    <cellStyle name="Normal 3 2 5 2 3 2 2 2 2 3" xfId="22159"/>
    <cellStyle name="Normal 3 2 5 2 3 2 2 2 2 3 2" xfId="50894"/>
    <cellStyle name="Normal 3 2 5 2 3 2 2 2 2 4" xfId="36570"/>
    <cellStyle name="Normal 3 2 5 2 3 2 2 2 3" xfId="11357"/>
    <cellStyle name="Normal 3 2 5 2 3 2 2 2 3 2" xfId="25740"/>
    <cellStyle name="Normal 3 2 5 2 3 2 2 2 3 2 2" xfId="54475"/>
    <cellStyle name="Normal 3 2 5 2 3 2 2 2 3 3" xfId="40151"/>
    <cellStyle name="Normal 3 2 5 2 3 2 2 2 4" xfId="18577"/>
    <cellStyle name="Normal 3 2 5 2 3 2 2 2 4 2" xfId="47313"/>
    <cellStyle name="Normal 3 2 5 2 3 2 2 2 5" xfId="32989"/>
    <cellStyle name="Normal 3 2 5 2 3 2 2 3" xfId="5894"/>
    <cellStyle name="Normal 3 2 5 2 3 2 2 3 2" xfId="13154"/>
    <cellStyle name="Normal 3 2 5 2 3 2 2 3 2 2" xfId="27532"/>
    <cellStyle name="Normal 3 2 5 2 3 2 2 3 2 2 2" xfId="56266"/>
    <cellStyle name="Normal 3 2 5 2 3 2 2 3 2 3" xfId="41942"/>
    <cellStyle name="Normal 3 2 5 2 3 2 2 3 3" xfId="20369"/>
    <cellStyle name="Normal 3 2 5 2 3 2 2 3 3 2" xfId="49104"/>
    <cellStyle name="Normal 3 2 5 2 3 2 2 3 4" xfId="34780"/>
    <cellStyle name="Normal 3 2 5 2 3 2 2 4" xfId="9567"/>
    <cellStyle name="Normal 3 2 5 2 3 2 2 4 2" xfId="23950"/>
    <cellStyle name="Normal 3 2 5 2 3 2 2 4 2 2" xfId="52685"/>
    <cellStyle name="Normal 3 2 5 2 3 2 2 4 3" xfId="38361"/>
    <cellStyle name="Normal 3 2 5 2 3 2 2 5" xfId="16787"/>
    <cellStyle name="Normal 3 2 5 2 3 2 2 5 2" xfId="45523"/>
    <cellStyle name="Normal 3 2 5 2 3 2 2 6" xfId="31199"/>
    <cellStyle name="Normal 3 2 5 2 3 2 3" xfId="3129"/>
    <cellStyle name="Normal 3 2 5 2 3 2 3 2" xfId="6789"/>
    <cellStyle name="Normal 3 2 5 2 3 2 3 2 2" xfId="14049"/>
    <cellStyle name="Normal 3 2 5 2 3 2 3 2 2 2" xfId="28427"/>
    <cellStyle name="Normal 3 2 5 2 3 2 3 2 2 2 2" xfId="57161"/>
    <cellStyle name="Normal 3 2 5 2 3 2 3 2 2 3" xfId="42837"/>
    <cellStyle name="Normal 3 2 5 2 3 2 3 2 3" xfId="21264"/>
    <cellStyle name="Normal 3 2 5 2 3 2 3 2 3 2" xfId="49999"/>
    <cellStyle name="Normal 3 2 5 2 3 2 3 2 4" xfId="35675"/>
    <cellStyle name="Normal 3 2 5 2 3 2 3 3" xfId="10462"/>
    <cellStyle name="Normal 3 2 5 2 3 2 3 3 2" xfId="24845"/>
    <cellStyle name="Normal 3 2 5 2 3 2 3 3 2 2" xfId="53580"/>
    <cellStyle name="Normal 3 2 5 2 3 2 3 3 3" xfId="39256"/>
    <cellStyle name="Normal 3 2 5 2 3 2 3 4" xfId="17682"/>
    <cellStyle name="Normal 3 2 5 2 3 2 3 4 2" xfId="46418"/>
    <cellStyle name="Normal 3 2 5 2 3 2 3 5" xfId="32094"/>
    <cellStyle name="Normal 3 2 5 2 3 2 4" xfId="4994"/>
    <cellStyle name="Normal 3 2 5 2 3 2 4 2" xfId="12259"/>
    <cellStyle name="Normal 3 2 5 2 3 2 4 2 2" xfId="26637"/>
    <cellStyle name="Normal 3 2 5 2 3 2 4 2 2 2" xfId="55371"/>
    <cellStyle name="Normal 3 2 5 2 3 2 4 2 3" xfId="41047"/>
    <cellStyle name="Normal 3 2 5 2 3 2 4 3" xfId="19474"/>
    <cellStyle name="Normal 3 2 5 2 3 2 4 3 2" xfId="48209"/>
    <cellStyle name="Normal 3 2 5 2 3 2 4 4" xfId="33885"/>
    <cellStyle name="Normal 3 2 5 2 3 2 5" xfId="8666"/>
    <cellStyle name="Normal 3 2 5 2 3 2 5 2" xfId="23055"/>
    <cellStyle name="Normal 3 2 5 2 3 2 5 2 2" xfId="51790"/>
    <cellStyle name="Normal 3 2 5 2 3 2 5 3" xfId="37466"/>
    <cellStyle name="Normal 3 2 5 2 3 2 6" xfId="15892"/>
    <cellStyle name="Normal 3 2 5 2 3 2 6 2" xfId="44628"/>
    <cellStyle name="Normal 3 2 5 2 3 2 7" xfId="30304"/>
    <cellStyle name="Normal 3 2 5 2 3 3" xfId="1786"/>
    <cellStyle name="Normal 3 2 5 2 3 3 2" xfId="3578"/>
    <cellStyle name="Normal 3 2 5 2 3 3 2 2" xfId="7237"/>
    <cellStyle name="Normal 3 2 5 2 3 3 2 2 2" xfId="14497"/>
    <cellStyle name="Normal 3 2 5 2 3 3 2 2 2 2" xfId="28875"/>
    <cellStyle name="Normal 3 2 5 2 3 3 2 2 2 2 2" xfId="57609"/>
    <cellStyle name="Normal 3 2 5 2 3 3 2 2 2 3" xfId="43285"/>
    <cellStyle name="Normal 3 2 5 2 3 3 2 2 3" xfId="21712"/>
    <cellStyle name="Normal 3 2 5 2 3 3 2 2 3 2" xfId="50447"/>
    <cellStyle name="Normal 3 2 5 2 3 3 2 2 4" xfId="36123"/>
    <cellStyle name="Normal 3 2 5 2 3 3 2 3" xfId="10910"/>
    <cellStyle name="Normal 3 2 5 2 3 3 2 3 2" xfId="25293"/>
    <cellStyle name="Normal 3 2 5 2 3 3 2 3 2 2" xfId="54028"/>
    <cellStyle name="Normal 3 2 5 2 3 3 2 3 3" xfId="39704"/>
    <cellStyle name="Normal 3 2 5 2 3 3 2 4" xfId="18130"/>
    <cellStyle name="Normal 3 2 5 2 3 3 2 4 2" xfId="46866"/>
    <cellStyle name="Normal 3 2 5 2 3 3 2 5" xfId="32542"/>
    <cellStyle name="Normal 3 2 5 2 3 3 3" xfId="5447"/>
    <cellStyle name="Normal 3 2 5 2 3 3 3 2" xfId="12707"/>
    <cellStyle name="Normal 3 2 5 2 3 3 3 2 2" xfId="27085"/>
    <cellStyle name="Normal 3 2 5 2 3 3 3 2 2 2" xfId="55819"/>
    <cellStyle name="Normal 3 2 5 2 3 3 3 2 3" xfId="41495"/>
    <cellStyle name="Normal 3 2 5 2 3 3 3 3" xfId="19922"/>
    <cellStyle name="Normal 3 2 5 2 3 3 3 3 2" xfId="48657"/>
    <cellStyle name="Normal 3 2 5 2 3 3 3 4" xfId="34333"/>
    <cellStyle name="Normal 3 2 5 2 3 3 4" xfId="9120"/>
    <cellStyle name="Normal 3 2 5 2 3 3 4 2" xfId="23503"/>
    <cellStyle name="Normal 3 2 5 2 3 3 4 2 2" xfId="52238"/>
    <cellStyle name="Normal 3 2 5 2 3 3 4 3" xfId="37914"/>
    <cellStyle name="Normal 3 2 5 2 3 3 5" xfId="16340"/>
    <cellStyle name="Normal 3 2 5 2 3 3 5 2" xfId="45076"/>
    <cellStyle name="Normal 3 2 5 2 3 3 6" xfId="30752"/>
    <cellStyle name="Normal 3 2 5 2 3 4" xfId="2682"/>
    <cellStyle name="Normal 3 2 5 2 3 4 2" xfId="6342"/>
    <cellStyle name="Normal 3 2 5 2 3 4 2 2" xfId="13602"/>
    <cellStyle name="Normal 3 2 5 2 3 4 2 2 2" xfId="27980"/>
    <cellStyle name="Normal 3 2 5 2 3 4 2 2 2 2" xfId="56714"/>
    <cellStyle name="Normal 3 2 5 2 3 4 2 2 3" xfId="42390"/>
    <cellStyle name="Normal 3 2 5 2 3 4 2 3" xfId="20817"/>
    <cellStyle name="Normal 3 2 5 2 3 4 2 3 2" xfId="49552"/>
    <cellStyle name="Normal 3 2 5 2 3 4 2 4" xfId="35228"/>
    <cellStyle name="Normal 3 2 5 2 3 4 3" xfId="10015"/>
    <cellStyle name="Normal 3 2 5 2 3 4 3 2" xfId="24398"/>
    <cellStyle name="Normal 3 2 5 2 3 4 3 2 2" xfId="53133"/>
    <cellStyle name="Normal 3 2 5 2 3 4 3 3" xfId="38809"/>
    <cellStyle name="Normal 3 2 5 2 3 4 4" xfId="17235"/>
    <cellStyle name="Normal 3 2 5 2 3 4 4 2" xfId="45971"/>
    <cellStyle name="Normal 3 2 5 2 3 4 5" xfId="31647"/>
    <cellStyle name="Normal 3 2 5 2 3 5" xfId="4546"/>
    <cellStyle name="Normal 3 2 5 2 3 5 2" xfId="11812"/>
    <cellStyle name="Normal 3 2 5 2 3 5 2 2" xfId="26190"/>
    <cellStyle name="Normal 3 2 5 2 3 5 2 2 2" xfId="54924"/>
    <cellStyle name="Normal 3 2 5 2 3 5 2 3" xfId="40600"/>
    <cellStyle name="Normal 3 2 5 2 3 5 3" xfId="19027"/>
    <cellStyle name="Normal 3 2 5 2 3 5 3 2" xfId="47762"/>
    <cellStyle name="Normal 3 2 5 2 3 5 4" xfId="33438"/>
    <cellStyle name="Normal 3 2 5 2 3 6" xfId="8219"/>
    <cellStyle name="Normal 3 2 5 2 3 6 2" xfId="22608"/>
    <cellStyle name="Normal 3 2 5 2 3 6 2 2" xfId="51343"/>
    <cellStyle name="Normal 3 2 5 2 3 6 3" xfId="37019"/>
    <cellStyle name="Normal 3 2 5 2 3 7" xfId="15445"/>
    <cellStyle name="Normal 3 2 5 2 3 7 2" xfId="44181"/>
    <cellStyle name="Normal 3 2 5 2 3 8" xfId="29857"/>
    <cellStyle name="Normal 3 2 5 2 4" xfId="1026"/>
    <cellStyle name="Normal 3 2 5 2 4 2" xfId="2009"/>
    <cellStyle name="Normal 3 2 5 2 4 2 2" xfId="3801"/>
    <cellStyle name="Normal 3 2 5 2 4 2 2 2" xfId="7460"/>
    <cellStyle name="Normal 3 2 5 2 4 2 2 2 2" xfId="14720"/>
    <cellStyle name="Normal 3 2 5 2 4 2 2 2 2 2" xfId="29098"/>
    <cellStyle name="Normal 3 2 5 2 4 2 2 2 2 2 2" xfId="57832"/>
    <cellStyle name="Normal 3 2 5 2 4 2 2 2 2 3" xfId="43508"/>
    <cellStyle name="Normal 3 2 5 2 4 2 2 2 3" xfId="21935"/>
    <cellStyle name="Normal 3 2 5 2 4 2 2 2 3 2" xfId="50670"/>
    <cellStyle name="Normal 3 2 5 2 4 2 2 2 4" xfId="36346"/>
    <cellStyle name="Normal 3 2 5 2 4 2 2 3" xfId="11133"/>
    <cellStyle name="Normal 3 2 5 2 4 2 2 3 2" xfId="25516"/>
    <cellStyle name="Normal 3 2 5 2 4 2 2 3 2 2" xfId="54251"/>
    <cellStyle name="Normal 3 2 5 2 4 2 2 3 3" xfId="39927"/>
    <cellStyle name="Normal 3 2 5 2 4 2 2 4" xfId="18353"/>
    <cellStyle name="Normal 3 2 5 2 4 2 2 4 2" xfId="47089"/>
    <cellStyle name="Normal 3 2 5 2 4 2 2 5" xfId="32765"/>
    <cellStyle name="Normal 3 2 5 2 4 2 3" xfId="5670"/>
    <cellStyle name="Normal 3 2 5 2 4 2 3 2" xfId="12930"/>
    <cellStyle name="Normal 3 2 5 2 4 2 3 2 2" xfId="27308"/>
    <cellStyle name="Normal 3 2 5 2 4 2 3 2 2 2" xfId="56042"/>
    <cellStyle name="Normal 3 2 5 2 4 2 3 2 3" xfId="41718"/>
    <cellStyle name="Normal 3 2 5 2 4 2 3 3" xfId="20145"/>
    <cellStyle name="Normal 3 2 5 2 4 2 3 3 2" xfId="48880"/>
    <cellStyle name="Normal 3 2 5 2 4 2 3 4" xfId="34556"/>
    <cellStyle name="Normal 3 2 5 2 4 2 4" xfId="9343"/>
    <cellStyle name="Normal 3 2 5 2 4 2 4 2" xfId="23726"/>
    <cellStyle name="Normal 3 2 5 2 4 2 4 2 2" xfId="52461"/>
    <cellStyle name="Normal 3 2 5 2 4 2 4 3" xfId="38137"/>
    <cellStyle name="Normal 3 2 5 2 4 2 5" xfId="16563"/>
    <cellStyle name="Normal 3 2 5 2 4 2 5 2" xfId="45299"/>
    <cellStyle name="Normal 3 2 5 2 4 2 6" xfId="30975"/>
    <cellStyle name="Normal 3 2 5 2 4 3" xfId="2905"/>
    <cellStyle name="Normal 3 2 5 2 4 3 2" xfId="6565"/>
    <cellStyle name="Normal 3 2 5 2 4 3 2 2" xfId="13825"/>
    <cellStyle name="Normal 3 2 5 2 4 3 2 2 2" xfId="28203"/>
    <cellStyle name="Normal 3 2 5 2 4 3 2 2 2 2" xfId="56937"/>
    <cellStyle name="Normal 3 2 5 2 4 3 2 2 3" xfId="42613"/>
    <cellStyle name="Normal 3 2 5 2 4 3 2 3" xfId="21040"/>
    <cellStyle name="Normal 3 2 5 2 4 3 2 3 2" xfId="49775"/>
    <cellStyle name="Normal 3 2 5 2 4 3 2 4" xfId="35451"/>
    <cellStyle name="Normal 3 2 5 2 4 3 3" xfId="10238"/>
    <cellStyle name="Normal 3 2 5 2 4 3 3 2" xfId="24621"/>
    <cellStyle name="Normal 3 2 5 2 4 3 3 2 2" xfId="53356"/>
    <cellStyle name="Normal 3 2 5 2 4 3 3 3" xfId="39032"/>
    <cellStyle name="Normal 3 2 5 2 4 3 4" xfId="17458"/>
    <cellStyle name="Normal 3 2 5 2 4 3 4 2" xfId="46194"/>
    <cellStyle name="Normal 3 2 5 2 4 3 5" xfId="31870"/>
    <cellStyle name="Normal 3 2 5 2 4 4" xfId="4770"/>
    <cellStyle name="Normal 3 2 5 2 4 4 2" xfId="12035"/>
    <cellStyle name="Normal 3 2 5 2 4 4 2 2" xfId="26413"/>
    <cellStyle name="Normal 3 2 5 2 4 4 2 2 2" xfId="55147"/>
    <cellStyle name="Normal 3 2 5 2 4 4 2 3" xfId="40823"/>
    <cellStyle name="Normal 3 2 5 2 4 4 3" xfId="19250"/>
    <cellStyle name="Normal 3 2 5 2 4 4 3 2" xfId="47985"/>
    <cellStyle name="Normal 3 2 5 2 4 4 4" xfId="33661"/>
    <cellStyle name="Normal 3 2 5 2 4 5" xfId="8442"/>
    <cellStyle name="Normal 3 2 5 2 4 5 2" xfId="22831"/>
    <cellStyle name="Normal 3 2 5 2 4 5 2 2" xfId="51566"/>
    <cellStyle name="Normal 3 2 5 2 4 5 3" xfId="37242"/>
    <cellStyle name="Normal 3 2 5 2 4 6" xfId="15668"/>
    <cellStyle name="Normal 3 2 5 2 4 6 2" xfId="44404"/>
    <cellStyle name="Normal 3 2 5 2 4 7" xfId="30080"/>
    <cellStyle name="Normal 3 2 5 2 5" xfId="1550"/>
    <cellStyle name="Normal 3 2 5 2 5 2" xfId="3354"/>
    <cellStyle name="Normal 3 2 5 2 5 2 2" xfId="7013"/>
    <cellStyle name="Normal 3 2 5 2 5 2 2 2" xfId="14273"/>
    <cellStyle name="Normal 3 2 5 2 5 2 2 2 2" xfId="28651"/>
    <cellStyle name="Normal 3 2 5 2 5 2 2 2 2 2" xfId="57385"/>
    <cellStyle name="Normal 3 2 5 2 5 2 2 2 3" xfId="43061"/>
    <cellStyle name="Normal 3 2 5 2 5 2 2 3" xfId="21488"/>
    <cellStyle name="Normal 3 2 5 2 5 2 2 3 2" xfId="50223"/>
    <cellStyle name="Normal 3 2 5 2 5 2 2 4" xfId="35899"/>
    <cellStyle name="Normal 3 2 5 2 5 2 3" xfId="10686"/>
    <cellStyle name="Normal 3 2 5 2 5 2 3 2" xfId="25069"/>
    <cellStyle name="Normal 3 2 5 2 5 2 3 2 2" xfId="53804"/>
    <cellStyle name="Normal 3 2 5 2 5 2 3 3" xfId="39480"/>
    <cellStyle name="Normal 3 2 5 2 5 2 4" xfId="17906"/>
    <cellStyle name="Normal 3 2 5 2 5 2 4 2" xfId="46642"/>
    <cellStyle name="Normal 3 2 5 2 5 2 5" xfId="32318"/>
    <cellStyle name="Normal 3 2 5 2 5 3" xfId="5223"/>
    <cellStyle name="Normal 3 2 5 2 5 3 2" xfId="12483"/>
    <cellStyle name="Normal 3 2 5 2 5 3 2 2" xfId="26861"/>
    <cellStyle name="Normal 3 2 5 2 5 3 2 2 2" xfId="55595"/>
    <cellStyle name="Normal 3 2 5 2 5 3 2 3" xfId="41271"/>
    <cellStyle name="Normal 3 2 5 2 5 3 3" xfId="19698"/>
    <cellStyle name="Normal 3 2 5 2 5 3 3 2" xfId="48433"/>
    <cellStyle name="Normal 3 2 5 2 5 3 4" xfId="34109"/>
    <cellStyle name="Normal 3 2 5 2 5 4" xfId="8896"/>
    <cellStyle name="Normal 3 2 5 2 5 4 2" xfId="23279"/>
    <cellStyle name="Normal 3 2 5 2 5 4 2 2" xfId="52014"/>
    <cellStyle name="Normal 3 2 5 2 5 4 3" xfId="37690"/>
    <cellStyle name="Normal 3 2 5 2 5 5" xfId="16116"/>
    <cellStyle name="Normal 3 2 5 2 5 5 2" xfId="44852"/>
    <cellStyle name="Normal 3 2 5 2 5 6" xfId="30528"/>
    <cellStyle name="Normal 3 2 5 2 6" xfId="2458"/>
    <cellStyle name="Normal 3 2 5 2 6 2" xfId="6118"/>
    <cellStyle name="Normal 3 2 5 2 6 2 2" xfId="13378"/>
    <cellStyle name="Normal 3 2 5 2 6 2 2 2" xfId="27756"/>
    <cellStyle name="Normal 3 2 5 2 6 2 2 2 2" xfId="56490"/>
    <cellStyle name="Normal 3 2 5 2 6 2 2 3" xfId="42166"/>
    <cellStyle name="Normal 3 2 5 2 6 2 3" xfId="20593"/>
    <cellStyle name="Normal 3 2 5 2 6 2 3 2" xfId="49328"/>
    <cellStyle name="Normal 3 2 5 2 6 2 4" xfId="35004"/>
    <cellStyle name="Normal 3 2 5 2 6 3" xfId="9791"/>
    <cellStyle name="Normal 3 2 5 2 6 3 2" xfId="24174"/>
    <cellStyle name="Normal 3 2 5 2 6 3 2 2" xfId="52909"/>
    <cellStyle name="Normal 3 2 5 2 6 3 3" xfId="38585"/>
    <cellStyle name="Normal 3 2 5 2 6 4" xfId="17011"/>
    <cellStyle name="Normal 3 2 5 2 6 4 2" xfId="45747"/>
    <cellStyle name="Normal 3 2 5 2 6 5" xfId="31423"/>
    <cellStyle name="Normal 3 2 5 2 7" xfId="4317"/>
    <cellStyle name="Normal 3 2 5 2 7 2" xfId="11587"/>
    <cellStyle name="Normal 3 2 5 2 7 2 2" xfId="25966"/>
    <cellStyle name="Normal 3 2 5 2 7 2 2 2" xfId="54700"/>
    <cellStyle name="Normal 3 2 5 2 7 2 3" xfId="40376"/>
    <cellStyle name="Normal 3 2 5 2 7 3" xfId="18803"/>
    <cellStyle name="Normal 3 2 5 2 7 3 2" xfId="47538"/>
    <cellStyle name="Normal 3 2 5 2 7 4" xfId="33214"/>
    <cellStyle name="Normal 3 2 5 2 8" xfId="7986"/>
    <cellStyle name="Normal 3 2 5 2 8 2" xfId="22384"/>
    <cellStyle name="Normal 3 2 5 2 8 2 2" xfId="51119"/>
    <cellStyle name="Normal 3 2 5 2 8 3" xfId="36795"/>
    <cellStyle name="Normal 3 2 5 2 9" xfId="15221"/>
    <cellStyle name="Normal 3 2 5 2 9 2" xfId="43957"/>
    <cellStyle name="Normal 3 2 5 3" xfId="582"/>
    <cellStyle name="Normal 3 2 5 3 2" xfId="859"/>
    <cellStyle name="Normal 3 2 5 3 2 2" xfId="1306"/>
    <cellStyle name="Normal 3 2 5 3 2 2 2" xfId="2289"/>
    <cellStyle name="Normal 3 2 5 3 2 2 2 2" xfId="4081"/>
    <cellStyle name="Normal 3 2 5 3 2 2 2 2 2" xfId="7740"/>
    <cellStyle name="Normal 3 2 5 3 2 2 2 2 2 2" xfId="15000"/>
    <cellStyle name="Normal 3 2 5 3 2 2 2 2 2 2 2" xfId="29378"/>
    <cellStyle name="Normal 3 2 5 3 2 2 2 2 2 2 2 2" xfId="58112"/>
    <cellStyle name="Normal 3 2 5 3 2 2 2 2 2 2 3" xfId="43788"/>
    <cellStyle name="Normal 3 2 5 3 2 2 2 2 2 3" xfId="22215"/>
    <cellStyle name="Normal 3 2 5 3 2 2 2 2 2 3 2" xfId="50950"/>
    <cellStyle name="Normal 3 2 5 3 2 2 2 2 2 4" xfId="36626"/>
    <cellStyle name="Normal 3 2 5 3 2 2 2 2 3" xfId="11413"/>
    <cellStyle name="Normal 3 2 5 3 2 2 2 2 3 2" xfId="25796"/>
    <cellStyle name="Normal 3 2 5 3 2 2 2 2 3 2 2" xfId="54531"/>
    <cellStyle name="Normal 3 2 5 3 2 2 2 2 3 3" xfId="40207"/>
    <cellStyle name="Normal 3 2 5 3 2 2 2 2 4" xfId="18633"/>
    <cellStyle name="Normal 3 2 5 3 2 2 2 2 4 2" xfId="47369"/>
    <cellStyle name="Normal 3 2 5 3 2 2 2 2 5" xfId="33045"/>
    <cellStyle name="Normal 3 2 5 3 2 2 2 3" xfId="5950"/>
    <cellStyle name="Normal 3 2 5 3 2 2 2 3 2" xfId="13210"/>
    <cellStyle name="Normal 3 2 5 3 2 2 2 3 2 2" xfId="27588"/>
    <cellStyle name="Normal 3 2 5 3 2 2 2 3 2 2 2" xfId="56322"/>
    <cellStyle name="Normal 3 2 5 3 2 2 2 3 2 3" xfId="41998"/>
    <cellStyle name="Normal 3 2 5 3 2 2 2 3 3" xfId="20425"/>
    <cellStyle name="Normal 3 2 5 3 2 2 2 3 3 2" xfId="49160"/>
    <cellStyle name="Normal 3 2 5 3 2 2 2 3 4" xfId="34836"/>
    <cellStyle name="Normal 3 2 5 3 2 2 2 4" xfId="9623"/>
    <cellStyle name="Normal 3 2 5 3 2 2 2 4 2" xfId="24006"/>
    <cellStyle name="Normal 3 2 5 3 2 2 2 4 2 2" xfId="52741"/>
    <cellStyle name="Normal 3 2 5 3 2 2 2 4 3" xfId="38417"/>
    <cellStyle name="Normal 3 2 5 3 2 2 2 5" xfId="16843"/>
    <cellStyle name="Normal 3 2 5 3 2 2 2 5 2" xfId="45579"/>
    <cellStyle name="Normal 3 2 5 3 2 2 2 6" xfId="31255"/>
    <cellStyle name="Normal 3 2 5 3 2 2 3" xfId="3185"/>
    <cellStyle name="Normal 3 2 5 3 2 2 3 2" xfId="6845"/>
    <cellStyle name="Normal 3 2 5 3 2 2 3 2 2" xfId="14105"/>
    <cellStyle name="Normal 3 2 5 3 2 2 3 2 2 2" xfId="28483"/>
    <cellStyle name="Normal 3 2 5 3 2 2 3 2 2 2 2" xfId="57217"/>
    <cellStyle name="Normal 3 2 5 3 2 2 3 2 2 3" xfId="42893"/>
    <cellStyle name="Normal 3 2 5 3 2 2 3 2 3" xfId="21320"/>
    <cellStyle name="Normal 3 2 5 3 2 2 3 2 3 2" xfId="50055"/>
    <cellStyle name="Normal 3 2 5 3 2 2 3 2 4" xfId="35731"/>
    <cellStyle name="Normal 3 2 5 3 2 2 3 3" xfId="10518"/>
    <cellStyle name="Normal 3 2 5 3 2 2 3 3 2" xfId="24901"/>
    <cellStyle name="Normal 3 2 5 3 2 2 3 3 2 2" xfId="53636"/>
    <cellStyle name="Normal 3 2 5 3 2 2 3 3 3" xfId="39312"/>
    <cellStyle name="Normal 3 2 5 3 2 2 3 4" xfId="17738"/>
    <cellStyle name="Normal 3 2 5 3 2 2 3 4 2" xfId="46474"/>
    <cellStyle name="Normal 3 2 5 3 2 2 3 5" xfId="32150"/>
    <cellStyle name="Normal 3 2 5 3 2 2 4" xfId="5050"/>
    <cellStyle name="Normal 3 2 5 3 2 2 4 2" xfId="12315"/>
    <cellStyle name="Normal 3 2 5 3 2 2 4 2 2" xfId="26693"/>
    <cellStyle name="Normal 3 2 5 3 2 2 4 2 2 2" xfId="55427"/>
    <cellStyle name="Normal 3 2 5 3 2 2 4 2 3" xfId="41103"/>
    <cellStyle name="Normal 3 2 5 3 2 2 4 3" xfId="19530"/>
    <cellStyle name="Normal 3 2 5 3 2 2 4 3 2" xfId="48265"/>
    <cellStyle name="Normal 3 2 5 3 2 2 4 4" xfId="33941"/>
    <cellStyle name="Normal 3 2 5 3 2 2 5" xfId="8722"/>
    <cellStyle name="Normal 3 2 5 3 2 2 5 2" xfId="23111"/>
    <cellStyle name="Normal 3 2 5 3 2 2 5 2 2" xfId="51846"/>
    <cellStyle name="Normal 3 2 5 3 2 2 5 3" xfId="37522"/>
    <cellStyle name="Normal 3 2 5 3 2 2 6" xfId="15948"/>
    <cellStyle name="Normal 3 2 5 3 2 2 6 2" xfId="44684"/>
    <cellStyle name="Normal 3 2 5 3 2 2 7" xfId="30360"/>
    <cellStyle name="Normal 3 2 5 3 2 3" xfId="1842"/>
    <cellStyle name="Normal 3 2 5 3 2 3 2" xfId="3634"/>
    <cellStyle name="Normal 3 2 5 3 2 3 2 2" xfId="7293"/>
    <cellStyle name="Normal 3 2 5 3 2 3 2 2 2" xfId="14553"/>
    <cellStyle name="Normal 3 2 5 3 2 3 2 2 2 2" xfId="28931"/>
    <cellStyle name="Normal 3 2 5 3 2 3 2 2 2 2 2" xfId="57665"/>
    <cellStyle name="Normal 3 2 5 3 2 3 2 2 2 3" xfId="43341"/>
    <cellStyle name="Normal 3 2 5 3 2 3 2 2 3" xfId="21768"/>
    <cellStyle name="Normal 3 2 5 3 2 3 2 2 3 2" xfId="50503"/>
    <cellStyle name="Normal 3 2 5 3 2 3 2 2 4" xfId="36179"/>
    <cellStyle name="Normal 3 2 5 3 2 3 2 3" xfId="10966"/>
    <cellStyle name="Normal 3 2 5 3 2 3 2 3 2" xfId="25349"/>
    <cellStyle name="Normal 3 2 5 3 2 3 2 3 2 2" xfId="54084"/>
    <cellStyle name="Normal 3 2 5 3 2 3 2 3 3" xfId="39760"/>
    <cellStyle name="Normal 3 2 5 3 2 3 2 4" xfId="18186"/>
    <cellStyle name="Normal 3 2 5 3 2 3 2 4 2" xfId="46922"/>
    <cellStyle name="Normal 3 2 5 3 2 3 2 5" xfId="32598"/>
    <cellStyle name="Normal 3 2 5 3 2 3 3" xfId="5503"/>
    <cellStyle name="Normal 3 2 5 3 2 3 3 2" xfId="12763"/>
    <cellStyle name="Normal 3 2 5 3 2 3 3 2 2" xfId="27141"/>
    <cellStyle name="Normal 3 2 5 3 2 3 3 2 2 2" xfId="55875"/>
    <cellStyle name="Normal 3 2 5 3 2 3 3 2 3" xfId="41551"/>
    <cellStyle name="Normal 3 2 5 3 2 3 3 3" xfId="19978"/>
    <cellStyle name="Normal 3 2 5 3 2 3 3 3 2" xfId="48713"/>
    <cellStyle name="Normal 3 2 5 3 2 3 3 4" xfId="34389"/>
    <cellStyle name="Normal 3 2 5 3 2 3 4" xfId="9176"/>
    <cellStyle name="Normal 3 2 5 3 2 3 4 2" xfId="23559"/>
    <cellStyle name="Normal 3 2 5 3 2 3 4 2 2" xfId="52294"/>
    <cellStyle name="Normal 3 2 5 3 2 3 4 3" xfId="37970"/>
    <cellStyle name="Normal 3 2 5 3 2 3 5" xfId="16396"/>
    <cellStyle name="Normal 3 2 5 3 2 3 5 2" xfId="45132"/>
    <cellStyle name="Normal 3 2 5 3 2 3 6" xfId="30808"/>
    <cellStyle name="Normal 3 2 5 3 2 4" xfId="2738"/>
    <cellStyle name="Normal 3 2 5 3 2 4 2" xfId="6398"/>
    <cellStyle name="Normal 3 2 5 3 2 4 2 2" xfId="13658"/>
    <cellStyle name="Normal 3 2 5 3 2 4 2 2 2" xfId="28036"/>
    <cellStyle name="Normal 3 2 5 3 2 4 2 2 2 2" xfId="56770"/>
    <cellStyle name="Normal 3 2 5 3 2 4 2 2 3" xfId="42446"/>
    <cellStyle name="Normal 3 2 5 3 2 4 2 3" xfId="20873"/>
    <cellStyle name="Normal 3 2 5 3 2 4 2 3 2" xfId="49608"/>
    <cellStyle name="Normal 3 2 5 3 2 4 2 4" xfId="35284"/>
    <cellStyle name="Normal 3 2 5 3 2 4 3" xfId="10071"/>
    <cellStyle name="Normal 3 2 5 3 2 4 3 2" xfId="24454"/>
    <cellStyle name="Normal 3 2 5 3 2 4 3 2 2" xfId="53189"/>
    <cellStyle name="Normal 3 2 5 3 2 4 3 3" xfId="38865"/>
    <cellStyle name="Normal 3 2 5 3 2 4 4" xfId="17291"/>
    <cellStyle name="Normal 3 2 5 3 2 4 4 2" xfId="46027"/>
    <cellStyle name="Normal 3 2 5 3 2 4 5" xfId="31703"/>
    <cellStyle name="Normal 3 2 5 3 2 5" xfId="4603"/>
    <cellStyle name="Normal 3 2 5 3 2 5 2" xfId="11868"/>
    <cellStyle name="Normal 3 2 5 3 2 5 2 2" xfId="26246"/>
    <cellStyle name="Normal 3 2 5 3 2 5 2 2 2" xfId="54980"/>
    <cellStyle name="Normal 3 2 5 3 2 5 2 3" xfId="40656"/>
    <cellStyle name="Normal 3 2 5 3 2 5 3" xfId="19083"/>
    <cellStyle name="Normal 3 2 5 3 2 5 3 2" xfId="47818"/>
    <cellStyle name="Normal 3 2 5 3 2 5 4" xfId="33494"/>
    <cellStyle name="Normal 3 2 5 3 2 6" xfId="8275"/>
    <cellStyle name="Normal 3 2 5 3 2 6 2" xfId="22664"/>
    <cellStyle name="Normal 3 2 5 3 2 6 2 2" xfId="51399"/>
    <cellStyle name="Normal 3 2 5 3 2 6 3" xfId="37075"/>
    <cellStyle name="Normal 3 2 5 3 2 7" xfId="15501"/>
    <cellStyle name="Normal 3 2 5 3 2 7 2" xfId="44237"/>
    <cellStyle name="Normal 3 2 5 3 2 8" xfId="29913"/>
    <cellStyle name="Normal 3 2 5 3 3" xfId="1082"/>
    <cellStyle name="Normal 3 2 5 3 3 2" xfId="2065"/>
    <cellStyle name="Normal 3 2 5 3 3 2 2" xfId="3857"/>
    <cellStyle name="Normal 3 2 5 3 3 2 2 2" xfId="7516"/>
    <cellStyle name="Normal 3 2 5 3 3 2 2 2 2" xfId="14776"/>
    <cellStyle name="Normal 3 2 5 3 3 2 2 2 2 2" xfId="29154"/>
    <cellStyle name="Normal 3 2 5 3 3 2 2 2 2 2 2" xfId="57888"/>
    <cellStyle name="Normal 3 2 5 3 3 2 2 2 2 3" xfId="43564"/>
    <cellStyle name="Normal 3 2 5 3 3 2 2 2 3" xfId="21991"/>
    <cellStyle name="Normal 3 2 5 3 3 2 2 2 3 2" xfId="50726"/>
    <cellStyle name="Normal 3 2 5 3 3 2 2 2 4" xfId="36402"/>
    <cellStyle name="Normal 3 2 5 3 3 2 2 3" xfId="11189"/>
    <cellStyle name="Normal 3 2 5 3 3 2 2 3 2" xfId="25572"/>
    <cellStyle name="Normal 3 2 5 3 3 2 2 3 2 2" xfId="54307"/>
    <cellStyle name="Normal 3 2 5 3 3 2 2 3 3" xfId="39983"/>
    <cellStyle name="Normal 3 2 5 3 3 2 2 4" xfId="18409"/>
    <cellStyle name="Normal 3 2 5 3 3 2 2 4 2" xfId="47145"/>
    <cellStyle name="Normal 3 2 5 3 3 2 2 5" xfId="32821"/>
    <cellStyle name="Normal 3 2 5 3 3 2 3" xfId="5726"/>
    <cellStyle name="Normal 3 2 5 3 3 2 3 2" xfId="12986"/>
    <cellStyle name="Normal 3 2 5 3 3 2 3 2 2" xfId="27364"/>
    <cellStyle name="Normal 3 2 5 3 3 2 3 2 2 2" xfId="56098"/>
    <cellStyle name="Normal 3 2 5 3 3 2 3 2 3" xfId="41774"/>
    <cellStyle name="Normal 3 2 5 3 3 2 3 3" xfId="20201"/>
    <cellStyle name="Normal 3 2 5 3 3 2 3 3 2" xfId="48936"/>
    <cellStyle name="Normal 3 2 5 3 3 2 3 4" xfId="34612"/>
    <cellStyle name="Normal 3 2 5 3 3 2 4" xfId="9399"/>
    <cellStyle name="Normal 3 2 5 3 3 2 4 2" xfId="23782"/>
    <cellStyle name="Normal 3 2 5 3 3 2 4 2 2" xfId="52517"/>
    <cellStyle name="Normal 3 2 5 3 3 2 4 3" xfId="38193"/>
    <cellStyle name="Normal 3 2 5 3 3 2 5" xfId="16619"/>
    <cellStyle name="Normal 3 2 5 3 3 2 5 2" xfId="45355"/>
    <cellStyle name="Normal 3 2 5 3 3 2 6" xfId="31031"/>
    <cellStyle name="Normal 3 2 5 3 3 3" xfId="2961"/>
    <cellStyle name="Normal 3 2 5 3 3 3 2" xfId="6621"/>
    <cellStyle name="Normal 3 2 5 3 3 3 2 2" xfId="13881"/>
    <cellStyle name="Normal 3 2 5 3 3 3 2 2 2" xfId="28259"/>
    <cellStyle name="Normal 3 2 5 3 3 3 2 2 2 2" xfId="56993"/>
    <cellStyle name="Normal 3 2 5 3 3 3 2 2 3" xfId="42669"/>
    <cellStyle name="Normal 3 2 5 3 3 3 2 3" xfId="21096"/>
    <cellStyle name="Normal 3 2 5 3 3 3 2 3 2" xfId="49831"/>
    <cellStyle name="Normal 3 2 5 3 3 3 2 4" xfId="35507"/>
    <cellStyle name="Normal 3 2 5 3 3 3 3" xfId="10294"/>
    <cellStyle name="Normal 3 2 5 3 3 3 3 2" xfId="24677"/>
    <cellStyle name="Normal 3 2 5 3 3 3 3 2 2" xfId="53412"/>
    <cellStyle name="Normal 3 2 5 3 3 3 3 3" xfId="39088"/>
    <cellStyle name="Normal 3 2 5 3 3 3 4" xfId="17514"/>
    <cellStyle name="Normal 3 2 5 3 3 3 4 2" xfId="46250"/>
    <cellStyle name="Normal 3 2 5 3 3 3 5" xfId="31926"/>
    <cellStyle name="Normal 3 2 5 3 3 4" xfId="4826"/>
    <cellStyle name="Normal 3 2 5 3 3 4 2" xfId="12091"/>
    <cellStyle name="Normal 3 2 5 3 3 4 2 2" xfId="26469"/>
    <cellStyle name="Normal 3 2 5 3 3 4 2 2 2" xfId="55203"/>
    <cellStyle name="Normal 3 2 5 3 3 4 2 3" xfId="40879"/>
    <cellStyle name="Normal 3 2 5 3 3 4 3" xfId="19306"/>
    <cellStyle name="Normal 3 2 5 3 3 4 3 2" xfId="48041"/>
    <cellStyle name="Normal 3 2 5 3 3 4 4" xfId="33717"/>
    <cellStyle name="Normal 3 2 5 3 3 5" xfId="8498"/>
    <cellStyle name="Normal 3 2 5 3 3 5 2" xfId="22887"/>
    <cellStyle name="Normal 3 2 5 3 3 5 2 2" xfId="51622"/>
    <cellStyle name="Normal 3 2 5 3 3 5 3" xfId="37298"/>
    <cellStyle name="Normal 3 2 5 3 3 6" xfId="15724"/>
    <cellStyle name="Normal 3 2 5 3 3 6 2" xfId="44460"/>
    <cellStyle name="Normal 3 2 5 3 3 7" xfId="30136"/>
    <cellStyle name="Normal 3 2 5 3 4" xfId="1614"/>
    <cellStyle name="Normal 3 2 5 3 4 2" xfId="3410"/>
    <cellStyle name="Normal 3 2 5 3 4 2 2" xfId="7069"/>
    <cellStyle name="Normal 3 2 5 3 4 2 2 2" xfId="14329"/>
    <cellStyle name="Normal 3 2 5 3 4 2 2 2 2" xfId="28707"/>
    <cellStyle name="Normal 3 2 5 3 4 2 2 2 2 2" xfId="57441"/>
    <cellStyle name="Normal 3 2 5 3 4 2 2 2 3" xfId="43117"/>
    <cellStyle name="Normal 3 2 5 3 4 2 2 3" xfId="21544"/>
    <cellStyle name="Normal 3 2 5 3 4 2 2 3 2" xfId="50279"/>
    <cellStyle name="Normal 3 2 5 3 4 2 2 4" xfId="35955"/>
    <cellStyle name="Normal 3 2 5 3 4 2 3" xfId="10742"/>
    <cellStyle name="Normal 3 2 5 3 4 2 3 2" xfId="25125"/>
    <cellStyle name="Normal 3 2 5 3 4 2 3 2 2" xfId="53860"/>
    <cellStyle name="Normal 3 2 5 3 4 2 3 3" xfId="39536"/>
    <cellStyle name="Normal 3 2 5 3 4 2 4" xfId="17962"/>
    <cellStyle name="Normal 3 2 5 3 4 2 4 2" xfId="46698"/>
    <cellStyle name="Normal 3 2 5 3 4 2 5" xfId="32374"/>
    <cellStyle name="Normal 3 2 5 3 4 3" xfId="5279"/>
    <cellStyle name="Normal 3 2 5 3 4 3 2" xfId="12539"/>
    <cellStyle name="Normal 3 2 5 3 4 3 2 2" xfId="26917"/>
    <cellStyle name="Normal 3 2 5 3 4 3 2 2 2" xfId="55651"/>
    <cellStyle name="Normal 3 2 5 3 4 3 2 3" xfId="41327"/>
    <cellStyle name="Normal 3 2 5 3 4 3 3" xfId="19754"/>
    <cellStyle name="Normal 3 2 5 3 4 3 3 2" xfId="48489"/>
    <cellStyle name="Normal 3 2 5 3 4 3 4" xfId="34165"/>
    <cellStyle name="Normal 3 2 5 3 4 4" xfId="8952"/>
    <cellStyle name="Normal 3 2 5 3 4 4 2" xfId="23335"/>
    <cellStyle name="Normal 3 2 5 3 4 4 2 2" xfId="52070"/>
    <cellStyle name="Normal 3 2 5 3 4 4 3" xfId="37746"/>
    <cellStyle name="Normal 3 2 5 3 4 5" xfId="16172"/>
    <cellStyle name="Normal 3 2 5 3 4 5 2" xfId="44908"/>
    <cellStyle name="Normal 3 2 5 3 4 6" xfId="30584"/>
    <cellStyle name="Normal 3 2 5 3 5" xfId="2514"/>
    <cellStyle name="Normal 3 2 5 3 5 2" xfId="6174"/>
    <cellStyle name="Normal 3 2 5 3 5 2 2" xfId="13434"/>
    <cellStyle name="Normal 3 2 5 3 5 2 2 2" xfId="27812"/>
    <cellStyle name="Normal 3 2 5 3 5 2 2 2 2" xfId="56546"/>
    <cellStyle name="Normal 3 2 5 3 5 2 2 3" xfId="42222"/>
    <cellStyle name="Normal 3 2 5 3 5 2 3" xfId="20649"/>
    <cellStyle name="Normal 3 2 5 3 5 2 3 2" xfId="49384"/>
    <cellStyle name="Normal 3 2 5 3 5 2 4" xfId="35060"/>
    <cellStyle name="Normal 3 2 5 3 5 3" xfId="9847"/>
    <cellStyle name="Normal 3 2 5 3 5 3 2" xfId="24230"/>
    <cellStyle name="Normal 3 2 5 3 5 3 2 2" xfId="52965"/>
    <cellStyle name="Normal 3 2 5 3 5 3 3" xfId="38641"/>
    <cellStyle name="Normal 3 2 5 3 5 4" xfId="17067"/>
    <cellStyle name="Normal 3 2 5 3 5 4 2" xfId="45803"/>
    <cellStyle name="Normal 3 2 5 3 5 5" xfId="31479"/>
    <cellStyle name="Normal 3 2 5 3 6" xfId="4377"/>
    <cellStyle name="Normal 3 2 5 3 6 2" xfId="11644"/>
    <cellStyle name="Normal 3 2 5 3 6 2 2" xfId="26022"/>
    <cellStyle name="Normal 3 2 5 3 6 2 2 2" xfId="54756"/>
    <cellStyle name="Normal 3 2 5 3 6 2 3" xfId="40432"/>
    <cellStyle name="Normal 3 2 5 3 6 3" xfId="18859"/>
    <cellStyle name="Normal 3 2 5 3 6 3 2" xfId="47594"/>
    <cellStyle name="Normal 3 2 5 3 6 4" xfId="33270"/>
    <cellStyle name="Normal 3 2 5 3 7" xfId="8048"/>
    <cellStyle name="Normal 3 2 5 3 7 2" xfId="22440"/>
    <cellStyle name="Normal 3 2 5 3 7 2 2" xfId="51175"/>
    <cellStyle name="Normal 3 2 5 3 7 3" xfId="36851"/>
    <cellStyle name="Normal 3 2 5 3 8" xfId="15277"/>
    <cellStyle name="Normal 3 2 5 3 8 2" xfId="44013"/>
    <cellStyle name="Normal 3 2 5 3 9" xfId="29689"/>
    <cellStyle name="Normal 3 2 5 4" xfId="744"/>
    <cellStyle name="Normal 3 2 5 4 2" xfId="1194"/>
    <cellStyle name="Normal 3 2 5 4 2 2" xfId="2177"/>
    <cellStyle name="Normal 3 2 5 4 2 2 2" xfId="3969"/>
    <cellStyle name="Normal 3 2 5 4 2 2 2 2" xfId="7628"/>
    <cellStyle name="Normal 3 2 5 4 2 2 2 2 2" xfId="14888"/>
    <cellStyle name="Normal 3 2 5 4 2 2 2 2 2 2" xfId="29266"/>
    <cellStyle name="Normal 3 2 5 4 2 2 2 2 2 2 2" xfId="58000"/>
    <cellStyle name="Normal 3 2 5 4 2 2 2 2 2 3" xfId="43676"/>
    <cellStyle name="Normal 3 2 5 4 2 2 2 2 3" xfId="22103"/>
    <cellStyle name="Normal 3 2 5 4 2 2 2 2 3 2" xfId="50838"/>
    <cellStyle name="Normal 3 2 5 4 2 2 2 2 4" xfId="36514"/>
    <cellStyle name="Normal 3 2 5 4 2 2 2 3" xfId="11301"/>
    <cellStyle name="Normal 3 2 5 4 2 2 2 3 2" xfId="25684"/>
    <cellStyle name="Normal 3 2 5 4 2 2 2 3 2 2" xfId="54419"/>
    <cellStyle name="Normal 3 2 5 4 2 2 2 3 3" xfId="40095"/>
    <cellStyle name="Normal 3 2 5 4 2 2 2 4" xfId="18521"/>
    <cellStyle name="Normal 3 2 5 4 2 2 2 4 2" xfId="47257"/>
    <cellStyle name="Normal 3 2 5 4 2 2 2 5" xfId="32933"/>
    <cellStyle name="Normal 3 2 5 4 2 2 3" xfId="5838"/>
    <cellStyle name="Normal 3 2 5 4 2 2 3 2" xfId="13098"/>
    <cellStyle name="Normal 3 2 5 4 2 2 3 2 2" xfId="27476"/>
    <cellStyle name="Normal 3 2 5 4 2 2 3 2 2 2" xfId="56210"/>
    <cellStyle name="Normal 3 2 5 4 2 2 3 2 3" xfId="41886"/>
    <cellStyle name="Normal 3 2 5 4 2 2 3 3" xfId="20313"/>
    <cellStyle name="Normal 3 2 5 4 2 2 3 3 2" xfId="49048"/>
    <cellStyle name="Normal 3 2 5 4 2 2 3 4" xfId="34724"/>
    <cellStyle name="Normal 3 2 5 4 2 2 4" xfId="9511"/>
    <cellStyle name="Normal 3 2 5 4 2 2 4 2" xfId="23894"/>
    <cellStyle name="Normal 3 2 5 4 2 2 4 2 2" xfId="52629"/>
    <cellStyle name="Normal 3 2 5 4 2 2 4 3" xfId="38305"/>
    <cellStyle name="Normal 3 2 5 4 2 2 5" xfId="16731"/>
    <cellStyle name="Normal 3 2 5 4 2 2 5 2" xfId="45467"/>
    <cellStyle name="Normal 3 2 5 4 2 2 6" xfId="31143"/>
    <cellStyle name="Normal 3 2 5 4 2 3" xfId="3073"/>
    <cellStyle name="Normal 3 2 5 4 2 3 2" xfId="6733"/>
    <cellStyle name="Normal 3 2 5 4 2 3 2 2" xfId="13993"/>
    <cellStyle name="Normal 3 2 5 4 2 3 2 2 2" xfId="28371"/>
    <cellStyle name="Normal 3 2 5 4 2 3 2 2 2 2" xfId="57105"/>
    <cellStyle name="Normal 3 2 5 4 2 3 2 2 3" xfId="42781"/>
    <cellStyle name="Normal 3 2 5 4 2 3 2 3" xfId="21208"/>
    <cellStyle name="Normal 3 2 5 4 2 3 2 3 2" xfId="49943"/>
    <cellStyle name="Normal 3 2 5 4 2 3 2 4" xfId="35619"/>
    <cellStyle name="Normal 3 2 5 4 2 3 3" xfId="10406"/>
    <cellStyle name="Normal 3 2 5 4 2 3 3 2" xfId="24789"/>
    <cellStyle name="Normal 3 2 5 4 2 3 3 2 2" xfId="53524"/>
    <cellStyle name="Normal 3 2 5 4 2 3 3 3" xfId="39200"/>
    <cellStyle name="Normal 3 2 5 4 2 3 4" xfId="17626"/>
    <cellStyle name="Normal 3 2 5 4 2 3 4 2" xfId="46362"/>
    <cellStyle name="Normal 3 2 5 4 2 3 5" xfId="32038"/>
    <cellStyle name="Normal 3 2 5 4 2 4" xfId="4938"/>
    <cellStyle name="Normal 3 2 5 4 2 4 2" xfId="12203"/>
    <cellStyle name="Normal 3 2 5 4 2 4 2 2" xfId="26581"/>
    <cellStyle name="Normal 3 2 5 4 2 4 2 2 2" xfId="55315"/>
    <cellStyle name="Normal 3 2 5 4 2 4 2 3" xfId="40991"/>
    <cellStyle name="Normal 3 2 5 4 2 4 3" xfId="19418"/>
    <cellStyle name="Normal 3 2 5 4 2 4 3 2" xfId="48153"/>
    <cellStyle name="Normal 3 2 5 4 2 4 4" xfId="33829"/>
    <cellStyle name="Normal 3 2 5 4 2 5" xfId="8610"/>
    <cellStyle name="Normal 3 2 5 4 2 5 2" xfId="22999"/>
    <cellStyle name="Normal 3 2 5 4 2 5 2 2" xfId="51734"/>
    <cellStyle name="Normal 3 2 5 4 2 5 3" xfId="37410"/>
    <cellStyle name="Normal 3 2 5 4 2 6" xfId="15836"/>
    <cellStyle name="Normal 3 2 5 4 2 6 2" xfId="44572"/>
    <cellStyle name="Normal 3 2 5 4 2 7" xfId="30248"/>
    <cellStyle name="Normal 3 2 5 4 3" xfId="1730"/>
    <cellStyle name="Normal 3 2 5 4 3 2" xfId="3522"/>
    <cellStyle name="Normal 3 2 5 4 3 2 2" xfId="7181"/>
    <cellStyle name="Normal 3 2 5 4 3 2 2 2" xfId="14441"/>
    <cellStyle name="Normal 3 2 5 4 3 2 2 2 2" xfId="28819"/>
    <cellStyle name="Normal 3 2 5 4 3 2 2 2 2 2" xfId="57553"/>
    <cellStyle name="Normal 3 2 5 4 3 2 2 2 3" xfId="43229"/>
    <cellStyle name="Normal 3 2 5 4 3 2 2 3" xfId="21656"/>
    <cellStyle name="Normal 3 2 5 4 3 2 2 3 2" xfId="50391"/>
    <cellStyle name="Normal 3 2 5 4 3 2 2 4" xfId="36067"/>
    <cellStyle name="Normal 3 2 5 4 3 2 3" xfId="10854"/>
    <cellStyle name="Normal 3 2 5 4 3 2 3 2" xfId="25237"/>
    <cellStyle name="Normal 3 2 5 4 3 2 3 2 2" xfId="53972"/>
    <cellStyle name="Normal 3 2 5 4 3 2 3 3" xfId="39648"/>
    <cellStyle name="Normal 3 2 5 4 3 2 4" xfId="18074"/>
    <cellStyle name="Normal 3 2 5 4 3 2 4 2" xfId="46810"/>
    <cellStyle name="Normal 3 2 5 4 3 2 5" xfId="32486"/>
    <cellStyle name="Normal 3 2 5 4 3 3" xfId="5391"/>
    <cellStyle name="Normal 3 2 5 4 3 3 2" xfId="12651"/>
    <cellStyle name="Normal 3 2 5 4 3 3 2 2" xfId="27029"/>
    <cellStyle name="Normal 3 2 5 4 3 3 2 2 2" xfId="55763"/>
    <cellStyle name="Normal 3 2 5 4 3 3 2 3" xfId="41439"/>
    <cellStyle name="Normal 3 2 5 4 3 3 3" xfId="19866"/>
    <cellStyle name="Normal 3 2 5 4 3 3 3 2" xfId="48601"/>
    <cellStyle name="Normal 3 2 5 4 3 3 4" xfId="34277"/>
    <cellStyle name="Normal 3 2 5 4 3 4" xfId="9064"/>
    <cellStyle name="Normal 3 2 5 4 3 4 2" xfId="23447"/>
    <cellStyle name="Normal 3 2 5 4 3 4 2 2" xfId="52182"/>
    <cellStyle name="Normal 3 2 5 4 3 4 3" xfId="37858"/>
    <cellStyle name="Normal 3 2 5 4 3 5" xfId="16284"/>
    <cellStyle name="Normal 3 2 5 4 3 5 2" xfId="45020"/>
    <cellStyle name="Normal 3 2 5 4 3 6" xfId="30696"/>
    <cellStyle name="Normal 3 2 5 4 4" xfId="2626"/>
    <cellStyle name="Normal 3 2 5 4 4 2" xfId="6286"/>
    <cellStyle name="Normal 3 2 5 4 4 2 2" xfId="13546"/>
    <cellStyle name="Normal 3 2 5 4 4 2 2 2" xfId="27924"/>
    <cellStyle name="Normal 3 2 5 4 4 2 2 2 2" xfId="56658"/>
    <cellStyle name="Normal 3 2 5 4 4 2 2 3" xfId="42334"/>
    <cellStyle name="Normal 3 2 5 4 4 2 3" xfId="20761"/>
    <cellStyle name="Normal 3 2 5 4 4 2 3 2" xfId="49496"/>
    <cellStyle name="Normal 3 2 5 4 4 2 4" xfId="35172"/>
    <cellStyle name="Normal 3 2 5 4 4 3" xfId="9959"/>
    <cellStyle name="Normal 3 2 5 4 4 3 2" xfId="24342"/>
    <cellStyle name="Normal 3 2 5 4 4 3 2 2" xfId="53077"/>
    <cellStyle name="Normal 3 2 5 4 4 3 3" xfId="38753"/>
    <cellStyle name="Normal 3 2 5 4 4 4" xfId="17179"/>
    <cellStyle name="Normal 3 2 5 4 4 4 2" xfId="45915"/>
    <cellStyle name="Normal 3 2 5 4 4 5" xfId="31591"/>
    <cellStyle name="Normal 3 2 5 4 5" xfId="4490"/>
    <cellStyle name="Normal 3 2 5 4 5 2" xfId="11756"/>
    <cellStyle name="Normal 3 2 5 4 5 2 2" xfId="26134"/>
    <cellStyle name="Normal 3 2 5 4 5 2 2 2" xfId="54868"/>
    <cellStyle name="Normal 3 2 5 4 5 2 3" xfId="40544"/>
    <cellStyle name="Normal 3 2 5 4 5 3" xfId="18971"/>
    <cellStyle name="Normal 3 2 5 4 5 3 2" xfId="47706"/>
    <cellStyle name="Normal 3 2 5 4 5 4" xfId="33382"/>
    <cellStyle name="Normal 3 2 5 4 6" xfId="8163"/>
    <cellStyle name="Normal 3 2 5 4 6 2" xfId="22552"/>
    <cellStyle name="Normal 3 2 5 4 6 2 2" xfId="51287"/>
    <cellStyle name="Normal 3 2 5 4 6 3" xfId="36963"/>
    <cellStyle name="Normal 3 2 5 4 7" xfId="15389"/>
    <cellStyle name="Normal 3 2 5 4 7 2" xfId="44125"/>
    <cellStyle name="Normal 3 2 5 4 8" xfId="29801"/>
    <cellStyle name="Normal 3 2 5 5" xfId="970"/>
    <cellStyle name="Normal 3 2 5 5 2" xfId="1953"/>
    <cellStyle name="Normal 3 2 5 5 2 2" xfId="3745"/>
    <cellStyle name="Normal 3 2 5 5 2 2 2" xfId="7404"/>
    <cellStyle name="Normal 3 2 5 5 2 2 2 2" xfId="14664"/>
    <cellStyle name="Normal 3 2 5 5 2 2 2 2 2" xfId="29042"/>
    <cellStyle name="Normal 3 2 5 5 2 2 2 2 2 2" xfId="57776"/>
    <cellStyle name="Normal 3 2 5 5 2 2 2 2 3" xfId="43452"/>
    <cellStyle name="Normal 3 2 5 5 2 2 2 3" xfId="21879"/>
    <cellStyle name="Normal 3 2 5 5 2 2 2 3 2" xfId="50614"/>
    <cellStyle name="Normal 3 2 5 5 2 2 2 4" xfId="36290"/>
    <cellStyle name="Normal 3 2 5 5 2 2 3" xfId="11077"/>
    <cellStyle name="Normal 3 2 5 5 2 2 3 2" xfId="25460"/>
    <cellStyle name="Normal 3 2 5 5 2 2 3 2 2" xfId="54195"/>
    <cellStyle name="Normal 3 2 5 5 2 2 3 3" xfId="39871"/>
    <cellStyle name="Normal 3 2 5 5 2 2 4" xfId="18297"/>
    <cellStyle name="Normal 3 2 5 5 2 2 4 2" xfId="47033"/>
    <cellStyle name="Normal 3 2 5 5 2 2 5" xfId="32709"/>
    <cellStyle name="Normal 3 2 5 5 2 3" xfId="5614"/>
    <cellStyle name="Normal 3 2 5 5 2 3 2" xfId="12874"/>
    <cellStyle name="Normal 3 2 5 5 2 3 2 2" xfId="27252"/>
    <cellStyle name="Normal 3 2 5 5 2 3 2 2 2" xfId="55986"/>
    <cellStyle name="Normal 3 2 5 5 2 3 2 3" xfId="41662"/>
    <cellStyle name="Normal 3 2 5 5 2 3 3" xfId="20089"/>
    <cellStyle name="Normal 3 2 5 5 2 3 3 2" xfId="48824"/>
    <cellStyle name="Normal 3 2 5 5 2 3 4" xfId="34500"/>
    <cellStyle name="Normal 3 2 5 5 2 4" xfId="9287"/>
    <cellStyle name="Normal 3 2 5 5 2 4 2" xfId="23670"/>
    <cellStyle name="Normal 3 2 5 5 2 4 2 2" xfId="52405"/>
    <cellStyle name="Normal 3 2 5 5 2 4 3" xfId="38081"/>
    <cellStyle name="Normal 3 2 5 5 2 5" xfId="16507"/>
    <cellStyle name="Normal 3 2 5 5 2 5 2" xfId="45243"/>
    <cellStyle name="Normal 3 2 5 5 2 6" xfId="30919"/>
    <cellStyle name="Normal 3 2 5 5 3" xfId="2849"/>
    <cellStyle name="Normal 3 2 5 5 3 2" xfId="6509"/>
    <cellStyle name="Normal 3 2 5 5 3 2 2" xfId="13769"/>
    <cellStyle name="Normal 3 2 5 5 3 2 2 2" xfId="28147"/>
    <cellStyle name="Normal 3 2 5 5 3 2 2 2 2" xfId="56881"/>
    <cellStyle name="Normal 3 2 5 5 3 2 2 3" xfId="42557"/>
    <cellStyle name="Normal 3 2 5 5 3 2 3" xfId="20984"/>
    <cellStyle name="Normal 3 2 5 5 3 2 3 2" xfId="49719"/>
    <cellStyle name="Normal 3 2 5 5 3 2 4" xfId="35395"/>
    <cellStyle name="Normal 3 2 5 5 3 3" xfId="10182"/>
    <cellStyle name="Normal 3 2 5 5 3 3 2" xfId="24565"/>
    <cellStyle name="Normal 3 2 5 5 3 3 2 2" xfId="53300"/>
    <cellStyle name="Normal 3 2 5 5 3 3 3" xfId="38976"/>
    <cellStyle name="Normal 3 2 5 5 3 4" xfId="17402"/>
    <cellStyle name="Normal 3 2 5 5 3 4 2" xfId="46138"/>
    <cellStyle name="Normal 3 2 5 5 3 5" xfId="31814"/>
    <cellStyle name="Normal 3 2 5 5 4" xfId="4714"/>
    <cellStyle name="Normal 3 2 5 5 4 2" xfId="11979"/>
    <cellStyle name="Normal 3 2 5 5 4 2 2" xfId="26357"/>
    <cellStyle name="Normal 3 2 5 5 4 2 2 2" xfId="55091"/>
    <cellStyle name="Normal 3 2 5 5 4 2 3" xfId="40767"/>
    <cellStyle name="Normal 3 2 5 5 4 3" xfId="19194"/>
    <cellStyle name="Normal 3 2 5 5 4 3 2" xfId="47929"/>
    <cellStyle name="Normal 3 2 5 5 4 4" xfId="33605"/>
    <cellStyle name="Normal 3 2 5 5 5" xfId="8386"/>
    <cellStyle name="Normal 3 2 5 5 5 2" xfId="22775"/>
    <cellStyle name="Normal 3 2 5 5 5 2 2" xfId="51510"/>
    <cellStyle name="Normal 3 2 5 5 5 3" xfId="37186"/>
    <cellStyle name="Normal 3 2 5 5 6" xfId="15612"/>
    <cellStyle name="Normal 3 2 5 5 6 2" xfId="44348"/>
    <cellStyle name="Normal 3 2 5 5 7" xfId="30024"/>
    <cellStyle name="Normal 3 2 5 6" xfId="1489"/>
    <cellStyle name="Normal 3 2 5 6 2" xfId="3298"/>
    <cellStyle name="Normal 3 2 5 6 2 2" xfId="6957"/>
    <cellStyle name="Normal 3 2 5 6 2 2 2" xfId="14217"/>
    <cellStyle name="Normal 3 2 5 6 2 2 2 2" xfId="28595"/>
    <cellStyle name="Normal 3 2 5 6 2 2 2 2 2" xfId="57329"/>
    <cellStyle name="Normal 3 2 5 6 2 2 2 3" xfId="43005"/>
    <cellStyle name="Normal 3 2 5 6 2 2 3" xfId="21432"/>
    <cellStyle name="Normal 3 2 5 6 2 2 3 2" xfId="50167"/>
    <cellStyle name="Normal 3 2 5 6 2 2 4" xfId="35843"/>
    <cellStyle name="Normal 3 2 5 6 2 3" xfId="10630"/>
    <cellStyle name="Normal 3 2 5 6 2 3 2" xfId="25013"/>
    <cellStyle name="Normal 3 2 5 6 2 3 2 2" xfId="53748"/>
    <cellStyle name="Normal 3 2 5 6 2 3 3" xfId="39424"/>
    <cellStyle name="Normal 3 2 5 6 2 4" xfId="17850"/>
    <cellStyle name="Normal 3 2 5 6 2 4 2" xfId="46586"/>
    <cellStyle name="Normal 3 2 5 6 2 5" xfId="32262"/>
    <cellStyle name="Normal 3 2 5 6 3" xfId="5166"/>
    <cellStyle name="Normal 3 2 5 6 3 2" xfId="12427"/>
    <cellStyle name="Normal 3 2 5 6 3 2 2" xfId="26805"/>
    <cellStyle name="Normal 3 2 5 6 3 2 2 2" xfId="55539"/>
    <cellStyle name="Normal 3 2 5 6 3 2 3" xfId="41215"/>
    <cellStyle name="Normal 3 2 5 6 3 3" xfId="19642"/>
    <cellStyle name="Normal 3 2 5 6 3 3 2" xfId="48377"/>
    <cellStyle name="Normal 3 2 5 6 3 4" xfId="34053"/>
    <cellStyle name="Normal 3 2 5 6 4" xfId="8840"/>
    <cellStyle name="Normal 3 2 5 6 4 2" xfId="23223"/>
    <cellStyle name="Normal 3 2 5 6 4 2 2" xfId="51958"/>
    <cellStyle name="Normal 3 2 5 6 4 3" xfId="37634"/>
    <cellStyle name="Normal 3 2 5 6 5" xfId="16060"/>
    <cellStyle name="Normal 3 2 5 6 5 2" xfId="44796"/>
    <cellStyle name="Normal 3 2 5 6 6" xfId="30472"/>
    <cellStyle name="Normal 3 2 5 7" xfId="2402"/>
    <cellStyle name="Normal 3 2 5 7 2" xfId="6062"/>
    <cellStyle name="Normal 3 2 5 7 2 2" xfId="13322"/>
    <cellStyle name="Normal 3 2 5 7 2 2 2" xfId="27700"/>
    <cellStyle name="Normal 3 2 5 7 2 2 2 2" xfId="56434"/>
    <cellStyle name="Normal 3 2 5 7 2 2 3" xfId="42110"/>
    <cellStyle name="Normal 3 2 5 7 2 3" xfId="20537"/>
    <cellStyle name="Normal 3 2 5 7 2 3 2" xfId="49272"/>
    <cellStyle name="Normal 3 2 5 7 2 4" xfId="34948"/>
    <cellStyle name="Normal 3 2 5 7 3" xfId="9735"/>
    <cellStyle name="Normal 3 2 5 7 3 2" xfId="24118"/>
    <cellStyle name="Normal 3 2 5 7 3 2 2" xfId="52853"/>
    <cellStyle name="Normal 3 2 5 7 3 3" xfId="38529"/>
    <cellStyle name="Normal 3 2 5 7 4" xfId="16955"/>
    <cellStyle name="Normal 3 2 5 7 4 2" xfId="45691"/>
    <cellStyle name="Normal 3 2 5 7 5" xfId="31367"/>
    <cellStyle name="Normal 3 2 5 8" xfId="4259"/>
    <cellStyle name="Normal 3 2 5 8 2" xfId="11531"/>
    <cellStyle name="Normal 3 2 5 8 2 2" xfId="25910"/>
    <cellStyle name="Normal 3 2 5 8 2 2 2" xfId="54644"/>
    <cellStyle name="Normal 3 2 5 8 2 3" xfId="40320"/>
    <cellStyle name="Normal 3 2 5 8 3" xfId="18747"/>
    <cellStyle name="Normal 3 2 5 8 3 2" xfId="47482"/>
    <cellStyle name="Normal 3 2 5 8 4" xfId="33158"/>
    <cellStyle name="Normal 3 2 5 9" xfId="7927"/>
    <cellStyle name="Normal 3 2 5 9 2" xfId="22328"/>
    <cellStyle name="Normal 3 2 5 9 2 2" xfId="51063"/>
    <cellStyle name="Normal 3 2 5 9 3" xfId="36739"/>
    <cellStyle name="Normal 3 2 6" xfId="415"/>
    <cellStyle name="Normal 3 2 6 10" xfId="29605"/>
    <cellStyle name="Normal 3 2 6 2" xfId="615"/>
    <cellStyle name="Normal 3 2 6 2 2" xfId="887"/>
    <cellStyle name="Normal 3 2 6 2 2 2" xfId="1334"/>
    <cellStyle name="Normal 3 2 6 2 2 2 2" xfId="2317"/>
    <cellStyle name="Normal 3 2 6 2 2 2 2 2" xfId="4109"/>
    <cellStyle name="Normal 3 2 6 2 2 2 2 2 2" xfId="7768"/>
    <cellStyle name="Normal 3 2 6 2 2 2 2 2 2 2" xfId="15028"/>
    <cellStyle name="Normal 3 2 6 2 2 2 2 2 2 2 2" xfId="29406"/>
    <cellStyle name="Normal 3 2 6 2 2 2 2 2 2 2 2 2" xfId="58140"/>
    <cellStyle name="Normal 3 2 6 2 2 2 2 2 2 2 3" xfId="43816"/>
    <cellStyle name="Normal 3 2 6 2 2 2 2 2 2 3" xfId="22243"/>
    <cellStyle name="Normal 3 2 6 2 2 2 2 2 2 3 2" xfId="50978"/>
    <cellStyle name="Normal 3 2 6 2 2 2 2 2 2 4" xfId="36654"/>
    <cellStyle name="Normal 3 2 6 2 2 2 2 2 3" xfId="11441"/>
    <cellStyle name="Normal 3 2 6 2 2 2 2 2 3 2" xfId="25824"/>
    <cellStyle name="Normal 3 2 6 2 2 2 2 2 3 2 2" xfId="54559"/>
    <cellStyle name="Normal 3 2 6 2 2 2 2 2 3 3" xfId="40235"/>
    <cellStyle name="Normal 3 2 6 2 2 2 2 2 4" xfId="18661"/>
    <cellStyle name="Normal 3 2 6 2 2 2 2 2 4 2" xfId="47397"/>
    <cellStyle name="Normal 3 2 6 2 2 2 2 2 5" xfId="33073"/>
    <cellStyle name="Normal 3 2 6 2 2 2 2 3" xfId="5978"/>
    <cellStyle name="Normal 3 2 6 2 2 2 2 3 2" xfId="13238"/>
    <cellStyle name="Normal 3 2 6 2 2 2 2 3 2 2" xfId="27616"/>
    <cellStyle name="Normal 3 2 6 2 2 2 2 3 2 2 2" xfId="56350"/>
    <cellStyle name="Normal 3 2 6 2 2 2 2 3 2 3" xfId="42026"/>
    <cellStyle name="Normal 3 2 6 2 2 2 2 3 3" xfId="20453"/>
    <cellStyle name="Normal 3 2 6 2 2 2 2 3 3 2" xfId="49188"/>
    <cellStyle name="Normal 3 2 6 2 2 2 2 3 4" xfId="34864"/>
    <cellStyle name="Normal 3 2 6 2 2 2 2 4" xfId="9651"/>
    <cellStyle name="Normal 3 2 6 2 2 2 2 4 2" xfId="24034"/>
    <cellStyle name="Normal 3 2 6 2 2 2 2 4 2 2" xfId="52769"/>
    <cellStyle name="Normal 3 2 6 2 2 2 2 4 3" xfId="38445"/>
    <cellStyle name="Normal 3 2 6 2 2 2 2 5" xfId="16871"/>
    <cellStyle name="Normal 3 2 6 2 2 2 2 5 2" xfId="45607"/>
    <cellStyle name="Normal 3 2 6 2 2 2 2 6" xfId="31283"/>
    <cellStyle name="Normal 3 2 6 2 2 2 3" xfId="3213"/>
    <cellStyle name="Normal 3 2 6 2 2 2 3 2" xfId="6873"/>
    <cellStyle name="Normal 3 2 6 2 2 2 3 2 2" xfId="14133"/>
    <cellStyle name="Normal 3 2 6 2 2 2 3 2 2 2" xfId="28511"/>
    <cellStyle name="Normal 3 2 6 2 2 2 3 2 2 2 2" xfId="57245"/>
    <cellStyle name="Normal 3 2 6 2 2 2 3 2 2 3" xfId="42921"/>
    <cellStyle name="Normal 3 2 6 2 2 2 3 2 3" xfId="21348"/>
    <cellStyle name="Normal 3 2 6 2 2 2 3 2 3 2" xfId="50083"/>
    <cellStyle name="Normal 3 2 6 2 2 2 3 2 4" xfId="35759"/>
    <cellStyle name="Normal 3 2 6 2 2 2 3 3" xfId="10546"/>
    <cellStyle name="Normal 3 2 6 2 2 2 3 3 2" xfId="24929"/>
    <cellStyle name="Normal 3 2 6 2 2 2 3 3 2 2" xfId="53664"/>
    <cellStyle name="Normal 3 2 6 2 2 2 3 3 3" xfId="39340"/>
    <cellStyle name="Normal 3 2 6 2 2 2 3 4" xfId="17766"/>
    <cellStyle name="Normal 3 2 6 2 2 2 3 4 2" xfId="46502"/>
    <cellStyle name="Normal 3 2 6 2 2 2 3 5" xfId="32178"/>
    <cellStyle name="Normal 3 2 6 2 2 2 4" xfId="5078"/>
    <cellStyle name="Normal 3 2 6 2 2 2 4 2" xfId="12343"/>
    <cellStyle name="Normal 3 2 6 2 2 2 4 2 2" xfId="26721"/>
    <cellStyle name="Normal 3 2 6 2 2 2 4 2 2 2" xfId="55455"/>
    <cellStyle name="Normal 3 2 6 2 2 2 4 2 3" xfId="41131"/>
    <cellStyle name="Normal 3 2 6 2 2 2 4 3" xfId="19558"/>
    <cellStyle name="Normal 3 2 6 2 2 2 4 3 2" xfId="48293"/>
    <cellStyle name="Normal 3 2 6 2 2 2 4 4" xfId="33969"/>
    <cellStyle name="Normal 3 2 6 2 2 2 5" xfId="8750"/>
    <cellStyle name="Normal 3 2 6 2 2 2 5 2" xfId="23139"/>
    <cellStyle name="Normal 3 2 6 2 2 2 5 2 2" xfId="51874"/>
    <cellStyle name="Normal 3 2 6 2 2 2 5 3" xfId="37550"/>
    <cellStyle name="Normal 3 2 6 2 2 2 6" xfId="15976"/>
    <cellStyle name="Normal 3 2 6 2 2 2 6 2" xfId="44712"/>
    <cellStyle name="Normal 3 2 6 2 2 2 7" xfId="30388"/>
    <cellStyle name="Normal 3 2 6 2 2 3" xfId="1870"/>
    <cellStyle name="Normal 3 2 6 2 2 3 2" xfId="3662"/>
    <cellStyle name="Normal 3 2 6 2 2 3 2 2" xfId="7321"/>
    <cellStyle name="Normal 3 2 6 2 2 3 2 2 2" xfId="14581"/>
    <cellStyle name="Normal 3 2 6 2 2 3 2 2 2 2" xfId="28959"/>
    <cellStyle name="Normal 3 2 6 2 2 3 2 2 2 2 2" xfId="57693"/>
    <cellStyle name="Normal 3 2 6 2 2 3 2 2 2 3" xfId="43369"/>
    <cellStyle name="Normal 3 2 6 2 2 3 2 2 3" xfId="21796"/>
    <cellStyle name="Normal 3 2 6 2 2 3 2 2 3 2" xfId="50531"/>
    <cellStyle name="Normal 3 2 6 2 2 3 2 2 4" xfId="36207"/>
    <cellStyle name="Normal 3 2 6 2 2 3 2 3" xfId="10994"/>
    <cellStyle name="Normal 3 2 6 2 2 3 2 3 2" xfId="25377"/>
    <cellStyle name="Normal 3 2 6 2 2 3 2 3 2 2" xfId="54112"/>
    <cellStyle name="Normal 3 2 6 2 2 3 2 3 3" xfId="39788"/>
    <cellStyle name="Normal 3 2 6 2 2 3 2 4" xfId="18214"/>
    <cellStyle name="Normal 3 2 6 2 2 3 2 4 2" xfId="46950"/>
    <cellStyle name="Normal 3 2 6 2 2 3 2 5" xfId="32626"/>
    <cellStyle name="Normal 3 2 6 2 2 3 3" xfId="5531"/>
    <cellStyle name="Normal 3 2 6 2 2 3 3 2" xfId="12791"/>
    <cellStyle name="Normal 3 2 6 2 2 3 3 2 2" xfId="27169"/>
    <cellStyle name="Normal 3 2 6 2 2 3 3 2 2 2" xfId="55903"/>
    <cellStyle name="Normal 3 2 6 2 2 3 3 2 3" xfId="41579"/>
    <cellStyle name="Normal 3 2 6 2 2 3 3 3" xfId="20006"/>
    <cellStyle name="Normal 3 2 6 2 2 3 3 3 2" xfId="48741"/>
    <cellStyle name="Normal 3 2 6 2 2 3 3 4" xfId="34417"/>
    <cellStyle name="Normal 3 2 6 2 2 3 4" xfId="9204"/>
    <cellStyle name="Normal 3 2 6 2 2 3 4 2" xfId="23587"/>
    <cellStyle name="Normal 3 2 6 2 2 3 4 2 2" xfId="52322"/>
    <cellStyle name="Normal 3 2 6 2 2 3 4 3" xfId="37998"/>
    <cellStyle name="Normal 3 2 6 2 2 3 5" xfId="16424"/>
    <cellStyle name="Normal 3 2 6 2 2 3 5 2" xfId="45160"/>
    <cellStyle name="Normal 3 2 6 2 2 3 6" xfId="30836"/>
    <cellStyle name="Normal 3 2 6 2 2 4" xfId="2766"/>
    <cellStyle name="Normal 3 2 6 2 2 4 2" xfId="6426"/>
    <cellStyle name="Normal 3 2 6 2 2 4 2 2" xfId="13686"/>
    <cellStyle name="Normal 3 2 6 2 2 4 2 2 2" xfId="28064"/>
    <cellStyle name="Normal 3 2 6 2 2 4 2 2 2 2" xfId="56798"/>
    <cellStyle name="Normal 3 2 6 2 2 4 2 2 3" xfId="42474"/>
    <cellStyle name="Normal 3 2 6 2 2 4 2 3" xfId="20901"/>
    <cellStyle name="Normal 3 2 6 2 2 4 2 3 2" xfId="49636"/>
    <cellStyle name="Normal 3 2 6 2 2 4 2 4" xfId="35312"/>
    <cellStyle name="Normal 3 2 6 2 2 4 3" xfId="10099"/>
    <cellStyle name="Normal 3 2 6 2 2 4 3 2" xfId="24482"/>
    <cellStyle name="Normal 3 2 6 2 2 4 3 2 2" xfId="53217"/>
    <cellStyle name="Normal 3 2 6 2 2 4 3 3" xfId="38893"/>
    <cellStyle name="Normal 3 2 6 2 2 4 4" xfId="17319"/>
    <cellStyle name="Normal 3 2 6 2 2 4 4 2" xfId="46055"/>
    <cellStyle name="Normal 3 2 6 2 2 4 5" xfId="31731"/>
    <cellStyle name="Normal 3 2 6 2 2 5" xfId="4631"/>
    <cellStyle name="Normal 3 2 6 2 2 5 2" xfId="11896"/>
    <cellStyle name="Normal 3 2 6 2 2 5 2 2" xfId="26274"/>
    <cellStyle name="Normal 3 2 6 2 2 5 2 2 2" xfId="55008"/>
    <cellStyle name="Normal 3 2 6 2 2 5 2 3" xfId="40684"/>
    <cellStyle name="Normal 3 2 6 2 2 5 3" xfId="19111"/>
    <cellStyle name="Normal 3 2 6 2 2 5 3 2" xfId="47846"/>
    <cellStyle name="Normal 3 2 6 2 2 5 4" xfId="33522"/>
    <cellStyle name="Normal 3 2 6 2 2 6" xfId="8303"/>
    <cellStyle name="Normal 3 2 6 2 2 6 2" xfId="22692"/>
    <cellStyle name="Normal 3 2 6 2 2 6 2 2" xfId="51427"/>
    <cellStyle name="Normal 3 2 6 2 2 6 3" xfId="37103"/>
    <cellStyle name="Normal 3 2 6 2 2 7" xfId="15529"/>
    <cellStyle name="Normal 3 2 6 2 2 7 2" xfId="44265"/>
    <cellStyle name="Normal 3 2 6 2 2 8" xfId="29941"/>
    <cellStyle name="Normal 3 2 6 2 3" xfId="1110"/>
    <cellStyle name="Normal 3 2 6 2 3 2" xfId="2093"/>
    <cellStyle name="Normal 3 2 6 2 3 2 2" xfId="3885"/>
    <cellStyle name="Normal 3 2 6 2 3 2 2 2" xfId="7544"/>
    <cellStyle name="Normal 3 2 6 2 3 2 2 2 2" xfId="14804"/>
    <cellStyle name="Normal 3 2 6 2 3 2 2 2 2 2" xfId="29182"/>
    <cellStyle name="Normal 3 2 6 2 3 2 2 2 2 2 2" xfId="57916"/>
    <cellStyle name="Normal 3 2 6 2 3 2 2 2 2 3" xfId="43592"/>
    <cellStyle name="Normal 3 2 6 2 3 2 2 2 3" xfId="22019"/>
    <cellStyle name="Normal 3 2 6 2 3 2 2 2 3 2" xfId="50754"/>
    <cellStyle name="Normal 3 2 6 2 3 2 2 2 4" xfId="36430"/>
    <cellStyle name="Normal 3 2 6 2 3 2 2 3" xfId="11217"/>
    <cellStyle name="Normal 3 2 6 2 3 2 2 3 2" xfId="25600"/>
    <cellStyle name="Normal 3 2 6 2 3 2 2 3 2 2" xfId="54335"/>
    <cellStyle name="Normal 3 2 6 2 3 2 2 3 3" xfId="40011"/>
    <cellStyle name="Normal 3 2 6 2 3 2 2 4" xfId="18437"/>
    <cellStyle name="Normal 3 2 6 2 3 2 2 4 2" xfId="47173"/>
    <cellStyle name="Normal 3 2 6 2 3 2 2 5" xfId="32849"/>
    <cellStyle name="Normal 3 2 6 2 3 2 3" xfId="5754"/>
    <cellStyle name="Normal 3 2 6 2 3 2 3 2" xfId="13014"/>
    <cellStyle name="Normal 3 2 6 2 3 2 3 2 2" xfId="27392"/>
    <cellStyle name="Normal 3 2 6 2 3 2 3 2 2 2" xfId="56126"/>
    <cellStyle name="Normal 3 2 6 2 3 2 3 2 3" xfId="41802"/>
    <cellStyle name="Normal 3 2 6 2 3 2 3 3" xfId="20229"/>
    <cellStyle name="Normal 3 2 6 2 3 2 3 3 2" xfId="48964"/>
    <cellStyle name="Normal 3 2 6 2 3 2 3 4" xfId="34640"/>
    <cellStyle name="Normal 3 2 6 2 3 2 4" xfId="9427"/>
    <cellStyle name="Normal 3 2 6 2 3 2 4 2" xfId="23810"/>
    <cellStyle name="Normal 3 2 6 2 3 2 4 2 2" xfId="52545"/>
    <cellStyle name="Normal 3 2 6 2 3 2 4 3" xfId="38221"/>
    <cellStyle name="Normal 3 2 6 2 3 2 5" xfId="16647"/>
    <cellStyle name="Normal 3 2 6 2 3 2 5 2" xfId="45383"/>
    <cellStyle name="Normal 3 2 6 2 3 2 6" xfId="31059"/>
    <cellStyle name="Normal 3 2 6 2 3 3" xfId="2989"/>
    <cellStyle name="Normal 3 2 6 2 3 3 2" xfId="6649"/>
    <cellStyle name="Normal 3 2 6 2 3 3 2 2" xfId="13909"/>
    <cellStyle name="Normal 3 2 6 2 3 3 2 2 2" xfId="28287"/>
    <cellStyle name="Normal 3 2 6 2 3 3 2 2 2 2" xfId="57021"/>
    <cellStyle name="Normal 3 2 6 2 3 3 2 2 3" xfId="42697"/>
    <cellStyle name="Normal 3 2 6 2 3 3 2 3" xfId="21124"/>
    <cellStyle name="Normal 3 2 6 2 3 3 2 3 2" xfId="49859"/>
    <cellStyle name="Normal 3 2 6 2 3 3 2 4" xfId="35535"/>
    <cellStyle name="Normal 3 2 6 2 3 3 3" xfId="10322"/>
    <cellStyle name="Normal 3 2 6 2 3 3 3 2" xfId="24705"/>
    <cellStyle name="Normal 3 2 6 2 3 3 3 2 2" xfId="53440"/>
    <cellStyle name="Normal 3 2 6 2 3 3 3 3" xfId="39116"/>
    <cellStyle name="Normal 3 2 6 2 3 3 4" xfId="17542"/>
    <cellStyle name="Normal 3 2 6 2 3 3 4 2" xfId="46278"/>
    <cellStyle name="Normal 3 2 6 2 3 3 5" xfId="31954"/>
    <cellStyle name="Normal 3 2 6 2 3 4" xfId="4854"/>
    <cellStyle name="Normal 3 2 6 2 3 4 2" xfId="12119"/>
    <cellStyle name="Normal 3 2 6 2 3 4 2 2" xfId="26497"/>
    <cellStyle name="Normal 3 2 6 2 3 4 2 2 2" xfId="55231"/>
    <cellStyle name="Normal 3 2 6 2 3 4 2 3" xfId="40907"/>
    <cellStyle name="Normal 3 2 6 2 3 4 3" xfId="19334"/>
    <cellStyle name="Normal 3 2 6 2 3 4 3 2" xfId="48069"/>
    <cellStyle name="Normal 3 2 6 2 3 4 4" xfId="33745"/>
    <cellStyle name="Normal 3 2 6 2 3 5" xfId="8526"/>
    <cellStyle name="Normal 3 2 6 2 3 5 2" xfId="22915"/>
    <cellStyle name="Normal 3 2 6 2 3 5 2 2" xfId="51650"/>
    <cellStyle name="Normal 3 2 6 2 3 5 3" xfId="37326"/>
    <cellStyle name="Normal 3 2 6 2 3 6" xfId="15752"/>
    <cellStyle name="Normal 3 2 6 2 3 6 2" xfId="44488"/>
    <cellStyle name="Normal 3 2 6 2 3 7" xfId="30164"/>
    <cellStyle name="Normal 3 2 6 2 4" xfId="1642"/>
    <cellStyle name="Normal 3 2 6 2 4 2" xfId="3438"/>
    <cellStyle name="Normal 3 2 6 2 4 2 2" xfId="7097"/>
    <cellStyle name="Normal 3 2 6 2 4 2 2 2" xfId="14357"/>
    <cellStyle name="Normal 3 2 6 2 4 2 2 2 2" xfId="28735"/>
    <cellStyle name="Normal 3 2 6 2 4 2 2 2 2 2" xfId="57469"/>
    <cellStyle name="Normal 3 2 6 2 4 2 2 2 3" xfId="43145"/>
    <cellStyle name="Normal 3 2 6 2 4 2 2 3" xfId="21572"/>
    <cellStyle name="Normal 3 2 6 2 4 2 2 3 2" xfId="50307"/>
    <cellStyle name="Normal 3 2 6 2 4 2 2 4" xfId="35983"/>
    <cellStyle name="Normal 3 2 6 2 4 2 3" xfId="10770"/>
    <cellStyle name="Normal 3 2 6 2 4 2 3 2" xfId="25153"/>
    <cellStyle name="Normal 3 2 6 2 4 2 3 2 2" xfId="53888"/>
    <cellStyle name="Normal 3 2 6 2 4 2 3 3" xfId="39564"/>
    <cellStyle name="Normal 3 2 6 2 4 2 4" xfId="17990"/>
    <cellStyle name="Normal 3 2 6 2 4 2 4 2" xfId="46726"/>
    <cellStyle name="Normal 3 2 6 2 4 2 5" xfId="32402"/>
    <cellStyle name="Normal 3 2 6 2 4 3" xfId="5307"/>
    <cellStyle name="Normal 3 2 6 2 4 3 2" xfId="12567"/>
    <cellStyle name="Normal 3 2 6 2 4 3 2 2" xfId="26945"/>
    <cellStyle name="Normal 3 2 6 2 4 3 2 2 2" xfId="55679"/>
    <cellStyle name="Normal 3 2 6 2 4 3 2 3" xfId="41355"/>
    <cellStyle name="Normal 3 2 6 2 4 3 3" xfId="19782"/>
    <cellStyle name="Normal 3 2 6 2 4 3 3 2" xfId="48517"/>
    <cellStyle name="Normal 3 2 6 2 4 3 4" xfId="34193"/>
    <cellStyle name="Normal 3 2 6 2 4 4" xfId="8980"/>
    <cellStyle name="Normal 3 2 6 2 4 4 2" xfId="23363"/>
    <cellStyle name="Normal 3 2 6 2 4 4 2 2" xfId="52098"/>
    <cellStyle name="Normal 3 2 6 2 4 4 3" xfId="37774"/>
    <cellStyle name="Normal 3 2 6 2 4 5" xfId="16200"/>
    <cellStyle name="Normal 3 2 6 2 4 5 2" xfId="44936"/>
    <cellStyle name="Normal 3 2 6 2 4 6" xfId="30612"/>
    <cellStyle name="Normal 3 2 6 2 5" xfId="2542"/>
    <cellStyle name="Normal 3 2 6 2 5 2" xfId="6202"/>
    <cellStyle name="Normal 3 2 6 2 5 2 2" xfId="13462"/>
    <cellStyle name="Normal 3 2 6 2 5 2 2 2" xfId="27840"/>
    <cellStyle name="Normal 3 2 6 2 5 2 2 2 2" xfId="56574"/>
    <cellStyle name="Normal 3 2 6 2 5 2 2 3" xfId="42250"/>
    <cellStyle name="Normal 3 2 6 2 5 2 3" xfId="20677"/>
    <cellStyle name="Normal 3 2 6 2 5 2 3 2" xfId="49412"/>
    <cellStyle name="Normal 3 2 6 2 5 2 4" xfId="35088"/>
    <cellStyle name="Normal 3 2 6 2 5 3" xfId="9875"/>
    <cellStyle name="Normal 3 2 6 2 5 3 2" xfId="24258"/>
    <cellStyle name="Normal 3 2 6 2 5 3 2 2" xfId="52993"/>
    <cellStyle name="Normal 3 2 6 2 5 3 3" xfId="38669"/>
    <cellStyle name="Normal 3 2 6 2 5 4" xfId="17095"/>
    <cellStyle name="Normal 3 2 6 2 5 4 2" xfId="45831"/>
    <cellStyle name="Normal 3 2 6 2 5 5" xfId="31507"/>
    <cellStyle name="Normal 3 2 6 2 6" xfId="4405"/>
    <cellStyle name="Normal 3 2 6 2 6 2" xfId="11672"/>
    <cellStyle name="Normal 3 2 6 2 6 2 2" xfId="26050"/>
    <cellStyle name="Normal 3 2 6 2 6 2 2 2" xfId="54784"/>
    <cellStyle name="Normal 3 2 6 2 6 2 3" xfId="40460"/>
    <cellStyle name="Normal 3 2 6 2 6 3" xfId="18887"/>
    <cellStyle name="Normal 3 2 6 2 6 3 2" xfId="47622"/>
    <cellStyle name="Normal 3 2 6 2 6 4" xfId="33298"/>
    <cellStyle name="Normal 3 2 6 2 7" xfId="8076"/>
    <cellStyle name="Normal 3 2 6 2 7 2" xfId="22468"/>
    <cellStyle name="Normal 3 2 6 2 7 2 2" xfId="51203"/>
    <cellStyle name="Normal 3 2 6 2 7 3" xfId="36879"/>
    <cellStyle name="Normal 3 2 6 2 8" xfId="15305"/>
    <cellStyle name="Normal 3 2 6 2 8 2" xfId="44041"/>
    <cellStyle name="Normal 3 2 6 2 9" xfId="29717"/>
    <cellStyle name="Normal 3 2 6 3" xfId="773"/>
    <cellStyle name="Normal 3 2 6 3 2" xfId="1222"/>
    <cellStyle name="Normal 3 2 6 3 2 2" xfId="2205"/>
    <cellStyle name="Normal 3 2 6 3 2 2 2" xfId="3997"/>
    <cellStyle name="Normal 3 2 6 3 2 2 2 2" xfId="7656"/>
    <cellStyle name="Normal 3 2 6 3 2 2 2 2 2" xfId="14916"/>
    <cellStyle name="Normal 3 2 6 3 2 2 2 2 2 2" xfId="29294"/>
    <cellStyle name="Normal 3 2 6 3 2 2 2 2 2 2 2" xfId="58028"/>
    <cellStyle name="Normal 3 2 6 3 2 2 2 2 2 3" xfId="43704"/>
    <cellStyle name="Normal 3 2 6 3 2 2 2 2 3" xfId="22131"/>
    <cellStyle name="Normal 3 2 6 3 2 2 2 2 3 2" xfId="50866"/>
    <cellStyle name="Normal 3 2 6 3 2 2 2 2 4" xfId="36542"/>
    <cellStyle name="Normal 3 2 6 3 2 2 2 3" xfId="11329"/>
    <cellStyle name="Normal 3 2 6 3 2 2 2 3 2" xfId="25712"/>
    <cellStyle name="Normal 3 2 6 3 2 2 2 3 2 2" xfId="54447"/>
    <cellStyle name="Normal 3 2 6 3 2 2 2 3 3" xfId="40123"/>
    <cellStyle name="Normal 3 2 6 3 2 2 2 4" xfId="18549"/>
    <cellStyle name="Normal 3 2 6 3 2 2 2 4 2" xfId="47285"/>
    <cellStyle name="Normal 3 2 6 3 2 2 2 5" xfId="32961"/>
    <cellStyle name="Normal 3 2 6 3 2 2 3" xfId="5866"/>
    <cellStyle name="Normal 3 2 6 3 2 2 3 2" xfId="13126"/>
    <cellStyle name="Normal 3 2 6 3 2 2 3 2 2" xfId="27504"/>
    <cellStyle name="Normal 3 2 6 3 2 2 3 2 2 2" xfId="56238"/>
    <cellStyle name="Normal 3 2 6 3 2 2 3 2 3" xfId="41914"/>
    <cellStyle name="Normal 3 2 6 3 2 2 3 3" xfId="20341"/>
    <cellStyle name="Normal 3 2 6 3 2 2 3 3 2" xfId="49076"/>
    <cellStyle name="Normal 3 2 6 3 2 2 3 4" xfId="34752"/>
    <cellStyle name="Normal 3 2 6 3 2 2 4" xfId="9539"/>
    <cellStyle name="Normal 3 2 6 3 2 2 4 2" xfId="23922"/>
    <cellStyle name="Normal 3 2 6 3 2 2 4 2 2" xfId="52657"/>
    <cellStyle name="Normal 3 2 6 3 2 2 4 3" xfId="38333"/>
    <cellStyle name="Normal 3 2 6 3 2 2 5" xfId="16759"/>
    <cellStyle name="Normal 3 2 6 3 2 2 5 2" xfId="45495"/>
    <cellStyle name="Normal 3 2 6 3 2 2 6" xfId="31171"/>
    <cellStyle name="Normal 3 2 6 3 2 3" xfId="3101"/>
    <cellStyle name="Normal 3 2 6 3 2 3 2" xfId="6761"/>
    <cellStyle name="Normal 3 2 6 3 2 3 2 2" xfId="14021"/>
    <cellStyle name="Normal 3 2 6 3 2 3 2 2 2" xfId="28399"/>
    <cellStyle name="Normal 3 2 6 3 2 3 2 2 2 2" xfId="57133"/>
    <cellStyle name="Normal 3 2 6 3 2 3 2 2 3" xfId="42809"/>
    <cellStyle name="Normal 3 2 6 3 2 3 2 3" xfId="21236"/>
    <cellStyle name="Normal 3 2 6 3 2 3 2 3 2" xfId="49971"/>
    <cellStyle name="Normal 3 2 6 3 2 3 2 4" xfId="35647"/>
    <cellStyle name="Normal 3 2 6 3 2 3 3" xfId="10434"/>
    <cellStyle name="Normal 3 2 6 3 2 3 3 2" xfId="24817"/>
    <cellStyle name="Normal 3 2 6 3 2 3 3 2 2" xfId="53552"/>
    <cellStyle name="Normal 3 2 6 3 2 3 3 3" xfId="39228"/>
    <cellStyle name="Normal 3 2 6 3 2 3 4" xfId="17654"/>
    <cellStyle name="Normal 3 2 6 3 2 3 4 2" xfId="46390"/>
    <cellStyle name="Normal 3 2 6 3 2 3 5" xfId="32066"/>
    <cellStyle name="Normal 3 2 6 3 2 4" xfId="4966"/>
    <cellStyle name="Normal 3 2 6 3 2 4 2" xfId="12231"/>
    <cellStyle name="Normal 3 2 6 3 2 4 2 2" xfId="26609"/>
    <cellStyle name="Normal 3 2 6 3 2 4 2 2 2" xfId="55343"/>
    <cellStyle name="Normal 3 2 6 3 2 4 2 3" xfId="41019"/>
    <cellStyle name="Normal 3 2 6 3 2 4 3" xfId="19446"/>
    <cellStyle name="Normal 3 2 6 3 2 4 3 2" xfId="48181"/>
    <cellStyle name="Normal 3 2 6 3 2 4 4" xfId="33857"/>
    <cellStyle name="Normal 3 2 6 3 2 5" xfId="8638"/>
    <cellStyle name="Normal 3 2 6 3 2 5 2" xfId="23027"/>
    <cellStyle name="Normal 3 2 6 3 2 5 2 2" xfId="51762"/>
    <cellStyle name="Normal 3 2 6 3 2 5 3" xfId="37438"/>
    <cellStyle name="Normal 3 2 6 3 2 6" xfId="15864"/>
    <cellStyle name="Normal 3 2 6 3 2 6 2" xfId="44600"/>
    <cellStyle name="Normal 3 2 6 3 2 7" xfId="30276"/>
    <cellStyle name="Normal 3 2 6 3 3" xfId="1758"/>
    <cellStyle name="Normal 3 2 6 3 3 2" xfId="3550"/>
    <cellStyle name="Normal 3 2 6 3 3 2 2" xfId="7209"/>
    <cellStyle name="Normal 3 2 6 3 3 2 2 2" xfId="14469"/>
    <cellStyle name="Normal 3 2 6 3 3 2 2 2 2" xfId="28847"/>
    <cellStyle name="Normal 3 2 6 3 3 2 2 2 2 2" xfId="57581"/>
    <cellStyle name="Normal 3 2 6 3 3 2 2 2 3" xfId="43257"/>
    <cellStyle name="Normal 3 2 6 3 3 2 2 3" xfId="21684"/>
    <cellStyle name="Normal 3 2 6 3 3 2 2 3 2" xfId="50419"/>
    <cellStyle name="Normal 3 2 6 3 3 2 2 4" xfId="36095"/>
    <cellStyle name="Normal 3 2 6 3 3 2 3" xfId="10882"/>
    <cellStyle name="Normal 3 2 6 3 3 2 3 2" xfId="25265"/>
    <cellStyle name="Normal 3 2 6 3 3 2 3 2 2" xfId="54000"/>
    <cellStyle name="Normal 3 2 6 3 3 2 3 3" xfId="39676"/>
    <cellStyle name="Normal 3 2 6 3 3 2 4" xfId="18102"/>
    <cellStyle name="Normal 3 2 6 3 3 2 4 2" xfId="46838"/>
    <cellStyle name="Normal 3 2 6 3 3 2 5" xfId="32514"/>
    <cellStyle name="Normal 3 2 6 3 3 3" xfId="5419"/>
    <cellStyle name="Normal 3 2 6 3 3 3 2" xfId="12679"/>
    <cellStyle name="Normal 3 2 6 3 3 3 2 2" xfId="27057"/>
    <cellStyle name="Normal 3 2 6 3 3 3 2 2 2" xfId="55791"/>
    <cellStyle name="Normal 3 2 6 3 3 3 2 3" xfId="41467"/>
    <cellStyle name="Normal 3 2 6 3 3 3 3" xfId="19894"/>
    <cellStyle name="Normal 3 2 6 3 3 3 3 2" xfId="48629"/>
    <cellStyle name="Normal 3 2 6 3 3 3 4" xfId="34305"/>
    <cellStyle name="Normal 3 2 6 3 3 4" xfId="9092"/>
    <cellStyle name="Normal 3 2 6 3 3 4 2" xfId="23475"/>
    <cellStyle name="Normal 3 2 6 3 3 4 2 2" xfId="52210"/>
    <cellStyle name="Normal 3 2 6 3 3 4 3" xfId="37886"/>
    <cellStyle name="Normal 3 2 6 3 3 5" xfId="16312"/>
    <cellStyle name="Normal 3 2 6 3 3 5 2" xfId="45048"/>
    <cellStyle name="Normal 3 2 6 3 3 6" xfId="30724"/>
    <cellStyle name="Normal 3 2 6 3 4" xfId="2654"/>
    <cellStyle name="Normal 3 2 6 3 4 2" xfId="6314"/>
    <cellStyle name="Normal 3 2 6 3 4 2 2" xfId="13574"/>
    <cellStyle name="Normal 3 2 6 3 4 2 2 2" xfId="27952"/>
    <cellStyle name="Normal 3 2 6 3 4 2 2 2 2" xfId="56686"/>
    <cellStyle name="Normal 3 2 6 3 4 2 2 3" xfId="42362"/>
    <cellStyle name="Normal 3 2 6 3 4 2 3" xfId="20789"/>
    <cellStyle name="Normal 3 2 6 3 4 2 3 2" xfId="49524"/>
    <cellStyle name="Normal 3 2 6 3 4 2 4" xfId="35200"/>
    <cellStyle name="Normal 3 2 6 3 4 3" xfId="9987"/>
    <cellStyle name="Normal 3 2 6 3 4 3 2" xfId="24370"/>
    <cellStyle name="Normal 3 2 6 3 4 3 2 2" xfId="53105"/>
    <cellStyle name="Normal 3 2 6 3 4 3 3" xfId="38781"/>
    <cellStyle name="Normal 3 2 6 3 4 4" xfId="17207"/>
    <cellStyle name="Normal 3 2 6 3 4 4 2" xfId="45943"/>
    <cellStyle name="Normal 3 2 6 3 4 5" xfId="31619"/>
    <cellStyle name="Normal 3 2 6 3 5" xfId="4518"/>
    <cellStyle name="Normal 3 2 6 3 5 2" xfId="11784"/>
    <cellStyle name="Normal 3 2 6 3 5 2 2" xfId="26162"/>
    <cellStyle name="Normal 3 2 6 3 5 2 2 2" xfId="54896"/>
    <cellStyle name="Normal 3 2 6 3 5 2 3" xfId="40572"/>
    <cellStyle name="Normal 3 2 6 3 5 3" xfId="18999"/>
    <cellStyle name="Normal 3 2 6 3 5 3 2" xfId="47734"/>
    <cellStyle name="Normal 3 2 6 3 5 4" xfId="33410"/>
    <cellStyle name="Normal 3 2 6 3 6" xfId="8191"/>
    <cellStyle name="Normal 3 2 6 3 6 2" xfId="22580"/>
    <cellStyle name="Normal 3 2 6 3 6 2 2" xfId="51315"/>
    <cellStyle name="Normal 3 2 6 3 6 3" xfId="36991"/>
    <cellStyle name="Normal 3 2 6 3 7" xfId="15417"/>
    <cellStyle name="Normal 3 2 6 3 7 2" xfId="44153"/>
    <cellStyle name="Normal 3 2 6 3 8" xfId="29829"/>
    <cellStyle name="Normal 3 2 6 4" xfId="998"/>
    <cellStyle name="Normal 3 2 6 4 2" xfId="1981"/>
    <cellStyle name="Normal 3 2 6 4 2 2" xfId="3773"/>
    <cellStyle name="Normal 3 2 6 4 2 2 2" xfId="7432"/>
    <cellStyle name="Normal 3 2 6 4 2 2 2 2" xfId="14692"/>
    <cellStyle name="Normal 3 2 6 4 2 2 2 2 2" xfId="29070"/>
    <cellStyle name="Normal 3 2 6 4 2 2 2 2 2 2" xfId="57804"/>
    <cellStyle name="Normal 3 2 6 4 2 2 2 2 3" xfId="43480"/>
    <cellStyle name="Normal 3 2 6 4 2 2 2 3" xfId="21907"/>
    <cellStyle name="Normal 3 2 6 4 2 2 2 3 2" xfId="50642"/>
    <cellStyle name="Normal 3 2 6 4 2 2 2 4" xfId="36318"/>
    <cellStyle name="Normal 3 2 6 4 2 2 3" xfId="11105"/>
    <cellStyle name="Normal 3 2 6 4 2 2 3 2" xfId="25488"/>
    <cellStyle name="Normal 3 2 6 4 2 2 3 2 2" xfId="54223"/>
    <cellStyle name="Normal 3 2 6 4 2 2 3 3" xfId="39899"/>
    <cellStyle name="Normal 3 2 6 4 2 2 4" xfId="18325"/>
    <cellStyle name="Normal 3 2 6 4 2 2 4 2" xfId="47061"/>
    <cellStyle name="Normal 3 2 6 4 2 2 5" xfId="32737"/>
    <cellStyle name="Normal 3 2 6 4 2 3" xfId="5642"/>
    <cellStyle name="Normal 3 2 6 4 2 3 2" xfId="12902"/>
    <cellStyle name="Normal 3 2 6 4 2 3 2 2" xfId="27280"/>
    <cellStyle name="Normal 3 2 6 4 2 3 2 2 2" xfId="56014"/>
    <cellStyle name="Normal 3 2 6 4 2 3 2 3" xfId="41690"/>
    <cellStyle name="Normal 3 2 6 4 2 3 3" xfId="20117"/>
    <cellStyle name="Normal 3 2 6 4 2 3 3 2" xfId="48852"/>
    <cellStyle name="Normal 3 2 6 4 2 3 4" xfId="34528"/>
    <cellStyle name="Normal 3 2 6 4 2 4" xfId="9315"/>
    <cellStyle name="Normal 3 2 6 4 2 4 2" xfId="23698"/>
    <cellStyle name="Normal 3 2 6 4 2 4 2 2" xfId="52433"/>
    <cellStyle name="Normal 3 2 6 4 2 4 3" xfId="38109"/>
    <cellStyle name="Normal 3 2 6 4 2 5" xfId="16535"/>
    <cellStyle name="Normal 3 2 6 4 2 5 2" xfId="45271"/>
    <cellStyle name="Normal 3 2 6 4 2 6" xfId="30947"/>
    <cellStyle name="Normal 3 2 6 4 3" xfId="2877"/>
    <cellStyle name="Normal 3 2 6 4 3 2" xfId="6537"/>
    <cellStyle name="Normal 3 2 6 4 3 2 2" xfId="13797"/>
    <cellStyle name="Normal 3 2 6 4 3 2 2 2" xfId="28175"/>
    <cellStyle name="Normal 3 2 6 4 3 2 2 2 2" xfId="56909"/>
    <cellStyle name="Normal 3 2 6 4 3 2 2 3" xfId="42585"/>
    <cellStyle name="Normal 3 2 6 4 3 2 3" xfId="21012"/>
    <cellStyle name="Normal 3 2 6 4 3 2 3 2" xfId="49747"/>
    <cellStyle name="Normal 3 2 6 4 3 2 4" xfId="35423"/>
    <cellStyle name="Normal 3 2 6 4 3 3" xfId="10210"/>
    <cellStyle name="Normal 3 2 6 4 3 3 2" xfId="24593"/>
    <cellStyle name="Normal 3 2 6 4 3 3 2 2" xfId="53328"/>
    <cellStyle name="Normal 3 2 6 4 3 3 3" xfId="39004"/>
    <cellStyle name="Normal 3 2 6 4 3 4" xfId="17430"/>
    <cellStyle name="Normal 3 2 6 4 3 4 2" xfId="46166"/>
    <cellStyle name="Normal 3 2 6 4 3 5" xfId="31842"/>
    <cellStyle name="Normal 3 2 6 4 4" xfId="4742"/>
    <cellStyle name="Normal 3 2 6 4 4 2" xfId="12007"/>
    <cellStyle name="Normal 3 2 6 4 4 2 2" xfId="26385"/>
    <cellStyle name="Normal 3 2 6 4 4 2 2 2" xfId="55119"/>
    <cellStyle name="Normal 3 2 6 4 4 2 3" xfId="40795"/>
    <cellStyle name="Normal 3 2 6 4 4 3" xfId="19222"/>
    <cellStyle name="Normal 3 2 6 4 4 3 2" xfId="47957"/>
    <cellStyle name="Normal 3 2 6 4 4 4" xfId="33633"/>
    <cellStyle name="Normal 3 2 6 4 5" xfId="8414"/>
    <cellStyle name="Normal 3 2 6 4 5 2" xfId="22803"/>
    <cellStyle name="Normal 3 2 6 4 5 2 2" xfId="51538"/>
    <cellStyle name="Normal 3 2 6 4 5 3" xfId="37214"/>
    <cellStyle name="Normal 3 2 6 4 6" xfId="15640"/>
    <cellStyle name="Normal 3 2 6 4 6 2" xfId="44376"/>
    <cellStyle name="Normal 3 2 6 4 7" xfId="30052"/>
    <cellStyle name="Normal 3 2 6 5" xfId="1522"/>
    <cellStyle name="Normal 3 2 6 5 2" xfId="3326"/>
    <cellStyle name="Normal 3 2 6 5 2 2" xfId="6985"/>
    <cellStyle name="Normal 3 2 6 5 2 2 2" xfId="14245"/>
    <cellStyle name="Normal 3 2 6 5 2 2 2 2" xfId="28623"/>
    <cellStyle name="Normal 3 2 6 5 2 2 2 2 2" xfId="57357"/>
    <cellStyle name="Normal 3 2 6 5 2 2 2 3" xfId="43033"/>
    <cellStyle name="Normal 3 2 6 5 2 2 3" xfId="21460"/>
    <cellStyle name="Normal 3 2 6 5 2 2 3 2" xfId="50195"/>
    <cellStyle name="Normal 3 2 6 5 2 2 4" xfId="35871"/>
    <cellStyle name="Normal 3 2 6 5 2 3" xfId="10658"/>
    <cellStyle name="Normal 3 2 6 5 2 3 2" xfId="25041"/>
    <cellStyle name="Normal 3 2 6 5 2 3 2 2" xfId="53776"/>
    <cellStyle name="Normal 3 2 6 5 2 3 3" xfId="39452"/>
    <cellStyle name="Normal 3 2 6 5 2 4" xfId="17878"/>
    <cellStyle name="Normal 3 2 6 5 2 4 2" xfId="46614"/>
    <cellStyle name="Normal 3 2 6 5 2 5" xfId="32290"/>
    <cellStyle name="Normal 3 2 6 5 3" xfId="5195"/>
    <cellStyle name="Normal 3 2 6 5 3 2" xfId="12455"/>
    <cellStyle name="Normal 3 2 6 5 3 2 2" xfId="26833"/>
    <cellStyle name="Normal 3 2 6 5 3 2 2 2" xfId="55567"/>
    <cellStyle name="Normal 3 2 6 5 3 2 3" xfId="41243"/>
    <cellStyle name="Normal 3 2 6 5 3 3" xfId="19670"/>
    <cellStyle name="Normal 3 2 6 5 3 3 2" xfId="48405"/>
    <cellStyle name="Normal 3 2 6 5 3 4" xfId="34081"/>
    <cellStyle name="Normal 3 2 6 5 4" xfId="8868"/>
    <cellStyle name="Normal 3 2 6 5 4 2" xfId="23251"/>
    <cellStyle name="Normal 3 2 6 5 4 2 2" xfId="51986"/>
    <cellStyle name="Normal 3 2 6 5 4 3" xfId="37662"/>
    <cellStyle name="Normal 3 2 6 5 5" xfId="16088"/>
    <cellStyle name="Normal 3 2 6 5 5 2" xfId="44824"/>
    <cellStyle name="Normal 3 2 6 5 6" xfId="30500"/>
    <cellStyle name="Normal 3 2 6 6" xfId="2430"/>
    <cellStyle name="Normal 3 2 6 6 2" xfId="6090"/>
    <cellStyle name="Normal 3 2 6 6 2 2" xfId="13350"/>
    <cellStyle name="Normal 3 2 6 6 2 2 2" xfId="27728"/>
    <cellStyle name="Normal 3 2 6 6 2 2 2 2" xfId="56462"/>
    <cellStyle name="Normal 3 2 6 6 2 2 3" xfId="42138"/>
    <cellStyle name="Normal 3 2 6 6 2 3" xfId="20565"/>
    <cellStyle name="Normal 3 2 6 6 2 3 2" xfId="49300"/>
    <cellStyle name="Normal 3 2 6 6 2 4" xfId="34976"/>
    <cellStyle name="Normal 3 2 6 6 3" xfId="9763"/>
    <cellStyle name="Normal 3 2 6 6 3 2" xfId="24146"/>
    <cellStyle name="Normal 3 2 6 6 3 2 2" xfId="52881"/>
    <cellStyle name="Normal 3 2 6 6 3 3" xfId="38557"/>
    <cellStyle name="Normal 3 2 6 6 4" xfId="16983"/>
    <cellStyle name="Normal 3 2 6 6 4 2" xfId="45719"/>
    <cellStyle name="Normal 3 2 6 6 5" xfId="31395"/>
    <cellStyle name="Normal 3 2 6 7" xfId="4289"/>
    <cellStyle name="Normal 3 2 6 7 2" xfId="11559"/>
    <cellStyle name="Normal 3 2 6 7 2 2" xfId="25938"/>
    <cellStyle name="Normal 3 2 6 7 2 2 2" xfId="54672"/>
    <cellStyle name="Normal 3 2 6 7 2 3" xfId="40348"/>
    <cellStyle name="Normal 3 2 6 7 3" xfId="18775"/>
    <cellStyle name="Normal 3 2 6 7 3 2" xfId="47510"/>
    <cellStyle name="Normal 3 2 6 7 4" xfId="33186"/>
    <cellStyle name="Normal 3 2 6 8" xfId="7958"/>
    <cellStyle name="Normal 3 2 6 8 2" xfId="22356"/>
    <cellStyle name="Normal 3 2 6 8 2 2" xfId="51091"/>
    <cellStyle name="Normal 3 2 6 8 3" xfId="36767"/>
    <cellStyle name="Normal 3 2 6 9" xfId="15193"/>
    <cellStyle name="Normal 3 2 6 9 2" xfId="43929"/>
    <cellStyle name="Normal 3 2 7" xfId="527"/>
    <cellStyle name="Normal 3 2 7 2" xfId="830"/>
    <cellStyle name="Normal 3 2 7 2 2" xfId="1278"/>
    <cellStyle name="Normal 3 2 7 2 2 2" xfId="2261"/>
    <cellStyle name="Normal 3 2 7 2 2 2 2" xfId="4053"/>
    <cellStyle name="Normal 3 2 7 2 2 2 2 2" xfId="7712"/>
    <cellStyle name="Normal 3 2 7 2 2 2 2 2 2" xfId="14972"/>
    <cellStyle name="Normal 3 2 7 2 2 2 2 2 2 2" xfId="29350"/>
    <cellStyle name="Normal 3 2 7 2 2 2 2 2 2 2 2" xfId="58084"/>
    <cellStyle name="Normal 3 2 7 2 2 2 2 2 2 3" xfId="43760"/>
    <cellStyle name="Normal 3 2 7 2 2 2 2 2 3" xfId="22187"/>
    <cellStyle name="Normal 3 2 7 2 2 2 2 2 3 2" xfId="50922"/>
    <cellStyle name="Normal 3 2 7 2 2 2 2 2 4" xfId="36598"/>
    <cellStyle name="Normal 3 2 7 2 2 2 2 3" xfId="11385"/>
    <cellStyle name="Normal 3 2 7 2 2 2 2 3 2" xfId="25768"/>
    <cellStyle name="Normal 3 2 7 2 2 2 2 3 2 2" xfId="54503"/>
    <cellStyle name="Normal 3 2 7 2 2 2 2 3 3" xfId="40179"/>
    <cellStyle name="Normal 3 2 7 2 2 2 2 4" xfId="18605"/>
    <cellStyle name="Normal 3 2 7 2 2 2 2 4 2" xfId="47341"/>
    <cellStyle name="Normal 3 2 7 2 2 2 2 5" xfId="33017"/>
    <cellStyle name="Normal 3 2 7 2 2 2 3" xfId="5922"/>
    <cellStyle name="Normal 3 2 7 2 2 2 3 2" xfId="13182"/>
    <cellStyle name="Normal 3 2 7 2 2 2 3 2 2" xfId="27560"/>
    <cellStyle name="Normal 3 2 7 2 2 2 3 2 2 2" xfId="56294"/>
    <cellStyle name="Normal 3 2 7 2 2 2 3 2 3" xfId="41970"/>
    <cellStyle name="Normal 3 2 7 2 2 2 3 3" xfId="20397"/>
    <cellStyle name="Normal 3 2 7 2 2 2 3 3 2" xfId="49132"/>
    <cellStyle name="Normal 3 2 7 2 2 2 3 4" xfId="34808"/>
    <cellStyle name="Normal 3 2 7 2 2 2 4" xfId="9595"/>
    <cellStyle name="Normal 3 2 7 2 2 2 4 2" xfId="23978"/>
    <cellStyle name="Normal 3 2 7 2 2 2 4 2 2" xfId="52713"/>
    <cellStyle name="Normal 3 2 7 2 2 2 4 3" xfId="38389"/>
    <cellStyle name="Normal 3 2 7 2 2 2 5" xfId="16815"/>
    <cellStyle name="Normal 3 2 7 2 2 2 5 2" xfId="45551"/>
    <cellStyle name="Normal 3 2 7 2 2 2 6" xfId="31227"/>
    <cellStyle name="Normal 3 2 7 2 2 3" xfId="3157"/>
    <cellStyle name="Normal 3 2 7 2 2 3 2" xfId="6817"/>
    <cellStyle name="Normal 3 2 7 2 2 3 2 2" xfId="14077"/>
    <cellStyle name="Normal 3 2 7 2 2 3 2 2 2" xfId="28455"/>
    <cellStyle name="Normal 3 2 7 2 2 3 2 2 2 2" xfId="57189"/>
    <cellStyle name="Normal 3 2 7 2 2 3 2 2 3" xfId="42865"/>
    <cellStyle name="Normal 3 2 7 2 2 3 2 3" xfId="21292"/>
    <cellStyle name="Normal 3 2 7 2 2 3 2 3 2" xfId="50027"/>
    <cellStyle name="Normal 3 2 7 2 2 3 2 4" xfId="35703"/>
    <cellStyle name="Normal 3 2 7 2 2 3 3" xfId="10490"/>
    <cellStyle name="Normal 3 2 7 2 2 3 3 2" xfId="24873"/>
    <cellStyle name="Normal 3 2 7 2 2 3 3 2 2" xfId="53608"/>
    <cellStyle name="Normal 3 2 7 2 2 3 3 3" xfId="39284"/>
    <cellStyle name="Normal 3 2 7 2 2 3 4" xfId="17710"/>
    <cellStyle name="Normal 3 2 7 2 2 3 4 2" xfId="46446"/>
    <cellStyle name="Normal 3 2 7 2 2 3 5" xfId="32122"/>
    <cellStyle name="Normal 3 2 7 2 2 4" xfId="5022"/>
    <cellStyle name="Normal 3 2 7 2 2 4 2" xfId="12287"/>
    <cellStyle name="Normal 3 2 7 2 2 4 2 2" xfId="26665"/>
    <cellStyle name="Normal 3 2 7 2 2 4 2 2 2" xfId="55399"/>
    <cellStyle name="Normal 3 2 7 2 2 4 2 3" xfId="41075"/>
    <cellStyle name="Normal 3 2 7 2 2 4 3" xfId="19502"/>
    <cellStyle name="Normal 3 2 7 2 2 4 3 2" xfId="48237"/>
    <cellStyle name="Normal 3 2 7 2 2 4 4" xfId="33913"/>
    <cellStyle name="Normal 3 2 7 2 2 5" xfId="8694"/>
    <cellStyle name="Normal 3 2 7 2 2 5 2" xfId="23083"/>
    <cellStyle name="Normal 3 2 7 2 2 5 2 2" xfId="51818"/>
    <cellStyle name="Normal 3 2 7 2 2 5 3" xfId="37494"/>
    <cellStyle name="Normal 3 2 7 2 2 6" xfId="15920"/>
    <cellStyle name="Normal 3 2 7 2 2 6 2" xfId="44656"/>
    <cellStyle name="Normal 3 2 7 2 2 7" xfId="30332"/>
    <cellStyle name="Normal 3 2 7 2 3" xfId="1814"/>
    <cellStyle name="Normal 3 2 7 2 3 2" xfId="3606"/>
    <cellStyle name="Normal 3 2 7 2 3 2 2" xfId="7265"/>
    <cellStyle name="Normal 3 2 7 2 3 2 2 2" xfId="14525"/>
    <cellStyle name="Normal 3 2 7 2 3 2 2 2 2" xfId="28903"/>
    <cellStyle name="Normal 3 2 7 2 3 2 2 2 2 2" xfId="57637"/>
    <cellStyle name="Normal 3 2 7 2 3 2 2 2 3" xfId="43313"/>
    <cellStyle name="Normal 3 2 7 2 3 2 2 3" xfId="21740"/>
    <cellStyle name="Normal 3 2 7 2 3 2 2 3 2" xfId="50475"/>
    <cellStyle name="Normal 3 2 7 2 3 2 2 4" xfId="36151"/>
    <cellStyle name="Normal 3 2 7 2 3 2 3" xfId="10938"/>
    <cellStyle name="Normal 3 2 7 2 3 2 3 2" xfId="25321"/>
    <cellStyle name="Normal 3 2 7 2 3 2 3 2 2" xfId="54056"/>
    <cellStyle name="Normal 3 2 7 2 3 2 3 3" xfId="39732"/>
    <cellStyle name="Normal 3 2 7 2 3 2 4" xfId="18158"/>
    <cellStyle name="Normal 3 2 7 2 3 2 4 2" xfId="46894"/>
    <cellStyle name="Normal 3 2 7 2 3 2 5" xfId="32570"/>
    <cellStyle name="Normal 3 2 7 2 3 3" xfId="5475"/>
    <cellStyle name="Normal 3 2 7 2 3 3 2" xfId="12735"/>
    <cellStyle name="Normal 3 2 7 2 3 3 2 2" xfId="27113"/>
    <cellStyle name="Normal 3 2 7 2 3 3 2 2 2" xfId="55847"/>
    <cellStyle name="Normal 3 2 7 2 3 3 2 3" xfId="41523"/>
    <cellStyle name="Normal 3 2 7 2 3 3 3" xfId="19950"/>
    <cellStyle name="Normal 3 2 7 2 3 3 3 2" xfId="48685"/>
    <cellStyle name="Normal 3 2 7 2 3 3 4" xfId="34361"/>
    <cellStyle name="Normal 3 2 7 2 3 4" xfId="9148"/>
    <cellStyle name="Normal 3 2 7 2 3 4 2" xfId="23531"/>
    <cellStyle name="Normal 3 2 7 2 3 4 2 2" xfId="52266"/>
    <cellStyle name="Normal 3 2 7 2 3 4 3" xfId="37942"/>
    <cellStyle name="Normal 3 2 7 2 3 5" xfId="16368"/>
    <cellStyle name="Normal 3 2 7 2 3 5 2" xfId="45104"/>
    <cellStyle name="Normal 3 2 7 2 3 6" xfId="30780"/>
    <cellStyle name="Normal 3 2 7 2 4" xfId="2710"/>
    <cellStyle name="Normal 3 2 7 2 4 2" xfId="6370"/>
    <cellStyle name="Normal 3 2 7 2 4 2 2" xfId="13630"/>
    <cellStyle name="Normal 3 2 7 2 4 2 2 2" xfId="28008"/>
    <cellStyle name="Normal 3 2 7 2 4 2 2 2 2" xfId="56742"/>
    <cellStyle name="Normal 3 2 7 2 4 2 2 3" xfId="42418"/>
    <cellStyle name="Normal 3 2 7 2 4 2 3" xfId="20845"/>
    <cellStyle name="Normal 3 2 7 2 4 2 3 2" xfId="49580"/>
    <cellStyle name="Normal 3 2 7 2 4 2 4" xfId="35256"/>
    <cellStyle name="Normal 3 2 7 2 4 3" xfId="10043"/>
    <cellStyle name="Normal 3 2 7 2 4 3 2" xfId="24426"/>
    <cellStyle name="Normal 3 2 7 2 4 3 2 2" xfId="53161"/>
    <cellStyle name="Normal 3 2 7 2 4 3 3" xfId="38837"/>
    <cellStyle name="Normal 3 2 7 2 4 4" xfId="17263"/>
    <cellStyle name="Normal 3 2 7 2 4 4 2" xfId="45999"/>
    <cellStyle name="Normal 3 2 7 2 4 5" xfId="31675"/>
    <cellStyle name="Normal 3 2 7 2 5" xfId="4575"/>
    <cellStyle name="Normal 3 2 7 2 5 2" xfId="11840"/>
    <cellStyle name="Normal 3 2 7 2 5 2 2" xfId="26218"/>
    <cellStyle name="Normal 3 2 7 2 5 2 2 2" xfId="54952"/>
    <cellStyle name="Normal 3 2 7 2 5 2 3" xfId="40628"/>
    <cellStyle name="Normal 3 2 7 2 5 3" xfId="19055"/>
    <cellStyle name="Normal 3 2 7 2 5 3 2" xfId="47790"/>
    <cellStyle name="Normal 3 2 7 2 5 4" xfId="33466"/>
    <cellStyle name="Normal 3 2 7 2 6" xfId="8247"/>
    <cellStyle name="Normal 3 2 7 2 6 2" xfId="22636"/>
    <cellStyle name="Normal 3 2 7 2 6 2 2" xfId="51371"/>
    <cellStyle name="Normal 3 2 7 2 6 3" xfId="37047"/>
    <cellStyle name="Normal 3 2 7 2 7" xfId="15473"/>
    <cellStyle name="Normal 3 2 7 2 7 2" xfId="44209"/>
    <cellStyle name="Normal 3 2 7 2 8" xfId="29885"/>
    <cellStyle name="Normal 3 2 7 3" xfId="1054"/>
    <cellStyle name="Normal 3 2 7 3 2" xfId="2037"/>
    <cellStyle name="Normal 3 2 7 3 2 2" xfId="3829"/>
    <cellStyle name="Normal 3 2 7 3 2 2 2" xfId="7488"/>
    <cellStyle name="Normal 3 2 7 3 2 2 2 2" xfId="14748"/>
    <cellStyle name="Normal 3 2 7 3 2 2 2 2 2" xfId="29126"/>
    <cellStyle name="Normal 3 2 7 3 2 2 2 2 2 2" xfId="57860"/>
    <cellStyle name="Normal 3 2 7 3 2 2 2 2 3" xfId="43536"/>
    <cellStyle name="Normal 3 2 7 3 2 2 2 3" xfId="21963"/>
    <cellStyle name="Normal 3 2 7 3 2 2 2 3 2" xfId="50698"/>
    <cellStyle name="Normal 3 2 7 3 2 2 2 4" xfId="36374"/>
    <cellStyle name="Normal 3 2 7 3 2 2 3" xfId="11161"/>
    <cellStyle name="Normal 3 2 7 3 2 2 3 2" xfId="25544"/>
    <cellStyle name="Normal 3 2 7 3 2 2 3 2 2" xfId="54279"/>
    <cellStyle name="Normal 3 2 7 3 2 2 3 3" xfId="39955"/>
    <cellStyle name="Normal 3 2 7 3 2 2 4" xfId="18381"/>
    <cellStyle name="Normal 3 2 7 3 2 2 4 2" xfId="47117"/>
    <cellStyle name="Normal 3 2 7 3 2 2 5" xfId="32793"/>
    <cellStyle name="Normal 3 2 7 3 2 3" xfId="5698"/>
    <cellStyle name="Normal 3 2 7 3 2 3 2" xfId="12958"/>
    <cellStyle name="Normal 3 2 7 3 2 3 2 2" xfId="27336"/>
    <cellStyle name="Normal 3 2 7 3 2 3 2 2 2" xfId="56070"/>
    <cellStyle name="Normal 3 2 7 3 2 3 2 3" xfId="41746"/>
    <cellStyle name="Normal 3 2 7 3 2 3 3" xfId="20173"/>
    <cellStyle name="Normal 3 2 7 3 2 3 3 2" xfId="48908"/>
    <cellStyle name="Normal 3 2 7 3 2 3 4" xfId="34584"/>
    <cellStyle name="Normal 3 2 7 3 2 4" xfId="9371"/>
    <cellStyle name="Normal 3 2 7 3 2 4 2" xfId="23754"/>
    <cellStyle name="Normal 3 2 7 3 2 4 2 2" xfId="52489"/>
    <cellStyle name="Normal 3 2 7 3 2 4 3" xfId="38165"/>
    <cellStyle name="Normal 3 2 7 3 2 5" xfId="16591"/>
    <cellStyle name="Normal 3 2 7 3 2 5 2" xfId="45327"/>
    <cellStyle name="Normal 3 2 7 3 2 6" xfId="31003"/>
    <cellStyle name="Normal 3 2 7 3 3" xfId="2933"/>
    <cellStyle name="Normal 3 2 7 3 3 2" xfId="6593"/>
    <cellStyle name="Normal 3 2 7 3 3 2 2" xfId="13853"/>
    <cellStyle name="Normal 3 2 7 3 3 2 2 2" xfId="28231"/>
    <cellStyle name="Normal 3 2 7 3 3 2 2 2 2" xfId="56965"/>
    <cellStyle name="Normal 3 2 7 3 3 2 2 3" xfId="42641"/>
    <cellStyle name="Normal 3 2 7 3 3 2 3" xfId="21068"/>
    <cellStyle name="Normal 3 2 7 3 3 2 3 2" xfId="49803"/>
    <cellStyle name="Normal 3 2 7 3 3 2 4" xfId="35479"/>
    <cellStyle name="Normal 3 2 7 3 3 3" xfId="10266"/>
    <cellStyle name="Normal 3 2 7 3 3 3 2" xfId="24649"/>
    <cellStyle name="Normal 3 2 7 3 3 3 2 2" xfId="53384"/>
    <cellStyle name="Normal 3 2 7 3 3 3 3" xfId="39060"/>
    <cellStyle name="Normal 3 2 7 3 3 4" xfId="17486"/>
    <cellStyle name="Normal 3 2 7 3 3 4 2" xfId="46222"/>
    <cellStyle name="Normal 3 2 7 3 3 5" xfId="31898"/>
    <cellStyle name="Normal 3 2 7 3 4" xfId="4798"/>
    <cellStyle name="Normal 3 2 7 3 4 2" xfId="12063"/>
    <cellStyle name="Normal 3 2 7 3 4 2 2" xfId="26441"/>
    <cellStyle name="Normal 3 2 7 3 4 2 2 2" xfId="55175"/>
    <cellStyle name="Normal 3 2 7 3 4 2 3" xfId="40851"/>
    <cellStyle name="Normal 3 2 7 3 4 3" xfId="19278"/>
    <cellStyle name="Normal 3 2 7 3 4 3 2" xfId="48013"/>
    <cellStyle name="Normal 3 2 7 3 4 4" xfId="33689"/>
    <cellStyle name="Normal 3 2 7 3 5" xfId="8470"/>
    <cellStyle name="Normal 3 2 7 3 5 2" xfId="22859"/>
    <cellStyle name="Normal 3 2 7 3 5 2 2" xfId="51594"/>
    <cellStyle name="Normal 3 2 7 3 5 3" xfId="37270"/>
    <cellStyle name="Normal 3 2 7 3 6" xfId="15696"/>
    <cellStyle name="Normal 3 2 7 3 6 2" xfId="44432"/>
    <cellStyle name="Normal 3 2 7 3 7" xfId="30108"/>
    <cellStyle name="Normal 3 2 7 4" xfId="1584"/>
    <cellStyle name="Normal 3 2 7 4 2" xfId="3382"/>
    <cellStyle name="Normal 3 2 7 4 2 2" xfId="7041"/>
    <cellStyle name="Normal 3 2 7 4 2 2 2" xfId="14301"/>
    <cellStyle name="Normal 3 2 7 4 2 2 2 2" xfId="28679"/>
    <cellStyle name="Normal 3 2 7 4 2 2 2 2 2" xfId="57413"/>
    <cellStyle name="Normal 3 2 7 4 2 2 2 3" xfId="43089"/>
    <cellStyle name="Normal 3 2 7 4 2 2 3" xfId="21516"/>
    <cellStyle name="Normal 3 2 7 4 2 2 3 2" xfId="50251"/>
    <cellStyle name="Normal 3 2 7 4 2 2 4" xfId="35927"/>
    <cellStyle name="Normal 3 2 7 4 2 3" xfId="10714"/>
    <cellStyle name="Normal 3 2 7 4 2 3 2" xfId="25097"/>
    <cellStyle name="Normal 3 2 7 4 2 3 2 2" xfId="53832"/>
    <cellStyle name="Normal 3 2 7 4 2 3 3" xfId="39508"/>
    <cellStyle name="Normal 3 2 7 4 2 4" xfId="17934"/>
    <cellStyle name="Normal 3 2 7 4 2 4 2" xfId="46670"/>
    <cellStyle name="Normal 3 2 7 4 2 5" xfId="32346"/>
    <cellStyle name="Normal 3 2 7 4 3" xfId="5251"/>
    <cellStyle name="Normal 3 2 7 4 3 2" xfId="12511"/>
    <cellStyle name="Normal 3 2 7 4 3 2 2" xfId="26889"/>
    <cellStyle name="Normal 3 2 7 4 3 2 2 2" xfId="55623"/>
    <cellStyle name="Normal 3 2 7 4 3 2 3" xfId="41299"/>
    <cellStyle name="Normal 3 2 7 4 3 3" xfId="19726"/>
    <cellStyle name="Normal 3 2 7 4 3 3 2" xfId="48461"/>
    <cellStyle name="Normal 3 2 7 4 3 4" xfId="34137"/>
    <cellStyle name="Normal 3 2 7 4 4" xfId="8924"/>
    <cellStyle name="Normal 3 2 7 4 4 2" xfId="23307"/>
    <cellStyle name="Normal 3 2 7 4 4 2 2" xfId="52042"/>
    <cellStyle name="Normal 3 2 7 4 4 3" xfId="37718"/>
    <cellStyle name="Normal 3 2 7 4 5" xfId="16144"/>
    <cellStyle name="Normal 3 2 7 4 5 2" xfId="44880"/>
    <cellStyle name="Normal 3 2 7 4 6" xfId="30556"/>
    <cellStyle name="Normal 3 2 7 5" xfId="2486"/>
    <cellStyle name="Normal 3 2 7 5 2" xfId="6146"/>
    <cellStyle name="Normal 3 2 7 5 2 2" xfId="13406"/>
    <cellStyle name="Normal 3 2 7 5 2 2 2" xfId="27784"/>
    <cellStyle name="Normal 3 2 7 5 2 2 2 2" xfId="56518"/>
    <cellStyle name="Normal 3 2 7 5 2 2 3" xfId="42194"/>
    <cellStyle name="Normal 3 2 7 5 2 3" xfId="20621"/>
    <cellStyle name="Normal 3 2 7 5 2 3 2" xfId="49356"/>
    <cellStyle name="Normal 3 2 7 5 2 4" xfId="35032"/>
    <cellStyle name="Normal 3 2 7 5 3" xfId="9819"/>
    <cellStyle name="Normal 3 2 7 5 3 2" xfId="24202"/>
    <cellStyle name="Normal 3 2 7 5 3 2 2" xfId="52937"/>
    <cellStyle name="Normal 3 2 7 5 3 3" xfId="38613"/>
    <cellStyle name="Normal 3 2 7 5 4" xfId="17039"/>
    <cellStyle name="Normal 3 2 7 5 4 2" xfId="45775"/>
    <cellStyle name="Normal 3 2 7 5 5" xfId="31451"/>
    <cellStyle name="Normal 3 2 7 6" xfId="4348"/>
    <cellStyle name="Normal 3 2 7 6 2" xfId="11616"/>
    <cellStyle name="Normal 3 2 7 6 2 2" xfId="25994"/>
    <cellStyle name="Normal 3 2 7 6 2 2 2" xfId="54728"/>
    <cellStyle name="Normal 3 2 7 6 2 3" xfId="40404"/>
    <cellStyle name="Normal 3 2 7 6 3" xfId="18831"/>
    <cellStyle name="Normal 3 2 7 6 3 2" xfId="47566"/>
    <cellStyle name="Normal 3 2 7 6 4" xfId="33242"/>
    <cellStyle name="Normal 3 2 7 7" xfId="8018"/>
    <cellStyle name="Normal 3 2 7 7 2" xfId="22412"/>
    <cellStyle name="Normal 3 2 7 7 2 2" xfId="51147"/>
    <cellStyle name="Normal 3 2 7 7 3" xfId="36823"/>
    <cellStyle name="Normal 3 2 7 8" xfId="15249"/>
    <cellStyle name="Normal 3 2 7 8 2" xfId="43985"/>
    <cellStyle name="Normal 3 2 7 9" xfId="29661"/>
    <cellStyle name="Normal 3 2 8" xfId="715"/>
    <cellStyle name="Normal 3 2 8 2" xfId="1166"/>
    <cellStyle name="Normal 3 2 8 2 2" xfId="2149"/>
    <cellStyle name="Normal 3 2 8 2 2 2" xfId="3941"/>
    <cellStyle name="Normal 3 2 8 2 2 2 2" xfId="7600"/>
    <cellStyle name="Normal 3 2 8 2 2 2 2 2" xfId="14860"/>
    <cellStyle name="Normal 3 2 8 2 2 2 2 2 2" xfId="29238"/>
    <cellStyle name="Normal 3 2 8 2 2 2 2 2 2 2" xfId="57972"/>
    <cellStyle name="Normal 3 2 8 2 2 2 2 2 3" xfId="43648"/>
    <cellStyle name="Normal 3 2 8 2 2 2 2 3" xfId="22075"/>
    <cellStyle name="Normal 3 2 8 2 2 2 2 3 2" xfId="50810"/>
    <cellStyle name="Normal 3 2 8 2 2 2 2 4" xfId="36486"/>
    <cellStyle name="Normal 3 2 8 2 2 2 3" xfId="11273"/>
    <cellStyle name="Normal 3 2 8 2 2 2 3 2" xfId="25656"/>
    <cellStyle name="Normal 3 2 8 2 2 2 3 2 2" xfId="54391"/>
    <cellStyle name="Normal 3 2 8 2 2 2 3 3" xfId="40067"/>
    <cellStyle name="Normal 3 2 8 2 2 2 4" xfId="18493"/>
    <cellStyle name="Normal 3 2 8 2 2 2 4 2" xfId="47229"/>
    <cellStyle name="Normal 3 2 8 2 2 2 5" xfId="32905"/>
    <cellStyle name="Normal 3 2 8 2 2 3" xfId="5810"/>
    <cellStyle name="Normal 3 2 8 2 2 3 2" xfId="13070"/>
    <cellStyle name="Normal 3 2 8 2 2 3 2 2" xfId="27448"/>
    <cellStyle name="Normal 3 2 8 2 2 3 2 2 2" xfId="56182"/>
    <cellStyle name="Normal 3 2 8 2 2 3 2 3" xfId="41858"/>
    <cellStyle name="Normal 3 2 8 2 2 3 3" xfId="20285"/>
    <cellStyle name="Normal 3 2 8 2 2 3 3 2" xfId="49020"/>
    <cellStyle name="Normal 3 2 8 2 2 3 4" xfId="34696"/>
    <cellStyle name="Normal 3 2 8 2 2 4" xfId="9483"/>
    <cellStyle name="Normal 3 2 8 2 2 4 2" xfId="23866"/>
    <cellStyle name="Normal 3 2 8 2 2 4 2 2" xfId="52601"/>
    <cellStyle name="Normal 3 2 8 2 2 4 3" xfId="38277"/>
    <cellStyle name="Normal 3 2 8 2 2 5" xfId="16703"/>
    <cellStyle name="Normal 3 2 8 2 2 5 2" xfId="45439"/>
    <cellStyle name="Normal 3 2 8 2 2 6" xfId="31115"/>
    <cellStyle name="Normal 3 2 8 2 3" xfId="3045"/>
    <cellStyle name="Normal 3 2 8 2 3 2" xfId="6705"/>
    <cellStyle name="Normal 3 2 8 2 3 2 2" xfId="13965"/>
    <cellStyle name="Normal 3 2 8 2 3 2 2 2" xfId="28343"/>
    <cellStyle name="Normal 3 2 8 2 3 2 2 2 2" xfId="57077"/>
    <cellStyle name="Normal 3 2 8 2 3 2 2 3" xfId="42753"/>
    <cellStyle name="Normal 3 2 8 2 3 2 3" xfId="21180"/>
    <cellStyle name="Normal 3 2 8 2 3 2 3 2" xfId="49915"/>
    <cellStyle name="Normal 3 2 8 2 3 2 4" xfId="35591"/>
    <cellStyle name="Normal 3 2 8 2 3 3" xfId="10378"/>
    <cellStyle name="Normal 3 2 8 2 3 3 2" xfId="24761"/>
    <cellStyle name="Normal 3 2 8 2 3 3 2 2" xfId="53496"/>
    <cellStyle name="Normal 3 2 8 2 3 3 3" xfId="39172"/>
    <cellStyle name="Normal 3 2 8 2 3 4" xfId="17598"/>
    <cellStyle name="Normal 3 2 8 2 3 4 2" xfId="46334"/>
    <cellStyle name="Normal 3 2 8 2 3 5" xfId="32010"/>
    <cellStyle name="Normal 3 2 8 2 4" xfId="4910"/>
    <cellStyle name="Normal 3 2 8 2 4 2" xfId="12175"/>
    <cellStyle name="Normal 3 2 8 2 4 2 2" xfId="26553"/>
    <cellStyle name="Normal 3 2 8 2 4 2 2 2" xfId="55287"/>
    <cellStyle name="Normal 3 2 8 2 4 2 3" xfId="40963"/>
    <cellStyle name="Normal 3 2 8 2 4 3" xfId="19390"/>
    <cellStyle name="Normal 3 2 8 2 4 3 2" xfId="48125"/>
    <cellStyle name="Normal 3 2 8 2 4 4" xfId="33801"/>
    <cellStyle name="Normal 3 2 8 2 5" xfId="8582"/>
    <cellStyle name="Normal 3 2 8 2 5 2" xfId="22971"/>
    <cellStyle name="Normal 3 2 8 2 5 2 2" xfId="51706"/>
    <cellStyle name="Normal 3 2 8 2 5 3" xfId="37382"/>
    <cellStyle name="Normal 3 2 8 2 6" xfId="15808"/>
    <cellStyle name="Normal 3 2 8 2 6 2" xfId="44544"/>
    <cellStyle name="Normal 3 2 8 2 7" xfId="30220"/>
    <cellStyle name="Normal 3 2 8 3" xfId="1702"/>
    <cellStyle name="Normal 3 2 8 3 2" xfId="3494"/>
    <cellStyle name="Normal 3 2 8 3 2 2" xfId="7153"/>
    <cellStyle name="Normal 3 2 8 3 2 2 2" xfId="14413"/>
    <cellStyle name="Normal 3 2 8 3 2 2 2 2" xfId="28791"/>
    <cellStyle name="Normal 3 2 8 3 2 2 2 2 2" xfId="57525"/>
    <cellStyle name="Normal 3 2 8 3 2 2 2 3" xfId="43201"/>
    <cellStyle name="Normal 3 2 8 3 2 2 3" xfId="21628"/>
    <cellStyle name="Normal 3 2 8 3 2 2 3 2" xfId="50363"/>
    <cellStyle name="Normal 3 2 8 3 2 2 4" xfId="36039"/>
    <cellStyle name="Normal 3 2 8 3 2 3" xfId="10826"/>
    <cellStyle name="Normal 3 2 8 3 2 3 2" xfId="25209"/>
    <cellStyle name="Normal 3 2 8 3 2 3 2 2" xfId="53944"/>
    <cellStyle name="Normal 3 2 8 3 2 3 3" xfId="39620"/>
    <cellStyle name="Normal 3 2 8 3 2 4" xfId="18046"/>
    <cellStyle name="Normal 3 2 8 3 2 4 2" xfId="46782"/>
    <cellStyle name="Normal 3 2 8 3 2 5" xfId="32458"/>
    <cellStyle name="Normal 3 2 8 3 3" xfId="5363"/>
    <cellStyle name="Normal 3 2 8 3 3 2" xfId="12623"/>
    <cellStyle name="Normal 3 2 8 3 3 2 2" xfId="27001"/>
    <cellStyle name="Normal 3 2 8 3 3 2 2 2" xfId="55735"/>
    <cellStyle name="Normal 3 2 8 3 3 2 3" xfId="41411"/>
    <cellStyle name="Normal 3 2 8 3 3 3" xfId="19838"/>
    <cellStyle name="Normal 3 2 8 3 3 3 2" xfId="48573"/>
    <cellStyle name="Normal 3 2 8 3 3 4" xfId="34249"/>
    <cellStyle name="Normal 3 2 8 3 4" xfId="9036"/>
    <cellStyle name="Normal 3 2 8 3 4 2" xfId="23419"/>
    <cellStyle name="Normal 3 2 8 3 4 2 2" xfId="52154"/>
    <cellStyle name="Normal 3 2 8 3 4 3" xfId="37830"/>
    <cellStyle name="Normal 3 2 8 3 5" xfId="16256"/>
    <cellStyle name="Normal 3 2 8 3 5 2" xfId="44992"/>
    <cellStyle name="Normal 3 2 8 3 6" xfId="30668"/>
    <cellStyle name="Normal 3 2 8 4" xfId="2598"/>
    <cellStyle name="Normal 3 2 8 4 2" xfId="6258"/>
    <cellStyle name="Normal 3 2 8 4 2 2" xfId="13518"/>
    <cellStyle name="Normal 3 2 8 4 2 2 2" xfId="27896"/>
    <cellStyle name="Normal 3 2 8 4 2 2 2 2" xfId="56630"/>
    <cellStyle name="Normal 3 2 8 4 2 2 3" xfId="42306"/>
    <cellStyle name="Normal 3 2 8 4 2 3" xfId="20733"/>
    <cellStyle name="Normal 3 2 8 4 2 3 2" xfId="49468"/>
    <cellStyle name="Normal 3 2 8 4 2 4" xfId="35144"/>
    <cellStyle name="Normal 3 2 8 4 3" xfId="9931"/>
    <cellStyle name="Normal 3 2 8 4 3 2" xfId="24314"/>
    <cellStyle name="Normal 3 2 8 4 3 2 2" xfId="53049"/>
    <cellStyle name="Normal 3 2 8 4 3 3" xfId="38725"/>
    <cellStyle name="Normal 3 2 8 4 4" xfId="17151"/>
    <cellStyle name="Normal 3 2 8 4 4 2" xfId="45887"/>
    <cellStyle name="Normal 3 2 8 4 5" xfId="31563"/>
    <cellStyle name="Normal 3 2 8 5" xfId="4462"/>
    <cellStyle name="Normal 3 2 8 5 2" xfId="11728"/>
    <cellStyle name="Normal 3 2 8 5 2 2" xfId="26106"/>
    <cellStyle name="Normal 3 2 8 5 2 2 2" xfId="54840"/>
    <cellStyle name="Normal 3 2 8 5 2 3" xfId="40516"/>
    <cellStyle name="Normal 3 2 8 5 3" xfId="18943"/>
    <cellStyle name="Normal 3 2 8 5 3 2" xfId="47678"/>
    <cellStyle name="Normal 3 2 8 5 4" xfId="33354"/>
    <cellStyle name="Normal 3 2 8 6" xfId="8135"/>
    <cellStyle name="Normal 3 2 8 6 2" xfId="22524"/>
    <cellStyle name="Normal 3 2 8 6 2 2" xfId="51259"/>
    <cellStyle name="Normal 3 2 8 6 3" xfId="36935"/>
    <cellStyle name="Normal 3 2 8 7" xfId="15361"/>
    <cellStyle name="Normal 3 2 8 7 2" xfId="44097"/>
    <cellStyle name="Normal 3 2 8 8" xfId="29773"/>
    <cellStyle name="Normal 3 2 9" xfId="942"/>
    <cellStyle name="Normal 3 2 9 2" xfId="1925"/>
    <cellStyle name="Normal 3 2 9 2 2" xfId="3717"/>
    <cellStyle name="Normal 3 2 9 2 2 2" xfId="7376"/>
    <cellStyle name="Normal 3 2 9 2 2 2 2" xfId="14636"/>
    <cellStyle name="Normal 3 2 9 2 2 2 2 2" xfId="29014"/>
    <cellStyle name="Normal 3 2 9 2 2 2 2 2 2" xfId="57748"/>
    <cellStyle name="Normal 3 2 9 2 2 2 2 3" xfId="43424"/>
    <cellStyle name="Normal 3 2 9 2 2 2 3" xfId="21851"/>
    <cellStyle name="Normal 3 2 9 2 2 2 3 2" xfId="50586"/>
    <cellStyle name="Normal 3 2 9 2 2 2 4" xfId="36262"/>
    <cellStyle name="Normal 3 2 9 2 2 3" xfId="11049"/>
    <cellStyle name="Normal 3 2 9 2 2 3 2" xfId="25432"/>
    <cellStyle name="Normal 3 2 9 2 2 3 2 2" xfId="54167"/>
    <cellStyle name="Normal 3 2 9 2 2 3 3" xfId="39843"/>
    <cellStyle name="Normal 3 2 9 2 2 4" xfId="18269"/>
    <cellStyle name="Normal 3 2 9 2 2 4 2" xfId="47005"/>
    <cellStyle name="Normal 3 2 9 2 2 5" xfId="32681"/>
    <cellStyle name="Normal 3 2 9 2 3" xfId="5586"/>
    <cellStyle name="Normal 3 2 9 2 3 2" xfId="12846"/>
    <cellStyle name="Normal 3 2 9 2 3 2 2" xfId="27224"/>
    <cellStyle name="Normal 3 2 9 2 3 2 2 2" xfId="55958"/>
    <cellStyle name="Normal 3 2 9 2 3 2 3" xfId="41634"/>
    <cellStyle name="Normal 3 2 9 2 3 3" xfId="20061"/>
    <cellStyle name="Normal 3 2 9 2 3 3 2" xfId="48796"/>
    <cellStyle name="Normal 3 2 9 2 3 4" xfId="34472"/>
    <cellStyle name="Normal 3 2 9 2 4" xfId="9259"/>
    <cellStyle name="Normal 3 2 9 2 4 2" xfId="23642"/>
    <cellStyle name="Normal 3 2 9 2 4 2 2" xfId="52377"/>
    <cellStyle name="Normal 3 2 9 2 4 3" xfId="38053"/>
    <cellStyle name="Normal 3 2 9 2 5" xfId="16479"/>
    <cellStyle name="Normal 3 2 9 2 5 2" xfId="45215"/>
    <cellStyle name="Normal 3 2 9 2 6" xfId="30891"/>
    <cellStyle name="Normal 3 2 9 3" xfId="2821"/>
    <cellStyle name="Normal 3 2 9 3 2" xfId="6481"/>
    <cellStyle name="Normal 3 2 9 3 2 2" xfId="13741"/>
    <cellStyle name="Normal 3 2 9 3 2 2 2" xfId="28119"/>
    <cellStyle name="Normal 3 2 9 3 2 2 2 2" xfId="56853"/>
    <cellStyle name="Normal 3 2 9 3 2 2 3" xfId="42529"/>
    <cellStyle name="Normal 3 2 9 3 2 3" xfId="20956"/>
    <cellStyle name="Normal 3 2 9 3 2 3 2" xfId="49691"/>
    <cellStyle name="Normal 3 2 9 3 2 4" xfId="35367"/>
    <cellStyle name="Normal 3 2 9 3 3" xfId="10154"/>
    <cellStyle name="Normal 3 2 9 3 3 2" xfId="24537"/>
    <cellStyle name="Normal 3 2 9 3 3 2 2" xfId="53272"/>
    <cellStyle name="Normal 3 2 9 3 3 3" xfId="38948"/>
    <cellStyle name="Normal 3 2 9 3 4" xfId="17374"/>
    <cellStyle name="Normal 3 2 9 3 4 2" xfId="46110"/>
    <cellStyle name="Normal 3 2 9 3 5" xfId="31786"/>
    <cellStyle name="Normal 3 2 9 4" xfId="4686"/>
    <cellStyle name="Normal 3 2 9 4 2" xfId="11951"/>
    <cellStyle name="Normal 3 2 9 4 2 2" xfId="26329"/>
    <cellStyle name="Normal 3 2 9 4 2 2 2" xfId="55063"/>
    <cellStyle name="Normal 3 2 9 4 2 3" xfId="40739"/>
    <cellStyle name="Normal 3 2 9 4 3" xfId="19166"/>
    <cellStyle name="Normal 3 2 9 4 3 2" xfId="47901"/>
    <cellStyle name="Normal 3 2 9 4 4" xfId="33577"/>
    <cellStyle name="Normal 3 2 9 5" xfId="8358"/>
    <cellStyle name="Normal 3 2 9 5 2" xfId="22747"/>
    <cellStyle name="Normal 3 2 9 5 2 2" xfId="51482"/>
    <cellStyle name="Normal 3 2 9 5 3" xfId="37158"/>
    <cellStyle name="Normal 3 2 9 6" xfId="15584"/>
    <cellStyle name="Normal 3 2 9 6 2" xfId="44320"/>
    <cellStyle name="Normal 3 2 9 7" xfId="29996"/>
    <cellStyle name="Normal 3 3" xfId="135"/>
    <cellStyle name="Normal 3 3 10" xfId="2375"/>
    <cellStyle name="Normal 3 3 10 2" xfId="6035"/>
    <cellStyle name="Normal 3 3 10 2 2" xfId="13295"/>
    <cellStyle name="Normal 3 3 10 2 2 2" xfId="27673"/>
    <cellStyle name="Normal 3 3 10 2 2 2 2" xfId="56407"/>
    <cellStyle name="Normal 3 3 10 2 2 3" xfId="42083"/>
    <cellStyle name="Normal 3 3 10 2 3" xfId="20510"/>
    <cellStyle name="Normal 3 3 10 2 3 2" xfId="49245"/>
    <cellStyle name="Normal 3 3 10 2 4" xfId="34921"/>
    <cellStyle name="Normal 3 3 10 3" xfId="9708"/>
    <cellStyle name="Normal 3 3 10 3 2" xfId="24091"/>
    <cellStyle name="Normal 3 3 10 3 2 2" xfId="52826"/>
    <cellStyle name="Normal 3 3 10 3 3" xfId="38502"/>
    <cellStyle name="Normal 3 3 10 4" xfId="16928"/>
    <cellStyle name="Normal 3 3 10 4 2" xfId="45664"/>
    <cellStyle name="Normal 3 3 10 5" xfId="31340"/>
    <cellStyle name="Normal 3 3 11" xfId="4219"/>
    <cellStyle name="Normal 3 3 11 2" xfId="11503"/>
    <cellStyle name="Normal 3 3 11 2 2" xfId="25883"/>
    <cellStyle name="Normal 3 3 11 2 2 2" xfId="54617"/>
    <cellStyle name="Normal 3 3 11 2 3" xfId="40293"/>
    <cellStyle name="Normal 3 3 11 3" xfId="18720"/>
    <cellStyle name="Normal 3 3 11 3 2" xfId="47455"/>
    <cellStyle name="Normal 3 3 11 4" xfId="33131"/>
    <cellStyle name="Normal 3 3 12" xfId="7887"/>
    <cellStyle name="Normal 3 3 12 2" xfId="22301"/>
    <cellStyle name="Normal 3 3 12 2 2" xfId="51036"/>
    <cellStyle name="Normal 3 3 12 3" xfId="36712"/>
    <cellStyle name="Normal 3 3 13" xfId="15137"/>
    <cellStyle name="Normal 3 3 13 2" xfId="43874"/>
    <cellStyle name="Normal 3 3 14" xfId="29550"/>
    <cellStyle name="Normal 3 3 2" xfId="189"/>
    <cellStyle name="Normal 3 3 2 10" xfId="4229"/>
    <cellStyle name="Normal 3 3 2 10 2" xfId="11510"/>
    <cellStyle name="Normal 3 3 2 10 2 2" xfId="25890"/>
    <cellStyle name="Normal 3 3 2 10 2 2 2" xfId="54624"/>
    <cellStyle name="Normal 3 3 2 10 2 3" xfId="40300"/>
    <cellStyle name="Normal 3 3 2 10 3" xfId="18727"/>
    <cellStyle name="Normal 3 3 2 10 3 2" xfId="47462"/>
    <cellStyle name="Normal 3 3 2 10 4" xfId="33138"/>
    <cellStyle name="Normal 3 3 2 11" xfId="7898"/>
    <cellStyle name="Normal 3 3 2 11 2" xfId="22308"/>
    <cellStyle name="Normal 3 3 2 11 2 2" xfId="51043"/>
    <cellStyle name="Normal 3 3 2 11 3" xfId="36719"/>
    <cellStyle name="Normal 3 3 2 12" xfId="15145"/>
    <cellStyle name="Normal 3 3 2 12 2" xfId="43881"/>
    <cellStyle name="Normal 3 3 2 13" xfId="29557"/>
    <cellStyle name="Normal 3 3 2 2" xfId="291"/>
    <cellStyle name="Normal 3 3 2 2 10" xfId="7918"/>
    <cellStyle name="Normal 3 3 2 2 10 2" xfId="22322"/>
    <cellStyle name="Normal 3 3 2 2 10 2 2" xfId="51057"/>
    <cellStyle name="Normal 3 3 2 2 10 3" xfId="36733"/>
    <cellStyle name="Normal 3 3 2 2 11" xfId="15159"/>
    <cellStyle name="Normal 3 3 2 2 11 2" xfId="43895"/>
    <cellStyle name="Normal 3 3 2 2 12" xfId="29571"/>
    <cellStyle name="Normal 3 3 2 2 2" xfId="365"/>
    <cellStyle name="Normal 3 3 2 2 2 10" xfId="15187"/>
    <cellStyle name="Normal 3 3 2 2 2 10 2" xfId="43923"/>
    <cellStyle name="Normal 3 3 2 2 2 11" xfId="29599"/>
    <cellStyle name="Normal 3 3 2 2 2 2" xfId="465"/>
    <cellStyle name="Normal 3 3 2 2 2 2 10" xfId="29655"/>
    <cellStyle name="Normal 3 3 2 2 2 2 2" xfId="665"/>
    <cellStyle name="Normal 3 3 2 2 2 2 2 2" xfId="937"/>
    <cellStyle name="Normal 3 3 2 2 2 2 2 2 2" xfId="1384"/>
    <cellStyle name="Normal 3 3 2 2 2 2 2 2 2 2" xfId="2367"/>
    <cellStyle name="Normal 3 3 2 2 2 2 2 2 2 2 2" xfId="4159"/>
    <cellStyle name="Normal 3 3 2 2 2 2 2 2 2 2 2 2" xfId="7818"/>
    <cellStyle name="Normal 3 3 2 2 2 2 2 2 2 2 2 2 2" xfId="15078"/>
    <cellStyle name="Normal 3 3 2 2 2 2 2 2 2 2 2 2 2 2" xfId="29456"/>
    <cellStyle name="Normal 3 3 2 2 2 2 2 2 2 2 2 2 2 2 2" xfId="58190"/>
    <cellStyle name="Normal 3 3 2 2 2 2 2 2 2 2 2 2 2 3" xfId="43866"/>
    <cellStyle name="Normal 3 3 2 2 2 2 2 2 2 2 2 2 3" xfId="22293"/>
    <cellStyle name="Normal 3 3 2 2 2 2 2 2 2 2 2 2 3 2" xfId="51028"/>
    <cellStyle name="Normal 3 3 2 2 2 2 2 2 2 2 2 2 4" xfId="36704"/>
    <cellStyle name="Normal 3 3 2 2 2 2 2 2 2 2 2 3" xfId="11491"/>
    <cellStyle name="Normal 3 3 2 2 2 2 2 2 2 2 2 3 2" xfId="25874"/>
    <cellStyle name="Normal 3 3 2 2 2 2 2 2 2 2 2 3 2 2" xfId="54609"/>
    <cellStyle name="Normal 3 3 2 2 2 2 2 2 2 2 2 3 3" xfId="40285"/>
    <cellStyle name="Normal 3 3 2 2 2 2 2 2 2 2 2 4" xfId="18711"/>
    <cellStyle name="Normal 3 3 2 2 2 2 2 2 2 2 2 4 2" xfId="47447"/>
    <cellStyle name="Normal 3 3 2 2 2 2 2 2 2 2 2 5" xfId="33123"/>
    <cellStyle name="Normal 3 3 2 2 2 2 2 2 2 2 3" xfId="6028"/>
    <cellStyle name="Normal 3 3 2 2 2 2 2 2 2 2 3 2" xfId="13288"/>
    <cellStyle name="Normal 3 3 2 2 2 2 2 2 2 2 3 2 2" xfId="27666"/>
    <cellStyle name="Normal 3 3 2 2 2 2 2 2 2 2 3 2 2 2" xfId="56400"/>
    <cellStyle name="Normal 3 3 2 2 2 2 2 2 2 2 3 2 3" xfId="42076"/>
    <cellStyle name="Normal 3 3 2 2 2 2 2 2 2 2 3 3" xfId="20503"/>
    <cellStyle name="Normal 3 3 2 2 2 2 2 2 2 2 3 3 2" xfId="49238"/>
    <cellStyle name="Normal 3 3 2 2 2 2 2 2 2 2 3 4" xfId="34914"/>
    <cellStyle name="Normal 3 3 2 2 2 2 2 2 2 2 4" xfId="9701"/>
    <cellStyle name="Normal 3 3 2 2 2 2 2 2 2 2 4 2" xfId="24084"/>
    <cellStyle name="Normal 3 3 2 2 2 2 2 2 2 2 4 2 2" xfId="52819"/>
    <cellStyle name="Normal 3 3 2 2 2 2 2 2 2 2 4 3" xfId="38495"/>
    <cellStyle name="Normal 3 3 2 2 2 2 2 2 2 2 5" xfId="16921"/>
    <cellStyle name="Normal 3 3 2 2 2 2 2 2 2 2 5 2" xfId="45657"/>
    <cellStyle name="Normal 3 3 2 2 2 2 2 2 2 2 6" xfId="31333"/>
    <cellStyle name="Normal 3 3 2 2 2 2 2 2 2 3" xfId="3263"/>
    <cellStyle name="Normal 3 3 2 2 2 2 2 2 2 3 2" xfId="6923"/>
    <cellStyle name="Normal 3 3 2 2 2 2 2 2 2 3 2 2" xfId="14183"/>
    <cellStyle name="Normal 3 3 2 2 2 2 2 2 2 3 2 2 2" xfId="28561"/>
    <cellStyle name="Normal 3 3 2 2 2 2 2 2 2 3 2 2 2 2" xfId="57295"/>
    <cellStyle name="Normal 3 3 2 2 2 2 2 2 2 3 2 2 3" xfId="42971"/>
    <cellStyle name="Normal 3 3 2 2 2 2 2 2 2 3 2 3" xfId="21398"/>
    <cellStyle name="Normal 3 3 2 2 2 2 2 2 2 3 2 3 2" xfId="50133"/>
    <cellStyle name="Normal 3 3 2 2 2 2 2 2 2 3 2 4" xfId="35809"/>
    <cellStyle name="Normal 3 3 2 2 2 2 2 2 2 3 3" xfId="10596"/>
    <cellStyle name="Normal 3 3 2 2 2 2 2 2 2 3 3 2" xfId="24979"/>
    <cellStyle name="Normal 3 3 2 2 2 2 2 2 2 3 3 2 2" xfId="53714"/>
    <cellStyle name="Normal 3 3 2 2 2 2 2 2 2 3 3 3" xfId="39390"/>
    <cellStyle name="Normal 3 3 2 2 2 2 2 2 2 3 4" xfId="17816"/>
    <cellStyle name="Normal 3 3 2 2 2 2 2 2 2 3 4 2" xfId="46552"/>
    <cellStyle name="Normal 3 3 2 2 2 2 2 2 2 3 5" xfId="32228"/>
    <cellStyle name="Normal 3 3 2 2 2 2 2 2 2 4" xfId="5128"/>
    <cellStyle name="Normal 3 3 2 2 2 2 2 2 2 4 2" xfId="12393"/>
    <cellStyle name="Normal 3 3 2 2 2 2 2 2 2 4 2 2" xfId="26771"/>
    <cellStyle name="Normal 3 3 2 2 2 2 2 2 2 4 2 2 2" xfId="55505"/>
    <cellStyle name="Normal 3 3 2 2 2 2 2 2 2 4 2 3" xfId="41181"/>
    <cellStyle name="Normal 3 3 2 2 2 2 2 2 2 4 3" xfId="19608"/>
    <cellStyle name="Normal 3 3 2 2 2 2 2 2 2 4 3 2" xfId="48343"/>
    <cellStyle name="Normal 3 3 2 2 2 2 2 2 2 4 4" xfId="34019"/>
    <cellStyle name="Normal 3 3 2 2 2 2 2 2 2 5" xfId="8800"/>
    <cellStyle name="Normal 3 3 2 2 2 2 2 2 2 5 2" xfId="23189"/>
    <cellStyle name="Normal 3 3 2 2 2 2 2 2 2 5 2 2" xfId="51924"/>
    <cellStyle name="Normal 3 3 2 2 2 2 2 2 2 5 3" xfId="37600"/>
    <cellStyle name="Normal 3 3 2 2 2 2 2 2 2 6" xfId="16026"/>
    <cellStyle name="Normal 3 3 2 2 2 2 2 2 2 6 2" xfId="44762"/>
    <cellStyle name="Normal 3 3 2 2 2 2 2 2 2 7" xfId="30438"/>
    <cellStyle name="Normal 3 3 2 2 2 2 2 2 3" xfId="1920"/>
    <cellStyle name="Normal 3 3 2 2 2 2 2 2 3 2" xfId="3712"/>
    <cellStyle name="Normal 3 3 2 2 2 2 2 2 3 2 2" xfId="7371"/>
    <cellStyle name="Normal 3 3 2 2 2 2 2 2 3 2 2 2" xfId="14631"/>
    <cellStyle name="Normal 3 3 2 2 2 2 2 2 3 2 2 2 2" xfId="29009"/>
    <cellStyle name="Normal 3 3 2 2 2 2 2 2 3 2 2 2 2 2" xfId="57743"/>
    <cellStyle name="Normal 3 3 2 2 2 2 2 2 3 2 2 2 3" xfId="43419"/>
    <cellStyle name="Normal 3 3 2 2 2 2 2 2 3 2 2 3" xfId="21846"/>
    <cellStyle name="Normal 3 3 2 2 2 2 2 2 3 2 2 3 2" xfId="50581"/>
    <cellStyle name="Normal 3 3 2 2 2 2 2 2 3 2 2 4" xfId="36257"/>
    <cellStyle name="Normal 3 3 2 2 2 2 2 2 3 2 3" xfId="11044"/>
    <cellStyle name="Normal 3 3 2 2 2 2 2 2 3 2 3 2" xfId="25427"/>
    <cellStyle name="Normal 3 3 2 2 2 2 2 2 3 2 3 2 2" xfId="54162"/>
    <cellStyle name="Normal 3 3 2 2 2 2 2 2 3 2 3 3" xfId="39838"/>
    <cellStyle name="Normal 3 3 2 2 2 2 2 2 3 2 4" xfId="18264"/>
    <cellStyle name="Normal 3 3 2 2 2 2 2 2 3 2 4 2" xfId="47000"/>
    <cellStyle name="Normal 3 3 2 2 2 2 2 2 3 2 5" xfId="32676"/>
    <cellStyle name="Normal 3 3 2 2 2 2 2 2 3 3" xfId="5581"/>
    <cellStyle name="Normal 3 3 2 2 2 2 2 2 3 3 2" xfId="12841"/>
    <cellStyle name="Normal 3 3 2 2 2 2 2 2 3 3 2 2" xfId="27219"/>
    <cellStyle name="Normal 3 3 2 2 2 2 2 2 3 3 2 2 2" xfId="55953"/>
    <cellStyle name="Normal 3 3 2 2 2 2 2 2 3 3 2 3" xfId="41629"/>
    <cellStyle name="Normal 3 3 2 2 2 2 2 2 3 3 3" xfId="20056"/>
    <cellStyle name="Normal 3 3 2 2 2 2 2 2 3 3 3 2" xfId="48791"/>
    <cellStyle name="Normal 3 3 2 2 2 2 2 2 3 3 4" xfId="34467"/>
    <cellStyle name="Normal 3 3 2 2 2 2 2 2 3 4" xfId="9254"/>
    <cellStyle name="Normal 3 3 2 2 2 2 2 2 3 4 2" xfId="23637"/>
    <cellStyle name="Normal 3 3 2 2 2 2 2 2 3 4 2 2" xfId="52372"/>
    <cellStyle name="Normal 3 3 2 2 2 2 2 2 3 4 3" xfId="38048"/>
    <cellStyle name="Normal 3 3 2 2 2 2 2 2 3 5" xfId="16474"/>
    <cellStyle name="Normal 3 3 2 2 2 2 2 2 3 5 2" xfId="45210"/>
    <cellStyle name="Normal 3 3 2 2 2 2 2 2 3 6" xfId="30886"/>
    <cellStyle name="Normal 3 3 2 2 2 2 2 2 4" xfId="2816"/>
    <cellStyle name="Normal 3 3 2 2 2 2 2 2 4 2" xfId="6476"/>
    <cellStyle name="Normal 3 3 2 2 2 2 2 2 4 2 2" xfId="13736"/>
    <cellStyle name="Normal 3 3 2 2 2 2 2 2 4 2 2 2" xfId="28114"/>
    <cellStyle name="Normal 3 3 2 2 2 2 2 2 4 2 2 2 2" xfId="56848"/>
    <cellStyle name="Normal 3 3 2 2 2 2 2 2 4 2 2 3" xfId="42524"/>
    <cellStyle name="Normal 3 3 2 2 2 2 2 2 4 2 3" xfId="20951"/>
    <cellStyle name="Normal 3 3 2 2 2 2 2 2 4 2 3 2" xfId="49686"/>
    <cellStyle name="Normal 3 3 2 2 2 2 2 2 4 2 4" xfId="35362"/>
    <cellStyle name="Normal 3 3 2 2 2 2 2 2 4 3" xfId="10149"/>
    <cellStyle name="Normal 3 3 2 2 2 2 2 2 4 3 2" xfId="24532"/>
    <cellStyle name="Normal 3 3 2 2 2 2 2 2 4 3 2 2" xfId="53267"/>
    <cellStyle name="Normal 3 3 2 2 2 2 2 2 4 3 3" xfId="38943"/>
    <cellStyle name="Normal 3 3 2 2 2 2 2 2 4 4" xfId="17369"/>
    <cellStyle name="Normal 3 3 2 2 2 2 2 2 4 4 2" xfId="46105"/>
    <cellStyle name="Normal 3 3 2 2 2 2 2 2 4 5" xfId="31781"/>
    <cellStyle name="Normal 3 3 2 2 2 2 2 2 5" xfId="4681"/>
    <cellStyle name="Normal 3 3 2 2 2 2 2 2 5 2" xfId="11946"/>
    <cellStyle name="Normal 3 3 2 2 2 2 2 2 5 2 2" xfId="26324"/>
    <cellStyle name="Normal 3 3 2 2 2 2 2 2 5 2 2 2" xfId="55058"/>
    <cellStyle name="Normal 3 3 2 2 2 2 2 2 5 2 3" xfId="40734"/>
    <cellStyle name="Normal 3 3 2 2 2 2 2 2 5 3" xfId="19161"/>
    <cellStyle name="Normal 3 3 2 2 2 2 2 2 5 3 2" xfId="47896"/>
    <cellStyle name="Normal 3 3 2 2 2 2 2 2 5 4" xfId="33572"/>
    <cellStyle name="Normal 3 3 2 2 2 2 2 2 6" xfId="8353"/>
    <cellStyle name="Normal 3 3 2 2 2 2 2 2 6 2" xfId="22742"/>
    <cellStyle name="Normal 3 3 2 2 2 2 2 2 6 2 2" xfId="51477"/>
    <cellStyle name="Normal 3 3 2 2 2 2 2 2 6 3" xfId="37153"/>
    <cellStyle name="Normal 3 3 2 2 2 2 2 2 7" xfId="15579"/>
    <cellStyle name="Normal 3 3 2 2 2 2 2 2 7 2" xfId="44315"/>
    <cellStyle name="Normal 3 3 2 2 2 2 2 2 8" xfId="29991"/>
    <cellStyle name="Normal 3 3 2 2 2 2 2 3" xfId="1160"/>
    <cellStyle name="Normal 3 3 2 2 2 2 2 3 2" xfId="2143"/>
    <cellStyle name="Normal 3 3 2 2 2 2 2 3 2 2" xfId="3935"/>
    <cellStyle name="Normal 3 3 2 2 2 2 2 3 2 2 2" xfId="7594"/>
    <cellStyle name="Normal 3 3 2 2 2 2 2 3 2 2 2 2" xfId="14854"/>
    <cellStyle name="Normal 3 3 2 2 2 2 2 3 2 2 2 2 2" xfId="29232"/>
    <cellStyle name="Normal 3 3 2 2 2 2 2 3 2 2 2 2 2 2" xfId="57966"/>
    <cellStyle name="Normal 3 3 2 2 2 2 2 3 2 2 2 2 3" xfId="43642"/>
    <cellStyle name="Normal 3 3 2 2 2 2 2 3 2 2 2 3" xfId="22069"/>
    <cellStyle name="Normal 3 3 2 2 2 2 2 3 2 2 2 3 2" xfId="50804"/>
    <cellStyle name="Normal 3 3 2 2 2 2 2 3 2 2 2 4" xfId="36480"/>
    <cellStyle name="Normal 3 3 2 2 2 2 2 3 2 2 3" xfId="11267"/>
    <cellStyle name="Normal 3 3 2 2 2 2 2 3 2 2 3 2" xfId="25650"/>
    <cellStyle name="Normal 3 3 2 2 2 2 2 3 2 2 3 2 2" xfId="54385"/>
    <cellStyle name="Normal 3 3 2 2 2 2 2 3 2 2 3 3" xfId="40061"/>
    <cellStyle name="Normal 3 3 2 2 2 2 2 3 2 2 4" xfId="18487"/>
    <cellStyle name="Normal 3 3 2 2 2 2 2 3 2 2 4 2" xfId="47223"/>
    <cellStyle name="Normal 3 3 2 2 2 2 2 3 2 2 5" xfId="32899"/>
    <cellStyle name="Normal 3 3 2 2 2 2 2 3 2 3" xfId="5804"/>
    <cellStyle name="Normal 3 3 2 2 2 2 2 3 2 3 2" xfId="13064"/>
    <cellStyle name="Normal 3 3 2 2 2 2 2 3 2 3 2 2" xfId="27442"/>
    <cellStyle name="Normal 3 3 2 2 2 2 2 3 2 3 2 2 2" xfId="56176"/>
    <cellStyle name="Normal 3 3 2 2 2 2 2 3 2 3 2 3" xfId="41852"/>
    <cellStyle name="Normal 3 3 2 2 2 2 2 3 2 3 3" xfId="20279"/>
    <cellStyle name="Normal 3 3 2 2 2 2 2 3 2 3 3 2" xfId="49014"/>
    <cellStyle name="Normal 3 3 2 2 2 2 2 3 2 3 4" xfId="34690"/>
    <cellStyle name="Normal 3 3 2 2 2 2 2 3 2 4" xfId="9477"/>
    <cellStyle name="Normal 3 3 2 2 2 2 2 3 2 4 2" xfId="23860"/>
    <cellStyle name="Normal 3 3 2 2 2 2 2 3 2 4 2 2" xfId="52595"/>
    <cellStyle name="Normal 3 3 2 2 2 2 2 3 2 4 3" xfId="38271"/>
    <cellStyle name="Normal 3 3 2 2 2 2 2 3 2 5" xfId="16697"/>
    <cellStyle name="Normal 3 3 2 2 2 2 2 3 2 5 2" xfId="45433"/>
    <cellStyle name="Normal 3 3 2 2 2 2 2 3 2 6" xfId="31109"/>
    <cellStyle name="Normal 3 3 2 2 2 2 2 3 3" xfId="3039"/>
    <cellStyle name="Normal 3 3 2 2 2 2 2 3 3 2" xfId="6699"/>
    <cellStyle name="Normal 3 3 2 2 2 2 2 3 3 2 2" xfId="13959"/>
    <cellStyle name="Normal 3 3 2 2 2 2 2 3 3 2 2 2" xfId="28337"/>
    <cellStyle name="Normal 3 3 2 2 2 2 2 3 3 2 2 2 2" xfId="57071"/>
    <cellStyle name="Normal 3 3 2 2 2 2 2 3 3 2 2 3" xfId="42747"/>
    <cellStyle name="Normal 3 3 2 2 2 2 2 3 3 2 3" xfId="21174"/>
    <cellStyle name="Normal 3 3 2 2 2 2 2 3 3 2 3 2" xfId="49909"/>
    <cellStyle name="Normal 3 3 2 2 2 2 2 3 3 2 4" xfId="35585"/>
    <cellStyle name="Normal 3 3 2 2 2 2 2 3 3 3" xfId="10372"/>
    <cellStyle name="Normal 3 3 2 2 2 2 2 3 3 3 2" xfId="24755"/>
    <cellStyle name="Normal 3 3 2 2 2 2 2 3 3 3 2 2" xfId="53490"/>
    <cellStyle name="Normal 3 3 2 2 2 2 2 3 3 3 3" xfId="39166"/>
    <cellStyle name="Normal 3 3 2 2 2 2 2 3 3 4" xfId="17592"/>
    <cellStyle name="Normal 3 3 2 2 2 2 2 3 3 4 2" xfId="46328"/>
    <cellStyle name="Normal 3 3 2 2 2 2 2 3 3 5" xfId="32004"/>
    <cellStyle name="Normal 3 3 2 2 2 2 2 3 4" xfId="4904"/>
    <cellStyle name="Normal 3 3 2 2 2 2 2 3 4 2" xfId="12169"/>
    <cellStyle name="Normal 3 3 2 2 2 2 2 3 4 2 2" xfId="26547"/>
    <cellStyle name="Normal 3 3 2 2 2 2 2 3 4 2 2 2" xfId="55281"/>
    <cellStyle name="Normal 3 3 2 2 2 2 2 3 4 2 3" xfId="40957"/>
    <cellStyle name="Normal 3 3 2 2 2 2 2 3 4 3" xfId="19384"/>
    <cellStyle name="Normal 3 3 2 2 2 2 2 3 4 3 2" xfId="48119"/>
    <cellStyle name="Normal 3 3 2 2 2 2 2 3 4 4" xfId="33795"/>
    <cellStyle name="Normal 3 3 2 2 2 2 2 3 5" xfId="8576"/>
    <cellStyle name="Normal 3 3 2 2 2 2 2 3 5 2" xfId="22965"/>
    <cellStyle name="Normal 3 3 2 2 2 2 2 3 5 2 2" xfId="51700"/>
    <cellStyle name="Normal 3 3 2 2 2 2 2 3 5 3" xfId="37376"/>
    <cellStyle name="Normal 3 3 2 2 2 2 2 3 6" xfId="15802"/>
    <cellStyle name="Normal 3 3 2 2 2 2 2 3 6 2" xfId="44538"/>
    <cellStyle name="Normal 3 3 2 2 2 2 2 3 7" xfId="30214"/>
    <cellStyle name="Normal 3 3 2 2 2 2 2 4" xfId="1692"/>
    <cellStyle name="Normal 3 3 2 2 2 2 2 4 2" xfId="3488"/>
    <cellStyle name="Normal 3 3 2 2 2 2 2 4 2 2" xfId="7147"/>
    <cellStyle name="Normal 3 3 2 2 2 2 2 4 2 2 2" xfId="14407"/>
    <cellStyle name="Normal 3 3 2 2 2 2 2 4 2 2 2 2" xfId="28785"/>
    <cellStyle name="Normal 3 3 2 2 2 2 2 4 2 2 2 2 2" xfId="57519"/>
    <cellStyle name="Normal 3 3 2 2 2 2 2 4 2 2 2 3" xfId="43195"/>
    <cellStyle name="Normal 3 3 2 2 2 2 2 4 2 2 3" xfId="21622"/>
    <cellStyle name="Normal 3 3 2 2 2 2 2 4 2 2 3 2" xfId="50357"/>
    <cellStyle name="Normal 3 3 2 2 2 2 2 4 2 2 4" xfId="36033"/>
    <cellStyle name="Normal 3 3 2 2 2 2 2 4 2 3" xfId="10820"/>
    <cellStyle name="Normal 3 3 2 2 2 2 2 4 2 3 2" xfId="25203"/>
    <cellStyle name="Normal 3 3 2 2 2 2 2 4 2 3 2 2" xfId="53938"/>
    <cellStyle name="Normal 3 3 2 2 2 2 2 4 2 3 3" xfId="39614"/>
    <cellStyle name="Normal 3 3 2 2 2 2 2 4 2 4" xfId="18040"/>
    <cellStyle name="Normal 3 3 2 2 2 2 2 4 2 4 2" xfId="46776"/>
    <cellStyle name="Normal 3 3 2 2 2 2 2 4 2 5" xfId="32452"/>
    <cellStyle name="Normal 3 3 2 2 2 2 2 4 3" xfId="5357"/>
    <cellStyle name="Normal 3 3 2 2 2 2 2 4 3 2" xfId="12617"/>
    <cellStyle name="Normal 3 3 2 2 2 2 2 4 3 2 2" xfId="26995"/>
    <cellStyle name="Normal 3 3 2 2 2 2 2 4 3 2 2 2" xfId="55729"/>
    <cellStyle name="Normal 3 3 2 2 2 2 2 4 3 2 3" xfId="41405"/>
    <cellStyle name="Normal 3 3 2 2 2 2 2 4 3 3" xfId="19832"/>
    <cellStyle name="Normal 3 3 2 2 2 2 2 4 3 3 2" xfId="48567"/>
    <cellStyle name="Normal 3 3 2 2 2 2 2 4 3 4" xfId="34243"/>
    <cellStyle name="Normal 3 3 2 2 2 2 2 4 4" xfId="9030"/>
    <cellStyle name="Normal 3 3 2 2 2 2 2 4 4 2" xfId="23413"/>
    <cellStyle name="Normal 3 3 2 2 2 2 2 4 4 2 2" xfId="52148"/>
    <cellStyle name="Normal 3 3 2 2 2 2 2 4 4 3" xfId="37824"/>
    <cellStyle name="Normal 3 3 2 2 2 2 2 4 5" xfId="16250"/>
    <cellStyle name="Normal 3 3 2 2 2 2 2 4 5 2" xfId="44986"/>
    <cellStyle name="Normal 3 3 2 2 2 2 2 4 6" xfId="30662"/>
    <cellStyle name="Normal 3 3 2 2 2 2 2 5" xfId="2592"/>
    <cellStyle name="Normal 3 3 2 2 2 2 2 5 2" xfId="6252"/>
    <cellStyle name="Normal 3 3 2 2 2 2 2 5 2 2" xfId="13512"/>
    <cellStyle name="Normal 3 3 2 2 2 2 2 5 2 2 2" xfId="27890"/>
    <cellStyle name="Normal 3 3 2 2 2 2 2 5 2 2 2 2" xfId="56624"/>
    <cellStyle name="Normal 3 3 2 2 2 2 2 5 2 2 3" xfId="42300"/>
    <cellStyle name="Normal 3 3 2 2 2 2 2 5 2 3" xfId="20727"/>
    <cellStyle name="Normal 3 3 2 2 2 2 2 5 2 3 2" xfId="49462"/>
    <cellStyle name="Normal 3 3 2 2 2 2 2 5 2 4" xfId="35138"/>
    <cellStyle name="Normal 3 3 2 2 2 2 2 5 3" xfId="9925"/>
    <cellStyle name="Normal 3 3 2 2 2 2 2 5 3 2" xfId="24308"/>
    <cellStyle name="Normal 3 3 2 2 2 2 2 5 3 2 2" xfId="53043"/>
    <cellStyle name="Normal 3 3 2 2 2 2 2 5 3 3" xfId="38719"/>
    <cellStyle name="Normal 3 3 2 2 2 2 2 5 4" xfId="17145"/>
    <cellStyle name="Normal 3 3 2 2 2 2 2 5 4 2" xfId="45881"/>
    <cellStyle name="Normal 3 3 2 2 2 2 2 5 5" xfId="31557"/>
    <cellStyle name="Normal 3 3 2 2 2 2 2 6" xfId="4455"/>
    <cellStyle name="Normal 3 3 2 2 2 2 2 6 2" xfId="11722"/>
    <cellStyle name="Normal 3 3 2 2 2 2 2 6 2 2" xfId="26100"/>
    <cellStyle name="Normal 3 3 2 2 2 2 2 6 2 2 2" xfId="54834"/>
    <cellStyle name="Normal 3 3 2 2 2 2 2 6 2 3" xfId="40510"/>
    <cellStyle name="Normal 3 3 2 2 2 2 2 6 3" xfId="18937"/>
    <cellStyle name="Normal 3 3 2 2 2 2 2 6 3 2" xfId="47672"/>
    <cellStyle name="Normal 3 3 2 2 2 2 2 6 4" xfId="33348"/>
    <cellStyle name="Normal 3 3 2 2 2 2 2 7" xfId="8126"/>
    <cellStyle name="Normal 3 3 2 2 2 2 2 7 2" xfId="22518"/>
    <cellStyle name="Normal 3 3 2 2 2 2 2 7 2 2" xfId="51253"/>
    <cellStyle name="Normal 3 3 2 2 2 2 2 7 3" xfId="36929"/>
    <cellStyle name="Normal 3 3 2 2 2 2 2 8" xfId="15355"/>
    <cellStyle name="Normal 3 3 2 2 2 2 2 8 2" xfId="44091"/>
    <cellStyle name="Normal 3 3 2 2 2 2 2 9" xfId="29767"/>
    <cellStyle name="Normal 3 3 2 2 2 2 3" xfId="823"/>
    <cellStyle name="Normal 3 3 2 2 2 2 3 2" xfId="1272"/>
    <cellStyle name="Normal 3 3 2 2 2 2 3 2 2" xfId="2255"/>
    <cellStyle name="Normal 3 3 2 2 2 2 3 2 2 2" xfId="4047"/>
    <cellStyle name="Normal 3 3 2 2 2 2 3 2 2 2 2" xfId="7706"/>
    <cellStyle name="Normal 3 3 2 2 2 2 3 2 2 2 2 2" xfId="14966"/>
    <cellStyle name="Normal 3 3 2 2 2 2 3 2 2 2 2 2 2" xfId="29344"/>
    <cellStyle name="Normal 3 3 2 2 2 2 3 2 2 2 2 2 2 2" xfId="58078"/>
    <cellStyle name="Normal 3 3 2 2 2 2 3 2 2 2 2 2 3" xfId="43754"/>
    <cellStyle name="Normal 3 3 2 2 2 2 3 2 2 2 2 3" xfId="22181"/>
    <cellStyle name="Normal 3 3 2 2 2 2 3 2 2 2 2 3 2" xfId="50916"/>
    <cellStyle name="Normal 3 3 2 2 2 2 3 2 2 2 2 4" xfId="36592"/>
    <cellStyle name="Normal 3 3 2 2 2 2 3 2 2 2 3" xfId="11379"/>
    <cellStyle name="Normal 3 3 2 2 2 2 3 2 2 2 3 2" xfId="25762"/>
    <cellStyle name="Normal 3 3 2 2 2 2 3 2 2 2 3 2 2" xfId="54497"/>
    <cellStyle name="Normal 3 3 2 2 2 2 3 2 2 2 3 3" xfId="40173"/>
    <cellStyle name="Normal 3 3 2 2 2 2 3 2 2 2 4" xfId="18599"/>
    <cellStyle name="Normal 3 3 2 2 2 2 3 2 2 2 4 2" xfId="47335"/>
    <cellStyle name="Normal 3 3 2 2 2 2 3 2 2 2 5" xfId="33011"/>
    <cellStyle name="Normal 3 3 2 2 2 2 3 2 2 3" xfId="5916"/>
    <cellStyle name="Normal 3 3 2 2 2 2 3 2 2 3 2" xfId="13176"/>
    <cellStyle name="Normal 3 3 2 2 2 2 3 2 2 3 2 2" xfId="27554"/>
    <cellStyle name="Normal 3 3 2 2 2 2 3 2 2 3 2 2 2" xfId="56288"/>
    <cellStyle name="Normal 3 3 2 2 2 2 3 2 2 3 2 3" xfId="41964"/>
    <cellStyle name="Normal 3 3 2 2 2 2 3 2 2 3 3" xfId="20391"/>
    <cellStyle name="Normal 3 3 2 2 2 2 3 2 2 3 3 2" xfId="49126"/>
    <cellStyle name="Normal 3 3 2 2 2 2 3 2 2 3 4" xfId="34802"/>
    <cellStyle name="Normal 3 3 2 2 2 2 3 2 2 4" xfId="9589"/>
    <cellStyle name="Normal 3 3 2 2 2 2 3 2 2 4 2" xfId="23972"/>
    <cellStyle name="Normal 3 3 2 2 2 2 3 2 2 4 2 2" xfId="52707"/>
    <cellStyle name="Normal 3 3 2 2 2 2 3 2 2 4 3" xfId="38383"/>
    <cellStyle name="Normal 3 3 2 2 2 2 3 2 2 5" xfId="16809"/>
    <cellStyle name="Normal 3 3 2 2 2 2 3 2 2 5 2" xfId="45545"/>
    <cellStyle name="Normal 3 3 2 2 2 2 3 2 2 6" xfId="31221"/>
    <cellStyle name="Normal 3 3 2 2 2 2 3 2 3" xfId="3151"/>
    <cellStyle name="Normal 3 3 2 2 2 2 3 2 3 2" xfId="6811"/>
    <cellStyle name="Normal 3 3 2 2 2 2 3 2 3 2 2" xfId="14071"/>
    <cellStyle name="Normal 3 3 2 2 2 2 3 2 3 2 2 2" xfId="28449"/>
    <cellStyle name="Normal 3 3 2 2 2 2 3 2 3 2 2 2 2" xfId="57183"/>
    <cellStyle name="Normal 3 3 2 2 2 2 3 2 3 2 2 3" xfId="42859"/>
    <cellStyle name="Normal 3 3 2 2 2 2 3 2 3 2 3" xfId="21286"/>
    <cellStyle name="Normal 3 3 2 2 2 2 3 2 3 2 3 2" xfId="50021"/>
    <cellStyle name="Normal 3 3 2 2 2 2 3 2 3 2 4" xfId="35697"/>
    <cellStyle name="Normal 3 3 2 2 2 2 3 2 3 3" xfId="10484"/>
    <cellStyle name="Normal 3 3 2 2 2 2 3 2 3 3 2" xfId="24867"/>
    <cellStyle name="Normal 3 3 2 2 2 2 3 2 3 3 2 2" xfId="53602"/>
    <cellStyle name="Normal 3 3 2 2 2 2 3 2 3 3 3" xfId="39278"/>
    <cellStyle name="Normal 3 3 2 2 2 2 3 2 3 4" xfId="17704"/>
    <cellStyle name="Normal 3 3 2 2 2 2 3 2 3 4 2" xfId="46440"/>
    <cellStyle name="Normal 3 3 2 2 2 2 3 2 3 5" xfId="32116"/>
    <cellStyle name="Normal 3 3 2 2 2 2 3 2 4" xfId="5016"/>
    <cellStyle name="Normal 3 3 2 2 2 2 3 2 4 2" xfId="12281"/>
    <cellStyle name="Normal 3 3 2 2 2 2 3 2 4 2 2" xfId="26659"/>
    <cellStyle name="Normal 3 3 2 2 2 2 3 2 4 2 2 2" xfId="55393"/>
    <cellStyle name="Normal 3 3 2 2 2 2 3 2 4 2 3" xfId="41069"/>
    <cellStyle name="Normal 3 3 2 2 2 2 3 2 4 3" xfId="19496"/>
    <cellStyle name="Normal 3 3 2 2 2 2 3 2 4 3 2" xfId="48231"/>
    <cellStyle name="Normal 3 3 2 2 2 2 3 2 4 4" xfId="33907"/>
    <cellStyle name="Normal 3 3 2 2 2 2 3 2 5" xfId="8688"/>
    <cellStyle name="Normal 3 3 2 2 2 2 3 2 5 2" xfId="23077"/>
    <cellStyle name="Normal 3 3 2 2 2 2 3 2 5 2 2" xfId="51812"/>
    <cellStyle name="Normal 3 3 2 2 2 2 3 2 5 3" xfId="37488"/>
    <cellStyle name="Normal 3 3 2 2 2 2 3 2 6" xfId="15914"/>
    <cellStyle name="Normal 3 3 2 2 2 2 3 2 6 2" xfId="44650"/>
    <cellStyle name="Normal 3 3 2 2 2 2 3 2 7" xfId="30326"/>
    <cellStyle name="Normal 3 3 2 2 2 2 3 3" xfId="1808"/>
    <cellStyle name="Normal 3 3 2 2 2 2 3 3 2" xfId="3600"/>
    <cellStyle name="Normal 3 3 2 2 2 2 3 3 2 2" xfId="7259"/>
    <cellStyle name="Normal 3 3 2 2 2 2 3 3 2 2 2" xfId="14519"/>
    <cellStyle name="Normal 3 3 2 2 2 2 3 3 2 2 2 2" xfId="28897"/>
    <cellStyle name="Normal 3 3 2 2 2 2 3 3 2 2 2 2 2" xfId="57631"/>
    <cellStyle name="Normal 3 3 2 2 2 2 3 3 2 2 2 3" xfId="43307"/>
    <cellStyle name="Normal 3 3 2 2 2 2 3 3 2 2 3" xfId="21734"/>
    <cellStyle name="Normal 3 3 2 2 2 2 3 3 2 2 3 2" xfId="50469"/>
    <cellStyle name="Normal 3 3 2 2 2 2 3 3 2 2 4" xfId="36145"/>
    <cellStyle name="Normal 3 3 2 2 2 2 3 3 2 3" xfId="10932"/>
    <cellStyle name="Normal 3 3 2 2 2 2 3 3 2 3 2" xfId="25315"/>
    <cellStyle name="Normal 3 3 2 2 2 2 3 3 2 3 2 2" xfId="54050"/>
    <cellStyle name="Normal 3 3 2 2 2 2 3 3 2 3 3" xfId="39726"/>
    <cellStyle name="Normal 3 3 2 2 2 2 3 3 2 4" xfId="18152"/>
    <cellStyle name="Normal 3 3 2 2 2 2 3 3 2 4 2" xfId="46888"/>
    <cellStyle name="Normal 3 3 2 2 2 2 3 3 2 5" xfId="32564"/>
    <cellStyle name="Normal 3 3 2 2 2 2 3 3 3" xfId="5469"/>
    <cellStyle name="Normal 3 3 2 2 2 2 3 3 3 2" xfId="12729"/>
    <cellStyle name="Normal 3 3 2 2 2 2 3 3 3 2 2" xfId="27107"/>
    <cellStyle name="Normal 3 3 2 2 2 2 3 3 3 2 2 2" xfId="55841"/>
    <cellStyle name="Normal 3 3 2 2 2 2 3 3 3 2 3" xfId="41517"/>
    <cellStyle name="Normal 3 3 2 2 2 2 3 3 3 3" xfId="19944"/>
    <cellStyle name="Normal 3 3 2 2 2 2 3 3 3 3 2" xfId="48679"/>
    <cellStyle name="Normal 3 3 2 2 2 2 3 3 3 4" xfId="34355"/>
    <cellStyle name="Normal 3 3 2 2 2 2 3 3 4" xfId="9142"/>
    <cellStyle name="Normal 3 3 2 2 2 2 3 3 4 2" xfId="23525"/>
    <cellStyle name="Normal 3 3 2 2 2 2 3 3 4 2 2" xfId="52260"/>
    <cellStyle name="Normal 3 3 2 2 2 2 3 3 4 3" xfId="37936"/>
    <cellStyle name="Normal 3 3 2 2 2 2 3 3 5" xfId="16362"/>
    <cellStyle name="Normal 3 3 2 2 2 2 3 3 5 2" xfId="45098"/>
    <cellStyle name="Normal 3 3 2 2 2 2 3 3 6" xfId="30774"/>
    <cellStyle name="Normal 3 3 2 2 2 2 3 4" xfId="2704"/>
    <cellStyle name="Normal 3 3 2 2 2 2 3 4 2" xfId="6364"/>
    <cellStyle name="Normal 3 3 2 2 2 2 3 4 2 2" xfId="13624"/>
    <cellStyle name="Normal 3 3 2 2 2 2 3 4 2 2 2" xfId="28002"/>
    <cellStyle name="Normal 3 3 2 2 2 2 3 4 2 2 2 2" xfId="56736"/>
    <cellStyle name="Normal 3 3 2 2 2 2 3 4 2 2 3" xfId="42412"/>
    <cellStyle name="Normal 3 3 2 2 2 2 3 4 2 3" xfId="20839"/>
    <cellStyle name="Normal 3 3 2 2 2 2 3 4 2 3 2" xfId="49574"/>
    <cellStyle name="Normal 3 3 2 2 2 2 3 4 2 4" xfId="35250"/>
    <cellStyle name="Normal 3 3 2 2 2 2 3 4 3" xfId="10037"/>
    <cellStyle name="Normal 3 3 2 2 2 2 3 4 3 2" xfId="24420"/>
    <cellStyle name="Normal 3 3 2 2 2 2 3 4 3 2 2" xfId="53155"/>
    <cellStyle name="Normal 3 3 2 2 2 2 3 4 3 3" xfId="38831"/>
    <cellStyle name="Normal 3 3 2 2 2 2 3 4 4" xfId="17257"/>
    <cellStyle name="Normal 3 3 2 2 2 2 3 4 4 2" xfId="45993"/>
    <cellStyle name="Normal 3 3 2 2 2 2 3 4 5" xfId="31669"/>
    <cellStyle name="Normal 3 3 2 2 2 2 3 5" xfId="4568"/>
    <cellStyle name="Normal 3 3 2 2 2 2 3 5 2" xfId="11834"/>
    <cellStyle name="Normal 3 3 2 2 2 2 3 5 2 2" xfId="26212"/>
    <cellStyle name="Normal 3 3 2 2 2 2 3 5 2 2 2" xfId="54946"/>
    <cellStyle name="Normal 3 3 2 2 2 2 3 5 2 3" xfId="40622"/>
    <cellStyle name="Normal 3 3 2 2 2 2 3 5 3" xfId="19049"/>
    <cellStyle name="Normal 3 3 2 2 2 2 3 5 3 2" xfId="47784"/>
    <cellStyle name="Normal 3 3 2 2 2 2 3 5 4" xfId="33460"/>
    <cellStyle name="Normal 3 3 2 2 2 2 3 6" xfId="8241"/>
    <cellStyle name="Normal 3 3 2 2 2 2 3 6 2" xfId="22630"/>
    <cellStyle name="Normal 3 3 2 2 2 2 3 6 2 2" xfId="51365"/>
    <cellStyle name="Normal 3 3 2 2 2 2 3 6 3" xfId="37041"/>
    <cellStyle name="Normal 3 3 2 2 2 2 3 7" xfId="15467"/>
    <cellStyle name="Normal 3 3 2 2 2 2 3 7 2" xfId="44203"/>
    <cellStyle name="Normal 3 3 2 2 2 2 3 8" xfId="29879"/>
    <cellStyle name="Normal 3 3 2 2 2 2 4" xfId="1048"/>
    <cellStyle name="Normal 3 3 2 2 2 2 4 2" xfId="2031"/>
    <cellStyle name="Normal 3 3 2 2 2 2 4 2 2" xfId="3823"/>
    <cellStyle name="Normal 3 3 2 2 2 2 4 2 2 2" xfId="7482"/>
    <cellStyle name="Normal 3 3 2 2 2 2 4 2 2 2 2" xfId="14742"/>
    <cellStyle name="Normal 3 3 2 2 2 2 4 2 2 2 2 2" xfId="29120"/>
    <cellStyle name="Normal 3 3 2 2 2 2 4 2 2 2 2 2 2" xfId="57854"/>
    <cellStyle name="Normal 3 3 2 2 2 2 4 2 2 2 2 3" xfId="43530"/>
    <cellStyle name="Normal 3 3 2 2 2 2 4 2 2 2 3" xfId="21957"/>
    <cellStyle name="Normal 3 3 2 2 2 2 4 2 2 2 3 2" xfId="50692"/>
    <cellStyle name="Normal 3 3 2 2 2 2 4 2 2 2 4" xfId="36368"/>
    <cellStyle name="Normal 3 3 2 2 2 2 4 2 2 3" xfId="11155"/>
    <cellStyle name="Normal 3 3 2 2 2 2 4 2 2 3 2" xfId="25538"/>
    <cellStyle name="Normal 3 3 2 2 2 2 4 2 2 3 2 2" xfId="54273"/>
    <cellStyle name="Normal 3 3 2 2 2 2 4 2 2 3 3" xfId="39949"/>
    <cellStyle name="Normal 3 3 2 2 2 2 4 2 2 4" xfId="18375"/>
    <cellStyle name="Normal 3 3 2 2 2 2 4 2 2 4 2" xfId="47111"/>
    <cellStyle name="Normal 3 3 2 2 2 2 4 2 2 5" xfId="32787"/>
    <cellStyle name="Normal 3 3 2 2 2 2 4 2 3" xfId="5692"/>
    <cellStyle name="Normal 3 3 2 2 2 2 4 2 3 2" xfId="12952"/>
    <cellStyle name="Normal 3 3 2 2 2 2 4 2 3 2 2" xfId="27330"/>
    <cellStyle name="Normal 3 3 2 2 2 2 4 2 3 2 2 2" xfId="56064"/>
    <cellStyle name="Normal 3 3 2 2 2 2 4 2 3 2 3" xfId="41740"/>
    <cellStyle name="Normal 3 3 2 2 2 2 4 2 3 3" xfId="20167"/>
    <cellStyle name="Normal 3 3 2 2 2 2 4 2 3 3 2" xfId="48902"/>
    <cellStyle name="Normal 3 3 2 2 2 2 4 2 3 4" xfId="34578"/>
    <cellStyle name="Normal 3 3 2 2 2 2 4 2 4" xfId="9365"/>
    <cellStyle name="Normal 3 3 2 2 2 2 4 2 4 2" xfId="23748"/>
    <cellStyle name="Normal 3 3 2 2 2 2 4 2 4 2 2" xfId="52483"/>
    <cellStyle name="Normal 3 3 2 2 2 2 4 2 4 3" xfId="38159"/>
    <cellStyle name="Normal 3 3 2 2 2 2 4 2 5" xfId="16585"/>
    <cellStyle name="Normal 3 3 2 2 2 2 4 2 5 2" xfId="45321"/>
    <cellStyle name="Normal 3 3 2 2 2 2 4 2 6" xfId="30997"/>
    <cellStyle name="Normal 3 3 2 2 2 2 4 3" xfId="2927"/>
    <cellStyle name="Normal 3 3 2 2 2 2 4 3 2" xfId="6587"/>
    <cellStyle name="Normal 3 3 2 2 2 2 4 3 2 2" xfId="13847"/>
    <cellStyle name="Normal 3 3 2 2 2 2 4 3 2 2 2" xfId="28225"/>
    <cellStyle name="Normal 3 3 2 2 2 2 4 3 2 2 2 2" xfId="56959"/>
    <cellStyle name="Normal 3 3 2 2 2 2 4 3 2 2 3" xfId="42635"/>
    <cellStyle name="Normal 3 3 2 2 2 2 4 3 2 3" xfId="21062"/>
    <cellStyle name="Normal 3 3 2 2 2 2 4 3 2 3 2" xfId="49797"/>
    <cellStyle name="Normal 3 3 2 2 2 2 4 3 2 4" xfId="35473"/>
    <cellStyle name="Normal 3 3 2 2 2 2 4 3 3" xfId="10260"/>
    <cellStyle name="Normal 3 3 2 2 2 2 4 3 3 2" xfId="24643"/>
    <cellStyle name="Normal 3 3 2 2 2 2 4 3 3 2 2" xfId="53378"/>
    <cellStyle name="Normal 3 3 2 2 2 2 4 3 3 3" xfId="39054"/>
    <cellStyle name="Normal 3 3 2 2 2 2 4 3 4" xfId="17480"/>
    <cellStyle name="Normal 3 3 2 2 2 2 4 3 4 2" xfId="46216"/>
    <cellStyle name="Normal 3 3 2 2 2 2 4 3 5" xfId="31892"/>
    <cellStyle name="Normal 3 3 2 2 2 2 4 4" xfId="4792"/>
    <cellStyle name="Normal 3 3 2 2 2 2 4 4 2" xfId="12057"/>
    <cellStyle name="Normal 3 3 2 2 2 2 4 4 2 2" xfId="26435"/>
    <cellStyle name="Normal 3 3 2 2 2 2 4 4 2 2 2" xfId="55169"/>
    <cellStyle name="Normal 3 3 2 2 2 2 4 4 2 3" xfId="40845"/>
    <cellStyle name="Normal 3 3 2 2 2 2 4 4 3" xfId="19272"/>
    <cellStyle name="Normal 3 3 2 2 2 2 4 4 3 2" xfId="48007"/>
    <cellStyle name="Normal 3 3 2 2 2 2 4 4 4" xfId="33683"/>
    <cellStyle name="Normal 3 3 2 2 2 2 4 5" xfId="8464"/>
    <cellStyle name="Normal 3 3 2 2 2 2 4 5 2" xfId="22853"/>
    <cellStyle name="Normal 3 3 2 2 2 2 4 5 2 2" xfId="51588"/>
    <cellStyle name="Normal 3 3 2 2 2 2 4 5 3" xfId="37264"/>
    <cellStyle name="Normal 3 3 2 2 2 2 4 6" xfId="15690"/>
    <cellStyle name="Normal 3 3 2 2 2 2 4 6 2" xfId="44426"/>
    <cellStyle name="Normal 3 3 2 2 2 2 4 7" xfId="30102"/>
    <cellStyle name="Normal 3 3 2 2 2 2 5" xfId="1572"/>
    <cellStyle name="Normal 3 3 2 2 2 2 5 2" xfId="3376"/>
    <cellStyle name="Normal 3 3 2 2 2 2 5 2 2" xfId="7035"/>
    <cellStyle name="Normal 3 3 2 2 2 2 5 2 2 2" xfId="14295"/>
    <cellStyle name="Normal 3 3 2 2 2 2 5 2 2 2 2" xfId="28673"/>
    <cellStyle name="Normal 3 3 2 2 2 2 5 2 2 2 2 2" xfId="57407"/>
    <cellStyle name="Normal 3 3 2 2 2 2 5 2 2 2 3" xfId="43083"/>
    <cellStyle name="Normal 3 3 2 2 2 2 5 2 2 3" xfId="21510"/>
    <cellStyle name="Normal 3 3 2 2 2 2 5 2 2 3 2" xfId="50245"/>
    <cellStyle name="Normal 3 3 2 2 2 2 5 2 2 4" xfId="35921"/>
    <cellStyle name="Normal 3 3 2 2 2 2 5 2 3" xfId="10708"/>
    <cellStyle name="Normal 3 3 2 2 2 2 5 2 3 2" xfId="25091"/>
    <cellStyle name="Normal 3 3 2 2 2 2 5 2 3 2 2" xfId="53826"/>
    <cellStyle name="Normal 3 3 2 2 2 2 5 2 3 3" xfId="39502"/>
    <cellStyle name="Normal 3 3 2 2 2 2 5 2 4" xfId="17928"/>
    <cellStyle name="Normal 3 3 2 2 2 2 5 2 4 2" xfId="46664"/>
    <cellStyle name="Normal 3 3 2 2 2 2 5 2 5" xfId="32340"/>
    <cellStyle name="Normal 3 3 2 2 2 2 5 3" xfId="5245"/>
    <cellStyle name="Normal 3 3 2 2 2 2 5 3 2" xfId="12505"/>
    <cellStyle name="Normal 3 3 2 2 2 2 5 3 2 2" xfId="26883"/>
    <cellStyle name="Normal 3 3 2 2 2 2 5 3 2 2 2" xfId="55617"/>
    <cellStyle name="Normal 3 3 2 2 2 2 5 3 2 3" xfId="41293"/>
    <cellStyle name="Normal 3 3 2 2 2 2 5 3 3" xfId="19720"/>
    <cellStyle name="Normal 3 3 2 2 2 2 5 3 3 2" xfId="48455"/>
    <cellStyle name="Normal 3 3 2 2 2 2 5 3 4" xfId="34131"/>
    <cellStyle name="Normal 3 3 2 2 2 2 5 4" xfId="8918"/>
    <cellStyle name="Normal 3 3 2 2 2 2 5 4 2" xfId="23301"/>
    <cellStyle name="Normal 3 3 2 2 2 2 5 4 2 2" xfId="52036"/>
    <cellStyle name="Normal 3 3 2 2 2 2 5 4 3" xfId="37712"/>
    <cellStyle name="Normal 3 3 2 2 2 2 5 5" xfId="16138"/>
    <cellStyle name="Normal 3 3 2 2 2 2 5 5 2" xfId="44874"/>
    <cellStyle name="Normal 3 3 2 2 2 2 5 6" xfId="30550"/>
    <cellStyle name="Normal 3 3 2 2 2 2 6" xfId="2480"/>
    <cellStyle name="Normal 3 3 2 2 2 2 6 2" xfId="6140"/>
    <cellStyle name="Normal 3 3 2 2 2 2 6 2 2" xfId="13400"/>
    <cellStyle name="Normal 3 3 2 2 2 2 6 2 2 2" xfId="27778"/>
    <cellStyle name="Normal 3 3 2 2 2 2 6 2 2 2 2" xfId="56512"/>
    <cellStyle name="Normal 3 3 2 2 2 2 6 2 2 3" xfId="42188"/>
    <cellStyle name="Normal 3 3 2 2 2 2 6 2 3" xfId="20615"/>
    <cellStyle name="Normal 3 3 2 2 2 2 6 2 3 2" xfId="49350"/>
    <cellStyle name="Normal 3 3 2 2 2 2 6 2 4" xfId="35026"/>
    <cellStyle name="Normal 3 3 2 2 2 2 6 3" xfId="9813"/>
    <cellStyle name="Normal 3 3 2 2 2 2 6 3 2" xfId="24196"/>
    <cellStyle name="Normal 3 3 2 2 2 2 6 3 2 2" xfId="52931"/>
    <cellStyle name="Normal 3 3 2 2 2 2 6 3 3" xfId="38607"/>
    <cellStyle name="Normal 3 3 2 2 2 2 6 4" xfId="17033"/>
    <cellStyle name="Normal 3 3 2 2 2 2 6 4 2" xfId="45769"/>
    <cellStyle name="Normal 3 3 2 2 2 2 6 5" xfId="31445"/>
    <cellStyle name="Normal 3 3 2 2 2 2 7" xfId="4339"/>
    <cellStyle name="Normal 3 3 2 2 2 2 7 2" xfId="11609"/>
    <cellStyle name="Normal 3 3 2 2 2 2 7 2 2" xfId="25988"/>
    <cellStyle name="Normal 3 3 2 2 2 2 7 2 2 2" xfId="54722"/>
    <cellStyle name="Normal 3 3 2 2 2 2 7 2 3" xfId="40398"/>
    <cellStyle name="Normal 3 3 2 2 2 2 7 3" xfId="18825"/>
    <cellStyle name="Normal 3 3 2 2 2 2 7 3 2" xfId="47560"/>
    <cellStyle name="Normal 3 3 2 2 2 2 7 4" xfId="33236"/>
    <cellStyle name="Normal 3 3 2 2 2 2 8" xfId="8008"/>
    <cellStyle name="Normal 3 3 2 2 2 2 8 2" xfId="22406"/>
    <cellStyle name="Normal 3 3 2 2 2 2 8 2 2" xfId="51141"/>
    <cellStyle name="Normal 3 3 2 2 2 2 8 3" xfId="36817"/>
    <cellStyle name="Normal 3 3 2 2 2 2 9" xfId="15243"/>
    <cellStyle name="Normal 3 3 2 2 2 2 9 2" xfId="43979"/>
    <cellStyle name="Normal 3 3 2 2 2 3" xfId="604"/>
    <cellStyle name="Normal 3 3 2 2 2 3 2" xfId="881"/>
    <cellStyle name="Normal 3 3 2 2 2 3 2 2" xfId="1328"/>
    <cellStyle name="Normal 3 3 2 2 2 3 2 2 2" xfId="2311"/>
    <cellStyle name="Normal 3 3 2 2 2 3 2 2 2 2" xfId="4103"/>
    <cellStyle name="Normal 3 3 2 2 2 3 2 2 2 2 2" xfId="7762"/>
    <cellStyle name="Normal 3 3 2 2 2 3 2 2 2 2 2 2" xfId="15022"/>
    <cellStyle name="Normal 3 3 2 2 2 3 2 2 2 2 2 2 2" xfId="29400"/>
    <cellStyle name="Normal 3 3 2 2 2 3 2 2 2 2 2 2 2 2" xfId="58134"/>
    <cellStyle name="Normal 3 3 2 2 2 3 2 2 2 2 2 2 3" xfId="43810"/>
    <cellStyle name="Normal 3 3 2 2 2 3 2 2 2 2 2 3" xfId="22237"/>
    <cellStyle name="Normal 3 3 2 2 2 3 2 2 2 2 2 3 2" xfId="50972"/>
    <cellStyle name="Normal 3 3 2 2 2 3 2 2 2 2 2 4" xfId="36648"/>
    <cellStyle name="Normal 3 3 2 2 2 3 2 2 2 2 3" xfId="11435"/>
    <cellStyle name="Normal 3 3 2 2 2 3 2 2 2 2 3 2" xfId="25818"/>
    <cellStyle name="Normal 3 3 2 2 2 3 2 2 2 2 3 2 2" xfId="54553"/>
    <cellStyle name="Normal 3 3 2 2 2 3 2 2 2 2 3 3" xfId="40229"/>
    <cellStyle name="Normal 3 3 2 2 2 3 2 2 2 2 4" xfId="18655"/>
    <cellStyle name="Normal 3 3 2 2 2 3 2 2 2 2 4 2" xfId="47391"/>
    <cellStyle name="Normal 3 3 2 2 2 3 2 2 2 2 5" xfId="33067"/>
    <cellStyle name="Normal 3 3 2 2 2 3 2 2 2 3" xfId="5972"/>
    <cellStyle name="Normal 3 3 2 2 2 3 2 2 2 3 2" xfId="13232"/>
    <cellStyle name="Normal 3 3 2 2 2 3 2 2 2 3 2 2" xfId="27610"/>
    <cellStyle name="Normal 3 3 2 2 2 3 2 2 2 3 2 2 2" xfId="56344"/>
    <cellStyle name="Normal 3 3 2 2 2 3 2 2 2 3 2 3" xfId="42020"/>
    <cellStyle name="Normal 3 3 2 2 2 3 2 2 2 3 3" xfId="20447"/>
    <cellStyle name="Normal 3 3 2 2 2 3 2 2 2 3 3 2" xfId="49182"/>
    <cellStyle name="Normal 3 3 2 2 2 3 2 2 2 3 4" xfId="34858"/>
    <cellStyle name="Normal 3 3 2 2 2 3 2 2 2 4" xfId="9645"/>
    <cellStyle name="Normal 3 3 2 2 2 3 2 2 2 4 2" xfId="24028"/>
    <cellStyle name="Normal 3 3 2 2 2 3 2 2 2 4 2 2" xfId="52763"/>
    <cellStyle name="Normal 3 3 2 2 2 3 2 2 2 4 3" xfId="38439"/>
    <cellStyle name="Normal 3 3 2 2 2 3 2 2 2 5" xfId="16865"/>
    <cellStyle name="Normal 3 3 2 2 2 3 2 2 2 5 2" xfId="45601"/>
    <cellStyle name="Normal 3 3 2 2 2 3 2 2 2 6" xfId="31277"/>
    <cellStyle name="Normal 3 3 2 2 2 3 2 2 3" xfId="3207"/>
    <cellStyle name="Normal 3 3 2 2 2 3 2 2 3 2" xfId="6867"/>
    <cellStyle name="Normal 3 3 2 2 2 3 2 2 3 2 2" xfId="14127"/>
    <cellStyle name="Normal 3 3 2 2 2 3 2 2 3 2 2 2" xfId="28505"/>
    <cellStyle name="Normal 3 3 2 2 2 3 2 2 3 2 2 2 2" xfId="57239"/>
    <cellStyle name="Normal 3 3 2 2 2 3 2 2 3 2 2 3" xfId="42915"/>
    <cellStyle name="Normal 3 3 2 2 2 3 2 2 3 2 3" xfId="21342"/>
    <cellStyle name="Normal 3 3 2 2 2 3 2 2 3 2 3 2" xfId="50077"/>
    <cellStyle name="Normal 3 3 2 2 2 3 2 2 3 2 4" xfId="35753"/>
    <cellStyle name="Normal 3 3 2 2 2 3 2 2 3 3" xfId="10540"/>
    <cellStyle name="Normal 3 3 2 2 2 3 2 2 3 3 2" xfId="24923"/>
    <cellStyle name="Normal 3 3 2 2 2 3 2 2 3 3 2 2" xfId="53658"/>
    <cellStyle name="Normal 3 3 2 2 2 3 2 2 3 3 3" xfId="39334"/>
    <cellStyle name="Normal 3 3 2 2 2 3 2 2 3 4" xfId="17760"/>
    <cellStyle name="Normal 3 3 2 2 2 3 2 2 3 4 2" xfId="46496"/>
    <cellStyle name="Normal 3 3 2 2 2 3 2 2 3 5" xfId="32172"/>
    <cellStyle name="Normal 3 3 2 2 2 3 2 2 4" xfId="5072"/>
    <cellStyle name="Normal 3 3 2 2 2 3 2 2 4 2" xfId="12337"/>
    <cellStyle name="Normal 3 3 2 2 2 3 2 2 4 2 2" xfId="26715"/>
    <cellStyle name="Normal 3 3 2 2 2 3 2 2 4 2 2 2" xfId="55449"/>
    <cellStyle name="Normal 3 3 2 2 2 3 2 2 4 2 3" xfId="41125"/>
    <cellStyle name="Normal 3 3 2 2 2 3 2 2 4 3" xfId="19552"/>
    <cellStyle name="Normal 3 3 2 2 2 3 2 2 4 3 2" xfId="48287"/>
    <cellStyle name="Normal 3 3 2 2 2 3 2 2 4 4" xfId="33963"/>
    <cellStyle name="Normal 3 3 2 2 2 3 2 2 5" xfId="8744"/>
    <cellStyle name="Normal 3 3 2 2 2 3 2 2 5 2" xfId="23133"/>
    <cellStyle name="Normal 3 3 2 2 2 3 2 2 5 2 2" xfId="51868"/>
    <cellStyle name="Normal 3 3 2 2 2 3 2 2 5 3" xfId="37544"/>
    <cellStyle name="Normal 3 3 2 2 2 3 2 2 6" xfId="15970"/>
    <cellStyle name="Normal 3 3 2 2 2 3 2 2 6 2" xfId="44706"/>
    <cellStyle name="Normal 3 3 2 2 2 3 2 2 7" xfId="30382"/>
    <cellStyle name="Normal 3 3 2 2 2 3 2 3" xfId="1864"/>
    <cellStyle name="Normal 3 3 2 2 2 3 2 3 2" xfId="3656"/>
    <cellStyle name="Normal 3 3 2 2 2 3 2 3 2 2" xfId="7315"/>
    <cellStyle name="Normal 3 3 2 2 2 3 2 3 2 2 2" xfId="14575"/>
    <cellStyle name="Normal 3 3 2 2 2 3 2 3 2 2 2 2" xfId="28953"/>
    <cellStyle name="Normal 3 3 2 2 2 3 2 3 2 2 2 2 2" xfId="57687"/>
    <cellStyle name="Normal 3 3 2 2 2 3 2 3 2 2 2 3" xfId="43363"/>
    <cellStyle name="Normal 3 3 2 2 2 3 2 3 2 2 3" xfId="21790"/>
    <cellStyle name="Normal 3 3 2 2 2 3 2 3 2 2 3 2" xfId="50525"/>
    <cellStyle name="Normal 3 3 2 2 2 3 2 3 2 2 4" xfId="36201"/>
    <cellStyle name="Normal 3 3 2 2 2 3 2 3 2 3" xfId="10988"/>
    <cellStyle name="Normal 3 3 2 2 2 3 2 3 2 3 2" xfId="25371"/>
    <cellStyle name="Normal 3 3 2 2 2 3 2 3 2 3 2 2" xfId="54106"/>
    <cellStyle name="Normal 3 3 2 2 2 3 2 3 2 3 3" xfId="39782"/>
    <cellStyle name="Normal 3 3 2 2 2 3 2 3 2 4" xfId="18208"/>
    <cellStyle name="Normal 3 3 2 2 2 3 2 3 2 4 2" xfId="46944"/>
    <cellStyle name="Normal 3 3 2 2 2 3 2 3 2 5" xfId="32620"/>
    <cellStyle name="Normal 3 3 2 2 2 3 2 3 3" xfId="5525"/>
    <cellStyle name="Normal 3 3 2 2 2 3 2 3 3 2" xfId="12785"/>
    <cellStyle name="Normal 3 3 2 2 2 3 2 3 3 2 2" xfId="27163"/>
    <cellStyle name="Normal 3 3 2 2 2 3 2 3 3 2 2 2" xfId="55897"/>
    <cellStyle name="Normal 3 3 2 2 2 3 2 3 3 2 3" xfId="41573"/>
    <cellStyle name="Normal 3 3 2 2 2 3 2 3 3 3" xfId="20000"/>
    <cellStyle name="Normal 3 3 2 2 2 3 2 3 3 3 2" xfId="48735"/>
    <cellStyle name="Normal 3 3 2 2 2 3 2 3 3 4" xfId="34411"/>
    <cellStyle name="Normal 3 3 2 2 2 3 2 3 4" xfId="9198"/>
    <cellStyle name="Normal 3 3 2 2 2 3 2 3 4 2" xfId="23581"/>
    <cellStyle name="Normal 3 3 2 2 2 3 2 3 4 2 2" xfId="52316"/>
    <cellStyle name="Normal 3 3 2 2 2 3 2 3 4 3" xfId="37992"/>
    <cellStyle name="Normal 3 3 2 2 2 3 2 3 5" xfId="16418"/>
    <cellStyle name="Normal 3 3 2 2 2 3 2 3 5 2" xfId="45154"/>
    <cellStyle name="Normal 3 3 2 2 2 3 2 3 6" xfId="30830"/>
    <cellStyle name="Normal 3 3 2 2 2 3 2 4" xfId="2760"/>
    <cellStyle name="Normal 3 3 2 2 2 3 2 4 2" xfId="6420"/>
    <cellStyle name="Normal 3 3 2 2 2 3 2 4 2 2" xfId="13680"/>
    <cellStyle name="Normal 3 3 2 2 2 3 2 4 2 2 2" xfId="28058"/>
    <cellStyle name="Normal 3 3 2 2 2 3 2 4 2 2 2 2" xfId="56792"/>
    <cellStyle name="Normal 3 3 2 2 2 3 2 4 2 2 3" xfId="42468"/>
    <cellStyle name="Normal 3 3 2 2 2 3 2 4 2 3" xfId="20895"/>
    <cellStyle name="Normal 3 3 2 2 2 3 2 4 2 3 2" xfId="49630"/>
    <cellStyle name="Normal 3 3 2 2 2 3 2 4 2 4" xfId="35306"/>
    <cellStyle name="Normal 3 3 2 2 2 3 2 4 3" xfId="10093"/>
    <cellStyle name="Normal 3 3 2 2 2 3 2 4 3 2" xfId="24476"/>
    <cellStyle name="Normal 3 3 2 2 2 3 2 4 3 2 2" xfId="53211"/>
    <cellStyle name="Normal 3 3 2 2 2 3 2 4 3 3" xfId="38887"/>
    <cellStyle name="Normal 3 3 2 2 2 3 2 4 4" xfId="17313"/>
    <cellStyle name="Normal 3 3 2 2 2 3 2 4 4 2" xfId="46049"/>
    <cellStyle name="Normal 3 3 2 2 2 3 2 4 5" xfId="31725"/>
    <cellStyle name="Normal 3 3 2 2 2 3 2 5" xfId="4625"/>
    <cellStyle name="Normal 3 3 2 2 2 3 2 5 2" xfId="11890"/>
    <cellStyle name="Normal 3 3 2 2 2 3 2 5 2 2" xfId="26268"/>
    <cellStyle name="Normal 3 3 2 2 2 3 2 5 2 2 2" xfId="55002"/>
    <cellStyle name="Normal 3 3 2 2 2 3 2 5 2 3" xfId="40678"/>
    <cellStyle name="Normal 3 3 2 2 2 3 2 5 3" xfId="19105"/>
    <cellStyle name="Normal 3 3 2 2 2 3 2 5 3 2" xfId="47840"/>
    <cellStyle name="Normal 3 3 2 2 2 3 2 5 4" xfId="33516"/>
    <cellStyle name="Normal 3 3 2 2 2 3 2 6" xfId="8297"/>
    <cellStyle name="Normal 3 3 2 2 2 3 2 6 2" xfId="22686"/>
    <cellStyle name="Normal 3 3 2 2 2 3 2 6 2 2" xfId="51421"/>
    <cellStyle name="Normal 3 3 2 2 2 3 2 6 3" xfId="37097"/>
    <cellStyle name="Normal 3 3 2 2 2 3 2 7" xfId="15523"/>
    <cellStyle name="Normal 3 3 2 2 2 3 2 7 2" xfId="44259"/>
    <cellStyle name="Normal 3 3 2 2 2 3 2 8" xfId="29935"/>
    <cellStyle name="Normal 3 3 2 2 2 3 3" xfId="1104"/>
    <cellStyle name="Normal 3 3 2 2 2 3 3 2" xfId="2087"/>
    <cellStyle name="Normal 3 3 2 2 2 3 3 2 2" xfId="3879"/>
    <cellStyle name="Normal 3 3 2 2 2 3 3 2 2 2" xfId="7538"/>
    <cellStyle name="Normal 3 3 2 2 2 3 3 2 2 2 2" xfId="14798"/>
    <cellStyle name="Normal 3 3 2 2 2 3 3 2 2 2 2 2" xfId="29176"/>
    <cellStyle name="Normal 3 3 2 2 2 3 3 2 2 2 2 2 2" xfId="57910"/>
    <cellStyle name="Normal 3 3 2 2 2 3 3 2 2 2 2 3" xfId="43586"/>
    <cellStyle name="Normal 3 3 2 2 2 3 3 2 2 2 3" xfId="22013"/>
    <cellStyle name="Normal 3 3 2 2 2 3 3 2 2 2 3 2" xfId="50748"/>
    <cellStyle name="Normal 3 3 2 2 2 3 3 2 2 2 4" xfId="36424"/>
    <cellStyle name="Normal 3 3 2 2 2 3 3 2 2 3" xfId="11211"/>
    <cellStyle name="Normal 3 3 2 2 2 3 3 2 2 3 2" xfId="25594"/>
    <cellStyle name="Normal 3 3 2 2 2 3 3 2 2 3 2 2" xfId="54329"/>
    <cellStyle name="Normal 3 3 2 2 2 3 3 2 2 3 3" xfId="40005"/>
    <cellStyle name="Normal 3 3 2 2 2 3 3 2 2 4" xfId="18431"/>
    <cellStyle name="Normal 3 3 2 2 2 3 3 2 2 4 2" xfId="47167"/>
    <cellStyle name="Normal 3 3 2 2 2 3 3 2 2 5" xfId="32843"/>
    <cellStyle name="Normal 3 3 2 2 2 3 3 2 3" xfId="5748"/>
    <cellStyle name="Normal 3 3 2 2 2 3 3 2 3 2" xfId="13008"/>
    <cellStyle name="Normal 3 3 2 2 2 3 3 2 3 2 2" xfId="27386"/>
    <cellStyle name="Normal 3 3 2 2 2 3 3 2 3 2 2 2" xfId="56120"/>
    <cellStyle name="Normal 3 3 2 2 2 3 3 2 3 2 3" xfId="41796"/>
    <cellStyle name="Normal 3 3 2 2 2 3 3 2 3 3" xfId="20223"/>
    <cellStyle name="Normal 3 3 2 2 2 3 3 2 3 3 2" xfId="48958"/>
    <cellStyle name="Normal 3 3 2 2 2 3 3 2 3 4" xfId="34634"/>
    <cellStyle name="Normal 3 3 2 2 2 3 3 2 4" xfId="9421"/>
    <cellStyle name="Normal 3 3 2 2 2 3 3 2 4 2" xfId="23804"/>
    <cellStyle name="Normal 3 3 2 2 2 3 3 2 4 2 2" xfId="52539"/>
    <cellStyle name="Normal 3 3 2 2 2 3 3 2 4 3" xfId="38215"/>
    <cellStyle name="Normal 3 3 2 2 2 3 3 2 5" xfId="16641"/>
    <cellStyle name="Normal 3 3 2 2 2 3 3 2 5 2" xfId="45377"/>
    <cellStyle name="Normal 3 3 2 2 2 3 3 2 6" xfId="31053"/>
    <cellStyle name="Normal 3 3 2 2 2 3 3 3" xfId="2983"/>
    <cellStyle name="Normal 3 3 2 2 2 3 3 3 2" xfId="6643"/>
    <cellStyle name="Normal 3 3 2 2 2 3 3 3 2 2" xfId="13903"/>
    <cellStyle name="Normal 3 3 2 2 2 3 3 3 2 2 2" xfId="28281"/>
    <cellStyle name="Normal 3 3 2 2 2 3 3 3 2 2 2 2" xfId="57015"/>
    <cellStyle name="Normal 3 3 2 2 2 3 3 3 2 2 3" xfId="42691"/>
    <cellStyle name="Normal 3 3 2 2 2 3 3 3 2 3" xfId="21118"/>
    <cellStyle name="Normal 3 3 2 2 2 3 3 3 2 3 2" xfId="49853"/>
    <cellStyle name="Normal 3 3 2 2 2 3 3 3 2 4" xfId="35529"/>
    <cellStyle name="Normal 3 3 2 2 2 3 3 3 3" xfId="10316"/>
    <cellStyle name="Normal 3 3 2 2 2 3 3 3 3 2" xfId="24699"/>
    <cellStyle name="Normal 3 3 2 2 2 3 3 3 3 2 2" xfId="53434"/>
    <cellStyle name="Normal 3 3 2 2 2 3 3 3 3 3" xfId="39110"/>
    <cellStyle name="Normal 3 3 2 2 2 3 3 3 4" xfId="17536"/>
    <cellStyle name="Normal 3 3 2 2 2 3 3 3 4 2" xfId="46272"/>
    <cellStyle name="Normal 3 3 2 2 2 3 3 3 5" xfId="31948"/>
    <cellStyle name="Normal 3 3 2 2 2 3 3 4" xfId="4848"/>
    <cellStyle name="Normal 3 3 2 2 2 3 3 4 2" xfId="12113"/>
    <cellStyle name="Normal 3 3 2 2 2 3 3 4 2 2" xfId="26491"/>
    <cellStyle name="Normal 3 3 2 2 2 3 3 4 2 2 2" xfId="55225"/>
    <cellStyle name="Normal 3 3 2 2 2 3 3 4 2 3" xfId="40901"/>
    <cellStyle name="Normal 3 3 2 2 2 3 3 4 3" xfId="19328"/>
    <cellStyle name="Normal 3 3 2 2 2 3 3 4 3 2" xfId="48063"/>
    <cellStyle name="Normal 3 3 2 2 2 3 3 4 4" xfId="33739"/>
    <cellStyle name="Normal 3 3 2 2 2 3 3 5" xfId="8520"/>
    <cellStyle name="Normal 3 3 2 2 2 3 3 5 2" xfId="22909"/>
    <cellStyle name="Normal 3 3 2 2 2 3 3 5 2 2" xfId="51644"/>
    <cellStyle name="Normal 3 3 2 2 2 3 3 5 3" xfId="37320"/>
    <cellStyle name="Normal 3 3 2 2 2 3 3 6" xfId="15746"/>
    <cellStyle name="Normal 3 3 2 2 2 3 3 6 2" xfId="44482"/>
    <cellStyle name="Normal 3 3 2 2 2 3 3 7" xfId="30158"/>
    <cellStyle name="Normal 3 3 2 2 2 3 4" xfId="1636"/>
    <cellStyle name="Normal 3 3 2 2 2 3 4 2" xfId="3432"/>
    <cellStyle name="Normal 3 3 2 2 2 3 4 2 2" xfId="7091"/>
    <cellStyle name="Normal 3 3 2 2 2 3 4 2 2 2" xfId="14351"/>
    <cellStyle name="Normal 3 3 2 2 2 3 4 2 2 2 2" xfId="28729"/>
    <cellStyle name="Normal 3 3 2 2 2 3 4 2 2 2 2 2" xfId="57463"/>
    <cellStyle name="Normal 3 3 2 2 2 3 4 2 2 2 3" xfId="43139"/>
    <cellStyle name="Normal 3 3 2 2 2 3 4 2 2 3" xfId="21566"/>
    <cellStyle name="Normal 3 3 2 2 2 3 4 2 2 3 2" xfId="50301"/>
    <cellStyle name="Normal 3 3 2 2 2 3 4 2 2 4" xfId="35977"/>
    <cellStyle name="Normal 3 3 2 2 2 3 4 2 3" xfId="10764"/>
    <cellStyle name="Normal 3 3 2 2 2 3 4 2 3 2" xfId="25147"/>
    <cellStyle name="Normal 3 3 2 2 2 3 4 2 3 2 2" xfId="53882"/>
    <cellStyle name="Normal 3 3 2 2 2 3 4 2 3 3" xfId="39558"/>
    <cellStyle name="Normal 3 3 2 2 2 3 4 2 4" xfId="17984"/>
    <cellStyle name="Normal 3 3 2 2 2 3 4 2 4 2" xfId="46720"/>
    <cellStyle name="Normal 3 3 2 2 2 3 4 2 5" xfId="32396"/>
    <cellStyle name="Normal 3 3 2 2 2 3 4 3" xfId="5301"/>
    <cellStyle name="Normal 3 3 2 2 2 3 4 3 2" xfId="12561"/>
    <cellStyle name="Normal 3 3 2 2 2 3 4 3 2 2" xfId="26939"/>
    <cellStyle name="Normal 3 3 2 2 2 3 4 3 2 2 2" xfId="55673"/>
    <cellStyle name="Normal 3 3 2 2 2 3 4 3 2 3" xfId="41349"/>
    <cellStyle name="Normal 3 3 2 2 2 3 4 3 3" xfId="19776"/>
    <cellStyle name="Normal 3 3 2 2 2 3 4 3 3 2" xfId="48511"/>
    <cellStyle name="Normal 3 3 2 2 2 3 4 3 4" xfId="34187"/>
    <cellStyle name="Normal 3 3 2 2 2 3 4 4" xfId="8974"/>
    <cellStyle name="Normal 3 3 2 2 2 3 4 4 2" xfId="23357"/>
    <cellStyle name="Normal 3 3 2 2 2 3 4 4 2 2" xfId="52092"/>
    <cellStyle name="Normal 3 3 2 2 2 3 4 4 3" xfId="37768"/>
    <cellStyle name="Normal 3 3 2 2 2 3 4 5" xfId="16194"/>
    <cellStyle name="Normal 3 3 2 2 2 3 4 5 2" xfId="44930"/>
    <cellStyle name="Normal 3 3 2 2 2 3 4 6" xfId="30606"/>
    <cellStyle name="Normal 3 3 2 2 2 3 5" xfId="2536"/>
    <cellStyle name="Normal 3 3 2 2 2 3 5 2" xfId="6196"/>
    <cellStyle name="Normal 3 3 2 2 2 3 5 2 2" xfId="13456"/>
    <cellStyle name="Normal 3 3 2 2 2 3 5 2 2 2" xfId="27834"/>
    <cellStyle name="Normal 3 3 2 2 2 3 5 2 2 2 2" xfId="56568"/>
    <cellStyle name="Normal 3 3 2 2 2 3 5 2 2 3" xfId="42244"/>
    <cellStyle name="Normal 3 3 2 2 2 3 5 2 3" xfId="20671"/>
    <cellStyle name="Normal 3 3 2 2 2 3 5 2 3 2" xfId="49406"/>
    <cellStyle name="Normal 3 3 2 2 2 3 5 2 4" xfId="35082"/>
    <cellStyle name="Normal 3 3 2 2 2 3 5 3" xfId="9869"/>
    <cellStyle name="Normal 3 3 2 2 2 3 5 3 2" xfId="24252"/>
    <cellStyle name="Normal 3 3 2 2 2 3 5 3 2 2" xfId="52987"/>
    <cellStyle name="Normal 3 3 2 2 2 3 5 3 3" xfId="38663"/>
    <cellStyle name="Normal 3 3 2 2 2 3 5 4" xfId="17089"/>
    <cellStyle name="Normal 3 3 2 2 2 3 5 4 2" xfId="45825"/>
    <cellStyle name="Normal 3 3 2 2 2 3 5 5" xfId="31501"/>
    <cellStyle name="Normal 3 3 2 2 2 3 6" xfId="4399"/>
    <cellStyle name="Normal 3 3 2 2 2 3 6 2" xfId="11666"/>
    <cellStyle name="Normal 3 3 2 2 2 3 6 2 2" xfId="26044"/>
    <cellStyle name="Normal 3 3 2 2 2 3 6 2 2 2" xfId="54778"/>
    <cellStyle name="Normal 3 3 2 2 2 3 6 2 3" xfId="40454"/>
    <cellStyle name="Normal 3 3 2 2 2 3 6 3" xfId="18881"/>
    <cellStyle name="Normal 3 3 2 2 2 3 6 3 2" xfId="47616"/>
    <cellStyle name="Normal 3 3 2 2 2 3 6 4" xfId="33292"/>
    <cellStyle name="Normal 3 3 2 2 2 3 7" xfId="8070"/>
    <cellStyle name="Normal 3 3 2 2 2 3 7 2" xfId="22462"/>
    <cellStyle name="Normal 3 3 2 2 2 3 7 2 2" xfId="51197"/>
    <cellStyle name="Normal 3 3 2 2 2 3 7 3" xfId="36873"/>
    <cellStyle name="Normal 3 3 2 2 2 3 8" xfId="15299"/>
    <cellStyle name="Normal 3 3 2 2 2 3 8 2" xfId="44035"/>
    <cellStyle name="Normal 3 3 2 2 2 3 9" xfId="29711"/>
    <cellStyle name="Normal 3 3 2 2 2 4" xfId="766"/>
    <cellStyle name="Normal 3 3 2 2 2 4 2" xfId="1216"/>
    <cellStyle name="Normal 3 3 2 2 2 4 2 2" xfId="2199"/>
    <cellStyle name="Normal 3 3 2 2 2 4 2 2 2" xfId="3991"/>
    <cellStyle name="Normal 3 3 2 2 2 4 2 2 2 2" xfId="7650"/>
    <cellStyle name="Normal 3 3 2 2 2 4 2 2 2 2 2" xfId="14910"/>
    <cellStyle name="Normal 3 3 2 2 2 4 2 2 2 2 2 2" xfId="29288"/>
    <cellStyle name="Normal 3 3 2 2 2 4 2 2 2 2 2 2 2" xfId="58022"/>
    <cellStyle name="Normal 3 3 2 2 2 4 2 2 2 2 2 3" xfId="43698"/>
    <cellStyle name="Normal 3 3 2 2 2 4 2 2 2 2 3" xfId="22125"/>
    <cellStyle name="Normal 3 3 2 2 2 4 2 2 2 2 3 2" xfId="50860"/>
    <cellStyle name="Normal 3 3 2 2 2 4 2 2 2 2 4" xfId="36536"/>
    <cellStyle name="Normal 3 3 2 2 2 4 2 2 2 3" xfId="11323"/>
    <cellStyle name="Normal 3 3 2 2 2 4 2 2 2 3 2" xfId="25706"/>
    <cellStyle name="Normal 3 3 2 2 2 4 2 2 2 3 2 2" xfId="54441"/>
    <cellStyle name="Normal 3 3 2 2 2 4 2 2 2 3 3" xfId="40117"/>
    <cellStyle name="Normal 3 3 2 2 2 4 2 2 2 4" xfId="18543"/>
    <cellStyle name="Normal 3 3 2 2 2 4 2 2 2 4 2" xfId="47279"/>
    <cellStyle name="Normal 3 3 2 2 2 4 2 2 2 5" xfId="32955"/>
    <cellStyle name="Normal 3 3 2 2 2 4 2 2 3" xfId="5860"/>
    <cellStyle name="Normal 3 3 2 2 2 4 2 2 3 2" xfId="13120"/>
    <cellStyle name="Normal 3 3 2 2 2 4 2 2 3 2 2" xfId="27498"/>
    <cellStyle name="Normal 3 3 2 2 2 4 2 2 3 2 2 2" xfId="56232"/>
    <cellStyle name="Normal 3 3 2 2 2 4 2 2 3 2 3" xfId="41908"/>
    <cellStyle name="Normal 3 3 2 2 2 4 2 2 3 3" xfId="20335"/>
    <cellStyle name="Normal 3 3 2 2 2 4 2 2 3 3 2" xfId="49070"/>
    <cellStyle name="Normal 3 3 2 2 2 4 2 2 3 4" xfId="34746"/>
    <cellStyle name="Normal 3 3 2 2 2 4 2 2 4" xfId="9533"/>
    <cellStyle name="Normal 3 3 2 2 2 4 2 2 4 2" xfId="23916"/>
    <cellStyle name="Normal 3 3 2 2 2 4 2 2 4 2 2" xfId="52651"/>
    <cellStyle name="Normal 3 3 2 2 2 4 2 2 4 3" xfId="38327"/>
    <cellStyle name="Normal 3 3 2 2 2 4 2 2 5" xfId="16753"/>
    <cellStyle name="Normal 3 3 2 2 2 4 2 2 5 2" xfId="45489"/>
    <cellStyle name="Normal 3 3 2 2 2 4 2 2 6" xfId="31165"/>
    <cellStyle name="Normal 3 3 2 2 2 4 2 3" xfId="3095"/>
    <cellStyle name="Normal 3 3 2 2 2 4 2 3 2" xfId="6755"/>
    <cellStyle name="Normal 3 3 2 2 2 4 2 3 2 2" xfId="14015"/>
    <cellStyle name="Normal 3 3 2 2 2 4 2 3 2 2 2" xfId="28393"/>
    <cellStyle name="Normal 3 3 2 2 2 4 2 3 2 2 2 2" xfId="57127"/>
    <cellStyle name="Normal 3 3 2 2 2 4 2 3 2 2 3" xfId="42803"/>
    <cellStyle name="Normal 3 3 2 2 2 4 2 3 2 3" xfId="21230"/>
    <cellStyle name="Normal 3 3 2 2 2 4 2 3 2 3 2" xfId="49965"/>
    <cellStyle name="Normal 3 3 2 2 2 4 2 3 2 4" xfId="35641"/>
    <cellStyle name="Normal 3 3 2 2 2 4 2 3 3" xfId="10428"/>
    <cellStyle name="Normal 3 3 2 2 2 4 2 3 3 2" xfId="24811"/>
    <cellStyle name="Normal 3 3 2 2 2 4 2 3 3 2 2" xfId="53546"/>
    <cellStyle name="Normal 3 3 2 2 2 4 2 3 3 3" xfId="39222"/>
    <cellStyle name="Normal 3 3 2 2 2 4 2 3 4" xfId="17648"/>
    <cellStyle name="Normal 3 3 2 2 2 4 2 3 4 2" xfId="46384"/>
    <cellStyle name="Normal 3 3 2 2 2 4 2 3 5" xfId="32060"/>
    <cellStyle name="Normal 3 3 2 2 2 4 2 4" xfId="4960"/>
    <cellStyle name="Normal 3 3 2 2 2 4 2 4 2" xfId="12225"/>
    <cellStyle name="Normal 3 3 2 2 2 4 2 4 2 2" xfId="26603"/>
    <cellStyle name="Normal 3 3 2 2 2 4 2 4 2 2 2" xfId="55337"/>
    <cellStyle name="Normal 3 3 2 2 2 4 2 4 2 3" xfId="41013"/>
    <cellStyle name="Normal 3 3 2 2 2 4 2 4 3" xfId="19440"/>
    <cellStyle name="Normal 3 3 2 2 2 4 2 4 3 2" xfId="48175"/>
    <cellStyle name="Normal 3 3 2 2 2 4 2 4 4" xfId="33851"/>
    <cellStyle name="Normal 3 3 2 2 2 4 2 5" xfId="8632"/>
    <cellStyle name="Normal 3 3 2 2 2 4 2 5 2" xfId="23021"/>
    <cellStyle name="Normal 3 3 2 2 2 4 2 5 2 2" xfId="51756"/>
    <cellStyle name="Normal 3 3 2 2 2 4 2 5 3" xfId="37432"/>
    <cellStyle name="Normal 3 3 2 2 2 4 2 6" xfId="15858"/>
    <cellStyle name="Normal 3 3 2 2 2 4 2 6 2" xfId="44594"/>
    <cellStyle name="Normal 3 3 2 2 2 4 2 7" xfId="30270"/>
    <cellStyle name="Normal 3 3 2 2 2 4 3" xfId="1752"/>
    <cellStyle name="Normal 3 3 2 2 2 4 3 2" xfId="3544"/>
    <cellStyle name="Normal 3 3 2 2 2 4 3 2 2" xfId="7203"/>
    <cellStyle name="Normal 3 3 2 2 2 4 3 2 2 2" xfId="14463"/>
    <cellStyle name="Normal 3 3 2 2 2 4 3 2 2 2 2" xfId="28841"/>
    <cellStyle name="Normal 3 3 2 2 2 4 3 2 2 2 2 2" xfId="57575"/>
    <cellStyle name="Normal 3 3 2 2 2 4 3 2 2 2 3" xfId="43251"/>
    <cellStyle name="Normal 3 3 2 2 2 4 3 2 2 3" xfId="21678"/>
    <cellStyle name="Normal 3 3 2 2 2 4 3 2 2 3 2" xfId="50413"/>
    <cellStyle name="Normal 3 3 2 2 2 4 3 2 2 4" xfId="36089"/>
    <cellStyle name="Normal 3 3 2 2 2 4 3 2 3" xfId="10876"/>
    <cellStyle name="Normal 3 3 2 2 2 4 3 2 3 2" xfId="25259"/>
    <cellStyle name="Normal 3 3 2 2 2 4 3 2 3 2 2" xfId="53994"/>
    <cellStyle name="Normal 3 3 2 2 2 4 3 2 3 3" xfId="39670"/>
    <cellStyle name="Normal 3 3 2 2 2 4 3 2 4" xfId="18096"/>
    <cellStyle name="Normal 3 3 2 2 2 4 3 2 4 2" xfId="46832"/>
    <cellStyle name="Normal 3 3 2 2 2 4 3 2 5" xfId="32508"/>
    <cellStyle name="Normal 3 3 2 2 2 4 3 3" xfId="5413"/>
    <cellStyle name="Normal 3 3 2 2 2 4 3 3 2" xfId="12673"/>
    <cellStyle name="Normal 3 3 2 2 2 4 3 3 2 2" xfId="27051"/>
    <cellStyle name="Normal 3 3 2 2 2 4 3 3 2 2 2" xfId="55785"/>
    <cellStyle name="Normal 3 3 2 2 2 4 3 3 2 3" xfId="41461"/>
    <cellStyle name="Normal 3 3 2 2 2 4 3 3 3" xfId="19888"/>
    <cellStyle name="Normal 3 3 2 2 2 4 3 3 3 2" xfId="48623"/>
    <cellStyle name="Normal 3 3 2 2 2 4 3 3 4" xfId="34299"/>
    <cellStyle name="Normal 3 3 2 2 2 4 3 4" xfId="9086"/>
    <cellStyle name="Normal 3 3 2 2 2 4 3 4 2" xfId="23469"/>
    <cellStyle name="Normal 3 3 2 2 2 4 3 4 2 2" xfId="52204"/>
    <cellStyle name="Normal 3 3 2 2 2 4 3 4 3" xfId="37880"/>
    <cellStyle name="Normal 3 3 2 2 2 4 3 5" xfId="16306"/>
    <cellStyle name="Normal 3 3 2 2 2 4 3 5 2" xfId="45042"/>
    <cellStyle name="Normal 3 3 2 2 2 4 3 6" xfId="30718"/>
    <cellStyle name="Normal 3 3 2 2 2 4 4" xfId="2648"/>
    <cellStyle name="Normal 3 3 2 2 2 4 4 2" xfId="6308"/>
    <cellStyle name="Normal 3 3 2 2 2 4 4 2 2" xfId="13568"/>
    <cellStyle name="Normal 3 3 2 2 2 4 4 2 2 2" xfId="27946"/>
    <cellStyle name="Normal 3 3 2 2 2 4 4 2 2 2 2" xfId="56680"/>
    <cellStyle name="Normal 3 3 2 2 2 4 4 2 2 3" xfId="42356"/>
    <cellStyle name="Normal 3 3 2 2 2 4 4 2 3" xfId="20783"/>
    <cellStyle name="Normal 3 3 2 2 2 4 4 2 3 2" xfId="49518"/>
    <cellStyle name="Normal 3 3 2 2 2 4 4 2 4" xfId="35194"/>
    <cellStyle name="Normal 3 3 2 2 2 4 4 3" xfId="9981"/>
    <cellStyle name="Normal 3 3 2 2 2 4 4 3 2" xfId="24364"/>
    <cellStyle name="Normal 3 3 2 2 2 4 4 3 2 2" xfId="53099"/>
    <cellStyle name="Normal 3 3 2 2 2 4 4 3 3" xfId="38775"/>
    <cellStyle name="Normal 3 3 2 2 2 4 4 4" xfId="17201"/>
    <cellStyle name="Normal 3 3 2 2 2 4 4 4 2" xfId="45937"/>
    <cellStyle name="Normal 3 3 2 2 2 4 4 5" xfId="31613"/>
    <cellStyle name="Normal 3 3 2 2 2 4 5" xfId="4512"/>
    <cellStyle name="Normal 3 3 2 2 2 4 5 2" xfId="11778"/>
    <cellStyle name="Normal 3 3 2 2 2 4 5 2 2" xfId="26156"/>
    <cellStyle name="Normal 3 3 2 2 2 4 5 2 2 2" xfId="54890"/>
    <cellStyle name="Normal 3 3 2 2 2 4 5 2 3" xfId="40566"/>
    <cellStyle name="Normal 3 3 2 2 2 4 5 3" xfId="18993"/>
    <cellStyle name="Normal 3 3 2 2 2 4 5 3 2" xfId="47728"/>
    <cellStyle name="Normal 3 3 2 2 2 4 5 4" xfId="33404"/>
    <cellStyle name="Normal 3 3 2 2 2 4 6" xfId="8185"/>
    <cellStyle name="Normal 3 3 2 2 2 4 6 2" xfId="22574"/>
    <cellStyle name="Normal 3 3 2 2 2 4 6 2 2" xfId="51309"/>
    <cellStyle name="Normal 3 3 2 2 2 4 6 3" xfId="36985"/>
    <cellStyle name="Normal 3 3 2 2 2 4 7" xfId="15411"/>
    <cellStyle name="Normal 3 3 2 2 2 4 7 2" xfId="44147"/>
    <cellStyle name="Normal 3 3 2 2 2 4 8" xfId="29823"/>
    <cellStyle name="Normal 3 3 2 2 2 5" xfId="992"/>
    <cellStyle name="Normal 3 3 2 2 2 5 2" xfId="1975"/>
    <cellStyle name="Normal 3 3 2 2 2 5 2 2" xfId="3767"/>
    <cellStyle name="Normal 3 3 2 2 2 5 2 2 2" xfId="7426"/>
    <cellStyle name="Normal 3 3 2 2 2 5 2 2 2 2" xfId="14686"/>
    <cellStyle name="Normal 3 3 2 2 2 5 2 2 2 2 2" xfId="29064"/>
    <cellStyle name="Normal 3 3 2 2 2 5 2 2 2 2 2 2" xfId="57798"/>
    <cellStyle name="Normal 3 3 2 2 2 5 2 2 2 2 3" xfId="43474"/>
    <cellStyle name="Normal 3 3 2 2 2 5 2 2 2 3" xfId="21901"/>
    <cellStyle name="Normal 3 3 2 2 2 5 2 2 2 3 2" xfId="50636"/>
    <cellStyle name="Normal 3 3 2 2 2 5 2 2 2 4" xfId="36312"/>
    <cellStyle name="Normal 3 3 2 2 2 5 2 2 3" xfId="11099"/>
    <cellStyle name="Normal 3 3 2 2 2 5 2 2 3 2" xfId="25482"/>
    <cellStyle name="Normal 3 3 2 2 2 5 2 2 3 2 2" xfId="54217"/>
    <cellStyle name="Normal 3 3 2 2 2 5 2 2 3 3" xfId="39893"/>
    <cellStyle name="Normal 3 3 2 2 2 5 2 2 4" xfId="18319"/>
    <cellStyle name="Normal 3 3 2 2 2 5 2 2 4 2" xfId="47055"/>
    <cellStyle name="Normal 3 3 2 2 2 5 2 2 5" xfId="32731"/>
    <cellStyle name="Normal 3 3 2 2 2 5 2 3" xfId="5636"/>
    <cellStyle name="Normal 3 3 2 2 2 5 2 3 2" xfId="12896"/>
    <cellStyle name="Normal 3 3 2 2 2 5 2 3 2 2" xfId="27274"/>
    <cellStyle name="Normal 3 3 2 2 2 5 2 3 2 2 2" xfId="56008"/>
    <cellStyle name="Normal 3 3 2 2 2 5 2 3 2 3" xfId="41684"/>
    <cellStyle name="Normal 3 3 2 2 2 5 2 3 3" xfId="20111"/>
    <cellStyle name="Normal 3 3 2 2 2 5 2 3 3 2" xfId="48846"/>
    <cellStyle name="Normal 3 3 2 2 2 5 2 3 4" xfId="34522"/>
    <cellStyle name="Normal 3 3 2 2 2 5 2 4" xfId="9309"/>
    <cellStyle name="Normal 3 3 2 2 2 5 2 4 2" xfId="23692"/>
    <cellStyle name="Normal 3 3 2 2 2 5 2 4 2 2" xfId="52427"/>
    <cellStyle name="Normal 3 3 2 2 2 5 2 4 3" xfId="38103"/>
    <cellStyle name="Normal 3 3 2 2 2 5 2 5" xfId="16529"/>
    <cellStyle name="Normal 3 3 2 2 2 5 2 5 2" xfId="45265"/>
    <cellStyle name="Normal 3 3 2 2 2 5 2 6" xfId="30941"/>
    <cellStyle name="Normal 3 3 2 2 2 5 3" xfId="2871"/>
    <cellStyle name="Normal 3 3 2 2 2 5 3 2" xfId="6531"/>
    <cellStyle name="Normal 3 3 2 2 2 5 3 2 2" xfId="13791"/>
    <cellStyle name="Normal 3 3 2 2 2 5 3 2 2 2" xfId="28169"/>
    <cellStyle name="Normal 3 3 2 2 2 5 3 2 2 2 2" xfId="56903"/>
    <cellStyle name="Normal 3 3 2 2 2 5 3 2 2 3" xfId="42579"/>
    <cellStyle name="Normal 3 3 2 2 2 5 3 2 3" xfId="21006"/>
    <cellStyle name="Normal 3 3 2 2 2 5 3 2 3 2" xfId="49741"/>
    <cellStyle name="Normal 3 3 2 2 2 5 3 2 4" xfId="35417"/>
    <cellStyle name="Normal 3 3 2 2 2 5 3 3" xfId="10204"/>
    <cellStyle name="Normal 3 3 2 2 2 5 3 3 2" xfId="24587"/>
    <cellStyle name="Normal 3 3 2 2 2 5 3 3 2 2" xfId="53322"/>
    <cellStyle name="Normal 3 3 2 2 2 5 3 3 3" xfId="38998"/>
    <cellStyle name="Normal 3 3 2 2 2 5 3 4" xfId="17424"/>
    <cellStyle name="Normal 3 3 2 2 2 5 3 4 2" xfId="46160"/>
    <cellStyle name="Normal 3 3 2 2 2 5 3 5" xfId="31836"/>
    <cellStyle name="Normal 3 3 2 2 2 5 4" xfId="4736"/>
    <cellStyle name="Normal 3 3 2 2 2 5 4 2" xfId="12001"/>
    <cellStyle name="Normal 3 3 2 2 2 5 4 2 2" xfId="26379"/>
    <cellStyle name="Normal 3 3 2 2 2 5 4 2 2 2" xfId="55113"/>
    <cellStyle name="Normal 3 3 2 2 2 5 4 2 3" xfId="40789"/>
    <cellStyle name="Normal 3 3 2 2 2 5 4 3" xfId="19216"/>
    <cellStyle name="Normal 3 3 2 2 2 5 4 3 2" xfId="47951"/>
    <cellStyle name="Normal 3 3 2 2 2 5 4 4" xfId="33627"/>
    <cellStyle name="Normal 3 3 2 2 2 5 5" xfId="8408"/>
    <cellStyle name="Normal 3 3 2 2 2 5 5 2" xfId="22797"/>
    <cellStyle name="Normal 3 3 2 2 2 5 5 2 2" xfId="51532"/>
    <cellStyle name="Normal 3 3 2 2 2 5 5 3" xfId="37208"/>
    <cellStyle name="Normal 3 3 2 2 2 5 6" xfId="15634"/>
    <cellStyle name="Normal 3 3 2 2 2 5 6 2" xfId="44370"/>
    <cellStyle name="Normal 3 3 2 2 2 5 7" xfId="30046"/>
    <cellStyle name="Normal 3 3 2 2 2 6" xfId="1511"/>
    <cellStyle name="Normal 3 3 2 2 2 6 2" xfId="3320"/>
    <cellStyle name="Normal 3 3 2 2 2 6 2 2" xfId="6979"/>
    <cellStyle name="Normal 3 3 2 2 2 6 2 2 2" xfId="14239"/>
    <cellStyle name="Normal 3 3 2 2 2 6 2 2 2 2" xfId="28617"/>
    <cellStyle name="Normal 3 3 2 2 2 6 2 2 2 2 2" xfId="57351"/>
    <cellStyle name="Normal 3 3 2 2 2 6 2 2 2 3" xfId="43027"/>
    <cellStyle name="Normal 3 3 2 2 2 6 2 2 3" xfId="21454"/>
    <cellStyle name="Normal 3 3 2 2 2 6 2 2 3 2" xfId="50189"/>
    <cellStyle name="Normal 3 3 2 2 2 6 2 2 4" xfId="35865"/>
    <cellStyle name="Normal 3 3 2 2 2 6 2 3" xfId="10652"/>
    <cellStyle name="Normal 3 3 2 2 2 6 2 3 2" xfId="25035"/>
    <cellStyle name="Normal 3 3 2 2 2 6 2 3 2 2" xfId="53770"/>
    <cellStyle name="Normal 3 3 2 2 2 6 2 3 3" xfId="39446"/>
    <cellStyle name="Normal 3 3 2 2 2 6 2 4" xfId="17872"/>
    <cellStyle name="Normal 3 3 2 2 2 6 2 4 2" xfId="46608"/>
    <cellStyle name="Normal 3 3 2 2 2 6 2 5" xfId="32284"/>
    <cellStyle name="Normal 3 3 2 2 2 6 3" xfId="5188"/>
    <cellStyle name="Normal 3 3 2 2 2 6 3 2" xfId="12449"/>
    <cellStyle name="Normal 3 3 2 2 2 6 3 2 2" xfId="26827"/>
    <cellStyle name="Normal 3 3 2 2 2 6 3 2 2 2" xfId="55561"/>
    <cellStyle name="Normal 3 3 2 2 2 6 3 2 3" xfId="41237"/>
    <cellStyle name="Normal 3 3 2 2 2 6 3 3" xfId="19664"/>
    <cellStyle name="Normal 3 3 2 2 2 6 3 3 2" xfId="48399"/>
    <cellStyle name="Normal 3 3 2 2 2 6 3 4" xfId="34075"/>
    <cellStyle name="Normal 3 3 2 2 2 6 4" xfId="8862"/>
    <cellStyle name="Normal 3 3 2 2 2 6 4 2" xfId="23245"/>
    <cellStyle name="Normal 3 3 2 2 2 6 4 2 2" xfId="51980"/>
    <cellStyle name="Normal 3 3 2 2 2 6 4 3" xfId="37656"/>
    <cellStyle name="Normal 3 3 2 2 2 6 5" xfId="16082"/>
    <cellStyle name="Normal 3 3 2 2 2 6 5 2" xfId="44818"/>
    <cellStyle name="Normal 3 3 2 2 2 6 6" xfId="30494"/>
    <cellStyle name="Normal 3 3 2 2 2 7" xfId="2424"/>
    <cellStyle name="Normal 3 3 2 2 2 7 2" xfId="6084"/>
    <cellStyle name="Normal 3 3 2 2 2 7 2 2" xfId="13344"/>
    <cellStyle name="Normal 3 3 2 2 2 7 2 2 2" xfId="27722"/>
    <cellStyle name="Normal 3 3 2 2 2 7 2 2 2 2" xfId="56456"/>
    <cellStyle name="Normal 3 3 2 2 2 7 2 2 3" xfId="42132"/>
    <cellStyle name="Normal 3 3 2 2 2 7 2 3" xfId="20559"/>
    <cellStyle name="Normal 3 3 2 2 2 7 2 3 2" xfId="49294"/>
    <cellStyle name="Normal 3 3 2 2 2 7 2 4" xfId="34970"/>
    <cellStyle name="Normal 3 3 2 2 2 7 3" xfId="9757"/>
    <cellStyle name="Normal 3 3 2 2 2 7 3 2" xfId="24140"/>
    <cellStyle name="Normal 3 3 2 2 2 7 3 2 2" xfId="52875"/>
    <cellStyle name="Normal 3 3 2 2 2 7 3 3" xfId="38551"/>
    <cellStyle name="Normal 3 3 2 2 2 7 4" xfId="16977"/>
    <cellStyle name="Normal 3 3 2 2 2 7 4 2" xfId="45713"/>
    <cellStyle name="Normal 3 3 2 2 2 7 5" xfId="31389"/>
    <cellStyle name="Normal 3 3 2 2 2 8" xfId="4281"/>
    <cellStyle name="Normal 3 3 2 2 2 8 2" xfId="11553"/>
    <cellStyle name="Normal 3 3 2 2 2 8 2 2" xfId="25932"/>
    <cellStyle name="Normal 3 3 2 2 2 8 2 2 2" xfId="54666"/>
    <cellStyle name="Normal 3 3 2 2 2 8 2 3" xfId="40342"/>
    <cellStyle name="Normal 3 3 2 2 2 8 3" xfId="18769"/>
    <cellStyle name="Normal 3 3 2 2 2 8 3 2" xfId="47504"/>
    <cellStyle name="Normal 3 3 2 2 2 8 4" xfId="33180"/>
    <cellStyle name="Normal 3 3 2 2 2 9" xfId="7949"/>
    <cellStyle name="Normal 3 3 2 2 2 9 2" xfId="22350"/>
    <cellStyle name="Normal 3 3 2 2 2 9 2 2" xfId="51085"/>
    <cellStyle name="Normal 3 3 2 2 2 9 3" xfId="36761"/>
    <cellStyle name="Normal 3 3 2 2 3" xfId="437"/>
    <cellStyle name="Normal 3 3 2 2 3 10" xfId="29627"/>
    <cellStyle name="Normal 3 3 2 2 3 2" xfId="637"/>
    <cellStyle name="Normal 3 3 2 2 3 2 2" xfId="909"/>
    <cellStyle name="Normal 3 3 2 2 3 2 2 2" xfId="1356"/>
    <cellStyle name="Normal 3 3 2 2 3 2 2 2 2" xfId="2339"/>
    <cellStyle name="Normal 3 3 2 2 3 2 2 2 2 2" xfId="4131"/>
    <cellStyle name="Normal 3 3 2 2 3 2 2 2 2 2 2" xfId="7790"/>
    <cellStyle name="Normal 3 3 2 2 3 2 2 2 2 2 2 2" xfId="15050"/>
    <cellStyle name="Normal 3 3 2 2 3 2 2 2 2 2 2 2 2" xfId="29428"/>
    <cellStyle name="Normal 3 3 2 2 3 2 2 2 2 2 2 2 2 2" xfId="58162"/>
    <cellStyle name="Normal 3 3 2 2 3 2 2 2 2 2 2 2 3" xfId="43838"/>
    <cellStyle name="Normal 3 3 2 2 3 2 2 2 2 2 2 3" xfId="22265"/>
    <cellStyle name="Normal 3 3 2 2 3 2 2 2 2 2 2 3 2" xfId="51000"/>
    <cellStyle name="Normal 3 3 2 2 3 2 2 2 2 2 2 4" xfId="36676"/>
    <cellStyle name="Normal 3 3 2 2 3 2 2 2 2 2 3" xfId="11463"/>
    <cellStyle name="Normal 3 3 2 2 3 2 2 2 2 2 3 2" xfId="25846"/>
    <cellStyle name="Normal 3 3 2 2 3 2 2 2 2 2 3 2 2" xfId="54581"/>
    <cellStyle name="Normal 3 3 2 2 3 2 2 2 2 2 3 3" xfId="40257"/>
    <cellStyle name="Normal 3 3 2 2 3 2 2 2 2 2 4" xfId="18683"/>
    <cellStyle name="Normal 3 3 2 2 3 2 2 2 2 2 4 2" xfId="47419"/>
    <cellStyle name="Normal 3 3 2 2 3 2 2 2 2 2 5" xfId="33095"/>
    <cellStyle name="Normal 3 3 2 2 3 2 2 2 2 3" xfId="6000"/>
    <cellStyle name="Normal 3 3 2 2 3 2 2 2 2 3 2" xfId="13260"/>
    <cellStyle name="Normal 3 3 2 2 3 2 2 2 2 3 2 2" xfId="27638"/>
    <cellStyle name="Normal 3 3 2 2 3 2 2 2 2 3 2 2 2" xfId="56372"/>
    <cellStyle name="Normal 3 3 2 2 3 2 2 2 2 3 2 3" xfId="42048"/>
    <cellStyle name="Normal 3 3 2 2 3 2 2 2 2 3 3" xfId="20475"/>
    <cellStyle name="Normal 3 3 2 2 3 2 2 2 2 3 3 2" xfId="49210"/>
    <cellStyle name="Normal 3 3 2 2 3 2 2 2 2 3 4" xfId="34886"/>
    <cellStyle name="Normal 3 3 2 2 3 2 2 2 2 4" xfId="9673"/>
    <cellStyle name="Normal 3 3 2 2 3 2 2 2 2 4 2" xfId="24056"/>
    <cellStyle name="Normal 3 3 2 2 3 2 2 2 2 4 2 2" xfId="52791"/>
    <cellStyle name="Normal 3 3 2 2 3 2 2 2 2 4 3" xfId="38467"/>
    <cellStyle name="Normal 3 3 2 2 3 2 2 2 2 5" xfId="16893"/>
    <cellStyle name="Normal 3 3 2 2 3 2 2 2 2 5 2" xfId="45629"/>
    <cellStyle name="Normal 3 3 2 2 3 2 2 2 2 6" xfId="31305"/>
    <cellStyle name="Normal 3 3 2 2 3 2 2 2 3" xfId="3235"/>
    <cellStyle name="Normal 3 3 2 2 3 2 2 2 3 2" xfId="6895"/>
    <cellStyle name="Normal 3 3 2 2 3 2 2 2 3 2 2" xfId="14155"/>
    <cellStyle name="Normal 3 3 2 2 3 2 2 2 3 2 2 2" xfId="28533"/>
    <cellStyle name="Normal 3 3 2 2 3 2 2 2 3 2 2 2 2" xfId="57267"/>
    <cellStyle name="Normal 3 3 2 2 3 2 2 2 3 2 2 3" xfId="42943"/>
    <cellStyle name="Normal 3 3 2 2 3 2 2 2 3 2 3" xfId="21370"/>
    <cellStyle name="Normal 3 3 2 2 3 2 2 2 3 2 3 2" xfId="50105"/>
    <cellStyle name="Normal 3 3 2 2 3 2 2 2 3 2 4" xfId="35781"/>
    <cellStyle name="Normal 3 3 2 2 3 2 2 2 3 3" xfId="10568"/>
    <cellStyle name="Normal 3 3 2 2 3 2 2 2 3 3 2" xfId="24951"/>
    <cellStyle name="Normal 3 3 2 2 3 2 2 2 3 3 2 2" xfId="53686"/>
    <cellStyle name="Normal 3 3 2 2 3 2 2 2 3 3 3" xfId="39362"/>
    <cellStyle name="Normal 3 3 2 2 3 2 2 2 3 4" xfId="17788"/>
    <cellStyle name="Normal 3 3 2 2 3 2 2 2 3 4 2" xfId="46524"/>
    <cellStyle name="Normal 3 3 2 2 3 2 2 2 3 5" xfId="32200"/>
    <cellStyle name="Normal 3 3 2 2 3 2 2 2 4" xfId="5100"/>
    <cellStyle name="Normal 3 3 2 2 3 2 2 2 4 2" xfId="12365"/>
    <cellStyle name="Normal 3 3 2 2 3 2 2 2 4 2 2" xfId="26743"/>
    <cellStyle name="Normal 3 3 2 2 3 2 2 2 4 2 2 2" xfId="55477"/>
    <cellStyle name="Normal 3 3 2 2 3 2 2 2 4 2 3" xfId="41153"/>
    <cellStyle name="Normal 3 3 2 2 3 2 2 2 4 3" xfId="19580"/>
    <cellStyle name="Normal 3 3 2 2 3 2 2 2 4 3 2" xfId="48315"/>
    <cellStyle name="Normal 3 3 2 2 3 2 2 2 4 4" xfId="33991"/>
    <cellStyle name="Normal 3 3 2 2 3 2 2 2 5" xfId="8772"/>
    <cellStyle name="Normal 3 3 2 2 3 2 2 2 5 2" xfId="23161"/>
    <cellStyle name="Normal 3 3 2 2 3 2 2 2 5 2 2" xfId="51896"/>
    <cellStyle name="Normal 3 3 2 2 3 2 2 2 5 3" xfId="37572"/>
    <cellStyle name="Normal 3 3 2 2 3 2 2 2 6" xfId="15998"/>
    <cellStyle name="Normal 3 3 2 2 3 2 2 2 6 2" xfId="44734"/>
    <cellStyle name="Normal 3 3 2 2 3 2 2 2 7" xfId="30410"/>
    <cellStyle name="Normal 3 3 2 2 3 2 2 3" xfId="1892"/>
    <cellStyle name="Normal 3 3 2 2 3 2 2 3 2" xfId="3684"/>
    <cellStyle name="Normal 3 3 2 2 3 2 2 3 2 2" xfId="7343"/>
    <cellStyle name="Normal 3 3 2 2 3 2 2 3 2 2 2" xfId="14603"/>
    <cellStyle name="Normal 3 3 2 2 3 2 2 3 2 2 2 2" xfId="28981"/>
    <cellStyle name="Normal 3 3 2 2 3 2 2 3 2 2 2 2 2" xfId="57715"/>
    <cellStyle name="Normal 3 3 2 2 3 2 2 3 2 2 2 3" xfId="43391"/>
    <cellStyle name="Normal 3 3 2 2 3 2 2 3 2 2 3" xfId="21818"/>
    <cellStyle name="Normal 3 3 2 2 3 2 2 3 2 2 3 2" xfId="50553"/>
    <cellStyle name="Normal 3 3 2 2 3 2 2 3 2 2 4" xfId="36229"/>
    <cellStyle name="Normal 3 3 2 2 3 2 2 3 2 3" xfId="11016"/>
    <cellStyle name="Normal 3 3 2 2 3 2 2 3 2 3 2" xfId="25399"/>
    <cellStyle name="Normal 3 3 2 2 3 2 2 3 2 3 2 2" xfId="54134"/>
    <cellStyle name="Normal 3 3 2 2 3 2 2 3 2 3 3" xfId="39810"/>
    <cellStyle name="Normal 3 3 2 2 3 2 2 3 2 4" xfId="18236"/>
    <cellStyle name="Normal 3 3 2 2 3 2 2 3 2 4 2" xfId="46972"/>
    <cellStyle name="Normal 3 3 2 2 3 2 2 3 2 5" xfId="32648"/>
    <cellStyle name="Normal 3 3 2 2 3 2 2 3 3" xfId="5553"/>
    <cellStyle name="Normal 3 3 2 2 3 2 2 3 3 2" xfId="12813"/>
    <cellStyle name="Normal 3 3 2 2 3 2 2 3 3 2 2" xfId="27191"/>
    <cellStyle name="Normal 3 3 2 2 3 2 2 3 3 2 2 2" xfId="55925"/>
    <cellStyle name="Normal 3 3 2 2 3 2 2 3 3 2 3" xfId="41601"/>
    <cellStyle name="Normal 3 3 2 2 3 2 2 3 3 3" xfId="20028"/>
    <cellStyle name="Normal 3 3 2 2 3 2 2 3 3 3 2" xfId="48763"/>
    <cellStyle name="Normal 3 3 2 2 3 2 2 3 3 4" xfId="34439"/>
    <cellStyle name="Normal 3 3 2 2 3 2 2 3 4" xfId="9226"/>
    <cellStyle name="Normal 3 3 2 2 3 2 2 3 4 2" xfId="23609"/>
    <cellStyle name="Normal 3 3 2 2 3 2 2 3 4 2 2" xfId="52344"/>
    <cellStyle name="Normal 3 3 2 2 3 2 2 3 4 3" xfId="38020"/>
    <cellStyle name="Normal 3 3 2 2 3 2 2 3 5" xfId="16446"/>
    <cellStyle name="Normal 3 3 2 2 3 2 2 3 5 2" xfId="45182"/>
    <cellStyle name="Normal 3 3 2 2 3 2 2 3 6" xfId="30858"/>
    <cellStyle name="Normal 3 3 2 2 3 2 2 4" xfId="2788"/>
    <cellStyle name="Normal 3 3 2 2 3 2 2 4 2" xfId="6448"/>
    <cellStyle name="Normal 3 3 2 2 3 2 2 4 2 2" xfId="13708"/>
    <cellStyle name="Normal 3 3 2 2 3 2 2 4 2 2 2" xfId="28086"/>
    <cellStyle name="Normal 3 3 2 2 3 2 2 4 2 2 2 2" xfId="56820"/>
    <cellStyle name="Normal 3 3 2 2 3 2 2 4 2 2 3" xfId="42496"/>
    <cellStyle name="Normal 3 3 2 2 3 2 2 4 2 3" xfId="20923"/>
    <cellStyle name="Normal 3 3 2 2 3 2 2 4 2 3 2" xfId="49658"/>
    <cellStyle name="Normal 3 3 2 2 3 2 2 4 2 4" xfId="35334"/>
    <cellStyle name="Normal 3 3 2 2 3 2 2 4 3" xfId="10121"/>
    <cellStyle name="Normal 3 3 2 2 3 2 2 4 3 2" xfId="24504"/>
    <cellStyle name="Normal 3 3 2 2 3 2 2 4 3 2 2" xfId="53239"/>
    <cellStyle name="Normal 3 3 2 2 3 2 2 4 3 3" xfId="38915"/>
    <cellStyle name="Normal 3 3 2 2 3 2 2 4 4" xfId="17341"/>
    <cellStyle name="Normal 3 3 2 2 3 2 2 4 4 2" xfId="46077"/>
    <cellStyle name="Normal 3 3 2 2 3 2 2 4 5" xfId="31753"/>
    <cellStyle name="Normal 3 3 2 2 3 2 2 5" xfId="4653"/>
    <cellStyle name="Normal 3 3 2 2 3 2 2 5 2" xfId="11918"/>
    <cellStyle name="Normal 3 3 2 2 3 2 2 5 2 2" xfId="26296"/>
    <cellStyle name="Normal 3 3 2 2 3 2 2 5 2 2 2" xfId="55030"/>
    <cellStyle name="Normal 3 3 2 2 3 2 2 5 2 3" xfId="40706"/>
    <cellStyle name="Normal 3 3 2 2 3 2 2 5 3" xfId="19133"/>
    <cellStyle name="Normal 3 3 2 2 3 2 2 5 3 2" xfId="47868"/>
    <cellStyle name="Normal 3 3 2 2 3 2 2 5 4" xfId="33544"/>
    <cellStyle name="Normal 3 3 2 2 3 2 2 6" xfId="8325"/>
    <cellStyle name="Normal 3 3 2 2 3 2 2 6 2" xfId="22714"/>
    <cellStyle name="Normal 3 3 2 2 3 2 2 6 2 2" xfId="51449"/>
    <cellStyle name="Normal 3 3 2 2 3 2 2 6 3" xfId="37125"/>
    <cellStyle name="Normal 3 3 2 2 3 2 2 7" xfId="15551"/>
    <cellStyle name="Normal 3 3 2 2 3 2 2 7 2" xfId="44287"/>
    <cellStyle name="Normal 3 3 2 2 3 2 2 8" xfId="29963"/>
    <cellStyle name="Normal 3 3 2 2 3 2 3" xfId="1132"/>
    <cellStyle name="Normal 3 3 2 2 3 2 3 2" xfId="2115"/>
    <cellStyle name="Normal 3 3 2 2 3 2 3 2 2" xfId="3907"/>
    <cellStyle name="Normal 3 3 2 2 3 2 3 2 2 2" xfId="7566"/>
    <cellStyle name="Normal 3 3 2 2 3 2 3 2 2 2 2" xfId="14826"/>
    <cellStyle name="Normal 3 3 2 2 3 2 3 2 2 2 2 2" xfId="29204"/>
    <cellStyle name="Normal 3 3 2 2 3 2 3 2 2 2 2 2 2" xfId="57938"/>
    <cellStyle name="Normal 3 3 2 2 3 2 3 2 2 2 2 3" xfId="43614"/>
    <cellStyle name="Normal 3 3 2 2 3 2 3 2 2 2 3" xfId="22041"/>
    <cellStyle name="Normal 3 3 2 2 3 2 3 2 2 2 3 2" xfId="50776"/>
    <cellStyle name="Normal 3 3 2 2 3 2 3 2 2 2 4" xfId="36452"/>
    <cellStyle name="Normal 3 3 2 2 3 2 3 2 2 3" xfId="11239"/>
    <cellStyle name="Normal 3 3 2 2 3 2 3 2 2 3 2" xfId="25622"/>
    <cellStyle name="Normal 3 3 2 2 3 2 3 2 2 3 2 2" xfId="54357"/>
    <cellStyle name="Normal 3 3 2 2 3 2 3 2 2 3 3" xfId="40033"/>
    <cellStyle name="Normal 3 3 2 2 3 2 3 2 2 4" xfId="18459"/>
    <cellStyle name="Normal 3 3 2 2 3 2 3 2 2 4 2" xfId="47195"/>
    <cellStyle name="Normal 3 3 2 2 3 2 3 2 2 5" xfId="32871"/>
    <cellStyle name="Normal 3 3 2 2 3 2 3 2 3" xfId="5776"/>
    <cellStyle name="Normal 3 3 2 2 3 2 3 2 3 2" xfId="13036"/>
    <cellStyle name="Normal 3 3 2 2 3 2 3 2 3 2 2" xfId="27414"/>
    <cellStyle name="Normal 3 3 2 2 3 2 3 2 3 2 2 2" xfId="56148"/>
    <cellStyle name="Normal 3 3 2 2 3 2 3 2 3 2 3" xfId="41824"/>
    <cellStyle name="Normal 3 3 2 2 3 2 3 2 3 3" xfId="20251"/>
    <cellStyle name="Normal 3 3 2 2 3 2 3 2 3 3 2" xfId="48986"/>
    <cellStyle name="Normal 3 3 2 2 3 2 3 2 3 4" xfId="34662"/>
    <cellStyle name="Normal 3 3 2 2 3 2 3 2 4" xfId="9449"/>
    <cellStyle name="Normal 3 3 2 2 3 2 3 2 4 2" xfId="23832"/>
    <cellStyle name="Normal 3 3 2 2 3 2 3 2 4 2 2" xfId="52567"/>
    <cellStyle name="Normal 3 3 2 2 3 2 3 2 4 3" xfId="38243"/>
    <cellStyle name="Normal 3 3 2 2 3 2 3 2 5" xfId="16669"/>
    <cellStyle name="Normal 3 3 2 2 3 2 3 2 5 2" xfId="45405"/>
    <cellStyle name="Normal 3 3 2 2 3 2 3 2 6" xfId="31081"/>
    <cellStyle name="Normal 3 3 2 2 3 2 3 3" xfId="3011"/>
    <cellStyle name="Normal 3 3 2 2 3 2 3 3 2" xfId="6671"/>
    <cellStyle name="Normal 3 3 2 2 3 2 3 3 2 2" xfId="13931"/>
    <cellStyle name="Normal 3 3 2 2 3 2 3 3 2 2 2" xfId="28309"/>
    <cellStyle name="Normal 3 3 2 2 3 2 3 3 2 2 2 2" xfId="57043"/>
    <cellStyle name="Normal 3 3 2 2 3 2 3 3 2 2 3" xfId="42719"/>
    <cellStyle name="Normal 3 3 2 2 3 2 3 3 2 3" xfId="21146"/>
    <cellStyle name="Normal 3 3 2 2 3 2 3 3 2 3 2" xfId="49881"/>
    <cellStyle name="Normal 3 3 2 2 3 2 3 3 2 4" xfId="35557"/>
    <cellStyle name="Normal 3 3 2 2 3 2 3 3 3" xfId="10344"/>
    <cellStyle name="Normal 3 3 2 2 3 2 3 3 3 2" xfId="24727"/>
    <cellStyle name="Normal 3 3 2 2 3 2 3 3 3 2 2" xfId="53462"/>
    <cellStyle name="Normal 3 3 2 2 3 2 3 3 3 3" xfId="39138"/>
    <cellStyle name="Normal 3 3 2 2 3 2 3 3 4" xfId="17564"/>
    <cellStyle name="Normal 3 3 2 2 3 2 3 3 4 2" xfId="46300"/>
    <cellStyle name="Normal 3 3 2 2 3 2 3 3 5" xfId="31976"/>
    <cellStyle name="Normal 3 3 2 2 3 2 3 4" xfId="4876"/>
    <cellStyle name="Normal 3 3 2 2 3 2 3 4 2" xfId="12141"/>
    <cellStyle name="Normal 3 3 2 2 3 2 3 4 2 2" xfId="26519"/>
    <cellStyle name="Normal 3 3 2 2 3 2 3 4 2 2 2" xfId="55253"/>
    <cellStyle name="Normal 3 3 2 2 3 2 3 4 2 3" xfId="40929"/>
    <cellStyle name="Normal 3 3 2 2 3 2 3 4 3" xfId="19356"/>
    <cellStyle name="Normal 3 3 2 2 3 2 3 4 3 2" xfId="48091"/>
    <cellStyle name="Normal 3 3 2 2 3 2 3 4 4" xfId="33767"/>
    <cellStyle name="Normal 3 3 2 2 3 2 3 5" xfId="8548"/>
    <cellStyle name="Normal 3 3 2 2 3 2 3 5 2" xfId="22937"/>
    <cellStyle name="Normal 3 3 2 2 3 2 3 5 2 2" xfId="51672"/>
    <cellStyle name="Normal 3 3 2 2 3 2 3 5 3" xfId="37348"/>
    <cellStyle name="Normal 3 3 2 2 3 2 3 6" xfId="15774"/>
    <cellStyle name="Normal 3 3 2 2 3 2 3 6 2" xfId="44510"/>
    <cellStyle name="Normal 3 3 2 2 3 2 3 7" xfId="30186"/>
    <cellStyle name="Normal 3 3 2 2 3 2 4" xfId="1664"/>
    <cellStyle name="Normal 3 3 2 2 3 2 4 2" xfId="3460"/>
    <cellStyle name="Normal 3 3 2 2 3 2 4 2 2" xfId="7119"/>
    <cellStyle name="Normal 3 3 2 2 3 2 4 2 2 2" xfId="14379"/>
    <cellStyle name="Normal 3 3 2 2 3 2 4 2 2 2 2" xfId="28757"/>
    <cellStyle name="Normal 3 3 2 2 3 2 4 2 2 2 2 2" xfId="57491"/>
    <cellStyle name="Normal 3 3 2 2 3 2 4 2 2 2 3" xfId="43167"/>
    <cellStyle name="Normal 3 3 2 2 3 2 4 2 2 3" xfId="21594"/>
    <cellStyle name="Normal 3 3 2 2 3 2 4 2 2 3 2" xfId="50329"/>
    <cellStyle name="Normal 3 3 2 2 3 2 4 2 2 4" xfId="36005"/>
    <cellStyle name="Normal 3 3 2 2 3 2 4 2 3" xfId="10792"/>
    <cellStyle name="Normal 3 3 2 2 3 2 4 2 3 2" xfId="25175"/>
    <cellStyle name="Normal 3 3 2 2 3 2 4 2 3 2 2" xfId="53910"/>
    <cellStyle name="Normal 3 3 2 2 3 2 4 2 3 3" xfId="39586"/>
    <cellStyle name="Normal 3 3 2 2 3 2 4 2 4" xfId="18012"/>
    <cellStyle name="Normal 3 3 2 2 3 2 4 2 4 2" xfId="46748"/>
    <cellStyle name="Normal 3 3 2 2 3 2 4 2 5" xfId="32424"/>
    <cellStyle name="Normal 3 3 2 2 3 2 4 3" xfId="5329"/>
    <cellStyle name="Normal 3 3 2 2 3 2 4 3 2" xfId="12589"/>
    <cellStyle name="Normal 3 3 2 2 3 2 4 3 2 2" xfId="26967"/>
    <cellStyle name="Normal 3 3 2 2 3 2 4 3 2 2 2" xfId="55701"/>
    <cellStyle name="Normal 3 3 2 2 3 2 4 3 2 3" xfId="41377"/>
    <cellStyle name="Normal 3 3 2 2 3 2 4 3 3" xfId="19804"/>
    <cellStyle name="Normal 3 3 2 2 3 2 4 3 3 2" xfId="48539"/>
    <cellStyle name="Normal 3 3 2 2 3 2 4 3 4" xfId="34215"/>
    <cellStyle name="Normal 3 3 2 2 3 2 4 4" xfId="9002"/>
    <cellStyle name="Normal 3 3 2 2 3 2 4 4 2" xfId="23385"/>
    <cellStyle name="Normal 3 3 2 2 3 2 4 4 2 2" xfId="52120"/>
    <cellStyle name="Normal 3 3 2 2 3 2 4 4 3" xfId="37796"/>
    <cellStyle name="Normal 3 3 2 2 3 2 4 5" xfId="16222"/>
    <cellStyle name="Normal 3 3 2 2 3 2 4 5 2" xfId="44958"/>
    <cellStyle name="Normal 3 3 2 2 3 2 4 6" xfId="30634"/>
    <cellStyle name="Normal 3 3 2 2 3 2 5" xfId="2564"/>
    <cellStyle name="Normal 3 3 2 2 3 2 5 2" xfId="6224"/>
    <cellStyle name="Normal 3 3 2 2 3 2 5 2 2" xfId="13484"/>
    <cellStyle name="Normal 3 3 2 2 3 2 5 2 2 2" xfId="27862"/>
    <cellStyle name="Normal 3 3 2 2 3 2 5 2 2 2 2" xfId="56596"/>
    <cellStyle name="Normal 3 3 2 2 3 2 5 2 2 3" xfId="42272"/>
    <cellStyle name="Normal 3 3 2 2 3 2 5 2 3" xfId="20699"/>
    <cellStyle name="Normal 3 3 2 2 3 2 5 2 3 2" xfId="49434"/>
    <cellStyle name="Normal 3 3 2 2 3 2 5 2 4" xfId="35110"/>
    <cellStyle name="Normal 3 3 2 2 3 2 5 3" xfId="9897"/>
    <cellStyle name="Normal 3 3 2 2 3 2 5 3 2" xfId="24280"/>
    <cellStyle name="Normal 3 3 2 2 3 2 5 3 2 2" xfId="53015"/>
    <cellStyle name="Normal 3 3 2 2 3 2 5 3 3" xfId="38691"/>
    <cellStyle name="Normal 3 3 2 2 3 2 5 4" xfId="17117"/>
    <cellStyle name="Normal 3 3 2 2 3 2 5 4 2" xfId="45853"/>
    <cellStyle name="Normal 3 3 2 2 3 2 5 5" xfId="31529"/>
    <cellStyle name="Normal 3 3 2 2 3 2 6" xfId="4427"/>
    <cellStyle name="Normal 3 3 2 2 3 2 6 2" xfId="11694"/>
    <cellStyle name="Normal 3 3 2 2 3 2 6 2 2" xfId="26072"/>
    <cellStyle name="Normal 3 3 2 2 3 2 6 2 2 2" xfId="54806"/>
    <cellStyle name="Normal 3 3 2 2 3 2 6 2 3" xfId="40482"/>
    <cellStyle name="Normal 3 3 2 2 3 2 6 3" xfId="18909"/>
    <cellStyle name="Normal 3 3 2 2 3 2 6 3 2" xfId="47644"/>
    <cellStyle name="Normal 3 3 2 2 3 2 6 4" xfId="33320"/>
    <cellStyle name="Normal 3 3 2 2 3 2 7" xfId="8098"/>
    <cellStyle name="Normal 3 3 2 2 3 2 7 2" xfId="22490"/>
    <cellStyle name="Normal 3 3 2 2 3 2 7 2 2" xfId="51225"/>
    <cellStyle name="Normal 3 3 2 2 3 2 7 3" xfId="36901"/>
    <cellStyle name="Normal 3 3 2 2 3 2 8" xfId="15327"/>
    <cellStyle name="Normal 3 3 2 2 3 2 8 2" xfId="44063"/>
    <cellStyle name="Normal 3 3 2 2 3 2 9" xfId="29739"/>
    <cellStyle name="Normal 3 3 2 2 3 3" xfId="795"/>
    <cellStyle name="Normal 3 3 2 2 3 3 2" xfId="1244"/>
    <cellStyle name="Normal 3 3 2 2 3 3 2 2" xfId="2227"/>
    <cellStyle name="Normal 3 3 2 2 3 3 2 2 2" xfId="4019"/>
    <cellStyle name="Normal 3 3 2 2 3 3 2 2 2 2" xfId="7678"/>
    <cellStyle name="Normal 3 3 2 2 3 3 2 2 2 2 2" xfId="14938"/>
    <cellStyle name="Normal 3 3 2 2 3 3 2 2 2 2 2 2" xfId="29316"/>
    <cellStyle name="Normal 3 3 2 2 3 3 2 2 2 2 2 2 2" xfId="58050"/>
    <cellStyle name="Normal 3 3 2 2 3 3 2 2 2 2 2 3" xfId="43726"/>
    <cellStyle name="Normal 3 3 2 2 3 3 2 2 2 2 3" xfId="22153"/>
    <cellStyle name="Normal 3 3 2 2 3 3 2 2 2 2 3 2" xfId="50888"/>
    <cellStyle name="Normal 3 3 2 2 3 3 2 2 2 2 4" xfId="36564"/>
    <cellStyle name="Normal 3 3 2 2 3 3 2 2 2 3" xfId="11351"/>
    <cellStyle name="Normal 3 3 2 2 3 3 2 2 2 3 2" xfId="25734"/>
    <cellStyle name="Normal 3 3 2 2 3 3 2 2 2 3 2 2" xfId="54469"/>
    <cellStyle name="Normal 3 3 2 2 3 3 2 2 2 3 3" xfId="40145"/>
    <cellStyle name="Normal 3 3 2 2 3 3 2 2 2 4" xfId="18571"/>
    <cellStyle name="Normal 3 3 2 2 3 3 2 2 2 4 2" xfId="47307"/>
    <cellStyle name="Normal 3 3 2 2 3 3 2 2 2 5" xfId="32983"/>
    <cellStyle name="Normal 3 3 2 2 3 3 2 2 3" xfId="5888"/>
    <cellStyle name="Normal 3 3 2 2 3 3 2 2 3 2" xfId="13148"/>
    <cellStyle name="Normal 3 3 2 2 3 3 2 2 3 2 2" xfId="27526"/>
    <cellStyle name="Normal 3 3 2 2 3 3 2 2 3 2 2 2" xfId="56260"/>
    <cellStyle name="Normal 3 3 2 2 3 3 2 2 3 2 3" xfId="41936"/>
    <cellStyle name="Normal 3 3 2 2 3 3 2 2 3 3" xfId="20363"/>
    <cellStyle name="Normal 3 3 2 2 3 3 2 2 3 3 2" xfId="49098"/>
    <cellStyle name="Normal 3 3 2 2 3 3 2 2 3 4" xfId="34774"/>
    <cellStyle name="Normal 3 3 2 2 3 3 2 2 4" xfId="9561"/>
    <cellStyle name="Normal 3 3 2 2 3 3 2 2 4 2" xfId="23944"/>
    <cellStyle name="Normal 3 3 2 2 3 3 2 2 4 2 2" xfId="52679"/>
    <cellStyle name="Normal 3 3 2 2 3 3 2 2 4 3" xfId="38355"/>
    <cellStyle name="Normal 3 3 2 2 3 3 2 2 5" xfId="16781"/>
    <cellStyle name="Normal 3 3 2 2 3 3 2 2 5 2" xfId="45517"/>
    <cellStyle name="Normal 3 3 2 2 3 3 2 2 6" xfId="31193"/>
    <cellStyle name="Normal 3 3 2 2 3 3 2 3" xfId="3123"/>
    <cellStyle name="Normal 3 3 2 2 3 3 2 3 2" xfId="6783"/>
    <cellStyle name="Normal 3 3 2 2 3 3 2 3 2 2" xfId="14043"/>
    <cellStyle name="Normal 3 3 2 2 3 3 2 3 2 2 2" xfId="28421"/>
    <cellStyle name="Normal 3 3 2 2 3 3 2 3 2 2 2 2" xfId="57155"/>
    <cellStyle name="Normal 3 3 2 2 3 3 2 3 2 2 3" xfId="42831"/>
    <cellStyle name="Normal 3 3 2 2 3 3 2 3 2 3" xfId="21258"/>
    <cellStyle name="Normal 3 3 2 2 3 3 2 3 2 3 2" xfId="49993"/>
    <cellStyle name="Normal 3 3 2 2 3 3 2 3 2 4" xfId="35669"/>
    <cellStyle name="Normal 3 3 2 2 3 3 2 3 3" xfId="10456"/>
    <cellStyle name="Normal 3 3 2 2 3 3 2 3 3 2" xfId="24839"/>
    <cellStyle name="Normal 3 3 2 2 3 3 2 3 3 2 2" xfId="53574"/>
    <cellStyle name="Normal 3 3 2 2 3 3 2 3 3 3" xfId="39250"/>
    <cellStyle name="Normal 3 3 2 2 3 3 2 3 4" xfId="17676"/>
    <cellStyle name="Normal 3 3 2 2 3 3 2 3 4 2" xfId="46412"/>
    <cellStyle name="Normal 3 3 2 2 3 3 2 3 5" xfId="32088"/>
    <cellStyle name="Normal 3 3 2 2 3 3 2 4" xfId="4988"/>
    <cellStyle name="Normal 3 3 2 2 3 3 2 4 2" xfId="12253"/>
    <cellStyle name="Normal 3 3 2 2 3 3 2 4 2 2" xfId="26631"/>
    <cellStyle name="Normal 3 3 2 2 3 3 2 4 2 2 2" xfId="55365"/>
    <cellStyle name="Normal 3 3 2 2 3 3 2 4 2 3" xfId="41041"/>
    <cellStyle name="Normal 3 3 2 2 3 3 2 4 3" xfId="19468"/>
    <cellStyle name="Normal 3 3 2 2 3 3 2 4 3 2" xfId="48203"/>
    <cellStyle name="Normal 3 3 2 2 3 3 2 4 4" xfId="33879"/>
    <cellStyle name="Normal 3 3 2 2 3 3 2 5" xfId="8660"/>
    <cellStyle name="Normal 3 3 2 2 3 3 2 5 2" xfId="23049"/>
    <cellStyle name="Normal 3 3 2 2 3 3 2 5 2 2" xfId="51784"/>
    <cellStyle name="Normal 3 3 2 2 3 3 2 5 3" xfId="37460"/>
    <cellStyle name="Normal 3 3 2 2 3 3 2 6" xfId="15886"/>
    <cellStyle name="Normal 3 3 2 2 3 3 2 6 2" xfId="44622"/>
    <cellStyle name="Normal 3 3 2 2 3 3 2 7" xfId="30298"/>
    <cellStyle name="Normal 3 3 2 2 3 3 3" xfId="1780"/>
    <cellStyle name="Normal 3 3 2 2 3 3 3 2" xfId="3572"/>
    <cellStyle name="Normal 3 3 2 2 3 3 3 2 2" xfId="7231"/>
    <cellStyle name="Normal 3 3 2 2 3 3 3 2 2 2" xfId="14491"/>
    <cellStyle name="Normal 3 3 2 2 3 3 3 2 2 2 2" xfId="28869"/>
    <cellStyle name="Normal 3 3 2 2 3 3 3 2 2 2 2 2" xfId="57603"/>
    <cellStyle name="Normal 3 3 2 2 3 3 3 2 2 2 3" xfId="43279"/>
    <cellStyle name="Normal 3 3 2 2 3 3 3 2 2 3" xfId="21706"/>
    <cellStyle name="Normal 3 3 2 2 3 3 3 2 2 3 2" xfId="50441"/>
    <cellStyle name="Normal 3 3 2 2 3 3 3 2 2 4" xfId="36117"/>
    <cellStyle name="Normal 3 3 2 2 3 3 3 2 3" xfId="10904"/>
    <cellStyle name="Normal 3 3 2 2 3 3 3 2 3 2" xfId="25287"/>
    <cellStyle name="Normal 3 3 2 2 3 3 3 2 3 2 2" xfId="54022"/>
    <cellStyle name="Normal 3 3 2 2 3 3 3 2 3 3" xfId="39698"/>
    <cellStyle name="Normal 3 3 2 2 3 3 3 2 4" xfId="18124"/>
    <cellStyle name="Normal 3 3 2 2 3 3 3 2 4 2" xfId="46860"/>
    <cellStyle name="Normal 3 3 2 2 3 3 3 2 5" xfId="32536"/>
    <cellStyle name="Normal 3 3 2 2 3 3 3 3" xfId="5441"/>
    <cellStyle name="Normal 3 3 2 2 3 3 3 3 2" xfId="12701"/>
    <cellStyle name="Normal 3 3 2 2 3 3 3 3 2 2" xfId="27079"/>
    <cellStyle name="Normal 3 3 2 2 3 3 3 3 2 2 2" xfId="55813"/>
    <cellStyle name="Normal 3 3 2 2 3 3 3 3 2 3" xfId="41489"/>
    <cellStyle name="Normal 3 3 2 2 3 3 3 3 3" xfId="19916"/>
    <cellStyle name="Normal 3 3 2 2 3 3 3 3 3 2" xfId="48651"/>
    <cellStyle name="Normal 3 3 2 2 3 3 3 3 4" xfId="34327"/>
    <cellStyle name="Normal 3 3 2 2 3 3 3 4" xfId="9114"/>
    <cellStyle name="Normal 3 3 2 2 3 3 3 4 2" xfId="23497"/>
    <cellStyle name="Normal 3 3 2 2 3 3 3 4 2 2" xfId="52232"/>
    <cellStyle name="Normal 3 3 2 2 3 3 3 4 3" xfId="37908"/>
    <cellStyle name="Normal 3 3 2 2 3 3 3 5" xfId="16334"/>
    <cellStyle name="Normal 3 3 2 2 3 3 3 5 2" xfId="45070"/>
    <cellStyle name="Normal 3 3 2 2 3 3 3 6" xfId="30746"/>
    <cellStyle name="Normal 3 3 2 2 3 3 4" xfId="2676"/>
    <cellStyle name="Normal 3 3 2 2 3 3 4 2" xfId="6336"/>
    <cellStyle name="Normal 3 3 2 2 3 3 4 2 2" xfId="13596"/>
    <cellStyle name="Normal 3 3 2 2 3 3 4 2 2 2" xfId="27974"/>
    <cellStyle name="Normal 3 3 2 2 3 3 4 2 2 2 2" xfId="56708"/>
    <cellStyle name="Normal 3 3 2 2 3 3 4 2 2 3" xfId="42384"/>
    <cellStyle name="Normal 3 3 2 2 3 3 4 2 3" xfId="20811"/>
    <cellStyle name="Normal 3 3 2 2 3 3 4 2 3 2" xfId="49546"/>
    <cellStyle name="Normal 3 3 2 2 3 3 4 2 4" xfId="35222"/>
    <cellStyle name="Normal 3 3 2 2 3 3 4 3" xfId="10009"/>
    <cellStyle name="Normal 3 3 2 2 3 3 4 3 2" xfId="24392"/>
    <cellStyle name="Normal 3 3 2 2 3 3 4 3 2 2" xfId="53127"/>
    <cellStyle name="Normal 3 3 2 2 3 3 4 3 3" xfId="38803"/>
    <cellStyle name="Normal 3 3 2 2 3 3 4 4" xfId="17229"/>
    <cellStyle name="Normal 3 3 2 2 3 3 4 4 2" xfId="45965"/>
    <cellStyle name="Normal 3 3 2 2 3 3 4 5" xfId="31641"/>
    <cellStyle name="Normal 3 3 2 2 3 3 5" xfId="4540"/>
    <cellStyle name="Normal 3 3 2 2 3 3 5 2" xfId="11806"/>
    <cellStyle name="Normal 3 3 2 2 3 3 5 2 2" xfId="26184"/>
    <cellStyle name="Normal 3 3 2 2 3 3 5 2 2 2" xfId="54918"/>
    <cellStyle name="Normal 3 3 2 2 3 3 5 2 3" xfId="40594"/>
    <cellStyle name="Normal 3 3 2 2 3 3 5 3" xfId="19021"/>
    <cellStyle name="Normal 3 3 2 2 3 3 5 3 2" xfId="47756"/>
    <cellStyle name="Normal 3 3 2 2 3 3 5 4" xfId="33432"/>
    <cellStyle name="Normal 3 3 2 2 3 3 6" xfId="8213"/>
    <cellStyle name="Normal 3 3 2 2 3 3 6 2" xfId="22602"/>
    <cellStyle name="Normal 3 3 2 2 3 3 6 2 2" xfId="51337"/>
    <cellStyle name="Normal 3 3 2 2 3 3 6 3" xfId="37013"/>
    <cellStyle name="Normal 3 3 2 2 3 3 7" xfId="15439"/>
    <cellStyle name="Normal 3 3 2 2 3 3 7 2" xfId="44175"/>
    <cellStyle name="Normal 3 3 2 2 3 3 8" xfId="29851"/>
    <cellStyle name="Normal 3 3 2 2 3 4" xfId="1020"/>
    <cellStyle name="Normal 3 3 2 2 3 4 2" xfId="2003"/>
    <cellStyle name="Normal 3 3 2 2 3 4 2 2" xfId="3795"/>
    <cellStyle name="Normal 3 3 2 2 3 4 2 2 2" xfId="7454"/>
    <cellStyle name="Normal 3 3 2 2 3 4 2 2 2 2" xfId="14714"/>
    <cellStyle name="Normal 3 3 2 2 3 4 2 2 2 2 2" xfId="29092"/>
    <cellStyle name="Normal 3 3 2 2 3 4 2 2 2 2 2 2" xfId="57826"/>
    <cellStyle name="Normal 3 3 2 2 3 4 2 2 2 2 3" xfId="43502"/>
    <cellStyle name="Normal 3 3 2 2 3 4 2 2 2 3" xfId="21929"/>
    <cellStyle name="Normal 3 3 2 2 3 4 2 2 2 3 2" xfId="50664"/>
    <cellStyle name="Normal 3 3 2 2 3 4 2 2 2 4" xfId="36340"/>
    <cellStyle name="Normal 3 3 2 2 3 4 2 2 3" xfId="11127"/>
    <cellStyle name="Normal 3 3 2 2 3 4 2 2 3 2" xfId="25510"/>
    <cellStyle name="Normal 3 3 2 2 3 4 2 2 3 2 2" xfId="54245"/>
    <cellStyle name="Normal 3 3 2 2 3 4 2 2 3 3" xfId="39921"/>
    <cellStyle name="Normal 3 3 2 2 3 4 2 2 4" xfId="18347"/>
    <cellStyle name="Normal 3 3 2 2 3 4 2 2 4 2" xfId="47083"/>
    <cellStyle name="Normal 3 3 2 2 3 4 2 2 5" xfId="32759"/>
    <cellStyle name="Normal 3 3 2 2 3 4 2 3" xfId="5664"/>
    <cellStyle name="Normal 3 3 2 2 3 4 2 3 2" xfId="12924"/>
    <cellStyle name="Normal 3 3 2 2 3 4 2 3 2 2" xfId="27302"/>
    <cellStyle name="Normal 3 3 2 2 3 4 2 3 2 2 2" xfId="56036"/>
    <cellStyle name="Normal 3 3 2 2 3 4 2 3 2 3" xfId="41712"/>
    <cellStyle name="Normal 3 3 2 2 3 4 2 3 3" xfId="20139"/>
    <cellStyle name="Normal 3 3 2 2 3 4 2 3 3 2" xfId="48874"/>
    <cellStyle name="Normal 3 3 2 2 3 4 2 3 4" xfId="34550"/>
    <cellStyle name="Normal 3 3 2 2 3 4 2 4" xfId="9337"/>
    <cellStyle name="Normal 3 3 2 2 3 4 2 4 2" xfId="23720"/>
    <cellStyle name="Normal 3 3 2 2 3 4 2 4 2 2" xfId="52455"/>
    <cellStyle name="Normal 3 3 2 2 3 4 2 4 3" xfId="38131"/>
    <cellStyle name="Normal 3 3 2 2 3 4 2 5" xfId="16557"/>
    <cellStyle name="Normal 3 3 2 2 3 4 2 5 2" xfId="45293"/>
    <cellStyle name="Normal 3 3 2 2 3 4 2 6" xfId="30969"/>
    <cellStyle name="Normal 3 3 2 2 3 4 3" xfId="2899"/>
    <cellStyle name="Normal 3 3 2 2 3 4 3 2" xfId="6559"/>
    <cellStyle name="Normal 3 3 2 2 3 4 3 2 2" xfId="13819"/>
    <cellStyle name="Normal 3 3 2 2 3 4 3 2 2 2" xfId="28197"/>
    <cellStyle name="Normal 3 3 2 2 3 4 3 2 2 2 2" xfId="56931"/>
    <cellStyle name="Normal 3 3 2 2 3 4 3 2 2 3" xfId="42607"/>
    <cellStyle name="Normal 3 3 2 2 3 4 3 2 3" xfId="21034"/>
    <cellStyle name="Normal 3 3 2 2 3 4 3 2 3 2" xfId="49769"/>
    <cellStyle name="Normal 3 3 2 2 3 4 3 2 4" xfId="35445"/>
    <cellStyle name="Normal 3 3 2 2 3 4 3 3" xfId="10232"/>
    <cellStyle name="Normal 3 3 2 2 3 4 3 3 2" xfId="24615"/>
    <cellStyle name="Normal 3 3 2 2 3 4 3 3 2 2" xfId="53350"/>
    <cellStyle name="Normal 3 3 2 2 3 4 3 3 3" xfId="39026"/>
    <cellStyle name="Normal 3 3 2 2 3 4 3 4" xfId="17452"/>
    <cellStyle name="Normal 3 3 2 2 3 4 3 4 2" xfId="46188"/>
    <cellStyle name="Normal 3 3 2 2 3 4 3 5" xfId="31864"/>
    <cellStyle name="Normal 3 3 2 2 3 4 4" xfId="4764"/>
    <cellStyle name="Normal 3 3 2 2 3 4 4 2" xfId="12029"/>
    <cellStyle name="Normal 3 3 2 2 3 4 4 2 2" xfId="26407"/>
    <cellStyle name="Normal 3 3 2 2 3 4 4 2 2 2" xfId="55141"/>
    <cellStyle name="Normal 3 3 2 2 3 4 4 2 3" xfId="40817"/>
    <cellStyle name="Normal 3 3 2 2 3 4 4 3" xfId="19244"/>
    <cellStyle name="Normal 3 3 2 2 3 4 4 3 2" xfId="47979"/>
    <cellStyle name="Normal 3 3 2 2 3 4 4 4" xfId="33655"/>
    <cellStyle name="Normal 3 3 2 2 3 4 5" xfId="8436"/>
    <cellStyle name="Normal 3 3 2 2 3 4 5 2" xfId="22825"/>
    <cellStyle name="Normal 3 3 2 2 3 4 5 2 2" xfId="51560"/>
    <cellStyle name="Normal 3 3 2 2 3 4 5 3" xfId="37236"/>
    <cellStyle name="Normal 3 3 2 2 3 4 6" xfId="15662"/>
    <cellStyle name="Normal 3 3 2 2 3 4 6 2" xfId="44398"/>
    <cellStyle name="Normal 3 3 2 2 3 4 7" xfId="30074"/>
    <cellStyle name="Normal 3 3 2 2 3 5" xfId="1544"/>
    <cellStyle name="Normal 3 3 2 2 3 5 2" xfId="3348"/>
    <cellStyle name="Normal 3 3 2 2 3 5 2 2" xfId="7007"/>
    <cellStyle name="Normal 3 3 2 2 3 5 2 2 2" xfId="14267"/>
    <cellStyle name="Normal 3 3 2 2 3 5 2 2 2 2" xfId="28645"/>
    <cellStyle name="Normal 3 3 2 2 3 5 2 2 2 2 2" xfId="57379"/>
    <cellStyle name="Normal 3 3 2 2 3 5 2 2 2 3" xfId="43055"/>
    <cellStyle name="Normal 3 3 2 2 3 5 2 2 3" xfId="21482"/>
    <cellStyle name="Normal 3 3 2 2 3 5 2 2 3 2" xfId="50217"/>
    <cellStyle name="Normal 3 3 2 2 3 5 2 2 4" xfId="35893"/>
    <cellStyle name="Normal 3 3 2 2 3 5 2 3" xfId="10680"/>
    <cellStyle name="Normal 3 3 2 2 3 5 2 3 2" xfId="25063"/>
    <cellStyle name="Normal 3 3 2 2 3 5 2 3 2 2" xfId="53798"/>
    <cellStyle name="Normal 3 3 2 2 3 5 2 3 3" xfId="39474"/>
    <cellStyle name="Normal 3 3 2 2 3 5 2 4" xfId="17900"/>
    <cellStyle name="Normal 3 3 2 2 3 5 2 4 2" xfId="46636"/>
    <cellStyle name="Normal 3 3 2 2 3 5 2 5" xfId="32312"/>
    <cellStyle name="Normal 3 3 2 2 3 5 3" xfId="5217"/>
    <cellStyle name="Normal 3 3 2 2 3 5 3 2" xfId="12477"/>
    <cellStyle name="Normal 3 3 2 2 3 5 3 2 2" xfId="26855"/>
    <cellStyle name="Normal 3 3 2 2 3 5 3 2 2 2" xfId="55589"/>
    <cellStyle name="Normal 3 3 2 2 3 5 3 2 3" xfId="41265"/>
    <cellStyle name="Normal 3 3 2 2 3 5 3 3" xfId="19692"/>
    <cellStyle name="Normal 3 3 2 2 3 5 3 3 2" xfId="48427"/>
    <cellStyle name="Normal 3 3 2 2 3 5 3 4" xfId="34103"/>
    <cellStyle name="Normal 3 3 2 2 3 5 4" xfId="8890"/>
    <cellStyle name="Normal 3 3 2 2 3 5 4 2" xfId="23273"/>
    <cellStyle name="Normal 3 3 2 2 3 5 4 2 2" xfId="52008"/>
    <cellStyle name="Normal 3 3 2 2 3 5 4 3" xfId="37684"/>
    <cellStyle name="Normal 3 3 2 2 3 5 5" xfId="16110"/>
    <cellStyle name="Normal 3 3 2 2 3 5 5 2" xfId="44846"/>
    <cellStyle name="Normal 3 3 2 2 3 5 6" xfId="30522"/>
    <cellStyle name="Normal 3 3 2 2 3 6" xfId="2452"/>
    <cellStyle name="Normal 3 3 2 2 3 6 2" xfId="6112"/>
    <cellStyle name="Normal 3 3 2 2 3 6 2 2" xfId="13372"/>
    <cellStyle name="Normal 3 3 2 2 3 6 2 2 2" xfId="27750"/>
    <cellStyle name="Normal 3 3 2 2 3 6 2 2 2 2" xfId="56484"/>
    <cellStyle name="Normal 3 3 2 2 3 6 2 2 3" xfId="42160"/>
    <cellStyle name="Normal 3 3 2 2 3 6 2 3" xfId="20587"/>
    <cellStyle name="Normal 3 3 2 2 3 6 2 3 2" xfId="49322"/>
    <cellStyle name="Normal 3 3 2 2 3 6 2 4" xfId="34998"/>
    <cellStyle name="Normal 3 3 2 2 3 6 3" xfId="9785"/>
    <cellStyle name="Normal 3 3 2 2 3 6 3 2" xfId="24168"/>
    <cellStyle name="Normal 3 3 2 2 3 6 3 2 2" xfId="52903"/>
    <cellStyle name="Normal 3 3 2 2 3 6 3 3" xfId="38579"/>
    <cellStyle name="Normal 3 3 2 2 3 6 4" xfId="17005"/>
    <cellStyle name="Normal 3 3 2 2 3 6 4 2" xfId="45741"/>
    <cellStyle name="Normal 3 3 2 2 3 6 5" xfId="31417"/>
    <cellStyle name="Normal 3 3 2 2 3 7" xfId="4311"/>
    <cellStyle name="Normal 3 3 2 2 3 7 2" xfId="11581"/>
    <cellStyle name="Normal 3 3 2 2 3 7 2 2" xfId="25960"/>
    <cellStyle name="Normal 3 3 2 2 3 7 2 2 2" xfId="54694"/>
    <cellStyle name="Normal 3 3 2 2 3 7 2 3" xfId="40370"/>
    <cellStyle name="Normal 3 3 2 2 3 7 3" xfId="18797"/>
    <cellStyle name="Normal 3 3 2 2 3 7 3 2" xfId="47532"/>
    <cellStyle name="Normal 3 3 2 2 3 7 4" xfId="33208"/>
    <cellStyle name="Normal 3 3 2 2 3 8" xfId="7980"/>
    <cellStyle name="Normal 3 3 2 2 3 8 2" xfId="22378"/>
    <cellStyle name="Normal 3 3 2 2 3 8 2 2" xfId="51113"/>
    <cellStyle name="Normal 3 3 2 2 3 8 3" xfId="36789"/>
    <cellStyle name="Normal 3 3 2 2 3 9" xfId="15215"/>
    <cellStyle name="Normal 3 3 2 2 3 9 2" xfId="43951"/>
    <cellStyle name="Normal 3 3 2 2 4" xfId="570"/>
    <cellStyle name="Normal 3 3 2 2 4 2" xfId="853"/>
    <cellStyle name="Normal 3 3 2 2 4 2 2" xfId="1300"/>
    <cellStyle name="Normal 3 3 2 2 4 2 2 2" xfId="2283"/>
    <cellStyle name="Normal 3 3 2 2 4 2 2 2 2" xfId="4075"/>
    <cellStyle name="Normal 3 3 2 2 4 2 2 2 2 2" xfId="7734"/>
    <cellStyle name="Normal 3 3 2 2 4 2 2 2 2 2 2" xfId="14994"/>
    <cellStyle name="Normal 3 3 2 2 4 2 2 2 2 2 2 2" xfId="29372"/>
    <cellStyle name="Normal 3 3 2 2 4 2 2 2 2 2 2 2 2" xfId="58106"/>
    <cellStyle name="Normal 3 3 2 2 4 2 2 2 2 2 2 3" xfId="43782"/>
    <cellStyle name="Normal 3 3 2 2 4 2 2 2 2 2 3" xfId="22209"/>
    <cellStyle name="Normal 3 3 2 2 4 2 2 2 2 2 3 2" xfId="50944"/>
    <cellStyle name="Normal 3 3 2 2 4 2 2 2 2 2 4" xfId="36620"/>
    <cellStyle name="Normal 3 3 2 2 4 2 2 2 2 3" xfId="11407"/>
    <cellStyle name="Normal 3 3 2 2 4 2 2 2 2 3 2" xfId="25790"/>
    <cellStyle name="Normal 3 3 2 2 4 2 2 2 2 3 2 2" xfId="54525"/>
    <cellStyle name="Normal 3 3 2 2 4 2 2 2 2 3 3" xfId="40201"/>
    <cellStyle name="Normal 3 3 2 2 4 2 2 2 2 4" xfId="18627"/>
    <cellStyle name="Normal 3 3 2 2 4 2 2 2 2 4 2" xfId="47363"/>
    <cellStyle name="Normal 3 3 2 2 4 2 2 2 2 5" xfId="33039"/>
    <cellStyle name="Normal 3 3 2 2 4 2 2 2 3" xfId="5944"/>
    <cellStyle name="Normal 3 3 2 2 4 2 2 2 3 2" xfId="13204"/>
    <cellStyle name="Normal 3 3 2 2 4 2 2 2 3 2 2" xfId="27582"/>
    <cellStyle name="Normal 3 3 2 2 4 2 2 2 3 2 2 2" xfId="56316"/>
    <cellStyle name="Normal 3 3 2 2 4 2 2 2 3 2 3" xfId="41992"/>
    <cellStyle name="Normal 3 3 2 2 4 2 2 2 3 3" xfId="20419"/>
    <cellStyle name="Normal 3 3 2 2 4 2 2 2 3 3 2" xfId="49154"/>
    <cellStyle name="Normal 3 3 2 2 4 2 2 2 3 4" xfId="34830"/>
    <cellStyle name="Normal 3 3 2 2 4 2 2 2 4" xfId="9617"/>
    <cellStyle name="Normal 3 3 2 2 4 2 2 2 4 2" xfId="24000"/>
    <cellStyle name="Normal 3 3 2 2 4 2 2 2 4 2 2" xfId="52735"/>
    <cellStyle name="Normal 3 3 2 2 4 2 2 2 4 3" xfId="38411"/>
    <cellStyle name="Normal 3 3 2 2 4 2 2 2 5" xfId="16837"/>
    <cellStyle name="Normal 3 3 2 2 4 2 2 2 5 2" xfId="45573"/>
    <cellStyle name="Normal 3 3 2 2 4 2 2 2 6" xfId="31249"/>
    <cellStyle name="Normal 3 3 2 2 4 2 2 3" xfId="3179"/>
    <cellStyle name="Normal 3 3 2 2 4 2 2 3 2" xfId="6839"/>
    <cellStyle name="Normal 3 3 2 2 4 2 2 3 2 2" xfId="14099"/>
    <cellStyle name="Normal 3 3 2 2 4 2 2 3 2 2 2" xfId="28477"/>
    <cellStyle name="Normal 3 3 2 2 4 2 2 3 2 2 2 2" xfId="57211"/>
    <cellStyle name="Normal 3 3 2 2 4 2 2 3 2 2 3" xfId="42887"/>
    <cellStyle name="Normal 3 3 2 2 4 2 2 3 2 3" xfId="21314"/>
    <cellStyle name="Normal 3 3 2 2 4 2 2 3 2 3 2" xfId="50049"/>
    <cellStyle name="Normal 3 3 2 2 4 2 2 3 2 4" xfId="35725"/>
    <cellStyle name="Normal 3 3 2 2 4 2 2 3 3" xfId="10512"/>
    <cellStyle name="Normal 3 3 2 2 4 2 2 3 3 2" xfId="24895"/>
    <cellStyle name="Normal 3 3 2 2 4 2 2 3 3 2 2" xfId="53630"/>
    <cellStyle name="Normal 3 3 2 2 4 2 2 3 3 3" xfId="39306"/>
    <cellStyle name="Normal 3 3 2 2 4 2 2 3 4" xfId="17732"/>
    <cellStyle name="Normal 3 3 2 2 4 2 2 3 4 2" xfId="46468"/>
    <cellStyle name="Normal 3 3 2 2 4 2 2 3 5" xfId="32144"/>
    <cellStyle name="Normal 3 3 2 2 4 2 2 4" xfId="5044"/>
    <cellStyle name="Normal 3 3 2 2 4 2 2 4 2" xfId="12309"/>
    <cellStyle name="Normal 3 3 2 2 4 2 2 4 2 2" xfId="26687"/>
    <cellStyle name="Normal 3 3 2 2 4 2 2 4 2 2 2" xfId="55421"/>
    <cellStyle name="Normal 3 3 2 2 4 2 2 4 2 3" xfId="41097"/>
    <cellStyle name="Normal 3 3 2 2 4 2 2 4 3" xfId="19524"/>
    <cellStyle name="Normal 3 3 2 2 4 2 2 4 3 2" xfId="48259"/>
    <cellStyle name="Normal 3 3 2 2 4 2 2 4 4" xfId="33935"/>
    <cellStyle name="Normal 3 3 2 2 4 2 2 5" xfId="8716"/>
    <cellStyle name="Normal 3 3 2 2 4 2 2 5 2" xfId="23105"/>
    <cellStyle name="Normal 3 3 2 2 4 2 2 5 2 2" xfId="51840"/>
    <cellStyle name="Normal 3 3 2 2 4 2 2 5 3" xfId="37516"/>
    <cellStyle name="Normal 3 3 2 2 4 2 2 6" xfId="15942"/>
    <cellStyle name="Normal 3 3 2 2 4 2 2 6 2" xfId="44678"/>
    <cellStyle name="Normal 3 3 2 2 4 2 2 7" xfId="30354"/>
    <cellStyle name="Normal 3 3 2 2 4 2 3" xfId="1836"/>
    <cellStyle name="Normal 3 3 2 2 4 2 3 2" xfId="3628"/>
    <cellStyle name="Normal 3 3 2 2 4 2 3 2 2" xfId="7287"/>
    <cellStyle name="Normal 3 3 2 2 4 2 3 2 2 2" xfId="14547"/>
    <cellStyle name="Normal 3 3 2 2 4 2 3 2 2 2 2" xfId="28925"/>
    <cellStyle name="Normal 3 3 2 2 4 2 3 2 2 2 2 2" xfId="57659"/>
    <cellStyle name="Normal 3 3 2 2 4 2 3 2 2 2 3" xfId="43335"/>
    <cellStyle name="Normal 3 3 2 2 4 2 3 2 2 3" xfId="21762"/>
    <cellStyle name="Normal 3 3 2 2 4 2 3 2 2 3 2" xfId="50497"/>
    <cellStyle name="Normal 3 3 2 2 4 2 3 2 2 4" xfId="36173"/>
    <cellStyle name="Normal 3 3 2 2 4 2 3 2 3" xfId="10960"/>
    <cellStyle name="Normal 3 3 2 2 4 2 3 2 3 2" xfId="25343"/>
    <cellStyle name="Normal 3 3 2 2 4 2 3 2 3 2 2" xfId="54078"/>
    <cellStyle name="Normal 3 3 2 2 4 2 3 2 3 3" xfId="39754"/>
    <cellStyle name="Normal 3 3 2 2 4 2 3 2 4" xfId="18180"/>
    <cellStyle name="Normal 3 3 2 2 4 2 3 2 4 2" xfId="46916"/>
    <cellStyle name="Normal 3 3 2 2 4 2 3 2 5" xfId="32592"/>
    <cellStyle name="Normal 3 3 2 2 4 2 3 3" xfId="5497"/>
    <cellStyle name="Normal 3 3 2 2 4 2 3 3 2" xfId="12757"/>
    <cellStyle name="Normal 3 3 2 2 4 2 3 3 2 2" xfId="27135"/>
    <cellStyle name="Normal 3 3 2 2 4 2 3 3 2 2 2" xfId="55869"/>
    <cellStyle name="Normal 3 3 2 2 4 2 3 3 2 3" xfId="41545"/>
    <cellStyle name="Normal 3 3 2 2 4 2 3 3 3" xfId="19972"/>
    <cellStyle name="Normal 3 3 2 2 4 2 3 3 3 2" xfId="48707"/>
    <cellStyle name="Normal 3 3 2 2 4 2 3 3 4" xfId="34383"/>
    <cellStyle name="Normal 3 3 2 2 4 2 3 4" xfId="9170"/>
    <cellStyle name="Normal 3 3 2 2 4 2 3 4 2" xfId="23553"/>
    <cellStyle name="Normal 3 3 2 2 4 2 3 4 2 2" xfId="52288"/>
    <cellStyle name="Normal 3 3 2 2 4 2 3 4 3" xfId="37964"/>
    <cellStyle name="Normal 3 3 2 2 4 2 3 5" xfId="16390"/>
    <cellStyle name="Normal 3 3 2 2 4 2 3 5 2" xfId="45126"/>
    <cellStyle name="Normal 3 3 2 2 4 2 3 6" xfId="30802"/>
    <cellStyle name="Normal 3 3 2 2 4 2 4" xfId="2732"/>
    <cellStyle name="Normal 3 3 2 2 4 2 4 2" xfId="6392"/>
    <cellStyle name="Normal 3 3 2 2 4 2 4 2 2" xfId="13652"/>
    <cellStyle name="Normal 3 3 2 2 4 2 4 2 2 2" xfId="28030"/>
    <cellStyle name="Normal 3 3 2 2 4 2 4 2 2 2 2" xfId="56764"/>
    <cellStyle name="Normal 3 3 2 2 4 2 4 2 2 3" xfId="42440"/>
    <cellStyle name="Normal 3 3 2 2 4 2 4 2 3" xfId="20867"/>
    <cellStyle name="Normal 3 3 2 2 4 2 4 2 3 2" xfId="49602"/>
    <cellStyle name="Normal 3 3 2 2 4 2 4 2 4" xfId="35278"/>
    <cellStyle name="Normal 3 3 2 2 4 2 4 3" xfId="10065"/>
    <cellStyle name="Normal 3 3 2 2 4 2 4 3 2" xfId="24448"/>
    <cellStyle name="Normal 3 3 2 2 4 2 4 3 2 2" xfId="53183"/>
    <cellStyle name="Normal 3 3 2 2 4 2 4 3 3" xfId="38859"/>
    <cellStyle name="Normal 3 3 2 2 4 2 4 4" xfId="17285"/>
    <cellStyle name="Normal 3 3 2 2 4 2 4 4 2" xfId="46021"/>
    <cellStyle name="Normal 3 3 2 2 4 2 4 5" xfId="31697"/>
    <cellStyle name="Normal 3 3 2 2 4 2 5" xfId="4597"/>
    <cellStyle name="Normal 3 3 2 2 4 2 5 2" xfId="11862"/>
    <cellStyle name="Normal 3 3 2 2 4 2 5 2 2" xfId="26240"/>
    <cellStyle name="Normal 3 3 2 2 4 2 5 2 2 2" xfId="54974"/>
    <cellStyle name="Normal 3 3 2 2 4 2 5 2 3" xfId="40650"/>
    <cellStyle name="Normal 3 3 2 2 4 2 5 3" xfId="19077"/>
    <cellStyle name="Normal 3 3 2 2 4 2 5 3 2" xfId="47812"/>
    <cellStyle name="Normal 3 3 2 2 4 2 5 4" xfId="33488"/>
    <cellStyle name="Normal 3 3 2 2 4 2 6" xfId="8269"/>
    <cellStyle name="Normal 3 3 2 2 4 2 6 2" xfId="22658"/>
    <cellStyle name="Normal 3 3 2 2 4 2 6 2 2" xfId="51393"/>
    <cellStyle name="Normal 3 3 2 2 4 2 6 3" xfId="37069"/>
    <cellStyle name="Normal 3 3 2 2 4 2 7" xfId="15495"/>
    <cellStyle name="Normal 3 3 2 2 4 2 7 2" xfId="44231"/>
    <cellStyle name="Normal 3 3 2 2 4 2 8" xfId="29907"/>
    <cellStyle name="Normal 3 3 2 2 4 3" xfId="1076"/>
    <cellStyle name="Normal 3 3 2 2 4 3 2" xfId="2059"/>
    <cellStyle name="Normal 3 3 2 2 4 3 2 2" xfId="3851"/>
    <cellStyle name="Normal 3 3 2 2 4 3 2 2 2" xfId="7510"/>
    <cellStyle name="Normal 3 3 2 2 4 3 2 2 2 2" xfId="14770"/>
    <cellStyle name="Normal 3 3 2 2 4 3 2 2 2 2 2" xfId="29148"/>
    <cellStyle name="Normal 3 3 2 2 4 3 2 2 2 2 2 2" xfId="57882"/>
    <cellStyle name="Normal 3 3 2 2 4 3 2 2 2 2 3" xfId="43558"/>
    <cellStyle name="Normal 3 3 2 2 4 3 2 2 2 3" xfId="21985"/>
    <cellStyle name="Normal 3 3 2 2 4 3 2 2 2 3 2" xfId="50720"/>
    <cellStyle name="Normal 3 3 2 2 4 3 2 2 2 4" xfId="36396"/>
    <cellStyle name="Normal 3 3 2 2 4 3 2 2 3" xfId="11183"/>
    <cellStyle name="Normal 3 3 2 2 4 3 2 2 3 2" xfId="25566"/>
    <cellStyle name="Normal 3 3 2 2 4 3 2 2 3 2 2" xfId="54301"/>
    <cellStyle name="Normal 3 3 2 2 4 3 2 2 3 3" xfId="39977"/>
    <cellStyle name="Normal 3 3 2 2 4 3 2 2 4" xfId="18403"/>
    <cellStyle name="Normal 3 3 2 2 4 3 2 2 4 2" xfId="47139"/>
    <cellStyle name="Normal 3 3 2 2 4 3 2 2 5" xfId="32815"/>
    <cellStyle name="Normal 3 3 2 2 4 3 2 3" xfId="5720"/>
    <cellStyle name="Normal 3 3 2 2 4 3 2 3 2" xfId="12980"/>
    <cellStyle name="Normal 3 3 2 2 4 3 2 3 2 2" xfId="27358"/>
    <cellStyle name="Normal 3 3 2 2 4 3 2 3 2 2 2" xfId="56092"/>
    <cellStyle name="Normal 3 3 2 2 4 3 2 3 2 3" xfId="41768"/>
    <cellStyle name="Normal 3 3 2 2 4 3 2 3 3" xfId="20195"/>
    <cellStyle name="Normal 3 3 2 2 4 3 2 3 3 2" xfId="48930"/>
    <cellStyle name="Normal 3 3 2 2 4 3 2 3 4" xfId="34606"/>
    <cellStyle name="Normal 3 3 2 2 4 3 2 4" xfId="9393"/>
    <cellStyle name="Normal 3 3 2 2 4 3 2 4 2" xfId="23776"/>
    <cellStyle name="Normal 3 3 2 2 4 3 2 4 2 2" xfId="52511"/>
    <cellStyle name="Normal 3 3 2 2 4 3 2 4 3" xfId="38187"/>
    <cellStyle name="Normal 3 3 2 2 4 3 2 5" xfId="16613"/>
    <cellStyle name="Normal 3 3 2 2 4 3 2 5 2" xfId="45349"/>
    <cellStyle name="Normal 3 3 2 2 4 3 2 6" xfId="31025"/>
    <cellStyle name="Normal 3 3 2 2 4 3 3" xfId="2955"/>
    <cellStyle name="Normal 3 3 2 2 4 3 3 2" xfId="6615"/>
    <cellStyle name="Normal 3 3 2 2 4 3 3 2 2" xfId="13875"/>
    <cellStyle name="Normal 3 3 2 2 4 3 3 2 2 2" xfId="28253"/>
    <cellStyle name="Normal 3 3 2 2 4 3 3 2 2 2 2" xfId="56987"/>
    <cellStyle name="Normal 3 3 2 2 4 3 3 2 2 3" xfId="42663"/>
    <cellStyle name="Normal 3 3 2 2 4 3 3 2 3" xfId="21090"/>
    <cellStyle name="Normal 3 3 2 2 4 3 3 2 3 2" xfId="49825"/>
    <cellStyle name="Normal 3 3 2 2 4 3 3 2 4" xfId="35501"/>
    <cellStyle name="Normal 3 3 2 2 4 3 3 3" xfId="10288"/>
    <cellStyle name="Normal 3 3 2 2 4 3 3 3 2" xfId="24671"/>
    <cellStyle name="Normal 3 3 2 2 4 3 3 3 2 2" xfId="53406"/>
    <cellStyle name="Normal 3 3 2 2 4 3 3 3 3" xfId="39082"/>
    <cellStyle name="Normal 3 3 2 2 4 3 3 4" xfId="17508"/>
    <cellStyle name="Normal 3 3 2 2 4 3 3 4 2" xfId="46244"/>
    <cellStyle name="Normal 3 3 2 2 4 3 3 5" xfId="31920"/>
    <cellStyle name="Normal 3 3 2 2 4 3 4" xfId="4820"/>
    <cellStyle name="Normal 3 3 2 2 4 3 4 2" xfId="12085"/>
    <cellStyle name="Normal 3 3 2 2 4 3 4 2 2" xfId="26463"/>
    <cellStyle name="Normal 3 3 2 2 4 3 4 2 2 2" xfId="55197"/>
    <cellStyle name="Normal 3 3 2 2 4 3 4 2 3" xfId="40873"/>
    <cellStyle name="Normal 3 3 2 2 4 3 4 3" xfId="19300"/>
    <cellStyle name="Normal 3 3 2 2 4 3 4 3 2" xfId="48035"/>
    <cellStyle name="Normal 3 3 2 2 4 3 4 4" xfId="33711"/>
    <cellStyle name="Normal 3 3 2 2 4 3 5" xfId="8492"/>
    <cellStyle name="Normal 3 3 2 2 4 3 5 2" xfId="22881"/>
    <cellStyle name="Normal 3 3 2 2 4 3 5 2 2" xfId="51616"/>
    <cellStyle name="Normal 3 3 2 2 4 3 5 3" xfId="37292"/>
    <cellStyle name="Normal 3 3 2 2 4 3 6" xfId="15718"/>
    <cellStyle name="Normal 3 3 2 2 4 3 6 2" xfId="44454"/>
    <cellStyle name="Normal 3 3 2 2 4 3 7" xfId="30130"/>
    <cellStyle name="Normal 3 3 2 2 4 4" xfId="1607"/>
    <cellStyle name="Normal 3 3 2 2 4 4 2" xfId="3404"/>
    <cellStyle name="Normal 3 3 2 2 4 4 2 2" xfId="7063"/>
    <cellStyle name="Normal 3 3 2 2 4 4 2 2 2" xfId="14323"/>
    <cellStyle name="Normal 3 3 2 2 4 4 2 2 2 2" xfId="28701"/>
    <cellStyle name="Normal 3 3 2 2 4 4 2 2 2 2 2" xfId="57435"/>
    <cellStyle name="Normal 3 3 2 2 4 4 2 2 2 3" xfId="43111"/>
    <cellStyle name="Normal 3 3 2 2 4 4 2 2 3" xfId="21538"/>
    <cellStyle name="Normal 3 3 2 2 4 4 2 2 3 2" xfId="50273"/>
    <cellStyle name="Normal 3 3 2 2 4 4 2 2 4" xfId="35949"/>
    <cellStyle name="Normal 3 3 2 2 4 4 2 3" xfId="10736"/>
    <cellStyle name="Normal 3 3 2 2 4 4 2 3 2" xfId="25119"/>
    <cellStyle name="Normal 3 3 2 2 4 4 2 3 2 2" xfId="53854"/>
    <cellStyle name="Normal 3 3 2 2 4 4 2 3 3" xfId="39530"/>
    <cellStyle name="Normal 3 3 2 2 4 4 2 4" xfId="17956"/>
    <cellStyle name="Normal 3 3 2 2 4 4 2 4 2" xfId="46692"/>
    <cellStyle name="Normal 3 3 2 2 4 4 2 5" xfId="32368"/>
    <cellStyle name="Normal 3 3 2 2 4 4 3" xfId="5273"/>
    <cellStyle name="Normal 3 3 2 2 4 4 3 2" xfId="12533"/>
    <cellStyle name="Normal 3 3 2 2 4 4 3 2 2" xfId="26911"/>
    <cellStyle name="Normal 3 3 2 2 4 4 3 2 2 2" xfId="55645"/>
    <cellStyle name="Normal 3 3 2 2 4 4 3 2 3" xfId="41321"/>
    <cellStyle name="Normal 3 3 2 2 4 4 3 3" xfId="19748"/>
    <cellStyle name="Normal 3 3 2 2 4 4 3 3 2" xfId="48483"/>
    <cellStyle name="Normal 3 3 2 2 4 4 3 4" xfId="34159"/>
    <cellStyle name="Normal 3 3 2 2 4 4 4" xfId="8946"/>
    <cellStyle name="Normal 3 3 2 2 4 4 4 2" xfId="23329"/>
    <cellStyle name="Normal 3 3 2 2 4 4 4 2 2" xfId="52064"/>
    <cellStyle name="Normal 3 3 2 2 4 4 4 3" xfId="37740"/>
    <cellStyle name="Normal 3 3 2 2 4 4 5" xfId="16166"/>
    <cellStyle name="Normal 3 3 2 2 4 4 5 2" xfId="44902"/>
    <cellStyle name="Normal 3 3 2 2 4 4 6" xfId="30578"/>
    <cellStyle name="Normal 3 3 2 2 4 5" xfId="2508"/>
    <cellStyle name="Normal 3 3 2 2 4 5 2" xfId="6168"/>
    <cellStyle name="Normal 3 3 2 2 4 5 2 2" xfId="13428"/>
    <cellStyle name="Normal 3 3 2 2 4 5 2 2 2" xfId="27806"/>
    <cellStyle name="Normal 3 3 2 2 4 5 2 2 2 2" xfId="56540"/>
    <cellStyle name="Normal 3 3 2 2 4 5 2 2 3" xfId="42216"/>
    <cellStyle name="Normal 3 3 2 2 4 5 2 3" xfId="20643"/>
    <cellStyle name="Normal 3 3 2 2 4 5 2 3 2" xfId="49378"/>
    <cellStyle name="Normal 3 3 2 2 4 5 2 4" xfId="35054"/>
    <cellStyle name="Normal 3 3 2 2 4 5 3" xfId="9841"/>
    <cellStyle name="Normal 3 3 2 2 4 5 3 2" xfId="24224"/>
    <cellStyle name="Normal 3 3 2 2 4 5 3 2 2" xfId="52959"/>
    <cellStyle name="Normal 3 3 2 2 4 5 3 3" xfId="38635"/>
    <cellStyle name="Normal 3 3 2 2 4 5 4" xfId="17061"/>
    <cellStyle name="Normal 3 3 2 2 4 5 4 2" xfId="45797"/>
    <cellStyle name="Normal 3 3 2 2 4 5 5" xfId="31473"/>
    <cellStyle name="Normal 3 3 2 2 4 6" xfId="4371"/>
    <cellStyle name="Normal 3 3 2 2 4 6 2" xfId="11638"/>
    <cellStyle name="Normal 3 3 2 2 4 6 2 2" xfId="26016"/>
    <cellStyle name="Normal 3 3 2 2 4 6 2 2 2" xfId="54750"/>
    <cellStyle name="Normal 3 3 2 2 4 6 2 3" xfId="40426"/>
    <cellStyle name="Normal 3 3 2 2 4 6 3" xfId="18853"/>
    <cellStyle name="Normal 3 3 2 2 4 6 3 2" xfId="47588"/>
    <cellStyle name="Normal 3 3 2 2 4 6 4" xfId="33264"/>
    <cellStyle name="Normal 3 3 2 2 4 7" xfId="8041"/>
    <cellStyle name="Normal 3 3 2 2 4 7 2" xfId="22434"/>
    <cellStyle name="Normal 3 3 2 2 4 7 2 2" xfId="51169"/>
    <cellStyle name="Normal 3 3 2 2 4 7 3" xfId="36845"/>
    <cellStyle name="Normal 3 3 2 2 4 8" xfId="15271"/>
    <cellStyle name="Normal 3 3 2 2 4 8 2" xfId="44007"/>
    <cellStyle name="Normal 3 3 2 2 4 9" xfId="29683"/>
    <cellStyle name="Normal 3 3 2 2 5" xfId="737"/>
    <cellStyle name="Normal 3 3 2 2 5 2" xfId="1188"/>
    <cellStyle name="Normal 3 3 2 2 5 2 2" xfId="2171"/>
    <cellStyle name="Normal 3 3 2 2 5 2 2 2" xfId="3963"/>
    <cellStyle name="Normal 3 3 2 2 5 2 2 2 2" xfId="7622"/>
    <cellStyle name="Normal 3 3 2 2 5 2 2 2 2 2" xfId="14882"/>
    <cellStyle name="Normal 3 3 2 2 5 2 2 2 2 2 2" xfId="29260"/>
    <cellStyle name="Normal 3 3 2 2 5 2 2 2 2 2 2 2" xfId="57994"/>
    <cellStyle name="Normal 3 3 2 2 5 2 2 2 2 2 3" xfId="43670"/>
    <cellStyle name="Normal 3 3 2 2 5 2 2 2 2 3" xfId="22097"/>
    <cellStyle name="Normal 3 3 2 2 5 2 2 2 2 3 2" xfId="50832"/>
    <cellStyle name="Normal 3 3 2 2 5 2 2 2 2 4" xfId="36508"/>
    <cellStyle name="Normal 3 3 2 2 5 2 2 2 3" xfId="11295"/>
    <cellStyle name="Normal 3 3 2 2 5 2 2 2 3 2" xfId="25678"/>
    <cellStyle name="Normal 3 3 2 2 5 2 2 2 3 2 2" xfId="54413"/>
    <cellStyle name="Normal 3 3 2 2 5 2 2 2 3 3" xfId="40089"/>
    <cellStyle name="Normal 3 3 2 2 5 2 2 2 4" xfId="18515"/>
    <cellStyle name="Normal 3 3 2 2 5 2 2 2 4 2" xfId="47251"/>
    <cellStyle name="Normal 3 3 2 2 5 2 2 2 5" xfId="32927"/>
    <cellStyle name="Normal 3 3 2 2 5 2 2 3" xfId="5832"/>
    <cellStyle name="Normal 3 3 2 2 5 2 2 3 2" xfId="13092"/>
    <cellStyle name="Normal 3 3 2 2 5 2 2 3 2 2" xfId="27470"/>
    <cellStyle name="Normal 3 3 2 2 5 2 2 3 2 2 2" xfId="56204"/>
    <cellStyle name="Normal 3 3 2 2 5 2 2 3 2 3" xfId="41880"/>
    <cellStyle name="Normal 3 3 2 2 5 2 2 3 3" xfId="20307"/>
    <cellStyle name="Normal 3 3 2 2 5 2 2 3 3 2" xfId="49042"/>
    <cellStyle name="Normal 3 3 2 2 5 2 2 3 4" xfId="34718"/>
    <cellStyle name="Normal 3 3 2 2 5 2 2 4" xfId="9505"/>
    <cellStyle name="Normal 3 3 2 2 5 2 2 4 2" xfId="23888"/>
    <cellStyle name="Normal 3 3 2 2 5 2 2 4 2 2" xfId="52623"/>
    <cellStyle name="Normal 3 3 2 2 5 2 2 4 3" xfId="38299"/>
    <cellStyle name="Normal 3 3 2 2 5 2 2 5" xfId="16725"/>
    <cellStyle name="Normal 3 3 2 2 5 2 2 5 2" xfId="45461"/>
    <cellStyle name="Normal 3 3 2 2 5 2 2 6" xfId="31137"/>
    <cellStyle name="Normal 3 3 2 2 5 2 3" xfId="3067"/>
    <cellStyle name="Normal 3 3 2 2 5 2 3 2" xfId="6727"/>
    <cellStyle name="Normal 3 3 2 2 5 2 3 2 2" xfId="13987"/>
    <cellStyle name="Normal 3 3 2 2 5 2 3 2 2 2" xfId="28365"/>
    <cellStyle name="Normal 3 3 2 2 5 2 3 2 2 2 2" xfId="57099"/>
    <cellStyle name="Normal 3 3 2 2 5 2 3 2 2 3" xfId="42775"/>
    <cellStyle name="Normal 3 3 2 2 5 2 3 2 3" xfId="21202"/>
    <cellStyle name="Normal 3 3 2 2 5 2 3 2 3 2" xfId="49937"/>
    <cellStyle name="Normal 3 3 2 2 5 2 3 2 4" xfId="35613"/>
    <cellStyle name="Normal 3 3 2 2 5 2 3 3" xfId="10400"/>
    <cellStyle name="Normal 3 3 2 2 5 2 3 3 2" xfId="24783"/>
    <cellStyle name="Normal 3 3 2 2 5 2 3 3 2 2" xfId="53518"/>
    <cellStyle name="Normal 3 3 2 2 5 2 3 3 3" xfId="39194"/>
    <cellStyle name="Normal 3 3 2 2 5 2 3 4" xfId="17620"/>
    <cellStyle name="Normal 3 3 2 2 5 2 3 4 2" xfId="46356"/>
    <cellStyle name="Normal 3 3 2 2 5 2 3 5" xfId="32032"/>
    <cellStyle name="Normal 3 3 2 2 5 2 4" xfId="4932"/>
    <cellStyle name="Normal 3 3 2 2 5 2 4 2" xfId="12197"/>
    <cellStyle name="Normal 3 3 2 2 5 2 4 2 2" xfId="26575"/>
    <cellStyle name="Normal 3 3 2 2 5 2 4 2 2 2" xfId="55309"/>
    <cellStyle name="Normal 3 3 2 2 5 2 4 2 3" xfId="40985"/>
    <cellStyle name="Normal 3 3 2 2 5 2 4 3" xfId="19412"/>
    <cellStyle name="Normal 3 3 2 2 5 2 4 3 2" xfId="48147"/>
    <cellStyle name="Normal 3 3 2 2 5 2 4 4" xfId="33823"/>
    <cellStyle name="Normal 3 3 2 2 5 2 5" xfId="8604"/>
    <cellStyle name="Normal 3 3 2 2 5 2 5 2" xfId="22993"/>
    <cellStyle name="Normal 3 3 2 2 5 2 5 2 2" xfId="51728"/>
    <cellStyle name="Normal 3 3 2 2 5 2 5 3" xfId="37404"/>
    <cellStyle name="Normal 3 3 2 2 5 2 6" xfId="15830"/>
    <cellStyle name="Normal 3 3 2 2 5 2 6 2" xfId="44566"/>
    <cellStyle name="Normal 3 3 2 2 5 2 7" xfId="30242"/>
    <cellStyle name="Normal 3 3 2 2 5 3" xfId="1724"/>
    <cellStyle name="Normal 3 3 2 2 5 3 2" xfId="3516"/>
    <cellStyle name="Normal 3 3 2 2 5 3 2 2" xfId="7175"/>
    <cellStyle name="Normal 3 3 2 2 5 3 2 2 2" xfId="14435"/>
    <cellStyle name="Normal 3 3 2 2 5 3 2 2 2 2" xfId="28813"/>
    <cellStyle name="Normal 3 3 2 2 5 3 2 2 2 2 2" xfId="57547"/>
    <cellStyle name="Normal 3 3 2 2 5 3 2 2 2 3" xfId="43223"/>
    <cellStyle name="Normal 3 3 2 2 5 3 2 2 3" xfId="21650"/>
    <cellStyle name="Normal 3 3 2 2 5 3 2 2 3 2" xfId="50385"/>
    <cellStyle name="Normal 3 3 2 2 5 3 2 2 4" xfId="36061"/>
    <cellStyle name="Normal 3 3 2 2 5 3 2 3" xfId="10848"/>
    <cellStyle name="Normal 3 3 2 2 5 3 2 3 2" xfId="25231"/>
    <cellStyle name="Normal 3 3 2 2 5 3 2 3 2 2" xfId="53966"/>
    <cellStyle name="Normal 3 3 2 2 5 3 2 3 3" xfId="39642"/>
    <cellStyle name="Normal 3 3 2 2 5 3 2 4" xfId="18068"/>
    <cellStyle name="Normal 3 3 2 2 5 3 2 4 2" xfId="46804"/>
    <cellStyle name="Normal 3 3 2 2 5 3 2 5" xfId="32480"/>
    <cellStyle name="Normal 3 3 2 2 5 3 3" xfId="5385"/>
    <cellStyle name="Normal 3 3 2 2 5 3 3 2" xfId="12645"/>
    <cellStyle name="Normal 3 3 2 2 5 3 3 2 2" xfId="27023"/>
    <cellStyle name="Normal 3 3 2 2 5 3 3 2 2 2" xfId="55757"/>
    <cellStyle name="Normal 3 3 2 2 5 3 3 2 3" xfId="41433"/>
    <cellStyle name="Normal 3 3 2 2 5 3 3 3" xfId="19860"/>
    <cellStyle name="Normal 3 3 2 2 5 3 3 3 2" xfId="48595"/>
    <cellStyle name="Normal 3 3 2 2 5 3 3 4" xfId="34271"/>
    <cellStyle name="Normal 3 3 2 2 5 3 4" xfId="9058"/>
    <cellStyle name="Normal 3 3 2 2 5 3 4 2" xfId="23441"/>
    <cellStyle name="Normal 3 3 2 2 5 3 4 2 2" xfId="52176"/>
    <cellStyle name="Normal 3 3 2 2 5 3 4 3" xfId="37852"/>
    <cellStyle name="Normal 3 3 2 2 5 3 5" xfId="16278"/>
    <cellStyle name="Normal 3 3 2 2 5 3 5 2" xfId="45014"/>
    <cellStyle name="Normal 3 3 2 2 5 3 6" xfId="30690"/>
    <cellStyle name="Normal 3 3 2 2 5 4" xfId="2620"/>
    <cellStyle name="Normal 3 3 2 2 5 4 2" xfId="6280"/>
    <cellStyle name="Normal 3 3 2 2 5 4 2 2" xfId="13540"/>
    <cellStyle name="Normal 3 3 2 2 5 4 2 2 2" xfId="27918"/>
    <cellStyle name="Normal 3 3 2 2 5 4 2 2 2 2" xfId="56652"/>
    <cellStyle name="Normal 3 3 2 2 5 4 2 2 3" xfId="42328"/>
    <cellStyle name="Normal 3 3 2 2 5 4 2 3" xfId="20755"/>
    <cellStyle name="Normal 3 3 2 2 5 4 2 3 2" xfId="49490"/>
    <cellStyle name="Normal 3 3 2 2 5 4 2 4" xfId="35166"/>
    <cellStyle name="Normal 3 3 2 2 5 4 3" xfId="9953"/>
    <cellStyle name="Normal 3 3 2 2 5 4 3 2" xfId="24336"/>
    <cellStyle name="Normal 3 3 2 2 5 4 3 2 2" xfId="53071"/>
    <cellStyle name="Normal 3 3 2 2 5 4 3 3" xfId="38747"/>
    <cellStyle name="Normal 3 3 2 2 5 4 4" xfId="17173"/>
    <cellStyle name="Normal 3 3 2 2 5 4 4 2" xfId="45909"/>
    <cellStyle name="Normal 3 3 2 2 5 4 5" xfId="31585"/>
    <cellStyle name="Normal 3 3 2 2 5 5" xfId="4484"/>
    <cellStyle name="Normal 3 3 2 2 5 5 2" xfId="11750"/>
    <cellStyle name="Normal 3 3 2 2 5 5 2 2" xfId="26128"/>
    <cellStyle name="Normal 3 3 2 2 5 5 2 2 2" xfId="54862"/>
    <cellStyle name="Normal 3 3 2 2 5 5 2 3" xfId="40538"/>
    <cellStyle name="Normal 3 3 2 2 5 5 3" xfId="18965"/>
    <cellStyle name="Normal 3 3 2 2 5 5 3 2" xfId="47700"/>
    <cellStyle name="Normal 3 3 2 2 5 5 4" xfId="33376"/>
    <cellStyle name="Normal 3 3 2 2 5 6" xfId="8157"/>
    <cellStyle name="Normal 3 3 2 2 5 6 2" xfId="22546"/>
    <cellStyle name="Normal 3 3 2 2 5 6 2 2" xfId="51281"/>
    <cellStyle name="Normal 3 3 2 2 5 6 3" xfId="36957"/>
    <cellStyle name="Normal 3 3 2 2 5 7" xfId="15383"/>
    <cellStyle name="Normal 3 3 2 2 5 7 2" xfId="44119"/>
    <cellStyle name="Normal 3 3 2 2 5 8" xfId="29795"/>
    <cellStyle name="Normal 3 3 2 2 6" xfId="964"/>
    <cellStyle name="Normal 3 3 2 2 6 2" xfId="1947"/>
    <cellStyle name="Normal 3 3 2 2 6 2 2" xfId="3739"/>
    <cellStyle name="Normal 3 3 2 2 6 2 2 2" xfId="7398"/>
    <cellStyle name="Normal 3 3 2 2 6 2 2 2 2" xfId="14658"/>
    <cellStyle name="Normal 3 3 2 2 6 2 2 2 2 2" xfId="29036"/>
    <cellStyle name="Normal 3 3 2 2 6 2 2 2 2 2 2" xfId="57770"/>
    <cellStyle name="Normal 3 3 2 2 6 2 2 2 2 3" xfId="43446"/>
    <cellStyle name="Normal 3 3 2 2 6 2 2 2 3" xfId="21873"/>
    <cellStyle name="Normal 3 3 2 2 6 2 2 2 3 2" xfId="50608"/>
    <cellStyle name="Normal 3 3 2 2 6 2 2 2 4" xfId="36284"/>
    <cellStyle name="Normal 3 3 2 2 6 2 2 3" xfId="11071"/>
    <cellStyle name="Normal 3 3 2 2 6 2 2 3 2" xfId="25454"/>
    <cellStyle name="Normal 3 3 2 2 6 2 2 3 2 2" xfId="54189"/>
    <cellStyle name="Normal 3 3 2 2 6 2 2 3 3" xfId="39865"/>
    <cellStyle name="Normal 3 3 2 2 6 2 2 4" xfId="18291"/>
    <cellStyle name="Normal 3 3 2 2 6 2 2 4 2" xfId="47027"/>
    <cellStyle name="Normal 3 3 2 2 6 2 2 5" xfId="32703"/>
    <cellStyle name="Normal 3 3 2 2 6 2 3" xfId="5608"/>
    <cellStyle name="Normal 3 3 2 2 6 2 3 2" xfId="12868"/>
    <cellStyle name="Normal 3 3 2 2 6 2 3 2 2" xfId="27246"/>
    <cellStyle name="Normal 3 3 2 2 6 2 3 2 2 2" xfId="55980"/>
    <cellStyle name="Normal 3 3 2 2 6 2 3 2 3" xfId="41656"/>
    <cellStyle name="Normal 3 3 2 2 6 2 3 3" xfId="20083"/>
    <cellStyle name="Normal 3 3 2 2 6 2 3 3 2" xfId="48818"/>
    <cellStyle name="Normal 3 3 2 2 6 2 3 4" xfId="34494"/>
    <cellStyle name="Normal 3 3 2 2 6 2 4" xfId="9281"/>
    <cellStyle name="Normal 3 3 2 2 6 2 4 2" xfId="23664"/>
    <cellStyle name="Normal 3 3 2 2 6 2 4 2 2" xfId="52399"/>
    <cellStyle name="Normal 3 3 2 2 6 2 4 3" xfId="38075"/>
    <cellStyle name="Normal 3 3 2 2 6 2 5" xfId="16501"/>
    <cellStyle name="Normal 3 3 2 2 6 2 5 2" xfId="45237"/>
    <cellStyle name="Normal 3 3 2 2 6 2 6" xfId="30913"/>
    <cellStyle name="Normal 3 3 2 2 6 3" xfId="2843"/>
    <cellStyle name="Normal 3 3 2 2 6 3 2" xfId="6503"/>
    <cellStyle name="Normal 3 3 2 2 6 3 2 2" xfId="13763"/>
    <cellStyle name="Normal 3 3 2 2 6 3 2 2 2" xfId="28141"/>
    <cellStyle name="Normal 3 3 2 2 6 3 2 2 2 2" xfId="56875"/>
    <cellStyle name="Normal 3 3 2 2 6 3 2 2 3" xfId="42551"/>
    <cellStyle name="Normal 3 3 2 2 6 3 2 3" xfId="20978"/>
    <cellStyle name="Normal 3 3 2 2 6 3 2 3 2" xfId="49713"/>
    <cellStyle name="Normal 3 3 2 2 6 3 2 4" xfId="35389"/>
    <cellStyle name="Normal 3 3 2 2 6 3 3" xfId="10176"/>
    <cellStyle name="Normal 3 3 2 2 6 3 3 2" xfId="24559"/>
    <cellStyle name="Normal 3 3 2 2 6 3 3 2 2" xfId="53294"/>
    <cellStyle name="Normal 3 3 2 2 6 3 3 3" xfId="38970"/>
    <cellStyle name="Normal 3 3 2 2 6 3 4" xfId="17396"/>
    <cellStyle name="Normal 3 3 2 2 6 3 4 2" xfId="46132"/>
    <cellStyle name="Normal 3 3 2 2 6 3 5" xfId="31808"/>
    <cellStyle name="Normal 3 3 2 2 6 4" xfId="4708"/>
    <cellStyle name="Normal 3 3 2 2 6 4 2" xfId="11973"/>
    <cellStyle name="Normal 3 3 2 2 6 4 2 2" xfId="26351"/>
    <cellStyle name="Normal 3 3 2 2 6 4 2 2 2" xfId="55085"/>
    <cellStyle name="Normal 3 3 2 2 6 4 2 3" xfId="40761"/>
    <cellStyle name="Normal 3 3 2 2 6 4 3" xfId="19188"/>
    <cellStyle name="Normal 3 3 2 2 6 4 3 2" xfId="47923"/>
    <cellStyle name="Normal 3 3 2 2 6 4 4" xfId="33599"/>
    <cellStyle name="Normal 3 3 2 2 6 5" xfId="8380"/>
    <cellStyle name="Normal 3 3 2 2 6 5 2" xfId="22769"/>
    <cellStyle name="Normal 3 3 2 2 6 5 2 2" xfId="51504"/>
    <cellStyle name="Normal 3 3 2 2 6 5 3" xfId="37180"/>
    <cellStyle name="Normal 3 3 2 2 6 6" xfId="15606"/>
    <cellStyle name="Normal 3 3 2 2 6 6 2" xfId="44342"/>
    <cellStyle name="Normal 3 3 2 2 6 7" xfId="30018"/>
    <cellStyle name="Normal 3 3 2 2 7" xfId="1478"/>
    <cellStyle name="Normal 3 3 2 2 7 2" xfId="3292"/>
    <cellStyle name="Normal 3 3 2 2 7 2 2" xfId="6951"/>
    <cellStyle name="Normal 3 3 2 2 7 2 2 2" xfId="14211"/>
    <cellStyle name="Normal 3 3 2 2 7 2 2 2 2" xfId="28589"/>
    <cellStyle name="Normal 3 3 2 2 7 2 2 2 2 2" xfId="57323"/>
    <cellStyle name="Normal 3 3 2 2 7 2 2 2 3" xfId="42999"/>
    <cellStyle name="Normal 3 3 2 2 7 2 2 3" xfId="21426"/>
    <cellStyle name="Normal 3 3 2 2 7 2 2 3 2" xfId="50161"/>
    <cellStyle name="Normal 3 3 2 2 7 2 2 4" xfId="35837"/>
    <cellStyle name="Normal 3 3 2 2 7 2 3" xfId="10624"/>
    <cellStyle name="Normal 3 3 2 2 7 2 3 2" xfId="25007"/>
    <cellStyle name="Normal 3 3 2 2 7 2 3 2 2" xfId="53742"/>
    <cellStyle name="Normal 3 3 2 2 7 2 3 3" xfId="39418"/>
    <cellStyle name="Normal 3 3 2 2 7 2 4" xfId="17844"/>
    <cellStyle name="Normal 3 3 2 2 7 2 4 2" xfId="46580"/>
    <cellStyle name="Normal 3 3 2 2 7 2 5" xfId="32256"/>
    <cellStyle name="Normal 3 3 2 2 7 3" xfId="5160"/>
    <cellStyle name="Normal 3 3 2 2 7 3 2" xfId="12421"/>
    <cellStyle name="Normal 3 3 2 2 7 3 2 2" xfId="26799"/>
    <cellStyle name="Normal 3 3 2 2 7 3 2 2 2" xfId="55533"/>
    <cellStyle name="Normal 3 3 2 2 7 3 2 3" xfId="41209"/>
    <cellStyle name="Normal 3 3 2 2 7 3 3" xfId="19636"/>
    <cellStyle name="Normal 3 3 2 2 7 3 3 2" xfId="48371"/>
    <cellStyle name="Normal 3 3 2 2 7 3 4" xfId="34047"/>
    <cellStyle name="Normal 3 3 2 2 7 4" xfId="8833"/>
    <cellStyle name="Normal 3 3 2 2 7 4 2" xfId="23217"/>
    <cellStyle name="Normal 3 3 2 2 7 4 2 2" xfId="51952"/>
    <cellStyle name="Normal 3 3 2 2 7 4 3" xfId="37628"/>
    <cellStyle name="Normal 3 3 2 2 7 5" xfId="16054"/>
    <cellStyle name="Normal 3 3 2 2 7 5 2" xfId="44790"/>
    <cellStyle name="Normal 3 3 2 2 7 6" xfId="30466"/>
    <cellStyle name="Normal 3 3 2 2 8" xfId="2396"/>
    <cellStyle name="Normal 3 3 2 2 8 2" xfId="6056"/>
    <cellStyle name="Normal 3 3 2 2 8 2 2" xfId="13316"/>
    <cellStyle name="Normal 3 3 2 2 8 2 2 2" xfId="27694"/>
    <cellStyle name="Normal 3 3 2 2 8 2 2 2 2" xfId="56428"/>
    <cellStyle name="Normal 3 3 2 2 8 2 2 3" xfId="42104"/>
    <cellStyle name="Normal 3 3 2 2 8 2 3" xfId="20531"/>
    <cellStyle name="Normal 3 3 2 2 8 2 3 2" xfId="49266"/>
    <cellStyle name="Normal 3 3 2 2 8 2 4" xfId="34942"/>
    <cellStyle name="Normal 3 3 2 2 8 3" xfId="9729"/>
    <cellStyle name="Normal 3 3 2 2 8 3 2" xfId="24112"/>
    <cellStyle name="Normal 3 3 2 2 8 3 2 2" xfId="52847"/>
    <cellStyle name="Normal 3 3 2 2 8 3 3" xfId="38523"/>
    <cellStyle name="Normal 3 3 2 2 8 4" xfId="16949"/>
    <cellStyle name="Normal 3 3 2 2 8 4 2" xfId="45685"/>
    <cellStyle name="Normal 3 3 2 2 8 5" xfId="31361"/>
    <cellStyle name="Normal 3 3 2 2 9" xfId="4250"/>
    <cellStyle name="Normal 3 3 2 2 9 2" xfId="11525"/>
    <cellStyle name="Normal 3 3 2 2 9 2 2" xfId="25904"/>
    <cellStyle name="Normal 3 3 2 2 9 2 2 2" xfId="54638"/>
    <cellStyle name="Normal 3 3 2 2 9 2 3" xfId="40314"/>
    <cellStyle name="Normal 3 3 2 2 9 3" xfId="18741"/>
    <cellStyle name="Normal 3 3 2 2 9 3 2" xfId="47476"/>
    <cellStyle name="Normal 3 3 2 2 9 4" xfId="33152"/>
    <cellStyle name="Normal 3 3 2 3" xfId="351"/>
    <cellStyle name="Normal 3 3 2 3 10" xfId="15173"/>
    <cellStyle name="Normal 3 3 2 3 10 2" xfId="43909"/>
    <cellStyle name="Normal 3 3 2 3 11" xfId="29585"/>
    <cellStyle name="Normal 3 3 2 3 2" xfId="451"/>
    <cellStyle name="Normal 3 3 2 3 2 10" xfId="29641"/>
    <cellStyle name="Normal 3 3 2 3 2 2" xfId="651"/>
    <cellStyle name="Normal 3 3 2 3 2 2 2" xfId="923"/>
    <cellStyle name="Normal 3 3 2 3 2 2 2 2" xfId="1370"/>
    <cellStyle name="Normal 3 3 2 3 2 2 2 2 2" xfId="2353"/>
    <cellStyle name="Normal 3 3 2 3 2 2 2 2 2 2" xfId="4145"/>
    <cellStyle name="Normal 3 3 2 3 2 2 2 2 2 2 2" xfId="7804"/>
    <cellStyle name="Normal 3 3 2 3 2 2 2 2 2 2 2 2" xfId="15064"/>
    <cellStyle name="Normal 3 3 2 3 2 2 2 2 2 2 2 2 2" xfId="29442"/>
    <cellStyle name="Normal 3 3 2 3 2 2 2 2 2 2 2 2 2 2" xfId="58176"/>
    <cellStyle name="Normal 3 3 2 3 2 2 2 2 2 2 2 2 3" xfId="43852"/>
    <cellStyle name="Normal 3 3 2 3 2 2 2 2 2 2 2 3" xfId="22279"/>
    <cellStyle name="Normal 3 3 2 3 2 2 2 2 2 2 2 3 2" xfId="51014"/>
    <cellStyle name="Normal 3 3 2 3 2 2 2 2 2 2 2 4" xfId="36690"/>
    <cellStyle name="Normal 3 3 2 3 2 2 2 2 2 2 3" xfId="11477"/>
    <cellStyle name="Normal 3 3 2 3 2 2 2 2 2 2 3 2" xfId="25860"/>
    <cellStyle name="Normal 3 3 2 3 2 2 2 2 2 2 3 2 2" xfId="54595"/>
    <cellStyle name="Normal 3 3 2 3 2 2 2 2 2 2 3 3" xfId="40271"/>
    <cellStyle name="Normal 3 3 2 3 2 2 2 2 2 2 4" xfId="18697"/>
    <cellStyle name="Normal 3 3 2 3 2 2 2 2 2 2 4 2" xfId="47433"/>
    <cellStyle name="Normal 3 3 2 3 2 2 2 2 2 2 5" xfId="33109"/>
    <cellStyle name="Normal 3 3 2 3 2 2 2 2 2 3" xfId="6014"/>
    <cellStyle name="Normal 3 3 2 3 2 2 2 2 2 3 2" xfId="13274"/>
    <cellStyle name="Normal 3 3 2 3 2 2 2 2 2 3 2 2" xfId="27652"/>
    <cellStyle name="Normal 3 3 2 3 2 2 2 2 2 3 2 2 2" xfId="56386"/>
    <cellStyle name="Normal 3 3 2 3 2 2 2 2 2 3 2 3" xfId="42062"/>
    <cellStyle name="Normal 3 3 2 3 2 2 2 2 2 3 3" xfId="20489"/>
    <cellStyle name="Normal 3 3 2 3 2 2 2 2 2 3 3 2" xfId="49224"/>
    <cellStyle name="Normal 3 3 2 3 2 2 2 2 2 3 4" xfId="34900"/>
    <cellStyle name="Normal 3 3 2 3 2 2 2 2 2 4" xfId="9687"/>
    <cellStyle name="Normal 3 3 2 3 2 2 2 2 2 4 2" xfId="24070"/>
    <cellStyle name="Normal 3 3 2 3 2 2 2 2 2 4 2 2" xfId="52805"/>
    <cellStyle name="Normal 3 3 2 3 2 2 2 2 2 4 3" xfId="38481"/>
    <cellStyle name="Normal 3 3 2 3 2 2 2 2 2 5" xfId="16907"/>
    <cellStyle name="Normal 3 3 2 3 2 2 2 2 2 5 2" xfId="45643"/>
    <cellStyle name="Normal 3 3 2 3 2 2 2 2 2 6" xfId="31319"/>
    <cellStyle name="Normal 3 3 2 3 2 2 2 2 3" xfId="3249"/>
    <cellStyle name="Normal 3 3 2 3 2 2 2 2 3 2" xfId="6909"/>
    <cellStyle name="Normal 3 3 2 3 2 2 2 2 3 2 2" xfId="14169"/>
    <cellStyle name="Normal 3 3 2 3 2 2 2 2 3 2 2 2" xfId="28547"/>
    <cellStyle name="Normal 3 3 2 3 2 2 2 2 3 2 2 2 2" xfId="57281"/>
    <cellStyle name="Normal 3 3 2 3 2 2 2 2 3 2 2 3" xfId="42957"/>
    <cellStyle name="Normal 3 3 2 3 2 2 2 2 3 2 3" xfId="21384"/>
    <cellStyle name="Normal 3 3 2 3 2 2 2 2 3 2 3 2" xfId="50119"/>
    <cellStyle name="Normal 3 3 2 3 2 2 2 2 3 2 4" xfId="35795"/>
    <cellStyle name="Normal 3 3 2 3 2 2 2 2 3 3" xfId="10582"/>
    <cellStyle name="Normal 3 3 2 3 2 2 2 2 3 3 2" xfId="24965"/>
    <cellStyle name="Normal 3 3 2 3 2 2 2 2 3 3 2 2" xfId="53700"/>
    <cellStyle name="Normal 3 3 2 3 2 2 2 2 3 3 3" xfId="39376"/>
    <cellStyle name="Normal 3 3 2 3 2 2 2 2 3 4" xfId="17802"/>
    <cellStyle name="Normal 3 3 2 3 2 2 2 2 3 4 2" xfId="46538"/>
    <cellStyle name="Normal 3 3 2 3 2 2 2 2 3 5" xfId="32214"/>
    <cellStyle name="Normal 3 3 2 3 2 2 2 2 4" xfId="5114"/>
    <cellStyle name="Normal 3 3 2 3 2 2 2 2 4 2" xfId="12379"/>
    <cellStyle name="Normal 3 3 2 3 2 2 2 2 4 2 2" xfId="26757"/>
    <cellStyle name="Normal 3 3 2 3 2 2 2 2 4 2 2 2" xfId="55491"/>
    <cellStyle name="Normal 3 3 2 3 2 2 2 2 4 2 3" xfId="41167"/>
    <cellStyle name="Normal 3 3 2 3 2 2 2 2 4 3" xfId="19594"/>
    <cellStyle name="Normal 3 3 2 3 2 2 2 2 4 3 2" xfId="48329"/>
    <cellStyle name="Normal 3 3 2 3 2 2 2 2 4 4" xfId="34005"/>
    <cellStyle name="Normal 3 3 2 3 2 2 2 2 5" xfId="8786"/>
    <cellStyle name="Normal 3 3 2 3 2 2 2 2 5 2" xfId="23175"/>
    <cellStyle name="Normal 3 3 2 3 2 2 2 2 5 2 2" xfId="51910"/>
    <cellStyle name="Normal 3 3 2 3 2 2 2 2 5 3" xfId="37586"/>
    <cellStyle name="Normal 3 3 2 3 2 2 2 2 6" xfId="16012"/>
    <cellStyle name="Normal 3 3 2 3 2 2 2 2 6 2" xfId="44748"/>
    <cellStyle name="Normal 3 3 2 3 2 2 2 2 7" xfId="30424"/>
    <cellStyle name="Normal 3 3 2 3 2 2 2 3" xfId="1906"/>
    <cellStyle name="Normal 3 3 2 3 2 2 2 3 2" xfId="3698"/>
    <cellStyle name="Normal 3 3 2 3 2 2 2 3 2 2" xfId="7357"/>
    <cellStyle name="Normal 3 3 2 3 2 2 2 3 2 2 2" xfId="14617"/>
    <cellStyle name="Normal 3 3 2 3 2 2 2 3 2 2 2 2" xfId="28995"/>
    <cellStyle name="Normal 3 3 2 3 2 2 2 3 2 2 2 2 2" xfId="57729"/>
    <cellStyle name="Normal 3 3 2 3 2 2 2 3 2 2 2 3" xfId="43405"/>
    <cellStyle name="Normal 3 3 2 3 2 2 2 3 2 2 3" xfId="21832"/>
    <cellStyle name="Normal 3 3 2 3 2 2 2 3 2 2 3 2" xfId="50567"/>
    <cellStyle name="Normal 3 3 2 3 2 2 2 3 2 2 4" xfId="36243"/>
    <cellStyle name="Normal 3 3 2 3 2 2 2 3 2 3" xfId="11030"/>
    <cellStyle name="Normal 3 3 2 3 2 2 2 3 2 3 2" xfId="25413"/>
    <cellStyle name="Normal 3 3 2 3 2 2 2 3 2 3 2 2" xfId="54148"/>
    <cellStyle name="Normal 3 3 2 3 2 2 2 3 2 3 3" xfId="39824"/>
    <cellStyle name="Normal 3 3 2 3 2 2 2 3 2 4" xfId="18250"/>
    <cellStyle name="Normal 3 3 2 3 2 2 2 3 2 4 2" xfId="46986"/>
    <cellStyle name="Normal 3 3 2 3 2 2 2 3 2 5" xfId="32662"/>
    <cellStyle name="Normal 3 3 2 3 2 2 2 3 3" xfId="5567"/>
    <cellStyle name="Normal 3 3 2 3 2 2 2 3 3 2" xfId="12827"/>
    <cellStyle name="Normal 3 3 2 3 2 2 2 3 3 2 2" xfId="27205"/>
    <cellStyle name="Normal 3 3 2 3 2 2 2 3 3 2 2 2" xfId="55939"/>
    <cellStyle name="Normal 3 3 2 3 2 2 2 3 3 2 3" xfId="41615"/>
    <cellStyle name="Normal 3 3 2 3 2 2 2 3 3 3" xfId="20042"/>
    <cellStyle name="Normal 3 3 2 3 2 2 2 3 3 3 2" xfId="48777"/>
    <cellStyle name="Normal 3 3 2 3 2 2 2 3 3 4" xfId="34453"/>
    <cellStyle name="Normal 3 3 2 3 2 2 2 3 4" xfId="9240"/>
    <cellStyle name="Normal 3 3 2 3 2 2 2 3 4 2" xfId="23623"/>
    <cellStyle name="Normal 3 3 2 3 2 2 2 3 4 2 2" xfId="52358"/>
    <cellStyle name="Normal 3 3 2 3 2 2 2 3 4 3" xfId="38034"/>
    <cellStyle name="Normal 3 3 2 3 2 2 2 3 5" xfId="16460"/>
    <cellStyle name="Normal 3 3 2 3 2 2 2 3 5 2" xfId="45196"/>
    <cellStyle name="Normal 3 3 2 3 2 2 2 3 6" xfId="30872"/>
    <cellStyle name="Normal 3 3 2 3 2 2 2 4" xfId="2802"/>
    <cellStyle name="Normal 3 3 2 3 2 2 2 4 2" xfId="6462"/>
    <cellStyle name="Normal 3 3 2 3 2 2 2 4 2 2" xfId="13722"/>
    <cellStyle name="Normal 3 3 2 3 2 2 2 4 2 2 2" xfId="28100"/>
    <cellStyle name="Normal 3 3 2 3 2 2 2 4 2 2 2 2" xfId="56834"/>
    <cellStyle name="Normal 3 3 2 3 2 2 2 4 2 2 3" xfId="42510"/>
    <cellStyle name="Normal 3 3 2 3 2 2 2 4 2 3" xfId="20937"/>
    <cellStyle name="Normal 3 3 2 3 2 2 2 4 2 3 2" xfId="49672"/>
    <cellStyle name="Normal 3 3 2 3 2 2 2 4 2 4" xfId="35348"/>
    <cellStyle name="Normal 3 3 2 3 2 2 2 4 3" xfId="10135"/>
    <cellStyle name="Normal 3 3 2 3 2 2 2 4 3 2" xfId="24518"/>
    <cellStyle name="Normal 3 3 2 3 2 2 2 4 3 2 2" xfId="53253"/>
    <cellStyle name="Normal 3 3 2 3 2 2 2 4 3 3" xfId="38929"/>
    <cellStyle name="Normal 3 3 2 3 2 2 2 4 4" xfId="17355"/>
    <cellStyle name="Normal 3 3 2 3 2 2 2 4 4 2" xfId="46091"/>
    <cellStyle name="Normal 3 3 2 3 2 2 2 4 5" xfId="31767"/>
    <cellStyle name="Normal 3 3 2 3 2 2 2 5" xfId="4667"/>
    <cellStyle name="Normal 3 3 2 3 2 2 2 5 2" xfId="11932"/>
    <cellStyle name="Normal 3 3 2 3 2 2 2 5 2 2" xfId="26310"/>
    <cellStyle name="Normal 3 3 2 3 2 2 2 5 2 2 2" xfId="55044"/>
    <cellStyle name="Normal 3 3 2 3 2 2 2 5 2 3" xfId="40720"/>
    <cellStyle name="Normal 3 3 2 3 2 2 2 5 3" xfId="19147"/>
    <cellStyle name="Normal 3 3 2 3 2 2 2 5 3 2" xfId="47882"/>
    <cellStyle name="Normal 3 3 2 3 2 2 2 5 4" xfId="33558"/>
    <cellStyle name="Normal 3 3 2 3 2 2 2 6" xfId="8339"/>
    <cellStyle name="Normal 3 3 2 3 2 2 2 6 2" xfId="22728"/>
    <cellStyle name="Normal 3 3 2 3 2 2 2 6 2 2" xfId="51463"/>
    <cellStyle name="Normal 3 3 2 3 2 2 2 6 3" xfId="37139"/>
    <cellStyle name="Normal 3 3 2 3 2 2 2 7" xfId="15565"/>
    <cellStyle name="Normal 3 3 2 3 2 2 2 7 2" xfId="44301"/>
    <cellStyle name="Normal 3 3 2 3 2 2 2 8" xfId="29977"/>
    <cellStyle name="Normal 3 3 2 3 2 2 3" xfId="1146"/>
    <cellStyle name="Normal 3 3 2 3 2 2 3 2" xfId="2129"/>
    <cellStyle name="Normal 3 3 2 3 2 2 3 2 2" xfId="3921"/>
    <cellStyle name="Normal 3 3 2 3 2 2 3 2 2 2" xfId="7580"/>
    <cellStyle name="Normal 3 3 2 3 2 2 3 2 2 2 2" xfId="14840"/>
    <cellStyle name="Normal 3 3 2 3 2 2 3 2 2 2 2 2" xfId="29218"/>
    <cellStyle name="Normal 3 3 2 3 2 2 3 2 2 2 2 2 2" xfId="57952"/>
    <cellStyle name="Normal 3 3 2 3 2 2 3 2 2 2 2 3" xfId="43628"/>
    <cellStyle name="Normal 3 3 2 3 2 2 3 2 2 2 3" xfId="22055"/>
    <cellStyle name="Normal 3 3 2 3 2 2 3 2 2 2 3 2" xfId="50790"/>
    <cellStyle name="Normal 3 3 2 3 2 2 3 2 2 2 4" xfId="36466"/>
    <cellStyle name="Normal 3 3 2 3 2 2 3 2 2 3" xfId="11253"/>
    <cellStyle name="Normal 3 3 2 3 2 2 3 2 2 3 2" xfId="25636"/>
    <cellStyle name="Normal 3 3 2 3 2 2 3 2 2 3 2 2" xfId="54371"/>
    <cellStyle name="Normal 3 3 2 3 2 2 3 2 2 3 3" xfId="40047"/>
    <cellStyle name="Normal 3 3 2 3 2 2 3 2 2 4" xfId="18473"/>
    <cellStyle name="Normal 3 3 2 3 2 2 3 2 2 4 2" xfId="47209"/>
    <cellStyle name="Normal 3 3 2 3 2 2 3 2 2 5" xfId="32885"/>
    <cellStyle name="Normal 3 3 2 3 2 2 3 2 3" xfId="5790"/>
    <cellStyle name="Normal 3 3 2 3 2 2 3 2 3 2" xfId="13050"/>
    <cellStyle name="Normal 3 3 2 3 2 2 3 2 3 2 2" xfId="27428"/>
    <cellStyle name="Normal 3 3 2 3 2 2 3 2 3 2 2 2" xfId="56162"/>
    <cellStyle name="Normal 3 3 2 3 2 2 3 2 3 2 3" xfId="41838"/>
    <cellStyle name="Normal 3 3 2 3 2 2 3 2 3 3" xfId="20265"/>
    <cellStyle name="Normal 3 3 2 3 2 2 3 2 3 3 2" xfId="49000"/>
    <cellStyle name="Normal 3 3 2 3 2 2 3 2 3 4" xfId="34676"/>
    <cellStyle name="Normal 3 3 2 3 2 2 3 2 4" xfId="9463"/>
    <cellStyle name="Normal 3 3 2 3 2 2 3 2 4 2" xfId="23846"/>
    <cellStyle name="Normal 3 3 2 3 2 2 3 2 4 2 2" xfId="52581"/>
    <cellStyle name="Normal 3 3 2 3 2 2 3 2 4 3" xfId="38257"/>
    <cellStyle name="Normal 3 3 2 3 2 2 3 2 5" xfId="16683"/>
    <cellStyle name="Normal 3 3 2 3 2 2 3 2 5 2" xfId="45419"/>
    <cellStyle name="Normal 3 3 2 3 2 2 3 2 6" xfId="31095"/>
    <cellStyle name="Normal 3 3 2 3 2 2 3 3" xfId="3025"/>
    <cellStyle name="Normal 3 3 2 3 2 2 3 3 2" xfId="6685"/>
    <cellStyle name="Normal 3 3 2 3 2 2 3 3 2 2" xfId="13945"/>
    <cellStyle name="Normal 3 3 2 3 2 2 3 3 2 2 2" xfId="28323"/>
    <cellStyle name="Normal 3 3 2 3 2 2 3 3 2 2 2 2" xfId="57057"/>
    <cellStyle name="Normal 3 3 2 3 2 2 3 3 2 2 3" xfId="42733"/>
    <cellStyle name="Normal 3 3 2 3 2 2 3 3 2 3" xfId="21160"/>
    <cellStyle name="Normal 3 3 2 3 2 2 3 3 2 3 2" xfId="49895"/>
    <cellStyle name="Normal 3 3 2 3 2 2 3 3 2 4" xfId="35571"/>
    <cellStyle name="Normal 3 3 2 3 2 2 3 3 3" xfId="10358"/>
    <cellStyle name="Normal 3 3 2 3 2 2 3 3 3 2" xfId="24741"/>
    <cellStyle name="Normal 3 3 2 3 2 2 3 3 3 2 2" xfId="53476"/>
    <cellStyle name="Normal 3 3 2 3 2 2 3 3 3 3" xfId="39152"/>
    <cellStyle name="Normal 3 3 2 3 2 2 3 3 4" xfId="17578"/>
    <cellStyle name="Normal 3 3 2 3 2 2 3 3 4 2" xfId="46314"/>
    <cellStyle name="Normal 3 3 2 3 2 2 3 3 5" xfId="31990"/>
    <cellStyle name="Normal 3 3 2 3 2 2 3 4" xfId="4890"/>
    <cellStyle name="Normal 3 3 2 3 2 2 3 4 2" xfId="12155"/>
    <cellStyle name="Normal 3 3 2 3 2 2 3 4 2 2" xfId="26533"/>
    <cellStyle name="Normal 3 3 2 3 2 2 3 4 2 2 2" xfId="55267"/>
    <cellStyle name="Normal 3 3 2 3 2 2 3 4 2 3" xfId="40943"/>
    <cellStyle name="Normal 3 3 2 3 2 2 3 4 3" xfId="19370"/>
    <cellStyle name="Normal 3 3 2 3 2 2 3 4 3 2" xfId="48105"/>
    <cellStyle name="Normal 3 3 2 3 2 2 3 4 4" xfId="33781"/>
    <cellStyle name="Normal 3 3 2 3 2 2 3 5" xfId="8562"/>
    <cellStyle name="Normal 3 3 2 3 2 2 3 5 2" xfId="22951"/>
    <cellStyle name="Normal 3 3 2 3 2 2 3 5 2 2" xfId="51686"/>
    <cellStyle name="Normal 3 3 2 3 2 2 3 5 3" xfId="37362"/>
    <cellStyle name="Normal 3 3 2 3 2 2 3 6" xfId="15788"/>
    <cellStyle name="Normal 3 3 2 3 2 2 3 6 2" xfId="44524"/>
    <cellStyle name="Normal 3 3 2 3 2 2 3 7" xfId="30200"/>
    <cellStyle name="Normal 3 3 2 3 2 2 4" xfId="1678"/>
    <cellStyle name="Normal 3 3 2 3 2 2 4 2" xfId="3474"/>
    <cellStyle name="Normal 3 3 2 3 2 2 4 2 2" xfId="7133"/>
    <cellStyle name="Normal 3 3 2 3 2 2 4 2 2 2" xfId="14393"/>
    <cellStyle name="Normal 3 3 2 3 2 2 4 2 2 2 2" xfId="28771"/>
    <cellStyle name="Normal 3 3 2 3 2 2 4 2 2 2 2 2" xfId="57505"/>
    <cellStyle name="Normal 3 3 2 3 2 2 4 2 2 2 3" xfId="43181"/>
    <cellStyle name="Normal 3 3 2 3 2 2 4 2 2 3" xfId="21608"/>
    <cellStyle name="Normal 3 3 2 3 2 2 4 2 2 3 2" xfId="50343"/>
    <cellStyle name="Normal 3 3 2 3 2 2 4 2 2 4" xfId="36019"/>
    <cellStyle name="Normal 3 3 2 3 2 2 4 2 3" xfId="10806"/>
    <cellStyle name="Normal 3 3 2 3 2 2 4 2 3 2" xfId="25189"/>
    <cellStyle name="Normal 3 3 2 3 2 2 4 2 3 2 2" xfId="53924"/>
    <cellStyle name="Normal 3 3 2 3 2 2 4 2 3 3" xfId="39600"/>
    <cellStyle name="Normal 3 3 2 3 2 2 4 2 4" xfId="18026"/>
    <cellStyle name="Normal 3 3 2 3 2 2 4 2 4 2" xfId="46762"/>
    <cellStyle name="Normal 3 3 2 3 2 2 4 2 5" xfId="32438"/>
    <cellStyle name="Normal 3 3 2 3 2 2 4 3" xfId="5343"/>
    <cellStyle name="Normal 3 3 2 3 2 2 4 3 2" xfId="12603"/>
    <cellStyle name="Normal 3 3 2 3 2 2 4 3 2 2" xfId="26981"/>
    <cellStyle name="Normal 3 3 2 3 2 2 4 3 2 2 2" xfId="55715"/>
    <cellStyle name="Normal 3 3 2 3 2 2 4 3 2 3" xfId="41391"/>
    <cellStyle name="Normal 3 3 2 3 2 2 4 3 3" xfId="19818"/>
    <cellStyle name="Normal 3 3 2 3 2 2 4 3 3 2" xfId="48553"/>
    <cellStyle name="Normal 3 3 2 3 2 2 4 3 4" xfId="34229"/>
    <cellStyle name="Normal 3 3 2 3 2 2 4 4" xfId="9016"/>
    <cellStyle name="Normal 3 3 2 3 2 2 4 4 2" xfId="23399"/>
    <cellStyle name="Normal 3 3 2 3 2 2 4 4 2 2" xfId="52134"/>
    <cellStyle name="Normal 3 3 2 3 2 2 4 4 3" xfId="37810"/>
    <cellStyle name="Normal 3 3 2 3 2 2 4 5" xfId="16236"/>
    <cellStyle name="Normal 3 3 2 3 2 2 4 5 2" xfId="44972"/>
    <cellStyle name="Normal 3 3 2 3 2 2 4 6" xfId="30648"/>
    <cellStyle name="Normal 3 3 2 3 2 2 5" xfId="2578"/>
    <cellStyle name="Normal 3 3 2 3 2 2 5 2" xfId="6238"/>
    <cellStyle name="Normal 3 3 2 3 2 2 5 2 2" xfId="13498"/>
    <cellStyle name="Normal 3 3 2 3 2 2 5 2 2 2" xfId="27876"/>
    <cellStyle name="Normal 3 3 2 3 2 2 5 2 2 2 2" xfId="56610"/>
    <cellStyle name="Normal 3 3 2 3 2 2 5 2 2 3" xfId="42286"/>
    <cellStyle name="Normal 3 3 2 3 2 2 5 2 3" xfId="20713"/>
    <cellStyle name="Normal 3 3 2 3 2 2 5 2 3 2" xfId="49448"/>
    <cellStyle name="Normal 3 3 2 3 2 2 5 2 4" xfId="35124"/>
    <cellStyle name="Normal 3 3 2 3 2 2 5 3" xfId="9911"/>
    <cellStyle name="Normal 3 3 2 3 2 2 5 3 2" xfId="24294"/>
    <cellStyle name="Normal 3 3 2 3 2 2 5 3 2 2" xfId="53029"/>
    <cellStyle name="Normal 3 3 2 3 2 2 5 3 3" xfId="38705"/>
    <cellStyle name="Normal 3 3 2 3 2 2 5 4" xfId="17131"/>
    <cellStyle name="Normal 3 3 2 3 2 2 5 4 2" xfId="45867"/>
    <cellStyle name="Normal 3 3 2 3 2 2 5 5" xfId="31543"/>
    <cellStyle name="Normal 3 3 2 3 2 2 6" xfId="4441"/>
    <cellStyle name="Normal 3 3 2 3 2 2 6 2" xfId="11708"/>
    <cellStyle name="Normal 3 3 2 3 2 2 6 2 2" xfId="26086"/>
    <cellStyle name="Normal 3 3 2 3 2 2 6 2 2 2" xfId="54820"/>
    <cellStyle name="Normal 3 3 2 3 2 2 6 2 3" xfId="40496"/>
    <cellStyle name="Normal 3 3 2 3 2 2 6 3" xfId="18923"/>
    <cellStyle name="Normal 3 3 2 3 2 2 6 3 2" xfId="47658"/>
    <cellStyle name="Normal 3 3 2 3 2 2 6 4" xfId="33334"/>
    <cellStyle name="Normal 3 3 2 3 2 2 7" xfId="8112"/>
    <cellStyle name="Normal 3 3 2 3 2 2 7 2" xfId="22504"/>
    <cellStyle name="Normal 3 3 2 3 2 2 7 2 2" xfId="51239"/>
    <cellStyle name="Normal 3 3 2 3 2 2 7 3" xfId="36915"/>
    <cellStyle name="Normal 3 3 2 3 2 2 8" xfId="15341"/>
    <cellStyle name="Normal 3 3 2 3 2 2 8 2" xfId="44077"/>
    <cellStyle name="Normal 3 3 2 3 2 2 9" xfId="29753"/>
    <cellStyle name="Normal 3 3 2 3 2 3" xfId="809"/>
    <cellStyle name="Normal 3 3 2 3 2 3 2" xfId="1258"/>
    <cellStyle name="Normal 3 3 2 3 2 3 2 2" xfId="2241"/>
    <cellStyle name="Normal 3 3 2 3 2 3 2 2 2" xfId="4033"/>
    <cellStyle name="Normal 3 3 2 3 2 3 2 2 2 2" xfId="7692"/>
    <cellStyle name="Normal 3 3 2 3 2 3 2 2 2 2 2" xfId="14952"/>
    <cellStyle name="Normal 3 3 2 3 2 3 2 2 2 2 2 2" xfId="29330"/>
    <cellStyle name="Normal 3 3 2 3 2 3 2 2 2 2 2 2 2" xfId="58064"/>
    <cellStyle name="Normal 3 3 2 3 2 3 2 2 2 2 2 3" xfId="43740"/>
    <cellStyle name="Normal 3 3 2 3 2 3 2 2 2 2 3" xfId="22167"/>
    <cellStyle name="Normal 3 3 2 3 2 3 2 2 2 2 3 2" xfId="50902"/>
    <cellStyle name="Normal 3 3 2 3 2 3 2 2 2 2 4" xfId="36578"/>
    <cellStyle name="Normal 3 3 2 3 2 3 2 2 2 3" xfId="11365"/>
    <cellStyle name="Normal 3 3 2 3 2 3 2 2 2 3 2" xfId="25748"/>
    <cellStyle name="Normal 3 3 2 3 2 3 2 2 2 3 2 2" xfId="54483"/>
    <cellStyle name="Normal 3 3 2 3 2 3 2 2 2 3 3" xfId="40159"/>
    <cellStyle name="Normal 3 3 2 3 2 3 2 2 2 4" xfId="18585"/>
    <cellStyle name="Normal 3 3 2 3 2 3 2 2 2 4 2" xfId="47321"/>
    <cellStyle name="Normal 3 3 2 3 2 3 2 2 2 5" xfId="32997"/>
    <cellStyle name="Normal 3 3 2 3 2 3 2 2 3" xfId="5902"/>
    <cellStyle name="Normal 3 3 2 3 2 3 2 2 3 2" xfId="13162"/>
    <cellStyle name="Normal 3 3 2 3 2 3 2 2 3 2 2" xfId="27540"/>
    <cellStyle name="Normal 3 3 2 3 2 3 2 2 3 2 2 2" xfId="56274"/>
    <cellStyle name="Normal 3 3 2 3 2 3 2 2 3 2 3" xfId="41950"/>
    <cellStyle name="Normal 3 3 2 3 2 3 2 2 3 3" xfId="20377"/>
    <cellStyle name="Normal 3 3 2 3 2 3 2 2 3 3 2" xfId="49112"/>
    <cellStyle name="Normal 3 3 2 3 2 3 2 2 3 4" xfId="34788"/>
    <cellStyle name="Normal 3 3 2 3 2 3 2 2 4" xfId="9575"/>
    <cellStyle name="Normal 3 3 2 3 2 3 2 2 4 2" xfId="23958"/>
    <cellStyle name="Normal 3 3 2 3 2 3 2 2 4 2 2" xfId="52693"/>
    <cellStyle name="Normal 3 3 2 3 2 3 2 2 4 3" xfId="38369"/>
    <cellStyle name="Normal 3 3 2 3 2 3 2 2 5" xfId="16795"/>
    <cellStyle name="Normal 3 3 2 3 2 3 2 2 5 2" xfId="45531"/>
    <cellStyle name="Normal 3 3 2 3 2 3 2 2 6" xfId="31207"/>
    <cellStyle name="Normal 3 3 2 3 2 3 2 3" xfId="3137"/>
    <cellStyle name="Normal 3 3 2 3 2 3 2 3 2" xfId="6797"/>
    <cellStyle name="Normal 3 3 2 3 2 3 2 3 2 2" xfId="14057"/>
    <cellStyle name="Normal 3 3 2 3 2 3 2 3 2 2 2" xfId="28435"/>
    <cellStyle name="Normal 3 3 2 3 2 3 2 3 2 2 2 2" xfId="57169"/>
    <cellStyle name="Normal 3 3 2 3 2 3 2 3 2 2 3" xfId="42845"/>
    <cellStyle name="Normal 3 3 2 3 2 3 2 3 2 3" xfId="21272"/>
    <cellStyle name="Normal 3 3 2 3 2 3 2 3 2 3 2" xfId="50007"/>
    <cellStyle name="Normal 3 3 2 3 2 3 2 3 2 4" xfId="35683"/>
    <cellStyle name="Normal 3 3 2 3 2 3 2 3 3" xfId="10470"/>
    <cellStyle name="Normal 3 3 2 3 2 3 2 3 3 2" xfId="24853"/>
    <cellStyle name="Normal 3 3 2 3 2 3 2 3 3 2 2" xfId="53588"/>
    <cellStyle name="Normal 3 3 2 3 2 3 2 3 3 3" xfId="39264"/>
    <cellStyle name="Normal 3 3 2 3 2 3 2 3 4" xfId="17690"/>
    <cellStyle name="Normal 3 3 2 3 2 3 2 3 4 2" xfId="46426"/>
    <cellStyle name="Normal 3 3 2 3 2 3 2 3 5" xfId="32102"/>
    <cellStyle name="Normal 3 3 2 3 2 3 2 4" xfId="5002"/>
    <cellStyle name="Normal 3 3 2 3 2 3 2 4 2" xfId="12267"/>
    <cellStyle name="Normal 3 3 2 3 2 3 2 4 2 2" xfId="26645"/>
    <cellStyle name="Normal 3 3 2 3 2 3 2 4 2 2 2" xfId="55379"/>
    <cellStyle name="Normal 3 3 2 3 2 3 2 4 2 3" xfId="41055"/>
    <cellStyle name="Normal 3 3 2 3 2 3 2 4 3" xfId="19482"/>
    <cellStyle name="Normal 3 3 2 3 2 3 2 4 3 2" xfId="48217"/>
    <cellStyle name="Normal 3 3 2 3 2 3 2 4 4" xfId="33893"/>
    <cellStyle name="Normal 3 3 2 3 2 3 2 5" xfId="8674"/>
    <cellStyle name="Normal 3 3 2 3 2 3 2 5 2" xfId="23063"/>
    <cellStyle name="Normal 3 3 2 3 2 3 2 5 2 2" xfId="51798"/>
    <cellStyle name="Normal 3 3 2 3 2 3 2 5 3" xfId="37474"/>
    <cellStyle name="Normal 3 3 2 3 2 3 2 6" xfId="15900"/>
    <cellStyle name="Normal 3 3 2 3 2 3 2 6 2" xfId="44636"/>
    <cellStyle name="Normal 3 3 2 3 2 3 2 7" xfId="30312"/>
    <cellStyle name="Normal 3 3 2 3 2 3 3" xfId="1794"/>
    <cellStyle name="Normal 3 3 2 3 2 3 3 2" xfId="3586"/>
    <cellStyle name="Normal 3 3 2 3 2 3 3 2 2" xfId="7245"/>
    <cellStyle name="Normal 3 3 2 3 2 3 3 2 2 2" xfId="14505"/>
    <cellStyle name="Normal 3 3 2 3 2 3 3 2 2 2 2" xfId="28883"/>
    <cellStyle name="Normal 3 3 2 3 2 3 3 2 2 2 2 2" xfId="57617"/>
    <cellStyle name="Normal 3 3 2 3 2 3 3 2 2 2 3" xfId="43293"/>
    <cellStyle name="Normal 3 3 2 3 2 3 3 2 2 3" xfId="21720"/>
    <cellStyle name="Normal 3 3 2 3 2 3 3 2 2 3 2" xfId="50455"/>
    <cellStyle name="Normal 3 3 2 3 2 3 3 2 2 4" xfId="36131"/>
    <cellStyle name="Normal 3 3 2 3 2 3 3 2 3" xfId="10918"/>
    <cellStyle name="Normal 3 3 2 3 2 3 3 2 3 2" xfId="25301"/>
    <cellStyle name="Normal 3 3 2 3 2 3 3 2 3 2 2" xfId="54036"/>
    <cellStyle name="Normal 3 3 2 3 2 3 3 2 3 3" xfId="39712"/>
    <cellStyle name="Normal 3 3 2 3 2 3 3 2 4" xfId="18138"/>
    <cellStyle name="Normal 3 3 2 3 2 3 3 2 4 2" xfId="46874"/>
    <cellStyle name="Normal 3 3 2 3 2 3 3 2 5" xfId="32550"/>
    <cellStyle name="Normal 3 3 2 3 2 3 3 3" xfId="5455"/>
    <cellStyle name="Normal 3 3 2 3 2 3 3 3 2" xfId="12715"/>
    <cellStyle name="Normal 3 3 2 3 2 3 3 3 2 2" xfId="27093"/>
    <cellStyle name="Normal 3 3 2 3 2 3 3 3 2 2 2" xfId="55827"/>
    <cellStyle name="Normal 3 3 2 3 2 3 3 3 2 3" xfId="41503"/>
    <cellStyle name="Normal 3 3 2 3 2 3 3 3 3" xfId="19930"/>
    <cellStyle name="Normal 3 3 2 3 2 3 3 3 3 2" xfId="48665"/>
    <cellStyle name="Normal 3 3 2 3 2 3 3 3 4" xfId="34341"/>
    <cellStyle name="Normal 3 3 2 3 2 3 3 4" xfId="9128"/>
    <cellStyle name="Normal 3 3 2 3 2 3 3 4 2" xfId="23511"/>
    <cellStyle name="Normal 3 3 2 3 2 3 3 4 2 2" xfId="52246"/>
    <cellStyle name="Normal 3 3 2 3 2 3 3 4 3" xfId="37922"/>
    <cellStyle name="Normal 3 3 2 3 2 3 3 5" xfId="16348"/>
    <cellStyle name="Normal 3 3 2 3 2 3 3 5 2" xfId="45084"/>
    <cellStyle name="Normal 3 3 2 3 2 3 3 6" xfId="30760"/>
    <cellStyle name="Normal 3 3 2 3 2 3 4" xfId="2690"/>
    <cellStyle name="Normal 3 3 2 3 2 3 4 2" xfId="6350"/>
    <cellStyle name="Normal 3 3 2 3 2 3 4 2 2" xfId="13610"/>
    <cellStyle name="Normal 3 3 2 3 2 3 4 2 2 2" xfId="27988"/>
    <cellStyle name="Normal 3 3 2 3 2 3 4 2 2 2 2" xfId="56722"/>
    <cellStyle name="Normal 3 3 2 3 2 3 4 2 2 3" xfId="42398"/>
    <cellStyle name="Normal 3 3 2 3 2 3 4 2 3" xfId="20825"/>
    <cellStyle name="Normal 3 3 2 3 2 3 4 2 3 2" xfId="49560"/>
    <cellStyle name="Normal 3 3 2 3 2 3 4 2 4" xfId="35236"/>
    <cellStyle name="Normal 3 3 2 3 2 3 4 3" xfId="10023"/>
    <cellStyle name="Normal 3 3 2 3 2 3 4 3 2" xfId="24406"/>
    <cellStyle name="Normal 3 3 2 3 2 3 4 3 2 2" xfId="53141"/>
    <cellStyle name="Normal 3 3 2 3 2 3 4 3 3" xfId="38817"/>
    <cellStyle name="Normal 3 3 2 3 2 3 4 4" xfId="17243"/>
    <cellStyle name="Normal 3 3 2 3 2 3 4 4 2" xfId="45979"/>
    <cellStyle name="Normal 3 3 2 3 2 3 4 5" xfId="31655"/>
    <cellStyle name="Normal 3 3 2 3 2 3 5" xfId="4554"/>
    <cellStyle name="Normal 3 3 2 3 2 3 5 2" xfId="11820"/>
    <cellStyle name="Normal 3 3 2 3 2 3 5 2 2" xfId="26198"/>
    <cellStyle name="Normal 3 3 2 3 2 3 5 2 2 2" xfId="54932"/>
    <cellStyle name="Normal 3 3 2 3 2 3 5 2 3" xfId="40608"/>
    <cellStyle name="Normal 3 3 2 3 2 3 5 3" xfId="19035"/>
    <cellStyle name="Normal 3 3 2 3 2 3 5 3 2" xfId="47770"/>
    <cellStyle name="Normal 3 3 2 3 2 3 5 4" xfId="33446"/>
    <cellStyle name="Normal 3 3 2 3 2 3 6" xfId="8227"/>
    <cellStyle name="Normal 3 3 2 3 2 3 6 2" xfId="22616"/>
    <cellStyle name="Normal 3 3 2 3 2 3 6 2 2" xfId="51351"/>
    <cellStyle name="Normal 3 3 2 3 2 3 6 3" xfId="37027"/>
    <cellStyle name="Normal 3 3 2 3 2 3 7" xfId="15453"/>
    <cellStyle name="Normal 3 3 2 3 2 3 7 2" xfId="44189"/>
    <cellStyle name="Normal 3 3 2 3 2 3 8" xfId="29865"/>
    <cellStyle name="Normal 3 3 2 3 2 4" xfId="1034"/>
    <cellStyle name="Normal 3 3 2 3 2 4 2" xfId="2017"/>
    <cellStyle name="Normal 3 3 2 3 2 4 2 2" xfId="3809"/>
    <cellStyle name="Normal 3 3 2 3 2 4 2 2 2" xfId="7468"/>
    <cellStyle name="Normal 3 3 2 3 2 4 2 2 2 2" xfId="14728"/>
    <cellStyle name="Normal 3 3 2 3 2 4 2 2 2 2 2" xfId="29106"/>
    <cellStyle name="Normal 3 3 2 3 2 4 2 2 2 2 2 2" xfId="57840"/>
    <cellStyle name="Normal 3 3 2 3 2 4 2 2 2 2 3" xfId="43516"/>
    <cellStyle name="Normal 3 3 2 3 2 4 2 2 2 3" xfId="21943"/>
    <cellStyle name="Normal 3 3 2 3 2 4 2 2 2 3 2" xfId="50678"/>
    <cellStyle name="Normal 3 3 2 3 2 4 2 2 2 4" xfId="36354"/>
    <cellStyle name="Normal 3 3 2 3 2 4 2 2 3" xfId="11141"/>
    <cellStyle name="Normal 3 3 2 3 2 4 2 2 3 2" xfId="25524"/>
    <cellStyle name="Normal 3 3 2 3 2 4 2 2 3 2 2" xfId="54259"/>
    <cellStyle name="Normal 3 3 2 3 2 4 2 2 3 3" xfId="39935"/>
    <cellStyle name="Normal 3 3 2 3 2 4 2 2 4" xfId="18361"/>
    <cellStyle name="Normal 3 3 2 3 2 4 2 2 4 2" xfId="47097"/>
    <cellStyle name="Normal 3 3 2 3 2 4 2 2 5" xfId="32773"/>
    <cellStyle name="Normal 3 3 2 3 2 4 2 3" xfId="5678"/>
    <cellStyle name="Normal 3 3 2 3 2 4 2 3 2" xfId="12938"/>
    <cellStyle name="Normal 3 3 2 3 2 4 2 3 2 2" xfId="27316"/>
    <cellStyle name="Normal 3 3 2 3 2 4 2 3 2 2 2" xfId="56050"/>
    <cellStyle name="Normal 3 3 2 3 2 4 2 3 2 3" xfId="41726"/>
    <cellStyle name="Normal 3 3 2 3 2 4 2 3 3" xfId="20153"/>
    <cellStyle name="Normal 3 3 2 3 2 4 2 3 3 2" xfId="48888"/>
    <cellStyle name="Normal 3 3 2 3 2 4 2 3 4" xfId="34564"/>
    <cellStyle name="Normal 3 3 2 3 2 4 2 4" xfId="9351"/>
    <cellStyle name="Normal 3 3 2 3 2 4 2 4 2" xfId="23734"/>
    <cellStyle name="Normal 3 3 2 3 2 4 2 4 2 2" xfId="52469"/>
    <cellStyle name="Normal 3 3 2 3 2 4 2 4 3" xfId="38145"/>
    <cellStyle name="Normal 3 3 2 3 2 4 2 5" xfId="16571"/>
    <cellStyle name="Normal 3 3 2 3 2 4 2 5 2" xfId="45307"/>
    <cellStyle name="Normal 3 3 2 3 2 4 2 6" xfId="30983"/>
    <cellStyle name="Normal 3 3 2 3 2 4 3" xfId="2913"/>
    <cellStyle name="Normal 3 3 2 3 2 4 3 2" xfId="6573"/>
    <cellStyle name="Normal 3 3 2 3 2 4 3 2 2" xfId="13833"/>
    <cellStyle name="Normal 3 3 2 3 2 4 3 2 2 2" xfId="28211"/>
    <cellStyle name="Normal 3 3 2 3 2 4 3 2 2 2 2" xfId="56945"/>
    <cellStyle name="Normal 3 3 2 3 2 4 3 2 2 3" xfId="42621"/>
    <cellStyle name="Normal 3 3 2 3 2 4 3 2 3" xfId="21048"/>
    <cellStyle name="Normal 3 3 2 3 2 4 3 2 3 2" xfId="49783"/>
    <cellStyle name="Normal 3 3 2 3 2 4 3 2 4" xfId="35459"/>
    <cellStyle name="Normal 3 3 2 3 2 4 3 3" xfId="10246"/>
    <cellStyle name="Normal 3 3 2 3 2 4 3 3 2" xfId="24629"/>
    <cellStyle name="Normal 3 3 2 3 2 4 3 3 2 2" xfId="53364"/>
    <cellStyle name="Normal 3 3 2 3 2 4 3 3 3" xfId="39040"/>
    <cellStyle name="Normal 3 3 2 3 2 4 3 4" xfId="17466"/>
    <cellStyle name="Normal 3 3 2 3 2 4 3 4 2" xfId="46202"/>
    <cellStyle name="Normal 3 3 2 3 2 4 3 5" xfId="31878"/>
    <cellStyle name="Normal 3 3 2 3 2 4 4" xfId="4778"/>
    <cellStyle name="Normal 3 3 2 3 2 4 4 2" xfId="12043"/>
    <cellStyle name="Normal 3 3 2 3 2 4 4 2 2" xfId="26421"/>
    <cellStyle name="Normal 3 3 2 3 2 4 4 2 2 2" xfId="55155"/>
    <cellStyle name="Normal 3 3 2 3 2 4 4 2 3" xfId="40831"/>
    <cellStyle name="Normal 3 3 2 3 2 4 4 3" xfId="19258"/>
    <cellStyle name="Normal 3 3 2 3 2 4 4 3 2" xfId="47993"/>
    <cellStyle name="Normal 3 3 2 3 2 4 4 4" xfId="33669"/>
    <cellStyle name="Normal 3 3 2 3 2 4 5" xfId="8450"/>
    <cellStyle name="Normal 3 3 2 3 2 4 5 2" xfId="22839"/>
    <cellStyle name="Normal 3 3 2 3 2 4 5 2 2" xfId="51574"/>
    <cellStyle name="Normal 3 3 2 3 2 4 5 3" xfId="37250"/>
    <cellStyle name="Normal 3 3 2 3 2 4 6" xfId="15676"/>
    <cellStyle name="Normal 3 3 2 3 2 4 6 2" xfId="44412"/>
    <cellStyle name="Normal 3 3 2 3 2 4 7" xfId="30088"/>
    <cellStyle name="Normal 3 3 2 3 2 5" xfId="1558"/>
    <cellStyle name="Normal 3 3 2 3 2 5 2" xfId="3362"/>
    <cellStyle name="Normal 3 3 2 3 2 5 2 2" xfId="7021"/>
    <cellStyle name="Normal 3 3 2 3 2 5 2 2 2" xfId="14281"/>
    <cellStyle name="Normal 3 3 2 3 2 5 2 2 2 2" xfId="28659"/>
    <cellStyle name="Normal 3 3 2 3 2 5 2 2 2 2 2" xfId="57393"/>
    <cellStyle name="Normal 3 3 2 3 2 5 2 2 2 3" xfId="43069"/>
    <cellStyle name="Normal 3 3 2 3 2 5 2 2 3" xfId="21496"/>
    <cellStyle name="Normal 3 3 2 3 2 5 2 2 3 2" xfId="50231"/>
    <cellStyle name="Normal 3 3 2 3 2 5 2 2 4" xfId="35907"/>
    <cellStyle name="Normal 3 3 2 3 2 5 2 3" xfId="10694"/>
    <cellStyle name="Normal 3 3 2 3 2 5 2 3 2" xfId="25077"/>
    <cellStyle name="Normal 3 3 2 3 2 5 2 3 2 2" xfId="53812"/>
    <cellStyle name="Normal 3 3 2 3 2 5 2 3 3" xfId="39488"/>
    <cellStyle name="Normal 3 3 2 3 2 5 2 4" xfId="17914"/>
    <cellStyle name="Normal 3 3 2 3 2 5 2 4 2" xfId="46650"/>
    <cellStyle name="Normal 3 3 2 3 2 5 2 5" xfId="32326"/>
    <cellStyle name="Normal 3 3 2 3 2 5 3" xfId="5231"/>
    <cellStyle name="Normal 3 3 2 3 2 5 3 2" xfId="12491"/>
    <cellStyle name="Normal 3 3 2 3 2 5 3 2 2" xfId="26869"/>
    <cellStyle name="Normal 3 3 2 3 2 5 3 2 2 2" xfId="55603"/>
    <cellStyle name="Normal 3 3 2 3 2 5 3 2 3" xfId="41279"/>
    <cellStyle name="Normal 3 3 2 3 2 5 3 3" xfId="19706"/>
    <cellStyle name="Normal 3 3 2 3 2 5 3 3 2" xfId="48441"/>
    <cellStyle name="Normal 3 3 2 3 2 5 3 4" xfId="34117"/>
    <cellStyle name="Normal 3 3 2 3 2 5 4" xfId="8904"/>
    <cellStyle name="Normal 3 3 2 3 2 5 4 2" xfId="23287"/>
    <cellStyle name="Normal 3 3 2 3 2 5 4 2 2" xfId="52022"/>
    <cellStyle name="Normal 3 3 2 3 2 5 4 3" xfId="37698"/>
    <cellStyle name="Normal 3 3 2 3 2 5 5" xfId="16124"/>
    <cellStyle name="Normal 3 3 2 3 2 5 5 2" xfId="44860"/>
    <cellStyle name="Normal 3 3 2 3 2 5 6" xfId="30536"/>
    <cellStyle name="Normal 3 3 2 3 2 6" xfId="2466"/>
    <cellStyle name="Normal 3 3 2 3 2 6 2" xfId="6126"/>
    <cellStyle name="Normal 3 3 2 3 2 6 2 2" xfId="13386"/>
    <cellStyle name="Normal 3 3 2 3 2 6 2 2 2" xfId="27764"/>
    <cellStyle name="Normal 3 3 2 3 2 6 2 2 2 2" xfId="56498"/>
    <cellStyle name="Normal 3 3 2 3 2 6 2 2 3" xfId="42174"/>
    <cellStyle name="Normal 3 3 2 3 2 6 2 3" xfId="20601"/>
    <cellStyle name="Normal 3 3 2 3 2 6 2 3 2" xfId="49336"/>
    <cellStyle name="Normal 3 3 2 3 2 6 2 4" xfId="35012"/>
    <cellStyle name="Normal 3 3 2 3 2 6 3" xfId="9799"/>
    <cellStyle name="Normal 3 3 2 3 2 6 3 2" xfId="24182"/>
    <cellStyle name="Normal 3 3 2 3 2 6 3 2 2" xfId="52917"/>
    <cellStyle name="Normal 3 3 2 3 2 6 3 3" xfId="38593"/>
    <cellStyle name="Normal 3 3 2 3 2 6 4" xfId="17019"/>
    <cellStyle name="Normal 3 3 2 3 2 6 4 2" xfId="45755"/>
    <cellStyle name="Normal 3 3 2 3 2 6 5" xfId="31431"/>
    <cellStyle name="Normal 3 3 2 3 2 7" xfId="4325"/>
    <cellStyle name="Normal 3 3 2 3 2 7 2" xfId="11595"/>
    <cellStyle name="Normal 3 3 2 3 2 7 2 2" xfId="25974"/>
    <cellStyle name="Normal 3 3 2 3 2 7 2 2 2" xfId="54708"/>
    <cellStyle name="Normal 3 3 2 3 2 7 2 3" xfId="40384"/>
    <cellStyle name="Normal 3 3 2 3 2 7 3" xfId="18811"/>
    <cellStyle name="Normal 3 3 2 3 2 7 3 2" xfId="47546"/>
    <cellStyle name="Normal 3 3 2 3 2 7 4" xfId="33222"/>
    <cellStyle name="Normal 3 3 2 3 2 8" xfId="7994"/>
    <cellStyle name="Normal 3 3 2 3 2 8 2" xfId="22392"/>
    <cellStyle name="Normal 3 3 2 3 2 8 2 2" xfId="51127"/>
    <cellStyle name="Normal 3 3 2 3 2 8 3" xfId="36803"/>
    <cellStyle name="Normal 3 3 2 3 2 9" xfId="15229"/>
    <cellStyle name="Normal 3 3 2 3 2 9 2" xfId="43965"/>
    <cellStyle name="Normal 3 3 2 3 3" xfId="590"/>
    <cellStyle name="Normal 3 3 2 3 3 2" xfId="867"/>
    <cellStyle name="Normal 3 3 2 3 3 2 2" xfId="1314"/>
    <cellStyle name="Normal 3 3 2 3 3 2 2 2" xfId="2297"/>
    <cellStyle name="Normal 3 3 2 3 3 2 2 2 2" xfId="4089"/>
    <cellStyle name="Normal 3 3 2 3 3 2 2 2 2 2" xfId="7748"/>
    <cellStyle name="Normal 3 3 2 3 3 2 2 2 2 2 2" xfId="15008"/>
    <cellStyle name="Normal 3 3 2 3 3 2 2 2 2 2 2 2" xfId="29386"/>
    <cellStyle name="Normal 3 3 2 3 3 2 2 2 2 2 2 2 2" xfId="58120"/>
    <cellStyle name="Normal 3 3 2 3 3 2 2 2 2 2 2 3" xfId="43796"/>
    <cellStyle name="Normal 3 3 2 3 3 2 2 2 2 2 3" xfId="22223"/>
    <cellStyle name="Normal 3 3 2 3 3 2 2 2 2 2 3 2" xfId="50958"/>
    <cellStyle name="Normal 3 3 2 3 3 2 2 2 2 2 4" xfId="36634"/>
    <cellStyle name="Normal 3 3 2 3 3 2 2 2 2 3" xfId="11421"/>
    <cellStyle name="Normal 3 3 2 3 3 2 2 2 2 3 2" xfId="25804"/>
    <cellStyle name="Normal 3 3 2 3 3 2 2 2 2 3 2 2" xfId="54539"/>
    <cellStyle name="Normal 3 3 2 3 3 2 2 2 2 3 3" xfId="40215"/>
    <cellStyle name="Normal 3 3 2 3 3 2 2 2 2 4" xfId="18641"/>
    <cellStyle name="Normal 3 3 2 3 3 2 2 2 2 4 2" xfId="47377"/>
    <cellStyle name="Normal 3 3 2 3 3 2 2 2 2 5" xfId="33053"/>
    <cellStyle name="Normal 3 3 2 3 3 2 2 2 3" xfId="5958"/>
    <cellStyle name="Normal 3 3 2 3 3 2 2 2 3 2" xfId="13218"/>
    <cellStyle name="Normal 3 3 2 3 3 2 2 2 3 2 2" xfId="27596"/>
    <cellStyle name="Normal 3 3 2 3 3 2 2 2 3 2 2 2" xfId="56330"/>
    <cellStyle name="Normal 3 3 2 3 3 2 2 2 3 2 3" xfId="42006"/>
    <cellStyle name="Normal 3 3 2 3 3 2 2 2 3 3" xfId="20433"/>
    <cellStyle name="Normal 3 3 2 3 3 2 2 2 3 3 2" xfId="49168"/>
    <cellStyle name="Normal 3 3 2 3 3 2 2 2 3 4" xfId="34844"/>
    <cellStyle name="Normal 3 3 2 3 3 2 2 2 4" xfId="9631"/>
    <cellStyle name="Normal 3 3 2 3 3 2 2 2 4 2" xfId="24014"/>
    <cellStyle name="Normal 3 3 2 3 3 2 2 2 4 2 2" xfId="52749"/>
    <cellStyle name="Normal 3 3 2 3 3 2 2 2 4 3" xfId="38425"/>
    <cellStyle name="Normal 3 3 2 3 3 2 2 2 5" xfId="16851"/>
    <cellStyle name="Normal 3 3 2 3 3 2 2 2 5 2" xfId="45587"/>
    <cellStyle name="Normal 3 3 2 3 3 2 2 2 6" xfId="31263"/>
    <cellStyle name="Normal 3 3 2 3 3 2 2 3" xfId="3193"/>
    <cellStyle name="Normal 3 3 2 3 3 2 2 3 2" xfId="6853"/>
    <cellStyle name="Normal 3 3 2 3 3 2 2 3 2 2" xfId="14113"/>
    <cellStyle name="Normal 3 3 2 3 3 2 2 3 2 2 2" xfId="28491"/>
    <cellStyle name="Normal 3 3 2 3 3 2 2 3 2 2 2 2" xfId="57225"/>
    <cellStyle name="Normal 3 3 2 3 3 2 2 3 2 2 3" xfId="42901"/>
    <cellStyle name="Normal 3 3 2 3 3 2 2 3 2 3" xfId="21328"/>
    <cellStyle name="Normal 3 3 2 3 3 2 2 3 2 3 2" xfId="50063"/>
    <cellStyle name="Normal 3 3 2 3 3 2 2 3 2 4" xfId="35739"/>
    <cellStyle name="Normal 3 3 2 3 3 2 2 3 3" xfId="10526"/>
    <cellStyle name="Normal 3 3 2 3 3 2 2 3 3 2" xfId="24909"/>
    <cellStyle name="Normal 3 3 2 3 3 2 2 3 3 2 2" xfId="53644"/>
    <cellStyle name="Normal 3 3 2 3 3 2 2 3 3 3" xfId="39320"/>
    <cellStyle name="Normal 3 3 2 3 3 2 2 3 4" xfId="17746"/>
    <cellStyle name="Normal 3 3 2 3 3 2 2 3 4 2" xfId="46482"/>
    <cellStyle name="Normal 3 3 2 3 3 2 2 3 5" xfId="32158"/>
    <cellStyle name="Normal 3 3 2 3 3 2 2 4" xfId="5058"/>
    <cellStyle name="Normal 3 3 2 3 3 2 2 4 2" xfId="12323"/>
    <cellStyle name="Normal 3 3 2 3 3 2 2 4 2 2" xfId="26701"/>
    <cellStyle name="Normal 3 3 2 3 3 2 2 4 2 2 2" xfId="55435"/>
    <cellStyle name="Normal 3 3 2 3 3 2 2 4 2 3" xfId="41111"/>
    <cellStyle name="Normal 3 3 2 3 3 2 2 4 3" xfId="19538"/>
    <cellStyle name="Normal 3 3 2 3 3 2 2 4 3 2" xfId="48273"/>
    <cellStyle name="Normal 3 3 2 3 3 2 2 4 4" xfId="33949"/>
    <cellStyle name="Normal 3 3 2 3 3 2 2 5" xfId="8730"/>
    <cellStyle name="Normal 3 3 2 3 3 2 2 5 2" xfId="23119"/>
    <cellStyle name="Normal 3 3 2 3 3 2 2 5 2 2" xfId="51854"/>
    <cellStyle name="Normal 3 3 2 3 3 2 2 5 3" xfId="37530"/>
    <cellStyle name="Normal 3 3 2 3 3 2 2 6" xfId="15956"/>
    <cellStyle name="Normal 3 3 2 3 3 2 2 6 2" xfId="44692"/>
    <cellStyle name="Normal 3 3 2 3 3 2 2 7" xfId="30368"/>
    <cellStyle name="Normal 3 3 2 3 3 2 3" xfId="1850"/>
    <cellStyle name="Normal 3 3 2 3 3 2 3 2" xfId="3642"/>
    <cellStyle name="Normal 3 3 2 3 3 2 3 2 2" xfId="7301"/>
    <cellStyle name="Normal 3 3 2 3 3 2 3 2 2 2" xfId="14561"/>
    <cellStyle name="Normal 3 3 2 3 3 2 3 2 2 2 2" xfId="28939"/>
    <cellStyle name="Normal 3 3 2 3 3 2 3 2 2 2 2 2" xfId="57673"/>
    <cellStyle name="Normal 3 3 2 3 3 2 3 2 2 2 3" xfId="43349"/>
    <cellStyle name="Normal 3 3 2 3 3 2 3 2 2 3" xfId="21776"/>
    <cellStyle name="Normal 3 3 2 3 3 2 3 2 2 3 2" xfId="50511"/>
    <cellStyle name="Normal 3 3 2 3 3 2 3 2 2 4" xfId="36187"/>
    <cellStyle name="Normal 3 3 2 3 3 2 3 2 3" xfId="10974"/>
    <cellStyle name="Normal 3 3 2 3 3 2 3 2 3 2" xfId="25357"/>
    <cellStyle name="Normal 3 3 2 3 3 2 3 2 3 2 2" xfId="54092"/>
    <cellStyle name="Normal 3 3 2 3 3 2 3 2 3 3" xfId="39768"/>
    <cellStyle name="Normal 3 3 2 3 3 2 3 2 4" xfId="18194"/>
    <cellStyle name="Normal 3 3 2 3 3 2 3 2 4 2" xfId="46930"/>
    <cellStyle name="Normal 3 3 2 3 3 2 3 2 5" xfId="32606"/>
    <cellStyle name="Normal 3 3 2 3 3 2 3 3" xfId="5511"/>
    <cellStyle name="Normal 3 3 2 3 3 2 3 3 2" xfId="12771"/>
    <cellStyle name="Normal 3 3 2 3 3 2 3 3 2 2" xfId="27149"/>
    <cellStyle name="Normal 3 3 2 3 3 2 3 3 2 2 2" xfId="55883"/>
    <cellStyle name="Normal 3 3 2 3 3 2 3 3 2 3" xfId="41559"/>
    <cellStyle name="Normal 3 3 2 3 3 2 3 3 3" xfId="19986"/>
    <cellStyle name="Normal 3 3 2 3 3 2 3 3 3 2" xfId="48721"/>
    <cellStyle name="Normal 3 3 2 3 3 2 3 3 4" xfId="34397"/>
    <cellStyle name="Normal 3 3 2 3 3 2 3 4" xfId="9184"/>
    <cellStyle name="Normal 3 3 2 3 3 2 3 4 2" xfId="23567"/>
    <cellStyle name="Normal 3 3 2 3 3 2 3 4 2 2" xfId="52302"/>
    <cellStyle name="Normal 3 3 2 3 3 2 3 4 3" xfId="37978"/>
    <cellStyle name="Normal 3 3 2 3 3 2 3 5" xfId="16404"/>
    <cellStyle name="Normal 3 3 2 3 3 2 3 5 2" xfId="45140"/>
    <cellStyle name="Normal 3 3 2 3 3 2 3 6" xfId="30816"/>
    <cellStyle name="Normal 3 3 2 3 3 2 4" xfId="2746"/>
    <cellStyle name="Normal 3 3 2 3 3 2 4 2" xfId="6406"/>
    <cellStyle name="Normal 3 3 2 3 3 2 4 2 2" xfId="13666"/>
    <cellStyle name="Normal 3 3 2 3 3 2 4 2 2 2" xfId="28044"/>
    <cellStyle name="Normal 3 3 2 3 3 2 4 2 2 2 2" xfId="56778"/>
    <cellStyle name="Normal 3 3 2 3 3 2 4 2 2 3" xfId="42454"/>
    <cellStyle name="Normal 3 3 2 3 3 2 4 2 3" xfId="20881"/>
    <cellStyle name="Normal 3 3 2 3 3 2 4 2 3 2" xfId="49616"/>
    <cellStyle name="Normal 3 3 2 3 3 2 4 2 4" xfId="35292"/>
    <cellStyle name="Normal 3 3 2 3 3 2 4 3" xfId="10079"/>
    <cellStyle name="Normal 3 3 2 3 3 2 4 3 2" xfId="24462"/>
    <cellStyle name="Normal 3 3 2 3 3 2 4 3 2 2" xfId="53197"/>
    <cellStyle name="Normal 3 3 2 3 3 2 4 3 3" xfId="38873"/>
    <cellStyle name="Normal 3 3 2 3 3 2 4 4" xfId="17299"/>
    <cellStyle name="Normal 3 3 2 3 3 2 4 4 2" xfId="46035"/>
    <cellStyle name="Normal 3 3 2 3 3 2 4 5" xfId="31711"/>
    <cellStyle name="Normal 3 3 2 3 3 2 5" xfId="4611"/>
    <cellStyle name="Normal 3 3 2 3 3 2 5 2" xfId="11876"/>
    <cellStyle name="Normal 3 3 2 3 3 2 5 2 2" xfId="26254"/>
    <cellStyle name="Normal 3 3 2 3 3 2 5 2 2 2" xfId="54988"/>
    <cellStyle name="Normal 3 3 2 3 3 2 5 2 3" xfId="40664"/>
    <cellStyle name="Normal 3 3 2 3 3 2 5 3" xfId="19091"/>
    <cellStyle name="Normal 3 3 2 3 3 2 5 3 2" xfId="47826"/>
    <cellStyle name="Normal 3 3 2 3 3 2 5 4" xfId="33502"/>
    <cellStyle name="Normal 3 3 2 3 3 2 6" xfId="8283"/>
    <cellStyle name="Normal 3 3 2 3 3 2 6 2" xfId="22672"/>
    <cellStyle name="Normal 3 3 2 3 3 2 6 2 2" xfId="51407"/>
    <cellStyle name="Normal 3 3 2 3 3 2 6 3" xfId="37083"/>
    <cellStyle name="Normal 3 3 2 3 3 2 7" xfId="15509"/>
    <cellStyle name="Normal 3 3 2 3 3 2 7 2" xfId="44245"/>
    <cellStyle name="Normal 3 3 2 3 3 2 8" xfId="29921"/>
    <cellStyle name="Normal 3 3 2 3 3 3" xfId="1090"/>
    <cellStyle name="Normal 3 3 2 3 3 3 2" xfId="2073"/>
    <cellStyle name="Normal 3 3 2 3 3 3 2 2" xfId="3865"/>
    <cellStyle name="Normal 3 3 2 3 3 3 2 2 2" xfId="7524"/>
    <cellStyle name="Normal 3 3 2 3 3 3 2 2 2 2" xfId="14784"/>
    <cellStyle name="Normal 3 3 2 3 3 3 2 2 2 2 2" xfId="29162"/>
    <cellStyle name="Normal 3 3 2 3 3 3 2 2 2 2 2 2" xfId="57896"/>
    <cellStyle name="Normal 3 3 2 3 3 3 2 2 2 2 3" xfId="43572"/>
    <cellStyle name="Normal 3 3 2 3 3 3 2 2 2 3" xfId="21999"/>
    <cellStyle name="Normal 3 3 2 3 3 3 2 2 2 3 2" xfId="50734"/>
    <cellStyle name="Normal 3 3 2 3 3 3 2 2 2 4" xfId="36410"/>
    <cellStyle name="Normal 3 3 2 3 3 3 2 2 3" xfId="11197"/>
    <cellStyle name="Normal 3 3 2 3 3 3 2 2 3 2" xfId="25580"/>
    <cellStyle name="Normal 3 3 2 3 3 3 2 2 3 2 2" xfId="54315"/>
    <cellStyle name="Normal 3 3 2 3 3 3 2 2 3 3" xfId="39991"/>
    <cellStyle name="Normal 3 3 2 3 3 3 2 2 4" xfId="18417"/>
    <cellStyle name="Normal 3 3 2 3 3 3 2 2 4 2" xfId="47153"/>
    <cellStyle name="Normal 3 3 2 3 3 3 2 2 5" xfId="32829"/>
    <cellStyle name="Normal 3 3 2 3 3 3 2 3" xfId="5734"/>
    <cellStyle name="Normal 3 3 2 3 3 3 2 3 2" xfId="12994"/>
    <cellStyle name="Normal 3 3 2 3 3 3 2 3 2 2" xfId="27372"/>
    <cellStyle name="Normal 3 3 2 3 3 3 2 3 2 2 2" xfId="56106"/>
    <cellStyle name="Normal 3 3 2 3 3 3 2 3 2 3" xfId="41782"/>
    <cellStyle name="Normal 3 3 2 3 3 3 2 3 3" xfId="20209"/>
    <cellStyle name="Normal 3 3 2 3 3 3 2 3 3 2" xfId="48944"/>
    <cellStyle name="Normal 3 3 2 3 3 3 2 3 4" xfId="34620"/>
    <cellStyle name="Normal 3 3 2 3 3 3 2 4" xfId="9407"/>
    <cellStyle name="Normal 3 3 2 3 3 3 2 4 2" xfId="23790"/>
    <cellStyle name="Normal 3 3 2 3 3 3 2 4 2 2" xfId="52525"/>
    <cellStyle name="Normal 3 3 2 3 3 3 2 4 3" xfId="38201"/>
    <cellStyle name="Normal 3 3 2 3 3 3 2 5" xfId="16627"/>
    <cellStyle name="Normal 3 3 2 3 3 3 2 5 2" xfId="45363"/>
    <cellStyle name="Normal 3 3 2 3 3 3 2 6" xfId="31039"/>
    <cellStyle name="Normal 3 3 2 3 3 3 3" xfId="2969"/>
    <cellStyle name="Normal 3 3 2 3 3 3 3 2" xfId="6629"/>
    <cellStyle name="Normal 3 3 2 3 3 3 3 2 2" xfId="13889"/>
    <cellStyle name="Normal 3 3 2 3 3 3 3 2 2 2" xfId="28267"/>
    <cellStyle name="Normal 3 3 2 3 3 3 3 2 2 2 2" xfId="57001"/>
    <cellStyle name="Normal 3 3 2 3 3 3 3 2 2 3" xfId="42677"/>
    <cellStyle name="Normal 3 3 2 3 3 3 3 2 3" xfId="21104"/>
    <cellStyle name="Normal 3 3 2 3 3 3 3 2 3 2" xfId="49839"/>
    <cellStyle name="Normal 3 3 2 3 3 3 3 2 4" xfId="35515"/>
    <cellStyle name="Normal 3 3 2 3 3 3 3 3" xfId="10302"/>
    <cellStyle name="Normal 3 3 2 3 3 3 3 3 2" xfId="24685"/>
    <cellStyle name="Normal 3 3 2 3 3 3 3 3 2 2" xfId="53420"/>
    <cellStyle name="Normal 3 3 2 3 3 3 3 3 3" xfId="39096"/>
    <cellStyle name="Normal 3 3 2 3 3 3 3 4" xfId="17522"/>
    <cellStyle name="Normal 3 3 2 3 3 3 3 4 2" xfId="46258"/>
    <cellStyle name="Normal 3 3 2 3 3 3 3 5" xfId="31934"/>
    <cellStyle name="Normal 3 3 2 3 3 3 4" xfId="4834"/>
    <cellStyle name="Normal 3 3 2 3 3 3 4 2" xfId="12099"/>
    <cellStyle name="Normal 3 3 2 3 3 3 4 2 2" xfId="26477"/>
    <cellStyle name="Normal 3 3 2 3 3 3 4 2 2 2" xfId="55211"/>
    <cellStyle name="Normal 3 3 2 3 3 3 4 2 3" xfId="40887"/>
    <cellStyle name="Normal 3 3 2 3 3 3 4 3" xfId="19314"/>
    <cellStyle name="Normal 3 3 2 3 3 3 4 3 2" xfId="48049"/>
    <cellStyle name="Normal 3 3 2 3 3 3 4 4" xfId="33725"/>
    <cellStyle name="Normal 3 3 2 3 3 3 5" xfId="8506"/>
    <cellStyle name="Normal 3 3 2 3 3 3 5 2" xfId="22895"/>
    <cellStyle name="Normal 3 3 2 3 3 3 5 2 2" xfId="51630"/>
    <cellStyle name="Normal 3 3 2 3 3 3 5 3" xfId="37306"/>
    <cellStyle name="Normal 3 3 2 3 3 3 6" xfId="15732"/>
    <cellStyle name="Normal 3 3 2 3 3 3 6 2" xfId="44468"/>
    <cellStyle name="Normal 3 3 2 3 3 3 7" xfId="30144"/>
    <cellStyle name="Normal 3 3 2 3 3 4" xfId="1622"/>
    <cellStyle name="Normal 3 3 2 3 3 4 2" xfId="3418"/>
    <cellStyle name="Normal 3 3 2 3 3 4 2 2" xfId="7077"/>
    <cellStyle name="Normal 3 3 2 3 3 4 2 2 2" xfId="14337"/>
    <cellStyle name="Normal 3 3 2 3 3 4 2 2 2 2" xfId="28715"/>
    <cellStyle name="Normal 3 3 2 3 3 4 2 2 2 2 2" xfId="57449"/>
    <cellStyle name="Normal 3 3 2 3 3 4 2 2 2 3" xfId="43125"/>
    <cellStyle name="Normal 3 3 2 3 3 4 2 2 3" xfId="21552"/>
    <cellStyle name="Normal 3 3 2 3 3 4 2 2 3 2" xfId="50287"/>
    <cellStyle name="Normal 3 3 2 3 3 4 2 2 4" xfId="35963"/>
    <cellStyle name="Normal 3 3 2 3 3 4 2 3" xfId="10750"/>
    <cellStyle name="Normal 3 3 2 3 3 4 2 3 2" xfId="25133"/>
    <cellStyle name="Normal 3 3 2 3 3 4 2 3 2 2" xfId="53868"/>
    <cellStyle name="Normal 3 3 2 3 3 4 2 3 3" xfId="39544"/>
    <cellStyle name="Normal 3 3 2 3 3 4 2 4" xfId="17970"/>
    <cellStyle name="Normal 3 3 2 3 3 4 2 4 2" xfId="46706"/>
    <cellStyle name="Normal 3 3 2 3 3 4 2 5" xfId="32382"/>
    <cellStyle name="Normal 3 3 2 3 3 4 3" xfId="5287"/>
    <cellStyle name="Normal 3 3 2 3 3 4 3 2" xfId="12547"/>
    <cellStyle name="Normal 3 3 2 3 3 4 3 2 2" xfId="26925"/>
    <cellStyle name="Normal 3 3 2 3 3 4 3 2 2 2" xfId="55659"/>
    <cellStyle name="Normal 3 3 2 3 3 4 3 2 3" xfId="41335"/>
    <cellStyle name="Normal 3 3 2 3 3 4 3 3" xfId="19762"/>
    <cellStyle name="Normal 3 3 2 3 3 4 3 3 2" xfId="48497"/>
    <cellStyle name="Normal 3 3 2 3 3 4 3 4" xfId="34173"/>
    <cellStyle name="Normal 3 3 2 3 3 4 4" xfId="8960"/>
    <cellStyle name="Normal 3 3 2 3 3 4 4 2" xfId="23343"/>
    <cellStyle name="Normal 3 3 2 3 3 4 4 2 2" xfId="52078"/>
    <cellStyle name="Normal 3 3 2 3 3 4 4 3" xfId="37754"/>
    <cellStyle name="Normal 3 3 2 3 3 4 5" xfId="16180"/>
    <cellStyle name="Normal 3 3 2 3 3 4 5 2" xfId="44916"/>
    <cellStyle name="Normal 3 3 2 3 3 4 6" xfId="30592"/>
    <cellStyle name="Normal 3 3 2 3 3 5" xfId="2522"/>
    <cellStyle name="Normal 3 3 2 3 3 5 2" xfId="6182"/>
    <cellStyle name="Normal 3 3 2 3 3 5 2 2" xfId="13442"/>
    <cellStyle name="Normal 3 3 2 3 3 5 2 2 2" xfId="27820"/>
    <cellStyle name="Normal 3 3 2 3 3 5 2 2 2 2" xfId="56554"/>
    <cellStyle name="Normal 3 3 2 3 3 5 2 2 3" xfId="42230"/>
    <cellStyle name="Normal 3 3 2 3 3 5 2 3" xfId="20657"/>
    <cellStyle name="Normal 3 3 2 3 3 5 2 3 2" xfId="49392"/>
    <cellStyle name="Normal 3 3 2 3 3 5 2 4" xfId="35068"/>
    <cellStyle name="Normal 3 3 2 3 3 5 3" xfId="9855"/>
    <cellStyle name="Normal 3 3 2 3 3 5 3 2" xfId="24238"/>
    <cellStyle name="Normal 3 3 2 3 3 5 3 2 2" xfId="52973"/>
    <cellStyle name="Normal 3 3 2 3 3 5 3 3" xfId="38649"/>
    <cellStyle name="Normal 3 3 2 3 3 5 4" xfId="17075"/>
    <cellStyle name="Normal 3 3 2 3 3 5 4 2" xfId="45811"/>
    <cellStyle name="Normal 3 3 2 3 3 5 5" xfId="31487"/>
    <cellStyle name="Normal 3 3 2 3 3 6" xfId="4385"/>
    <cellStyle name="Normal 3 3 2 3 3 6 2" xfId="11652"/>
    <cellStyle name="Normal 3 3 2 3 3 6 2 2" xfId="26030"/>
    <cellStyle name="Normal 3 3 2 3 3 6 2 2 2" xfId="54764"/>
    <cellStyle name="Normal 3 3 2 3 3 6 2 3" xfId="40440"/>
    <cellStyle name="Normal 3 3 2 3 3 6 3" xfId="18867"/>
    <cellStyle name="Normal 3 3 2 3 3 6 3 2" xfId="47602"/>
    <cellStyle name="Normal 3 3 2 3 3 6 4" xfId="33278"/>
    <cellStyle name="Normal 3 3 2 3 3 7" xfId="8056"/>
    <cellStyle name="Normal 3 3 2 3 3 7 2" xfId="22448"/>
    <cellStyle name="Normal 3 3 2 3 3 7 2 2" xfId="51183"/>
    <cellStyle name="Normal 3 3 2 3 3 7 3" xfId="36859"/>
    <cellStyle name="Normal 3 3 2 3 3 8" xfId="15285"/>
    <cellStyle name="Normal 3 3 2 3 3 8 2" xfId="44021"/>
    <cellStyle name="Normal 3 3 2 3 3 9" xfId="29697"/>
    <cellStyle name="Normal 3 3 2 3 4" xfId="752"/>
    <cellStyle name="Normal 3 3 2 3 4 2" xfId="1202"/>
    <cellStyle name="Normal 3 3 2 3 4 2 2" xfId="2185"/>
    <cellStyle name="Normal 3 3 2 3 4 2 2 2" xfId="3977"/>
    <cellStyle name="Normal 3 3 2 3 4 2 2 2 2" xfId="7636"/>
    <cellStyle name="Normal 3 3 2 3 4 2 2 2 2 2" xfId="14896"/>
    <cellStyle name="Normal 3 3 2 3 4 2 2 2 2 2 2" xfId="29274"/>
    <cellStyle name="Normal 3 3 2 3 4 2 2 2 2 2 2 2" xfId="58008"/>
    <cellStyle name="Normal 3 3 2 3 4 2 2 2 2 2 3" xfId="43684"/>
    <cellStyle name="Normal 3 3 2 3 4 2 2 2 2 3" xfId="22111"/>
    <cellStyle name="Normal 3 3 2 3 4 2 2 2 2 3 2" xfId="50846"/>
    <cellStyle name="Normal 3 3 2 3 4 2 2 2 2 4" xfId="36522"/>
    <cellStyle name="Normal 3 3 2 3 4 2 2 2 3" xfId="11309"/>
    <cellStyle name="Normal 3 3 2 3 4 2 2 2 3 2" xfId="25692"/>
    <cellStyle name="Normal 3 3 2 3 4 2 2 2 3 2 2" xfId="54427"/>
    <cellStyle name="Normal 3 3 2 3 4 2 2 2 3 3" xfId="40103"/>
    <cellStyle name="Normal 3 3 2 3 4 2 2 2 4" xfId="18529"/>
    <cellStyle name="Normal 3 3 2 3 4 2 2 2 4 2" xfId="47265"/>
    <cellStyle name="Normal 3 3 2 3 4 2 2 2 5" xfId="32941"/>
    <cellStyle name="Normal 3 3 2 3 4 2 2 3" xfId="5846"/>
    <cellStyle name="Normal 3 3 2 3 4 2 2 3 2" xfId="13106"/>
    <cellStyle name="Normal 3 3 2 3 4 2 2 3 2 2" xfId="27484"/>
    <cellStyle name="Normal 3 3 2 3 4 2 2 3 2 2 2" xfId="56218"/>
    <cellStyle name="Normal 3 3 2 3 4 2 2 3 2 3" xfId="41894"/>
    <cellStyle name="Normal 3 3 2 3 4 2 2 3 3" xfId="20321"/>
    <cellStyle name="Normal 3 3 2 3 4 2 2 3 3 2" xfId="49056"/>
    <cellStyle name="Normal 3 3 2 3 4 2 2 3 4" xfId="34732"/>
    <cellStyle name="Normal 3 3 2 3 4 2 2 4" xfId="9519"/>
    <cellStyle name="Normal 3 3 2 3 4 2 2 4 2" xfId="23902"/>
    <cellStyle name="Normal 3 3 2 3 4 2 2 4 2 2" xfId="52637"/>
    <cellStyle name="Normal 3 3 2 3 4 2 2 4 3" xfId="38313"/>
    <cellStyle name="Normal 3 3 2 3 4 2 2 5" xfId="16739"/>
    <cellStyle name="Normal 3 3 2 3 4 2 2 5 2" xfId="45475"/>
    <cellStyle name="Normal 3 3 2 3 4 2 2 6" xfId="31151"/>
    <cellStyle name="Normal 3 3 2 3 4 2 3" xfId="3081"/>
    <cellStyle name="Normal 3 3 2 3 4 2 3 2" xfId="6741"/>
    <cellStyle name="Normal 3 3 2 3 4 2 3 2 2" xfId="14001"/>
    <cellStyle name="Normal 3 3 2 3 4 2 3 2 2 2" xfId="28379"/>
    <cellStyle name="Normal 3 3 2 3 4 2 3 2 2 2 2" xfId="57113"/>
    <cellStyle name="Normal 3 3 2 3 4 2 3 2 2 3" xfId="42789"/>
    <cellStyle name="Normal 3 3 2 3 4 2 3 2 3" xfId="21216"/>
    <cellStyle name="Normal 3 3 2 3 4 2 3 2 3 2" xfId="49951"/>
    <cellStyle name="Normal 3 3 2 3 4 2 3 2 4" xfId="35627"/>
    <cellStyle name="Normal 3 3 2 3 4 2 3 3" xfId="10414"/>
    <cellStyle name="Normal 3 3 2 3 4 2 3 3 2" xfId="24797"/>
    <cellStyle name="Normal 3 3 2 3 4 2 3 3 2 2" xfId="53532"/>
    <cellStyle name="Normal 3 3 2 3 4 2 3 3 3" xfId="39208"/>
    <cellStyle name="Normal 3 3 2 3 4 2 3 4" xfId="17634"/>
    <cellStyle name="Normal 3 3 2 3 4 2 3 4 2" xfId="46370"/>
    <cellStyle name="Normal 3 3 2 3 4 2 3 5" xfId="32046"/>
    <cellStyle name="Normal 3 3 2 3 4 2 4" xfId="4946"/>
    <cellStyle name="Normal 3 3 2 3 4 2 4 2" xfId="12211"/>
    <cellStyle name="Normal 3 3 2 3 4 2 4 2 2" xfId="26589"/>
    <cellStyle name="Normal 3 3 2 3 4 2 4 2 2 2" xfId="55323"/>
    <cellStyle name="Normal 3 3 2 3 4 2 4 2 3" xfId="40999"/>
    <cellStyle name="Normal 3 3 2 3 4 2 4 3" xfId="19426"/>
    <cellStyle name="Normal 3 3 2 3 4 2 4 3 2" xfId="48161"/>
    <cellStyle name="Normal 3 3 2 3 4 2 4 4" xfId="33837"/>
    <cellStyle name="Normal 3 3 2 3 4 2 5" xfId="8618"/>
    <cellStyle name="Normal 3 3 2 3 4 2 5 2" xfId="23007"/>
    <cellStyle name="Normal 3 3 2 3 4 2 5 2 2" xfId="51742"/>
    <cellStyle name="Normal 3 3 2 3 4 2 5 3" xfId="37418"/>
    <cellStyle name="Normal 3 3 2 3 4 2 6" xfId="15844"/>
    <cellStyle name="Normal 3 3 2 3 4 2 6 2" xfId="44580"/>
    <cellStyle name="Normal 3 3 2 3 4 2 7" xfId="30256"/>
    <cellStyle name="Normal 3 3 2 3 4 3" xfId="1738"/>
    <cellStyle name="Normal 3 3 2 3 4 3 2" xfId="3530"/>
    <cellStyle name="Normal 3 3 2 3 4 3 2 2" xfId="7189"/>
    <cellStyle name="Normal 3 3 2 3 4 3 2 2 2" xfId="14449"/>
    <cellStyle name="Normal 3 3 2 3 4 3 2 2 2 2" xfId="28827"/>
    <cellStyle name="Normal 3 3 2 3 4 3 2 2 2 2 2" xfId="57561"/>
    <cellStyle name="Normal 3 3 2 3 4 3 2 2 2 3" xfId="43237"/>
    <cellStyle name="Normal 3 3 2 3 4 3 2 2 3" xfId="21664"/>
    <cellStyle name="Normal 3 3 2 3 4 3 2 2 3 2" xfId="50399"/>
    <cellStyle name="Normal 3 3 2 3 4 3 2 2 4" xfId="36075"/>
    <cellStyle name="Normal 3 3 2 3 4 3 2 3" xfId="10862"/>
    <cellStyle name="Normal 3 3 2 3 4 3 2 3 2" xfId="25245"/>
    <cellStyle name="Normal 3 3 2 3 4 3 2 3 2 2" xfId="53980"/>
    <cellStyle name="Normal 3 3 2 3 4 3 2 3 3" xfId="39656"/>
    <cellStyle name="Normal 3 3 2 3 4 3 2 4" xfId="18082"/>
    <cellStyle name="Normal 3 3 2 3 4 3 2 4 2" xfId="46818"/>
    <cellStyle name="Normal 3 3 2 3 4 3 2 5" xfId="32494"/>
    <cellStyle name="Normal 3 3 2 3 4 3 3" xfId="5399"/>
    <cellStyle name="Normal 3 3 2 3 4 3 3 2" xfId="12659"/>
    <cellStyle name="Normal 3 3 2 3 4 3 3 2 2" xfId="27037"/>
    <cellStyle name="Normal 3 3 2 3 4 3 3 2 2 2" xfId="55771"/>
    <cellStyle name="Normal 3 3 2 3 4 3 3 2 3" xfId="41447"/>
    <cellStyle name="Normal 3 3 2 3 4 3 3 3" xfId="19874"/>
    <cellStyle name="Normal 3 3 2 3 4 3 3 3 2" xfId="48609"/>
    <cellStyle name="Normal 3 3 2 3 4 3 3 4" xfId="34285"/>
    <cellStyle name="Normal 3 3 2 3 4 3 4" xfId="9072"/>
    <cellStyle name="Normal 3 3 2 3 4 3 4 2" xfId="23455"/>
    <cellStyle name="Normal 3 3 2 3 4 3 4 2 2" xfId="52190"/>
    <cellStyle name="Normal 3 3 2 3 4 3 4 3" xfId="37866"/>
    <cellStyle name="Normal 3 3 2 3 4 3 5" xfId="16292"/>
    <cellStyle name="Normal 3 3 2 3 4 3 5 2" xfId="45028"/>
    <cellStyle name="Normal 3 3 2 3 4 3 6" xfId="30704"/>
    <cellStyle name="Normal 3 3 2 3 4 4" xfId="2634"/>
    <cellStyle name="Normal 3 3 2 3 4 4 2" xfId="6294"/>
    <cellStyle name="Normal 3 3 2 3 4 4 2 2" xfId="13554"/>
    <cellStyle name="Normal 3 3 2 3 4 4 2 2 2" xfId="27932"/>
    <cellStyle name="Normal 3 3 2 3 4 4 2 2 2 2" xfId="56666"/>
    <cellStyle name="Normal 3 3 2 3 4 4 2 2 3" xfId="42342"/>
    <cellStyle name="Normal 3 3 2 3 4 4 2 3" xfId="20769"/>
    <cellStyle name="Normal 3 3 2 3 4 4 2 3 2" xfId="49504"/>
    <cellStyle name="Normal 3 3 2 3 4 4 2 4" xfId="35180"/>
    <cellStyle name="Normal 3 3 2 3 4 4 3" xfId="9967"/>
    <cellStyle name="Normal 3 3 2 3 4 4 3 2" xfId="24350"/>
    <cellStyle name="Normal 3 3 2 3 4 4 3 2 2" xfId="53085"/>
    <cellStyle name="Normal 3 3 2 3 4 4 3 3" xfId="38761"/>
    <cellStyle name="Normal 3 3 2 3 4 4 4" xfId="17187"/>
    <cellStyle name="Normal 3 3 2 3 4 4 4 2" xfId="45923"/>
    <cellStyle name="Normal 3 3 2 3 4 4 5" xfId="31599"/>
    <cellStyle name="Normal 3 3 2 3 4 5" xfId="4498"/>
    <cellStyle name="Normal 3 3 2 3 4 5 2" xfId="11764"/>
    <cellStyle name="Normal 3 3 2 3 4 5 2 2" xfId="26142"/>
    <cellStyle name="Normal 3 3 2 3 4 5 2 2 2" xfId="54876"/>
    <cellStyle name="Normal 3 3 2 3 4 5 2 3" xfId="40552"/>
    <cellStyle name="Normal 3 3 2 3 4 5 3" xfId="18979"/>
    <cellStyle name="Normal 3 3 2 3 4 5 3 2" xfId="47714"/>
    <cellStyle name="Normal 3 3 2 3 4 5 4" xfId="33390"/>
    <cellStyle name="Normal 3 3 2 3 4 6" xfId="8171"/>
    <cellStyle name="Normal 3 3 2 3 4 6 2" xfId="22560"/>
    <cellStyle name="Normal 3 3 2 3 4 6 2 2" xfId="51295"/>
    <cellStyle name="Normal 3 3 2 3 4 6 3" xfId="36971"/>
    <cellStyle name="Normal 3 3 2 3 4 7" xfId="15397"/>
    <cellStyle name="Normal 3 3 2 3 4 7 2" xfId="44133"/>
    <cellStyle name="Normal 3 3 2 3 4 8" xfId="29809"/>
    <cellStyle name="Normal 3 3 2 3 5" xfId="978"/>
    <cellStyle name="Normal 3 3 2 3 5 2" xfId="1961"/>
    <cellStyle name="Normal 3 3 2 3 5 2 2" xfId="3753"/>
    <cellStyle name="Normal 3 3 2 3 5 2 2 2" xfId="7412"/>
    <cellStyle name="Normal 3 3 2 3 5 2 2 2 2" xfId="14672"/>
    <cellStyle name="Normal 3 3 2 3 5 2 2 2 2 2" xfId="29050"/>
    <cellStyle name="Normal 3 3 2 3 5 2 2 2 2 2 2" xfId="57784"/>
    <cellStyle name="Normal 3 3 2 3 5 2 2 2 2 3" xfId="43460"/>
    <cellStyle name="Normal 3 3 2 3 5 2 2 2 3" xfId="21887"/>
    <cellStyle name="Normal 3 3 2 3 5 2 2 2 3 2" xfId="50622"/>
    <cellStyle name="Normal 3 3 2 3 5 2 2 2 4" xfId="36298"/>
    <cellStyle name="Normal 3 3 2 3 5 2 2 3" xfId="11085"/>
    <cellStyle name="Normal 3 3 2 3 5 2 2 3 2" xfId="25468"/>
    <cellStyle name="Normal 3 3 2 3 5 2 2 3 2 2" xfId="54203"/>
    <cellStyle name="Normal 3 3 2 3 5 2 2 3 3" xfId="39879"/>
    <cellStyle name="Normal 3 3 2 3 5 2 2 4" xfId="18305"/>
    <cellStyle name="Normal 3 3 2 3 5 2 2 4 2" xfId="47041"/>
    <cellStyle name="Normal 3 3 2 3 5 2 2 5" xfId="32717"/>
    <cellStyle name="Normal 3 3 2 3 5 2 3" xfId="5622"/>
    <cellStyle name="Normal 3 3 2 3 5 2 3 2" xfId="12882"/>
    <cellStyle name="Normal 3 3 2 3 5 2 3 2 2" xfId="27260"/>
    <cellStyle name="Normal 3 3 2 3 5 2 3 2 2 2" xfId="55994"/>
    <cellStyle name="Normal 3 3 2 3 5 2 3 2 3" xfId="41670"/>
    <cellStyle name="Normal 3 3 2 3 5 2 3 3" xfId="20097"/>
    <cellStyle name="Normal 3 3 2 3 5 2 3 3 2" xfId="48832"/>
    <cellStyle name="Normal 3 3 2 3 5 2 3 4" xfId="34508"/>
    <cellStyle name="Normal 3 3 2 3 5 2 4" xfId="9295"/>
    <cellStyle name="Normal 3 3 2 3 5 2 4 2" xfId="23678"/>
    <cellStyle name="Normal 3 3 2 3 5 2 4 2 2" xfId="52413"/>
    <cellStyle name="Normal 3 3 2 3 5 2 4 3" xfId="38089"/>
    <cellStyle name="Normal 3 3 2 3 5 2 5" xfId="16515"/>
    <cellStyle name="Normal 3 3 2 3 5 2 5 2" xfId="45251"/>
    <cellStyle name="Normal 3 3 2 3 5 2 6" xfId="30927"/>
    <cellStyle name="Normal 3 3 2 3 5 3" xfId="2857"/>
    <cellStyle name="Normal 3 3 2 3 5 3 2" xfId="6517"/>
    <cellStyle name="Normal 3 3 2 3 5 3 2 2" xfId="13777"/>
    <cellStyle name="Normal 3 3 2 3 5 3 2 2 2" xfId="28155"/>
    <cellStyle name="Normal 3 3 2 3 5 3 2 2 2 2" xfId="56889"/>
    <cellStyle name="Normal 3 3 2 3 5 3 2 2 3" xfId="42565"/>
    <cellStyle name="Normal 3 3 2 3 5 3 2 3" xfId="20992"/>
    <cellStyle name="Normal 3 3 2 3 5 3 2 3 2" xfId="49727"/>
    <cellStyle name="Normal 3 3 2 3 5 3 2 4" xfId="35403"/>
    <cellStyle name="Normal 3 3 2 3 5 3 3" xfId="10190"/>
    <cellStyle name="Normal 3 3 2 3 5 3 3 2" xfId="24573"/>
    <cellStyle name="Normal 3 3 2 3 5 3 3 2 2" xfId="53308"/>
    <cellStyle name="Normal 3 3 2 3 5 3 3 3" xfId="38984"/>
    <cellStyle name="Normal 3 3 2 3 5 3 4" xfId="17410"/>
    <cellStyle name="Normal 3 3 2 3 5 3 4 2" xfId="46146"/>
    <cellStyle name="Normal 3 3 2 3 5 3 5" xfId="31822"/>
    <cellStyle name="Normal 3 3 2 3 5 4" xfId="4722"/>
    <cellStyle name="Normal 3 3 2 3 5 4 2" xfId="11987"/>
    <cellStyle name="Normal 3 3 2 3 5 4 2 2" xfId="26365"/>
    <cellStyle name="Normal 3 3 2 3 5 4 2 2 2" xfId="55099"/>
    <cellStyle name="Normal 3 3 2 3 5 4 2 3" xfId="40775"/>
    <cellStyle name="Normal 3 3 2 3 5 4 3" xfId="19202"/>
    <cellStyle name="Normal 3 3 2 3 5 4 3 2" xfId="47937"/>
    <cellStyle name="Normal 3 3 2 3 5 4 4" xfId="33613"/>
    <cellStyle name="Normal 3 3 2 3 5 5" xfId="8394"/>
    <cellStyle name="Normal 3 3 2 3 5 5 2" xfId="22783"/>
    <cellStyle name="Normal 3 3 2 3 5 5 2 2" xfId="51518"/>
    <cellStyle name="Normal 3 3 2 3 5 5 3" xfId="37194"/>
    <cellStyle name="Normal 3 3 2 3 5 6" xfId="15620"/>
    <cellStyle name="Normal 3 3 2 3 5 6 2" xfId="44356"/>
    <cellStyle name="Normal 3 3 2 3 5 7" xfId="30032"/>
    <cellStyle name="Normal 3 3 2 3 6" xfId="1497"/>
    <cellStyle name="Normal 3 3 2 3 6 2" xfId="3306"/>
    <cellStyle name="Normal 3 3 2 3 6 2 2" xfId="6965"/>
    <cellStyle name="Normal 3 3 2 3 6 2 2 2" xfId="14225"/>
    <cellStyle name="Normal 3 3 2 3 6 2 2 2 2" xfId="28603"/>
    <cellStyle name="Normal 3 3 2 3 6 2 2 2 2 2" xfId="57337"/>
    <cellStyle name="Normal 3 3 2 3 6 2 2 2 3" xfId="43013"/>
    <cellStyle name="Normal 3 3 2 3 6 2 2 3" xfId="21440"/>
    <cellStyle name="Normal 3 3 2 3 6 2 2 3 2" xfId="50175"/>
    <cellStyle name="Normal 3 3 2 3 6 2 2 4" xfId="35851"/>
    <cellStyle name="Normal 3 3 2 3 6 2 3" xfId="10638"/>
    <cellStyle name="Normal 3 3 2 3 6 2 3 2" xfId="25021"/>
    <cellStyle name="Normal 3 3 2 3 6 2 3 2 2" xfId="53756"/>
    <cellStyle name="Normal 3 3 2 3 6 2 3 3" xfId="39432"/>
    <cellStyle name="Normal 3 3 2 3 6 2 4" xfId="17858"/>
    <cellStyle name="Normal 3 3 2 3 6 2 4 2" xfId="46594"/>
    <cellStyle name="Normal 3 3 2 3 6 2 5" xfId="32270"/>
    <cellStyle name="Normal 3 3 2 3 6 3" xfId="5174"/>
    <cellStyle name="Normal 3 3 2 3 6 3 2" xfId="12435"/>
    <cellStyle name="Normal 3 3 2 3 6 3 2 2" xfId="26813"/>
    <cellStyle name="Normal 3 3 2 3 6 3 2 2 2" xfId="55547"/>
    <cellStyle name="Normal 3 3 2 3 6 3 2 3" xfId="41223"/>
    <cellStyle name="Normal 3 3 2 3 6 3 3" xfId="19650"/>
    <cellStyle name="Normal 3 3 2 3 6 3 3 2" xfId="48385"/>
    <cellStyle name="Normal 3 3 2 3 6 3 4" xfId="34061"/>
    <cellStyle name="Normal 3 3 2 3 6 4" xfId="8848"/>
    <cellStyle name="Normal 3 3 2 3 6 4 2" xfId="23231"/>
    <cellStyle name="Normal 3 3 2 3 6 4 2 2" xfId="51966"/>
    <cellStyle name="Normal 3 3 2 3 6 4 3" xfId="37642"/>
    <cellStyle name="Normal 3 3 2 3 6 5" xfId="16068"/>
    <cellStyle name="Normal 3 3 2 3 6 5 2" xfId="44804"/>
    <cellStyle name="Normal 3 3 2 3 6 6" xfId="30480"/>
    <cellStyle name="Normal 3 3 2 3 7" xfId="2410"/>
    <cellStyle name="Normal 3 3 2 3 7 2" xfId="6070"/>
    <cellStyle name="Normal 3 3 2 3 7 2 2" xfId="13330"/>
    <cellStyle name="Normal 3 3 2 3 7 2 2 2" xfId="27708"/>
    <cellStyle name="Normal 3 3 2 3 7 2 2 2 2" xfId="56442"/>
    <cellStyle name="Normal 3 3 2 3 7 2 2 3" xfId="42118"/>
    <cellStyle name="Normal 3 3 2 3 7 2 3" xfId="20545"/>
    <cellStyle name="Normal 3 3 2 3 7 2 3 2" xfId="49280"/>
    <cellStyle name="Normal 3 3 2 3 7 2 4" xfId="34956"/>
    <cellStyle name="Normal 3 3 2 3 7 3" xfId="9743"/>
    <cellStyle name="Normal 3 3 2 3 7 3 2" xfId="24126"/>
    <cellStyle name="Normal 3 3 2 3 7 3 2 2" xfId="52861"/>
    <cellStyle name="Normal 3 3 2 3 7 3 3" xfId="38537"/>
    <cellStyle name="Normal 3 3 2 3 7 4" xfId="16963"/>
    <cellStyle name="Normal 3 3 2 3 7 4 2" xfId="45699"/>
    <cellStyle name="Normal 3 3 2 3 7 5" xfId="31375"/>
    <cellStyle name="Normal 3 3 2 3 8" xfId="4267"/>
    <cellStyle name="Normal 3 3 2 3 8 2" xfId="11539"/>
    <cellStyle name="Normal 3 3 2 3 8 2 2" xfId="25918"/>
    <cellStyle name="Normal 3 3 2 3 8 2 2 2" xfId="54652"/>
    <cellStyle name="Normal 3 3 2 3 8 2 3" xfId="40328"/>
    <cellStyle name="Normal 3 3 2 3 8 3" xfId="18755"/>
    <cellStyle name="Normal 3 3 2 3 8 3 2" xfId="47490"/>
    <cellStyle name="Normal 3 3 2 3 8 4" xfId="33166"/>
    <cellStyle name="Normal 3 3 2 3 9" xfId="7935"/>
    <cellStyle name="Normal 3 3 2 3 9 2" xfId="22336"/>
    <cellStyle name="Normal 3 3 2 3 9 2 2" xfId="51071"/>
    <cellStyle name="Normal 3 3 2 3 9 3" xfId="36747"/>
    <cellStyle name="Normal 3 3 2 4" xfId="423"/>
    <cellStyle name="Normal 3 3 2 4 10" xfId="29613"/>
    <cellStyle name="Normal 3 3 2 4 2" xfId="623"/>
    <cellStyle name="Normal 3 3 2 4 2 2" xfId="895"/>
    <cellStyle name="Normal 3 3 2 4 2 2 2" xfId="1342"/>
    <cellStyle name="Normal 3 3 2 4 2 2 2 2" xfId="2325"/>
    <cellStyle name="Normal 3 3 2 4 2 2 2 2 2" xfId="4117"/>
    <cellStyle name="Normal 3 3 2 4 2 2 2 2 2 2" xfId="7776"/>
    <cellStyle name="Normal 3 3 2 4 2 2 2 2 2 2 2" xfId="15036"/>
    <cellStyle name="Normal 3 3 2 4 2 2 2 2 2 2 2 2" xfId="29414"/>
    <cellStyle name="Normal 3 3 2 4 2 2 2 2 2 2 2 2 2" xfId="58148"/>
    <cellStyle name="Normal 3 3 2 4 2 2 2 2 2 2 2 3" xfId="43824"/>
    <cellStyle name="Normal 3 3 2 4 2 2 2 2 2 2 3" xfId="22251"/>
    <cellStyle name="Normal 3 3 2 4 2 2 2 2 2 2 3 2" xfId="50986"/>
    <cellStyle name="Normal 3 3 2 4 2 2 2 2 2 2 4" xfId="36662"/>
    <cellStyle name="Normal 3 3 2 4 2 2 2 2 2 3" xfId="11449"/>
    <cellStyle name="Normal 3 3 2 4 2 2 2 2 2 3 2" xfId="25832"/>
    <cellStyle name="Normal 3 3 2 4 2 2 2 2 2 3 2 2" xfId="54567"/>
    <cellStyle name="Normal 3 3 2 4 2 2 2 2 2 3 3" xfId="40243"/>
    <cellStyle name="Normal 3 3 2 4 2 2 2 2 2 4" xfId="18669"/>
    <cellStyle name="Normal 3 3 2 4 2 2 2 2 2 4 2" xfId="47405"/>
    <cellStyle name="Normal 3 3 2 4 2 2 2 2 2 5" xfId="33081"/>
    <cellStyle name="Normal 3 3 2 4 2 2 2 2 3" xfId="5986"/>
    <cellStyle name="Normal 3 3 2 4 2 2 2 2 3 2" xfId="13246"/>
    <cellStyle name="Normal 3 3 2 4 2 2 2 2 3 2 2" xfId="27624"/>
    <cellStyle name="Normal 3 3 2 4 2 2 2 2 3 2 2 2" xfId="56358"/>
    <cellStyle name="Normal 3 3 2 4 2 2 2 2 3 2 3" xfId="42034"/>
    <cellStyle name="Normal 3 3 2 4 2 2 2 2 3 3" xfId="20461"/>
    <cellStyle name="Normal 3 3 2 4 2 2 2 2 3 3 2" xfId="49196"/>
    <cellStyle name="Normal 3 3 2 4 2 2 2 2 3 4" xfId="34872"/>
    <cellStyle name="Normal 3 3 2 4 2 2 2 2 4" xfId="9659"/>
    <cellStyle name="Normal 3 3 2 4 2 2 2 2 4 2" xfId="24042"/>
    <cellStyle name="Normal 3 3 2 4 2 2 2 2 4 2 2" xfId="52777"/>
    <cellStyle name="Normal 3 3 2 4 2 2 2 2 4 3" xfId="38453"/>
    <cellStyle name="Normal 3 3 2 4 2 2 2 2 5" xfId="16879"/>
    <cellStyle name="Normal 3 3 2 4 2 2 2 2 5 2" xfId="45615"/>
    <cellStyle name="Normal 3 3 2 4 2 2 2 2 6" xfId="31291"/>
    <cellStyle name="Normal 3 3 2 4 2 2 2 3" xfId="3221"/>
    <cellStyle name="Normal 3 3 2 4 2 2 2 3 2" xfId="6881"/>
    <cellStyle name="Normal 3 3 2 4 2 2 2 3 2 2" xfId="14141"/>
    <cellStyle name="Normal 3 3 2 4 2 2 2 3 2 2 2" xfId="28519"/>
    <cellStyle name="Normal 3 3 2 4 2 2 2 3 2 2 2 2" xfId="57253"/>
    <cellStyle name="Normal 3 3 2 4 2 2 2 3 2 2 3" xfId="42929"/>
    <cellStyle name="Normal 3 3 2 4 2 2 2 3 2 3" xfId="21356"/>
    <cellStyle name="Normal 3 3 2 4 2 2 2 3 2 3 2" xfId="50091"/>
    <cellStyle name="Normal 3 3 2 4 2 2 2 3 2 4" xfId="35767"/>
    <cellStyle name="Normal 3 3 2 4 2 2 2 3 3" xfId="10554"/>
    <cellStyle name="Normal 3 3 2 4 2 2 2 3 3 2" xfId="24937"/>
    <cellStyle name="Normal 3 3 2 4 2 2 2 3 3 2 2" xfId="53672"/>
    <cellStyle name="Normal 3 3 2 4 2 2 2 3 3 3" xfId="39348"/>
    <cellStyle name="Normal 3 3 2 4 2 2 2 3 4" xfId="17774"/>
    <cellStyle name="Normal 3 3 2 4 2 2 2 3 4 2" xfId="46510"/>
    <cellStyle name="Normal 3 3 2 4 2 2 2 3 5" xfId="32186"/>
    <cellStyle name="Normal 3 3 2 4 2 2 2 4" xfId="5086"/>
    <cellStyle name="Normal 3 3 2 4 2 2 2 4 2" xfId="12351"/>
    <cellStyle name="Normal 3 3 2 4 2 2 2 4 2 2" xfId="26729"/>
    <cellStyle name="Normal 3 3 2 4 2 2 2 4 2 2 2" xfId="55463"/>
    <cellStyle name="Normal 3 3 2 4 2 2 2 4 2 3" xfId="41139"/>
    <cellStyle name="Normal 3 3 2 4 2 2 2 4 3" xfId="19566"/>
    <cellStyle name="Normal 3 3 2 4 2 2 2 4 3 2" xfId="48301"/>
    <cellStyle name="Normal 3 3 2 4 2 2 2 4 4" xfId="33977"/>
    <cellStyle name="Normal 3 3 2 4 2 2 2 5" xfId="8758"/>
    <cellStyle name="Normal 3 3 2 4 2 2 2 5 2" xfId="23147"/>
    <cellStyle name="Normal 3 3 2 4 2 2 2 5 2 2" xfId="51882"/>
    <cellStyle name="Normal 3 3 2 4 2 2 2 5 3" xfId="37558"/>
    <cellStyle name="Normal 3 3 2 4 2 2 2 6" xfId="15984"/>
    <cellStyle name="Normal 3 3 2 4 2 2 2 6 2" xfId="44720"/>
    <cellStyle name="Normal 3 3 2 4 2 2 2 7" xfId="30396"/>
    <cellStyle name="Normal 3 3 2 4 2 2 3" xfId="1878"/>
    <cellStyle name="Normal 3 3 2 4 2 2 3 2" xfId="3670"/>
    <cellStyle name="Normal 3 3 2 4 2 2 3 2 2" xfId="7329"/>
    <cellStyle name="Normal 3 3 2 4 2 2 3 2 2 2" xfId="14589"/>
    <cellStyle name="Normal 3 3 2 4 2 2 3 2 2 2 2" xfId="28967"/>
    <cellStyle name="Normal 3 3 2 4 2 2 3 2 2 2 2 2" xfId="57701"/>
    <cellStyle name="Normal 3 3 2 4 2 2 3 2 2 2 3" xfId="43377"/>
    <cellStyle name="Normal 3 3 2 4 2 2 3 2 2 3" xfId="21804"/>
    <cellStyle name="Normal 3 3 2 4 2 2 3 2 2 3 2" xfId="50539"/>
    <cellStyle name="Normal 3 3 2 4 2 2 3 2 2 4" xfId="36215"/>
    <cellStyle name="Normal 3 3 2 4 2 2 3 2 3" xfId="11002"/>
    <cellStyle name="Normal 3 3 2 4 2 2 3 2 3 2" xfId="25385"/>
    <cellStyle name="Normal 3 3 2 4 2 2 3 2 3 2 2" xfId="54120"/>
    <cellStyle name="Normal 3 3 2 4 2 2 3 2 3 3" xfId="39796"/>
    <cellStyle name="Normal 3 3 2 4 2 2 3 2 4" xfId="18222"/>
    <cellStyle name="Normal 3 3 2 4 2 2 3 2 4 2" xfId="46958"/>
    <cellStyle name="Normal 3 3 2 4 2 2 3 2 5" xfId="32634"/>
    <cellStyle name="Normal 3 3 2 4 2 2 3 3" xfId="5539"/>
    <cellStyle name="Normal 3 3 2 4 2 2 3 3 2" xfId="12799"/>
    <cellStyle name="Normal 3 3 2 4 2 2 3 3 2 2" xfId="27177"/>
    <cellStyle name="Normal 3 3 2 4 2 2 3 3 2 2 2" xfId="55911"/>
    <cellStyle name="Normal 3 3 2 4 2 2 3 3 2 3" xfId="41587"/>
    <cellStyle name="Normal 3 3 2 4 2 2 3 3 3" xfId="20014"/>
    <cellStyle name="Normal 3 3 2 4 2 2 3 3 3 2" xfId="48749"/>
    <cellStyle name="Normal 3 3 2 4 2 2 3 3 4" xfId="34425"/>
    <cellStyle name="Normal 3 3 2 4 2 2 3 4" xfId="9212"/>
    <cellStyle name="Normal 3 3 2 4 2 2 3 4 2" xfId="23595"/>
    <cellStyle name="Normal 3 3 2 4 2 2 3 4 2 2" xfId="52330"/>
    <cellStyle name="Normal 3 3 2 4 2 2 3 4 3" xfId="38006"/>
    <cellStyle name="Normal 3 3 2 4 2 2 3 5" xfId="16432"/>
    <cellStyle name="Normal 3 3 2 4 2 2 3 5 2" xfId="45168"/>
    <cellStyle name="Normal 3 3 2 4 2 2 3 6" xfId="30844"/>
    <cellStyle name="Normal 3 3 2 4 2 2 4" xfId="2774"/>
    <cellStyle name="Normal 3 3 2 4 2 2 4 2" xfId="6434"/>
    <cellStyle name="Normal 3 3 2 4 2 2 4 2 2" xfId="13694"/>
    <cellStyle name="Normal 3 3 2 4 2 2 4 2 2 2" xfId="28072"/>
    <cellStyle name="Normal 3 3 2 4 2 2 4 2 2 2 2" xfId="56806"/>
    <cellStyle name="Normal 3 3 2 4 2 2 4 2 2 3" xfId="42482"/>
    <cellStyle name="Normal 3 3 2 4 2 2 4 2 3" xfId="20909"/>
    <cellStyle name="Normal 3 3 2 4 2 2 4 2 3 2" xfId="49644"/>
    <cellStyle name="Normal 3 3 2 4 2 2 4 2 4" xfId="35320"/>
    <cellStyle name="Normal 3 3 2 4 2 2 4 3" xfId="10107"/>
    <cellStyle name="Normal 3 3 2 4 2 2 4 3 2" xfId="24490"/>
    <cellStyle name="Normal 3 3 2 4 2 2 4 3 2 2" xfId="53225"/>
    <cellStyle name="Normal 3 3 2 4 2 2 4 3 3" xfId="38901"/>
    <cellStyle name="Normal 3 3 2 4 2 2 4 4" xfId="17327"/>
    <cellStyle name="Normal 3 3 2 4 2 2 4 4 2" xfId="46063"/>
    <cellStyle name="Normal 3 3 2 4 2 2 4 5" xfId="31739"/>
    <cellStyle name="Normal 3 3 2 4 2 2 5" xfId="4639"/>
    <cellStyle name="Normal 3 3 2 4 2 2 5 2" xfId="11904"/>
    <cellStyle name="Normal 3 3 2 4 2 2 5 2 2" xfId="26282"/>
    <cellStyle name="Normal 3 3 2 4 2 2 5 2 2 2" xfId="55016"/>
    <cellStyle name="Normal 3 3 2 4 2 2 5 2 3" xfId="40692"/>
    <cellStyle name="Normal 3 3 2 4 2 2 5 3" xfId="19119"/>
    <cellStyle name="Normal 3 3 2 4 2 2 5 3 2" xfId="47854"/>
    <cellStyle name="Normal 3 3 2 4 2 2 5 4" xfId="33530"/>
    <cellStyle name="Normal 3 3 2 4 2 2 6" xfId="8311"/>
    <cellStyle name="Normal 3 3 2 4 2 2 6 2" xfId="22700"/>
    <cellStyle name="Normal 3 3 2 4 2 2 6 2 2" xfId="51435"/>
    <cellStyle name="Normal 3 3 2 4 2 2 6 3" xfId="37111"/>
    <cellStyle name="Normal 3 3 2 4 2 2 7" xfId="15537"/>
    <cellStyle name="Normal 3 3 2 4 2 2 7 2" xfId="44273"/>
    <cellStyle name="Normal 3 3 2 4 2 2 8" xfId="29949"/>
    <cellStyle name="Normal 3 3 2 4 2 3" xfId="1118"/>
    <cellStyle name="Normal 3 3 2 4 2 3 2" xfId="2101"/>
    <cellStyle name="Normal 3 3 2 4 2 3 2 2" xfId="3893"/>
    <cellStyle name="Normal 3 3 2 4 2 3 2 2 2" xfId="7552"/>
    <cellStyle name="Normal 3 3 2 4 2 3 2 2 2 2" xfId="14812"/>
    <cellStyle name="Normal 3 3 2 4 2 3 2 2 2 2 2" xfId="29190"/>
    <cellStyle name="Normal 3 3 2 4 2 3 2 2 2 2 2 2" xfId="57924"/>
    <cellStyle name="Normal 3 3 2 4 2 3 2 2 2 2 3" xfId="43600"/>
    <cellStyle name="Normal 3 3 2 4 2 3 2 2 2 3" xfId="22027"/>
    <cellStyle name="Normal 3 3 2 4 2 3 2 2 2 3 2" xfId="50762"/>
    <cellStyle name="Normal 3 3 2 4 2 3 2 2 2 4" xfId="36438"/>
    <cellStyle name="Normal 3 3 2 4 2 3 2 2 3" xfId="11225"/>
    <cellStyle name="Normal 3 3 2 4 2 3 2 2 3 2" xfId="25608"/>
    <cellStyle name="Normal 3 3 2 4 2 3 2 2 3 2 2" xfId="54343"/>
    <cellStyle name="Normal 3 3 2 4 2 3 2 2 3 3" xfId="40019"/>
    <cellStyle name="Normal 3 3 2 4 2 3 2 2 4" xfId="18445"/>
    <cellStyle name="Normal 3 3 2 4 2 3 2 2 4 2" xfId="47181"/>
    <cellStyle name="Normal 3 3 2 4 2 3 2 2 5" xfId="32857"/>
    <cellStyle name="Normal 3 3 2 4 2 3 2 3" xfId="5762"/>
    <cellStyle name="Normal 3 3 2 4 2 3 2 3 2" xfId="13022"/>
    <cellStyle name="Normal 3 3 2 4 2 3 2 3 2 2" xfId="27400"/>
    <cellStyle name="Normal 3 3 2 4 2 3 2 3 2 2 2" xfId="56134"/>
    <cellStyle name="Normal 3 3 2 4 2 3 2 3 2 3" xfId="41810"/>
    <cellStyle name="Normal 3 3 2 4 2 3 2 3 3" xfId="20237"/>
    <cellStyle name="Normal 3 3 2 4 2 3 2 3 3 2" xfId="48972"/>
    <cellStyle name="Normal 3 3 2 4 2 3 2 3 4" xfId="34648"/>
    <cellStyle name="Normal 3 3 2 4 2 3 2 4" xfId="9435"/>
    <cellStyle name="Normal 3 3 2 4 2 3 2 4 2" xfId="23818"/>
    <cellStyle name="Normal 3 3 2 4 2 3 2 4 2 2" xfId="52553"/>
    <cellStyle name="Normal 3 3 2 4 2 3 2 4 3" xfId="38229"/>
    <cellStyle name="Normal 3 3 2 4 2 3 2 5" xfId="16655"/>
    <cellStyle name="Normal 3 3 2 4 2 3 2 5 2" xfId="45391"/>
    <cellStyle name="Normal 3 3 2 4 2 3 2 6" xfId="31067"/>
    <cellStyle name="Normal 3 3 2 4 2 3 3" xfId="2997"/>
    <cellStyle name="Normal 3 3 2 4 2 3 3 2" xfId="6657"/>
    <cellStyle name="Normal 3 3 2 4 2 3 3 2 2" xfId="13917"/>
    <cellStyle name="Normal 3 3 2 4 2 3 3 2 2 2" xfId="28295"/>
    <cellStyle name="Normal 3 3 2 4 2 3 3 2 2 2 2" xfId="57029"/>
    <cellStyle name="Normal 3 3 2 4 2 3 3 2 2 3" xfId="42705"/>
    <cellStyle name="Normal 3 3 2 4 2 3 3 2 3" xfId="21132"/>
    <cellStyle name="Normal 3 3 2 4 2 3 3 2 3 2" xfId="49867"/>
    <cellStyle name="Normal 3 3 2 4 2 3 3 2 4" xfId="35543"/>
    <cellStyle name="Normal 3 3 2 4 2 3 3 3" xfId="10330"/>
    <cellStyle name="Normal 3 3 2 4 2 3 3 3 2" xfId="24713"/>
    <cellStyle name="Normal 3 3 2 4 2 3 3 3 2 2" xfId="53448"/>
    <cellStyle name="Normal 3 3 2 4 2 3 3 3 3" xfId="39124"/>
    <cellStyle name="Normal 3 3 2 4 2 3 3 4" xfId="17550"/>
    <cellStyle name="Normal 3 3 2 4 2 3 3 4 2" xfId="46286"/>
    <cellStyle name="Normal 3 3 2 4 2 3 3 5" xfId="31962"/>
    <cellStyle name="Normal 3 3 2 4 2 3 4" xfId="4862"/>
    <cellStyle name="Normal 3 3 2 4 2 3 4 2" xfId="12127"/>
    <cellStyle name="Normal 3 3 2 4 2 3 4 2 2" xfId="26505"/>
    <cellStyle name="Normal 3 3 2 4 2 3 4 2 2 2" xfId="55239"/>
    <cellStyle name="Normal 3 3 2 4 2 3 4 2 3" xfId="40915"/>
    <cellStyle name="Normal 3 3 2 4 2 3 4 3" xfId="19342"/>
    <cellStyle name="Normal 3 3 2 4 2 3 4 3 2" xfId="48077"/>
    <cellStyle name="Normal 3 3 2 4 2 3 4 4" xfId="33753"/>
    <cellStyle name="Normal 3 3 2 4 2 3 5" xfId="8534"/>
    <cellStyle name="Normal 3 3 2 4 2 3 5 2" xfId="22923"/>
    <cellStyle name="Normal 3 3 2 4 2 3 5 2 2" xfId="51658"/>
    <cellStyle name="Normal 3 3 2 4 2 3 5 3" xfId="37334"/>
    <cellStyle name="Normal 3 3 2 4 2 3 6" xfId="15760"/>
    <cellStyle name="Normal 3 3 2 4 2 3 6 2" xfId="44496"/>
    <cellStyle name="Normal 3 3 2 4 2 3 7" xfId="30172"/>
    <cellStyle name="Normal 3 3 2 4 2 4" xfId="1650"/>
    <cellStyle name="Normal 3 3 2 4 2 4 2" xfId="3446"/>
    <cellStyle name="Normal 3 3 2 4 2 4 2 2" xfId="7105"/>
    <cellStyle name="Normal 3 3 2 4 2 4 2 2 2" xfId="14365"/>
    <cellStyle name="Normal 3 3 2 4 2 4 2 2 2 2" xfId="28743"/>
    <cellStyle name="Normal 3 3 2 4 2 4 2 2 2 2 2" xfId="57477"/>
    <cellStyle name="Normal 3 3 2 4 2 4 2 2 2 3" xfId="43153"/>
    <cellStyle name="Normal 3 3 2 4 2 4 2 2 3" xfId="21580"/>
    <cellStyle name="Normal 3 3 2 4 2 4 2 2 3 2" xfId="50315"/>
    <cellStyle name="Normal 3 3 2 4 2 4 2 2 4" xfId="35991"/>
    <cellStyle name="Normal 3 3 2 4 2 4 2 3" xfId="10778"/>
    <cellStyle name="Normal 3 3 2 4 2 4 2 3 2" xfId="25161"/>
    <cellStyle name="Normal 3 3 2 4 2 4 2 3 2 2" xfId="53896"/>
    <cellStyle name="Normal 3 3 2 4 2 4 2 3 3" xfId="39572"/>
    <cellStyle name="Normal 3 3 2 4 2 4 2 4" xfId="17998"/>
    <cellStyle name="Normal 3 3 2 4 2 4 2 4 2" xfId="46734"/>
    <cellStyle name="Normal 3 3 2 4 2 4 2 5" xfId="32410"/>
    <cellStyle name="Normal 3 3 2 4 2 4 3" xfId="5315"/>
    <cellStyle name="Normal 3 3 2 4 2 4 3 2" xfId="12575"/>
    <cellStyle name="Normal 3 3 2 4 2 4 3 2 2" xfId="26953"/>
    <cellStyle name="Normal 3 3 2 4 2 4 3 2 2 2" xfId="55687"/>
    <cellStyle name="Normal 3 3 2 4 2 4 3 2 3" xfId="41363"/>
    <cellStyle name="Normal 3 3 2 4 2 4 3 3" xfId="19790"/>
    <cellStyle name="Normal 3 3 2 4 2 4 3 3 2" xfId="48525"/>
    <cellStyle name="Normal 3 3 2 4 2 4 3 4" xfId="34201"/>
    <cellStyle name="Normal 3 3 2 4 2 4 4" xfId="8988"/>
    <cellStyle name="Normal 3 3 2 4 2 4 4 2" xfId="23371"/>
    <cellStyle name="Normal 3 3 2 4 2 4 4 2 2" xfId="52106"/>
    <cellStyle name="Normal 3 3 2 4 2 4 4 3" xfId="37782"/>
    <cellStyle name="Normal 3 3 2 4 2 4 5" xfId="16208"/>
    <cellStyle name="Normal 3 3 2 4 2 4 5 2" xfId="44944"/>
    <cellStyle name="Normal 3 3 2 4 2 4 6" xfId="30620"/>
    <cellStyle name="Normal 3 3 2 4 2 5" xfId="2550"/>
    <cellStyle name="Normal 3 3 2 4 2 5 2" xfId="6210"/>
    <cellStyle name="Normal 3 3 2 4 2 5 2 2" xfId="13470"/>
    <cellStyle name="Normal 3 3 2 4 2 5 2 2 2" xfId="27848"/>
    <cellStyle name="Normal 3 3 2 4 2 5 2 2 2 2" xfId="56582"/>
    <cellStyle name="Normal 3 3 2 4 2 5 2 2 3" xfId="42258"/>
    <cellStyle name="Normal 3 3 2 4 2 5 2 3" xfId="20685"/>
    <cellStyle name="Normal 3 3 2 4 2 5 2 3 2" xfId="49420"/>
    <cellStyle name="Normal 3 3 2 4 2 5 2 4" xfId="35096"/>
    <cellStyle name="Normal 3 3 2 4 2 5 3" xfId="9883"/>
    <cellStyle name="Normal 3 3 2 4 2 5 3 2" xfId="24266"/>
    <cellStyle name="Normal 3 3 2 4 2 5 3 2 2" xfId="53001"/>
    <cellStyle name="Normal 3 3 2 4 2 5 3 3" xfId="38677"/>
    <cellStyle name="Normal 3 3 2 4 2 5 4" xfId="17103"/>
    <cellStyle name="Normal 3 3 2 4 2 5 4 2" xfId="45839"/>
    <cellStyle name="Normal 3 3 2 4 2 5 5" xfId="31515"/>
    <cellStyle name="Normal 3 3 2 4 2 6" xfId="4413"/>
    <cellStyle name="Normal 3 3 2 4 2 6 2" xfId="11680"/>
    <cellStyle name="Normal 3 3 2 4 2 6 2 2" xfId="26058"/>
    <cellStyle name="Normal 3 3 2 4 2 6 2 2 2" xfId="54792"/>
    <cellStyle name="Normal 3 3 2 4 2 6 2 3" xfId="40468"/>
    <cellStyle name="Normal 3 3 2 4 2 6 3" xfId="18895"/>
    <cellStyle name="Normal 3 3 2 4 2 6 3 2" xfId="47630"/>
    <cellStyle name="Normal 3 3 2 4 2 6 4" xfId="33306"/>
    <cellStyle name="Normal 3 3 2 4 2 7" xfId="8084"/>
    <cellStyle name="Normal 3 3 2 4 2 7 2" xfId="22476"/>
    <cellStyle name="Normal 3 3 2 4 2 7 2 2" xfId="51211"/>
    <cellStyle name="Normal 3 3 2 4 2 7 3" xfId="36887"/>
    <cellStyle name="Normal 3 3 2 4 2 8" xfId="15313"/>
    <cellStyle name="Normal 3 3 2 4 2 8 2" xfId="44049"/>
    <cellStyle name="Normal 3 3 2 4 2 9" xfId="29725"/>
    <cellStyle name="Normal 3 3 2 4 3" xfId="781"/>
    <cellStyle name="Normal 3 3 2 4 3 2" xfId="1230"/>
    <cellStyle name="Normal 3 3 2 4 3 2 2" xfId="2213"/>
    <cellStyle name="Normal 3 3 2 4 3 2 2 2" xfId="4005"/>
    <cellStyle name="Normal 3 3 2 4 3 2 2 2 2" xfId="7664"/>
    <cellStyle name="Normal 3 3 2 4 3 2 2 2 2 2" xfId="14924"/>
    <cellStyle name="Normal 3 3 2 4 3 2 2 2 2 2 2" xfId="29302"/>
    <cellStyle name="Normal 3 3 2 4 3 2 2 2 2 2 2 2" xfId="58036"/>
    <cellStyle name="Normal 3 3 2 4 3 2 2 2 2 2 3" xfId="43712"/>
    <cellStyle name="Normal 3 3 2 4 3 2 2 2 2 3" xfId="22139"/>
    <cellStyle name="Normal 3 3 2 4 3 2 2 2 2 3 2" xfId="50874"/>
    <cellStyle name="Normal 3 3 2 4 3 2 2 2 2 4" xfId="36550"/>
    <cellStyle name="Normal 3 3 2 4 3 2 2 2 3" xfId="11337"/>
    <cellStyle name="Normal 3 3 2 4 3 2 2 2 3 2" xfId="25720"/>
    <cellStyle name="Normal 3 3 2 4 3 2 2 2 3 2 2" xfId="54455"/>
    <cellStyle name="Normal 3 3 2 4 3 2 2 2 3 3" xfId="40131"/>
    <cellStyle name="Normal 3 3 2 4 3 2 2 2 4" xfId="18557"/>
    <cellStyle name="Normal 3 3 2 4 3 2 2 2 4 2" xfId="47293"/>
    <cellStyle name="Normal 3 3 2 4 3 2 2 2 5" xfId="32969"/>
    <cellStyle name="Normal 3 3 2 4 3 2 2 3" xfId="5874"/>
    <cellStyle name="Normal 3 3 2 4 3 2 2 3 2" xfId="13134"/>
    <cellStyle name="Normal 3 3 2 4 3 2 2 3 2 2" xfId="27512"/>
    <cellStyle name="Normal 3 3 2 4 3 2 2 3 2 2 2" xfId="56246"/>
    <cellStyle name="Normal 3 3 2 4 3 2 2 3 2 3" xfId="41922"/>
    <cellStyle name="Normal 3 3 2 4 3 2 2 3 3" xfId="20349"/>
    <cellStyle name="Normal 3 3 2 4 3 2 2 3 3 2" xfId="49084"/>
    <cellStyle name="Normal 3 3 2 4 3 2 2 3 4" xfId="34760"/>
    <cellStyle name="Normal 3 3 2 4 3 2 2 4" xfId="9547"/>
    <cellStyle name="Normal 3 3 2 4 3 2 2 4 2" xfId="23930"/>
    <cellStyle name="Normal 3 3 2 4 3 2 2 4 2 2" xfId="52665"/>
    <cellStyle name="Normal 3 3 2 4 3 2 2 4 3" xfId="38341"/>
    <cellStyle name="Normal 3 3 2 4 3 2 2 5" xfId="16767"/>
    <cellStyle name="Normal 3 3 2 4 3 2 2 5 2" xfId="45503"/>
    <cellStyle name="Normal 3 3 2 4 3 2 2 6" xfId="31179"/>
    <cellStyle name="Normal 3 3 2 4 3 2 3" xfId="3109"/>
    <cellStyle name="Normal 3 3 2 4 3 2 3 2" xfId="6769"/>
    <cellStyle name="Normal 3 3 2 4 3 2 3 2 2" xfId="14029"/>
    <cellStyle name="Normal 3 3 2 4 3 2 3 2 2 2" xfId="28407"/>
    <cellStyle name="Normal 3 3 2 4 3 2 3 2 2 2 2" xfId="57141"/>
    <cellStyle name="Normal 3 3 2 4 3 2 3 2 2 3" xfId="42817"/>
    <cellStyle name="Normal 3 3 2 4 3 2 3 2 3" xfId="21244"/>
    <cellStyle name="Normal 3 3 2 4 3 2 3 2 3 2" xfId="49979"/>
    <cellStyle name="Normal 3 3 2 4 3 2 3 2 4" xfId="35655"/>
    <cellStyle name="Normal 3 3 2 4 3 2 3 3" xfId="10442"/>
    <cellStyle name="Normal 3 3 2 4 3 2 3 3 2" xfId="24825"/>
    <cellStyle name="Normal 3 3 2 4 3 2 3 3 2 2" xfId="53560"/>
    <cellStyle name="Normal 3 3 2 4 3 2 3 3 3" xfId="39236"/>
    <cellStyle name="Normal 3 3 2 4 3 2 3 4" xfId="17662"/>
    <cellStyle name="Normal 3 3 2 4 3 2 3 4 2" xfId="46398"/>
    <cellStyle name="Normal 3 3 2 4 3 2 3 5" xfId="32074"/>
    <cellStyle name="Normal 3 3 2 4 3 2 4" xfId="4974"/>
    <cellStyle name="Normal 3 3 2 4 3 2 4 2" xfId="12239"/>
    <cellStyle name="Normal 3 3 2 4 3 2 4 2 2" xfId="26617"/>
    <cellStyle name="Normal 3 3 2 4 3 2 4 2 2 2" xfId="55351"/>
    <cellStyle name="Normal 3 3 2 4 3 2 4 2 3" xfId="41027"/>
    <cellStyle name="Normal 3 3 2 4 3 2 4 3" xfId="19454"/>
    <cellStyle name="Normal 3 3 2 4 3 2 4 3 2" xfId="48189"/>
    <cellStyle name="Normal 3 3 2 4 3 2 4 4" xfId="33865"/>
    <cellStyle name="Normal 3 3 2 4 3 2 5" xfId="8646"/>
    <cellStyle name="Normal 3 3 2 4 3 2 5 2" xfId="23035"/>
    <cellStyle name="Normal 3 3 2 4 3 2 5 2 2" xfId="51770"/>
    <cellStyle name="Normal 3 3 2 4 3 2 5 3" xfId="37446"/>
    <cellStyle name="Normal 3 3 2 4 3 2 6" xfId="15872"/>
    <cellStyle name="Normal 3 3 2 4 3 2 6 2" xfId="44608"/>
    <cellStyle name="Normal 3 3 2 4 3 2 7" xfId="30284"/>
    <cellStyle name="Normal 3 3 2 4 3 3" xfId="1766"/>
    <cellStyle name="Normal 3 3 2 4 3 3 2" xfId="3558"/>
    <cellStyle name="Normal 3 3 2 4 3 3 2 2" xfId="7217"/>
    <cellStyle name="Normal 3 3 2 4 3 3 2 2 2" xfId="14477"/>
    <cellStyle name="Normal 3 3 2 4 3 3 2 2 2 2" xfId="28855"/>
    <cellStyle name="Normal 3 3 2 4 3 3 2 2 2 2 2" xfId="57589"/>
    <cellStyle name="Normal 3 3 2 4 3 3 2 2 2 3" xfId="43265"/>
    <cellStyle name="Normal 3 3 2 4 3 3 2 2 3" xfId="21692"/>
    <cellStyle name="Normal 3 3 2 4 3 3 2 2 3 2" xfId="50427"/>
    <cellStyle name="Normal 3 3 2 4 3 3 2 2 4" xfId="36103"/>
    <cellStyle name="Normal 3 3 2 4 3 3 2 3" xfId="10890"/>
    <cellStyle name="Normal 3 3 2 4 3 3 2 3 2" xfId="25273"/>
    <cellStyle name="Normal 3 3 2 4 3 3 2 3 2 2" xfId="54008"/>
    <cellStyle name="Normal 3 3 2 4 3 3 2 3 3" xfId="39684"/>
    <cellStyle name="Normal 3 3 2 4 3 3 2 4" xfId="18110"/>
    <cellStyle name="Normal 3 3 2 4 3 3 2 4 2" xfId="46846"/>
    <cellStyle name="Normal 3 3 2 4 3 3 2 5" xfId="32522"/>
    <cellStyle name="Normal 3 3 2 4 3 3 3" xfId="5427"/>
    <cellStyle name="Normal 3 3 2 4 3 3 3 2" xfId="12687"/>
    <cellStyle name="Normal 3 3 2 4 3 3 3 2 2" xfId="27065"/>
    <cellStyle name="Normal 3 3 2 4 3 3 3 2 2 2" xfId="55799"/>
    <cellStyle name="Normal 3 3 2 4 3 3 3 2 3" xfId="41475"/>
    <cellStyle name="Normal 3 3 2 4 3 3 3 3" xfId="19902"/>
    <cellStyle name="Normal 3 3 2 4 3 3 3 3 2" xfId="48637"/>
    <cellStyle name="Normal 3 3 2 4 3 3 3 4" xfId="34313"/>
    <cellStyle name="Normal 3 3 2 4 3 3 4" xfId="9100"/>
    <cellStyle name="Normal 3 3 2 4 3 3 4 2" xfId="23483"/>
    <cellStyle name="Normal 3 3 2 4 3 3 4 2 2" xfId="52218"/>
    <cellStyle name="Normal 3 3 2 4 3 3 4 3" xfId="37894"/>
    <cellStyle name="Normal 3 3 2 4 3 3 5" xfId="16320"/>
    <cellStyle name="Normal 3 3 2 4 3 3 5 2" xfId="45056"/>
    <cellStyle name="Normal 3 3 2 4 3 3 6" xfId="30732"/>
    <cellStyle name="Normal 3 3 2 4 3 4" xfId="2662"/>
    <cellStyle name="Normal 3 3 2 4 3 4 2" xfId="6322"/>
    <cellStyle name="Normal 3 3 2 4 3 4 2 2" xfId="13582"/>
    <cellStyle name="Normal 3 3 2 4 3 4 2 2 2" xfId="27960"/>
    <cellStyle name="Normal 3 3 2 4 3 4 2 2 2 2" xfId="56694"/>
    <cellStyle name="Normal 3 3 2 4 3 4 2 2 3" xfId="42370"/>
    <cellStyle name="Normal 3 3 2 4 3 4 2 3" xfId="20797"/>
    <cellStyle name="Normal 3 3 2 4 3 4 2 3 2" xfId="49532"/>
    <cellStyle name="Normal 3 3 2 4 3 4 2 4" xfId="35208"/>
    <cellStyle name="Normal 3 3 2 4 3 4 3" xfId="9995"/>
    <cellStyle name="Normal 3 3 2 4 3 4 3 2" xfId="24378"/>
    <cellStyle name="Normal 3 3 2 4 3 4 3 2 2" xfId="53113"/>
    <cellStyle name="Normal 3 3 2 4 3 4 3 3" xfId="38789"/>
    <cellStyle name="Normal 3 3 2 4 3 4 4" xfId="17215"/>
    <cellStyle name="Normal 3 3 2 4 3 4 4 2" xfId="45951"/>
    <cellStyle name="Normal 3 3 2 4 3 4 5" xfId="31627"/>
    <cellStyle name="Normal 3 3 2 4 3 5" xfId="4526"/>
    <cellStyle name="Normal 3 3 2 4 3 5 2" xfId="11792"/>
    <cellStyle name="Normal 3 3 2 4 3 5 2 2" xfId="26170"/>
    <cellStyle name="Normal 3 3 2 4 3 5 2 2 2" xfId="54904"/>
    <cellStyle name="Normal 3 3 2 4 3 5 2 3" xfId="40580"/>
    <cellStyle name="Normal 3 3 2 4 3 5 3" xfId="19007"/>
    <cellStyle name="Normal 3 3 2 4 3 5 3 2" xfId="47742"/>
    <cellStyle name="Normal 3 3 2 4 3 5 4" xfId="33418"/>
    <cellStyle name="Normal 3 3 2 4 3 6" xfId="8199"/>
    <cellStyle name="Normal 3 3 2 4 3 6 2" xfId="22588"/>
    <cellStyle name="Normal 3 3 2 4 3 6 2 2" xfId="51323"/>
    <cellStyle name="Normal 3 3 2 4 3 6 3" xfId="36999"/>
    <cellStyle name="Normal 3 3 2 4 3 7" xfId="15425"/>
    <cellStyle name="Normal 3 3 2 4 3 7 2" xfId="44161"/>
    <cellStyle name="Normal 3 3 2 4 3 8" xfId="29837"/>
    <cellStyle name="Normal 3 3 2 4 4" xfId="1006"/>
    <cellStyle name="Normal 3 3 2 4 4 2" xfId="1989"/>
    <cellStyle name="Normal 3 3 2 4 4 2 2" xfId="3781"/>
    <cellStyle name="Normal 3 3 2 4 4 2 2 2" xfId="7440"/>
    <cellStyle name="Normal 3 3 2 4 4 2 2 2 2" xfId="14700"/>
    <cellStyle name="Normal 3 3 2 4 4 2 2 2 2 2" xfId="29078"/>
    <cellStyle name="Normal 3 3 2 4 4 2 2 2 2 2 2" xfId="57812"/>
    <cellStyle name="Normal 3 3 2 4 4 2 2 2 2 3" xfId="43488"/>
    <cellStyle name="Normal 3 3 2 4 4 2 2 2 3" xfId="21915"/>
    <cellStyle name="Normal 3 3 2 4 4 2 2 2 3 2" xfId="50650"/>
    <cellStyle name="Normal 3 3 2 4 4 2 2 2 4" xfId="36326"/>
    <cellStyle name="Normal 3 3 2 4 4 2 2 3" xfId="11113"/>
    <cellStyle name="Normal 3 3 2 4 4 2 2 3 2" xfId="25496"/>
    <cellStyle name="Normal 3 3 2 4 4 2 2 3 2 2" xfId="54231"/>
    <cellStyle name="Normal 3 3 2 4 4 2 2 3 3" xfId="39907"/>
    <cellStyle name="Normal 3 3 2 4 4 2 2 4" xfId="18333"/>
    <cellStyle name="Normal 3 3 2 4 4 2 2 4 2" xfId="47069"/>
    <cellStyle name="Normal 3 3 2 4 4 2 2 5" xfId="32745"/>
    <cellStyle name="Normal 3 3 2 4 4 2 3" xfId="5650"/>
    <cellStyle name="Normal 3 3 2 4 4 2 3 2" xfId="12910"/>
    <cellStyle name="Normal 3 3 2 4 4 2 3 2 2" xfId="27288"/>
    <cellStyle name="Normal 3 3 2 4 4 2 3 2 2 2" xfId="56022"/>
    <cellStyle name="Normal 3 3 2 4 4 2 3 2 3" xfId="41698"/>
    <cellStyle name="Normal 3 3 2 4 4 2 3 3" xfId="20125"/>
    <cellStyle name="Normal 3 3 2 4 4 2 3 3 2" xfId="48860"/>
    <cellStyle name="Normal 3 3 2 4 4 2 3 4" xfId="34536"/>
    <cellStyle name="Normal 3 3 2 4 4 2 4" xfId="9323"/>
    <cellStyle name="Normal 3 3 2 4 4 2 4 2" xfId="23706"/>
    <cellStyle name="Normal 3 3 2 4 4 2 4 2 2" xfId="52441"/>
    <cellStyle name="Normal 3 3 2 4 4 2 4 3" xfId="38117"/>
    <cellStyle name="Normal 3 3 2 4 4 2 5" xfId="16543"/>
    <cellStyle name="Normal 3 3 2 4 4 2 5 2" xfId="45279"/>
    <cellStyle name="Normal 3 3 2 4 4 2 6" xfId="30955"/>
    <cellStyle name="Normal 3 3 2 4 4 3" xfId="2885"/>
    <cellStyle name="Normal 3 3 2 4 4 3 2" xfId="6545"/>
    <cellStyle name="Normal 3 3 2 4 4 3 2 2" xfId="13805"/>
    <cellStyle name="Normal 3 3 2 4 4 3 2 2 2" xfId="28183"/>
    <cellStyle name="Normal 3 3 2 4 4 3 2 2 2 2" xfId="56917"/>
    <cellStyle name="Normal 3 3 2 4 4 3 2 2 3" xfId="42593"/>
    <cellStyle name="Normal 3 3 2 4 4 3 2 3" xfId="21020"/>
    <cellStyle name="Normal 3 3 2 4 4 3 2 3 2" xfId="49755"/>
    <cellStyle name="Normal 3 3 2 4 4 3 2 4" xfId="35431"/>
    <cellStyle name="Normal 3 3 2 4 4 3 3" xfId="10218"/>
    <cellStyle name="Normal 3 3 2 4 4 3 3 2" xfId="24601"/>
    <cellStyle name="Normal 3 3 2 4 4 3 3 2 2" xfId="53336"/>
    <cellStyle name="Normal 3 3 2 4 4 3 3 3" xfId="39012"/>
    <cellStyle name="Normal 3 3 2 4 4 3 4" xfId="17438"/>
    <cellStyle name="Normal 3 3 2 4 4 3 4 2" xfId="46174"/>
    <cellStyle name="Normal 3 3 2 4 4 3 5" xfId="31850"/>
    <cellStyle name="Normal 3 3 2 4 4 4" xfId="4750"/>
    <cellStyle name="Normal 3 3 2 4 4 4 2" xfId="12015"/>
    <cellStyle name="Normal 3 3 2 4 4 4 2 2" xfId="26393"/>
    <cellStyle name="Normal 3 3 2 4 4 4 2 2 2" xfId="55127"/>
    <cellStyle name="Normal 3 3 2 4 4 4 2 3" xfId="40803"/>
    <cellStyle name="Normal 3 3 2 4 4 4 3" xfId="19230"/>
    <cellStyle name="Normal 3 3 2 4 4 4 3 2" xfId="47965"/>
    <cellStyle name="Normal 3 3 2 4 4 4 4" xfId="33641"/>
    <cellStyle name="Normal 3 3 2 4 4 5" xfId="8422"/>
    <cellStyle name="Normal 3 3 2 4 4 5 2" xfId="22811"/>
    <cellStyle name="Normal 3 3 2 4 4 5 2 2" xfId="51546"/>
    <cellStyle name="Normal 3 3 2 4 4 5 3" xfId="37222"/>
    <cellStyle name="Normal 3 3 2 4 4 6" xfId="15648"/>
    <cellStyle name="Normal 3 3 2 4 4 6 2" xfId="44384"/>
    <cellStyle name="Normal 3 3 2 4 4 7" xfId="30060"/>
    <cellStyle name="Normal 3 3 2 4 5" xfId="1530"/>
    <cellStyle name="Normal 3 3 2 4 5 2" xfId="3334"/>
    <cellStyle name="Normal 3 3 2 4 5 2 2" xfId="6993"/>
    <cellStyle name="Normal 3 3 2 4 5 2 2 2" xfId="14253"/>
    <cellStyle name="Normal 3 3 2 4 5 2 2 2 2" xfId="28631"/>
    <cellStyle name="Normal 3 3 2 4 5 2 2 2 2 2" xfId="57365"/>
    <cellStyle name="Normal 3 3 2 4 5 2 2 2 3" xfId="43041"/>
    <cellStyle name="Normal 3 3 2 4 5 2 2 3" xfId="21468"/>
    <cellStyle name="Normal 3 3 2 4 5 2 2 3 2" xfId="50203"/>
    <cellStyle name="Normal 3 3 2 4 5 2 2 4" xfId="35879"/>
    <cellStyle name="Normal 3 3 2 4 5 2 3" xfId="10666"/>
    <cellStyle name="Normal 3 3 2 4 5 2 3 2" xfId="25049"/>
    <cellStyle name="Normal 3 3 2 4 5 2 3 2 2" xfId="53784"/>
    <cellStyle name="Normal 3 3 2 4 5 2 3 3" xfId="39460"/>
    <cellStyle name="Normal 3 3 2 4 5 2 4" xfId="17886"/>
    <cellStyle name="Normal 3 3 2 4 5 2 4 2" xfId="46622"/>
    <cellStyle name="Normal 3 3 2 4 5 2 5" xfId="32298"/>
    <cellStyle name="Normal 3 3 2 4 5 3" xfId="5203"/>
    <cellStyle name="Normal 3 3 2 4 5 3 2" xfId="12463"/>
    <cellStyle name="Normal 3 3 2 4 5 3 2 2" xfId="26841"/>
    <cellStyle name="Normal 3 3 2 4 5 3 2 2 2" xfId="55575"/>
    <cellStyle name="Normal 3 3 2 4 5 3 2 3" xfId="41251"/>
    <cellStyle name="Normal 3 3 2 4 5 3 3" xfId="19678"/>
    <cellStyle name="Normal 3 3 2 4 5 3 3 2" xfId="48413"/>
    <cellStyle name="Normal 3 3 2 4 5 3 4" xfId="34089"/>
    <cellStyle name="Normal 3 3 2 4 5 4" xfId="8876"/>
    <cellStyle name="Normal 3 3 2 4 5 4 2" xfId="23259"/>
    <cellStyle name="Normal 3 3 2 4 5 4 2 2" xfId="51994"/>
    <cellStyle name="Normal 3 3 2 4 5 4 3" xfId="37670"/>
    <cellStyle name="Normal 3 3 2 4 5 5" xfId="16096"/>
    <cellStyle name="Normal 3 3 2 4 5 5 2" xfId="44832"/>
    <cellStyle name="Normal 3 3 2 4 5 6" xfId="30508"/>
    <cellStyle name="Normal 3 3 2 4 6" xfId="2438"/>
    <cellStyle name="Normal 3 3 2 4 6 2" xfId="6098"/>
    <cellStyle name="Normal 3 3 2 4 6 2 2" xfId="13358"/>
    <cellStyle name="Normal 3 3 2 4 6 2 2 2" xfId="27736"/>
    <cellStyle name="Normal 3 3 2 4 6 2 2 2 2" xfId="56470"/>
    <cellStyle name="Normal 3 3 2 4 6 2 2 3" xfId="42146"/>
    <cellStyle name="Normal 3 3 2 4 6 2 3" xfId="20573"/>
    <cellStyle name="Normal 3 3 2 4 6 2 3 2" xfId="49308"/>
    <cellStyle name="Normal 3 3 2 4 6 2 4" xfId="34984"/>
    <cellStyle name="Normal 3 3 2 4 6 3" xfId="9771"/>
    <cellStyle name="Normal 3 3 2 4 6 3 2" xfId="24154"/>
    <cellStyle name="Normal 3 3 2 4 6 3 2 2" xfId="52889"/>
    <cellStyle name="Normal 3 3 2 4 6 3 3" xfId="38565"/>
    <cellStyle name="Normal 3 3 2 4 6 4" xfId="16991"/>
    <cellStyle name="Normal 3 3 2 4 6 4 2" xfId="45727"/>
    <cellStyle name="Normal 3 3 2 4 6 5" xfId="31403"/>
    <cellStyle name="Normal 3 3 2 4 7" xfId="4297"/>
    <cellStyle name="Normal 3 3 2 4 7 2" xfId="11567"/>
    <cellStyle name="Normal 3 3 2 4 7 2 2" xfId="25946"/>
    <cellStyle name="Normal 3 3 2 4 7 2 2 2" xfId="54680"/>
    <cellStyle name="Normal 3 3 2 4 7 2 3" xfId="40356"/>
    <cellStyle name="Normal 3 3 2 4 7 3" xfId="18783"/>
    <cellStyle name="Normal 3 3 2 4 7 3 2" xfId="47518"/>
    <cellStyle name="Normal 3 3 2 4 7 4" xfId="33194"/>
    <cellStyle name="Normal 3 3 2 4 8" xfId="7966"/>
    <cellStyle name="Normal 3 3 2 4 8 2" xfId="22364"/>
    <cellStyle name="Normal 3 3 2 4 8 2 2" xfId="51099"/>
    <cellStyle name="Normal 3 3 2 4 8 3" xfId="36775"/>
    <cellStyle name="Normal 3 3 2 4 9" xfId="15201"/>
    <cellStyle name="Normal 3 3 2 4 9 2" xfId="43937"/>
    <cellStyle name="Normal 3 3 2 5" xfId="544"/>
    <cellStyle name="Normal 3 3 2 5 2" xfId="838"/>
    <cellStyle name="Normal 3 3 2 5 2 2" xfId="1286"/>
    <cellStyle name="Normal 3 3 2 5 2 2 2" xfId="2269"/>
    <cellStyle name="Normal 3 3 2 5 2 2 2 2" xfId="4061"/>
    <cellStyle name="Normal 3 3 2 5 2 2 2 2 2" xfId="7720"/>
    <cellStyle name="Normal 3 3 2 5 2 2 2 2 2 2" xfId="14980"/>
    <cellStyle name="Normal 3 3 2 5 2 2 2 2 2 2 2" xfId="29358"/>
    <cellStyle name="Normal 3 3 2 5 2 2 2 2 2 2 2 2" xfId="58092"/>
    <cellStyle name="Normal 3 3 2 5 2 2 2 2 2 2 3" xfId="43768"/>
    <cellStyle name="Normal 3 3 2 5 2 2 2 2 2 3" xfId="22195"/>
    <cellStyle name="Normal 3 3 2 5 2 2 2 2 2 3 2" xfId="50930"/>
    <cellStyle name="Normal 3 3 2 5 2 2 2 2 2 4" xfId="36606"/>
    <cellStyle name="Normal 3 3 2 5 2 2 2 2 3" xfId="11393"/>
    <cellStyle name="Normal 3 3 2 5 2 2 2 2 3 2" xfId="25776"/>
    <cellStyle name="Normal 3 3 2 5 2 2 2 2 3 2 2" xfId="54511"/>
    <cellStyle name="Normal 3 3 2 5 2 2 2 2 3 3" xfId="40187"/>
    <cellStyle name="Normal 3 3 2 5 2 2 2 2 4" xfId="18613"/>
    <cellStyle name="Normal 3 3 2 5 2 2 2 2 4 2" xfId="47349"/>
    <cellStyle name="Normal 3 3 2 5 2 2 2 2 5" xfId="33025"/>
    <cellStyle name="Normal 3 3 2 5 2 2 2 3" xfId="5930"/>
    <cellStyle name="Normal 3 3 2 5 2 2 2 3 2" xfId="13190"/>
    <cellStyle name="Normal 3 3 2 5 2 2 2 3 2 2" xfId="27568"/>
    <cellStyle name="Normal 3 3 2 5 2 2 2 3 2 2 2" xfId="56302"/>
    <cellStyle name="Normal 3 3 2 5 2 2 2 3 2 3" xfId="41978"/>
    <cellStyle name="Normal 3 3 2 5 2 2 2 3 3" xfId="20405"/>
    <cellStyle name="Normal 3 3 2 5 2 2 2 3 3 2" xfId="49140"/>
    <cellStyle name="Normal 3 3 2 5 2 2 2 3 4" xfId="34816"/>
    <cellStyle name="Normal 3 3 2 5 2 2 2 4" xfId="9603"/>
    <cellStyle name="Normal 3 3 2 5 2 2 2 4 2" xfId="23986"/>
    <cellStyle name="Normal 3 3 2 5 2 2 2 4 2 2" xfId="52721"/>
    <cellStyle name="Normal 3 3 2 5 2 2 2 4 3" xfId="38397"/>
    <cellStyle name="Normal 3 3 2 5 2 2 2 5" xfId="16823"/>
    <cellStyle name="Normal 3 3 2 5 2 2 2 5 2" xfId="45559"/>
    <cellStyle name="Normal 3 3 2 5 2 2 2 6" xfId="31235"/>
    <cellStyle name="Normal 3 3 2 5 2 2 3" xfId="3165"/>
    <cellStyle name="Normal 3 3 2 5 2 2 3 2" xfId="6825"/>
    <cellStyle name="Normal 3 3 2 5 2 2 3 2 2" xfId="14085"/>
    <cellStyle name="Normal 3 3 2 5 2 2 3 2 2 2" xfId="28463"/>
    <cellStyle name="Normal 3 3 2 5 2 2 3 2 2 2 2" xfId="57197"/>
    <cellStyle name="Normal 3 3 2 5 2 2 3 2 2 3" xfId="42873"/>
    <cellStyle name="Normal 3 3 2 5 2 2 3 2 3" xfId="21300"/>
    <cellStyle name="Normal 3 3 2 5 2 2 3 2 3 2" xfId="50035"/>
    <cellStyle name="Normal 3 3 2 5 2 2 3 2 4" xfId="35711"/>
    <cellStyle name="Normal 3 3 2 5 2 2 3 3" xfId="10498"/>
    <cellStyle name="Normal 3 3 2 5 2 2 3 3 2" xfId="24881"/>
    <cellStyle name="Normal 3 3 2 5 2 2 3 3 2 2" xfId="53616"/>
    <cellStyle name="Normal 3 3 2 5 2 2 3 3 3" xfId="39292"/>
    <cellStyle name="Normal 3 3 2 5 2 2 3 4" xfId="17718"/>
    <cellStyle name="Normal 3 3 2 5 2 2 3 4 2" xfId="46454"/>
    <cellStyle name="Normal 3 3 2 5 2 2 3 5" xfId="32130"/>
    <cellStyle name="Normal 3 3 2 5 2 2 4" xfId="5030"/>
    <cellStyle name="Normal 3 3 2 5 2 2 4 2" xfId="12295"/>
    <cellStyle name="Normal 3 3 2 5 2 2 4 2 2" xfId="26673"/>
    <cellStyle name="Normal 3 3 2 5 2 2 4 2 2 2" xfId="55407"/>
    <cellStyle name="Normal 3 3 2 5 2 2 4 2 3" xfId="41083"/>
    <cellStyle name="Normal 3 3 2 5 2 2 4 3" xfId="19510"/>
    <cellStyle name="Normal 3 3 2 5 2 2 4 3 2" xfId="48245"/>
    <cellStyle name="Normal 3 3 2 5 2 2 4 4" xfId="33921"/>
    <cellStyle name="Normal 3 3 2 5 2 2 5" xfId="8702"/>
    <cellStyle name="Normal 3 3 2 5 2 2 5 2" xfId="23091"/>
    <cellStyle name="Normal 3 3 2 5 2 2 5 2 2" xfId="51826"/>
    <cellStyle name="Normal 3 3 2 5 2 2 5 3" xfId="37502"/>
    <cellStyle name="Normal 3 3 2 5 2 2 6" xfId="15928"/>
    <cellStyle name="Normal 3 3 2 5 2 2 6 2" xfId="44664"/>
    <cellStyle name="Normal 3 3 2 5 2 2 7" xfId="30340"/>
    <cellStyle name="Normal 3 3 2 5 2 3" xfId="1822"/>
    <cellStyle name="Normal 3 3 2 5 2 3 2" xfId="3614"/>
    <cellStyle name="Normal 3 3 2 5 2 3 2 2" xfId="7273"/>
    <cellStyle name="Normal 3 3 2 5 2 3 2 2 2" xfId="14533"/>
    <cellStyle name="Normal 3 3 2 5 2 3 2 2 2 2" xfId="28911"/>
    <cellStyle name="Normal 3 3 2 5 2 3 2 2 2 2 2" xfId="57645"/>
    <cellStyle name="Normal 3 3 2 5 2 3 2 2 2 3" xfId="43321"/>
    <cellStyle name="Normal 3 3 2 5 2 3 2 2 3" xfId="21748"/>
    <cellStyle name="Normal 3 3 2 5 2 3 2 2 3 2" xfId="50483"/>
    <cellStyle name="Normal 3 3 2 5 2 3 2 2 4" xfId="36159"/>
    <cellStyle name="Normal 3 3 2 5 2 3 2 3" xfId="10946"/>
    <cellStyle name="Normal 3 3 2 5 2 3 2 3 2" xfId="25329"/>
    <cellStyle name="Normal 3 3 2 5 2 3 2 3 2 2" xfId="54064"/>
    <cellStyle name="Normal 3 3 2 5 2 3 2 3 3" xfId="39740"/>
    <cellStyle name="Normal 3 3 2 5 2 3 2 4" xfId="18166"/>
    <cellStyle name="Normal 3 3 2 5 2 3 2 4 2" xfId="46902"/>
    <cellStyle name="Normal 3 3 2 5 2 3 2 5" xfId="32578"/>
    <cellStyle name="Normal 3 3 2 5 2 3 3" xfId="5483"/>
    <cellStyle name="Normal 3 3 2 5 2 3 3 2" xfId="12743"/>
    <cellStyle name="Normal 3 3 2 5 2 3 3 2 2" xfId="27121"/>
    <cellStyle name="Normal 3 3 2 5 2 3 3 2 2 2" xfId="55855"/>
    <cellStyle name="Normal 3 3 2 5 2 3 3 2 3" xfId="41531"/>
    <cellStyle name="Normal 3 3 2 5 2 3 3 3" xfId="19958"/>
    <cellStyle name="Normal 3 3 2 5 2 3 3 3 2" xfId="48693"/>
    <cellStyle name="Normal 3 3 2 5 2 3 3 4" xfId="34369"/>
    <cellStyle name="Normal 3 3 2 5 2 3 4" xfId="9156"/>
    <cellStyle name="Normal 3 3 2 5 2 3 4 2" xfId="23539"/>
    <cellStyle name="Normal 3 3 2 5 2 3 4 2 2" xfId="52274"/>
    <cellStyle name="Normal 3 3 2 5 2 3 4 3" xfId="37950"/>
    <cellStyle name="Normal 3 3 2 5 2 3 5" xfId="16376"/>
    <cellStyle name="Normal 3 3 2 5 2 3 5 2" xfId="45112"/>
    <cellStyle name="Normal 3 3 2 5 2 3 6" xfId="30788"/>
    <cellStyle name="Normal 3 3 2 5 2 4" xfId="2718"/>
    <cellStyle name="Normal 3 3 2 5 2 4 2" xfId="6378"/>
    <cellStyle name="Normal 3 3 2 5 2 4 2 2" xfId="13638"/>
    <cellStyle name="Normal 3 3 2 5 2 4 2 2 2" xfId="28016"/>
    <cellStyle name="Normal 3 3 2 5 2 4 2 2 2 2" xfId="56750"/>
    <cellStyle name="Normal 3 3 2 5 2 4 2 2 3" xfId="42426"/>
    <cellStyle name="Normal 3 3 2 5 2 4 2 3" xfId="20853"/>
    <cellStyle name="Normal 3 3 2 5 2 4 2 3 2" xfId="49588"/>
    <cellStyle name="Normal 3 3 2 5 2 4 2 4" xfId="35264"/>
    <cellStyle name="Normal 3 3 2 5 2 4 3" xfId="10051"/>
    <cellStyle name="Normal 3 3 2 5 2 4 3 2" xfId="24434"/>
    <cellStyle name="Normal 3 3 2 5 2 4 3 2 2" xfId="53169"/>
    <cellStyle name="Normal 3 3 2 5 2 4 3 3" xfId="38845"/>
    <cellStyle name="Normal 3 3 2 5 2 4 4" xfId="17271"/>
    <cellStyle name="Normal 3 3 2 5 2 4 4 2" xfId="46007"/>
    <cellStyle name="Normal 3 3 2 5 2 4 5" xfId="31683"/>
    <cellStyle name="Normal 3 3 2 5 2 5" xfId="4583"/>
    <cellStyle name="Normal 3 3 2 5 2 5 2" xfId="11848"/>
    <cellStyle name="Normal 3 3 2 5 2 5 2 2" xfId="26226"/>
    <cellStyle name="Normal 3 3 2 5 2 5 2 2 2" xfId="54960"/>
    <cellStyle name="Normal 3 3 2 5 2 5 2 3" xfId="40636"/>
    <cellStyle name="Normal 3 3 2 5 2 5 3" xfId="19063"/>
    <cellStyle name="Normal 3 3 2 5 2 5 3 2" xfId="47798"/>
    <cellStyle name="Normal 3 3 2 5 2 5 4" xfId="33474"/>
    <cellStyle name="Normal 3 3 2 5 2 6" xfId="8255"/>
    <cellStyle name="Normal 3 3 2 5 2 6 2" xfId="22644"/>
    <cellStyle name="Normal 3 3 2 5 2 6 2 2" xfId="51379"/>
    <cellStyle name="Normal 3 3 2 5 2 6 3" xfId="37055"/>
    <cellStyle name="Normal 3 3 2 5 2 7" xfId="15481"/>
    <cellStyle name="Normal 3 3 2 5 2 7 2" xfId="44217"/>
    <cellStyle name="Normal 3 3 2 5 2 8" xfId="29893"/>
    <cellStyle name="Normal 3 3 2 5 3" xfId="1062"/>
    <cellStyle name="Normal 3 3 2 5 3 2" xfId="2045"/>
    <cellStyle name="Normal 3 3 2 5 3 2 2" xfId="3837"/>
    <cellStyle name="Normal 3 3 2 5 3 2 2 2" xfId="7496"/>
    <cellStyle name="Normal 3 3 2 5 3 2 2 2 2" xfId="14756"/>
    <cellStyle name="Normal 3 3 2 5 3 2 2 2 2 2" xfId="29134"/>
    <cellStyle name="Normal 3 3 2 5 3 2 2 2 2 2 2" xfId="57868"/>
    <cellStyle name="Normal 3 3 2 5 3 2 2 2 2 3" xfId="43544"/>
    <cellStyle name="Normal 3 3 2 5 3 2 2 2 3" xfId="21971"/>
    <cellStyle name="Normal 3 3 2 5 3 2 2 2 3 2" xfId="50706"/>
    <cellStyle name="Normal 3 3 2 5 3 2 2 2 4" xfId="36382"/>
    <cellStyle name="Normal 3 3 2 5 3 2 2 3" xfId="11169"/>
    <cellStyle name="Normal 3 3 2 5 3 2 2 3 2" xfId="25552"/>
    <cellStyle name="Normal 3 3 2 5 3 2 2 3 2 2" xfId="54287"/>
    <cellStyle name="Normal 3 3 2 5 3 2 2 3 3" xfId="39963"/>
    <cellStyle name="Normal 3 3 2 5 3 2 2 4" xfId="18389"/>
    <cellStyle name="Normal 3 3 2 5 3 2 2 4 2" xfId="47125"/>
    <cellStyle name="Normal 3 3 2 5 3 2 2 5" xfId="32801"/>
    <cellStyle name="Normal 3 3 2 5 3 2 3" xfId="5706"/>
    <cellStyle name="Normal 3 3 2 5 3 2 3 2" xfId="12966"/>
    <cellStyle name="Normal 3 3 2 5 3 2 3 2 2" xfId="27344"/>
    <cellStyle name="Normal 3 3 2 5 3 2 3 2 2 2" xfId="56078"/>
    <cellStyle name="Normal 3 3 2 5 3 2 3 2 3" xfId="41754"/>
    <cellStyle name="Normal 3 3 2 5 3 2 3 3" xfId="20181"/>
    <cellStyle name="Normal 3 3 2 5 3 2 3 3 2" xfId="48916"/>
    <cellStyle name="Normal 3 3 2 5 3 2 3 4" xfId="34592"/>
    <cellStyle name="Normal 3 3 2 5 3 2 4" xfId="9379"/>
    <cellStyle name="Normal 3 3 2 5 3 2 4 2" xfId="23762"/>
    <cellStyle name="Normal 3 3 2 5 3 2 4 2 2" xfId="52497"/>
    <cellStyle name="Normal 3 3 2 5 3 2 4 3" xfId="38173"/>
    <cellStyle name="Normal 3 3 2 5 3 2 5" xfId="16599"/>
    <cellStyle name="Normal 3 3 2 5 3 2 5 2" xfId="45335"/>
    <cellStyle name="Normal 3 3 2 5 3 2 6" xfId="31011"/>
    <cellStyle name="Normal 3 3 2 5 3 3" xfId="2941"/>
    <cellStyle name="Normal 3 3 2 5 3 3 2" xfId="6601"/>
    <cellStyle name="Normal 3 3 2 5 3 3 2 2" xfId="13861"/>
    <cellStyle name="Normal 3 3 2 5 3 3 2 2 2" xfId="28239"/>
    <cellStyle name="Normal 3 3 2 5 3 3 2 2 2 2" xfId="56973"/>
    <cellStyle name="Normal 3 3 2 5 3 3 2 2 3" xfId="42649"/>
    <cellStyle name="Normal 3 3 2 5 3 3 2 3" xfId="21076"/>
    <cellStyle name="Normal 3 3 2 5 3 3 2 3 2" xfId="49811"/>
    <cellStyle name="Normal 3 3 2 5 3 3 2 4" xfId="35487"/>
    <cellStyle name="Normal 3 3 2 5 3 3 3" xfId="10274"/>
    <cellStyle name="Normal 3 3 2 5 3 3 3 2" xfId="24657"/>
    <cellStyle name="Normal 3 3 2 5 3 3 3 2 2" xfId="53392"/>
    <cellStyle name="Normal 3 3 2 5 3 3 3 3" xfId="39068"/>
    <cellStyle name="Normal 3 3 2 5 3 3 4" xfId="17494"/>
    <cellStyle name="Normal 3 3 2 5 3 3 4 2" xfId="46230"/>
    <cellStyle name="Normal 3 3 2 5 3 3 5" xfId="31906"/>
    <cellStyle name="Normal 3 3 2 5 3 4" xfId="4806"/>
    <cellStyle name="Normal 3 3 2 5 3 4 2" xfId="12071"/>
    <cellStyle name="Normal 3 3 2 5 3 4 2 2" xfId="26449"/>
    <cellStyle name="Normal 3 3 2 5 3 4 2 2 2" xfId="55183"/>
    <cellStyle name="Normal 3 3 2 5 3 4 2 3" xfId="40859"/>
    <cellStyle name="Normal 3 3 2 5 3 4 3" xfId="19286"/>
    <cellStyle name="Normal 3 3 2 5 3 4 3 2" xfId="48021"/>
    <cellStyle name="Normal 3 3 2 5 3 4 4" xfId="33697"/>
    <cellStyle name="Normal 3 3 2 5 3 5" xfId="8478"/>
    <cellStyle name="Normal 3 3 2 5 3 5 2" xfId="22867"/>
    <cellStyle name="Normal 3 3 2 5 3 5 2 2" xfId="51602"/>
    <cellStyle name="Normal 3 3 2 5 3 5 3" xfId="37278"/>
    <cellStyle name="Normal 3 3 2 5 3 6" xfId="15704"/>
    <cellStyle name="Normal 3 3 2 5 3 6 2" xfId="44440"/>
    <cellStyle name="Normal 3 3 2 5 3 7" xfId="30116"/>
    <cellStyle name="Normal 3 3 2 5 4" xfId="1593"/>
    <cellStyle name="Normal 3 3 2 5 4 2" xfId="3390"/>
    <cellStyle name="Normal 3 3 2 5 4 2 2" xfId="7049"/>
    <cellStyle name="Normal 3 3 2 5 4 2 2 2" xfId="14309"/>
    <cellStyle name="Normal 3 3 2 5 4 2 2 2 2" xfId="28687"/>
    <cellStyle name="Normal 3 3 2 5 4 2 2 2 2 2" xfId="57421"/>
    <cellStyle name="Normal 3 3 2 5 4 2 2 2 3" xfId="43097"/>
    <cellStyle name="Normal 3 3 2 5 4 2 2 3" xfId="21524"/>
    <cellStyle name="Normal 3 3 2 5 4 2 2 3 2" xfId="50259"/>
    <cellStyle name="Normal 3 3 2 5 4 2 2 4" xfId="35935"/>
    <cellStyle name="Normal 3 3 2 5 4 2 3" xfId="10722"/>
    <cellStyle name="Normal 3 3 2 5 4 2 3 2" xfId="25105"/>
    <cellStyle name="Normal 3 3 2 5 4 2 3 2 2" xfId="53840"/>
    <cellStyle name="Normal 3 3 2 5 4 2 3 3" xfId="39516"/>
    <cellStyle name="Normal 3 3 2 5 4 2 4" xfId="17942"/>
    <cellStyle name="Normal 3 3 2 5 4 2 4 2" xfId="46678"/>
    <cellStyle name="Normal 3 3 2 5 4 2 5" xfId="32354"/>
    <cellStyle name="Normal 3 3 2 5 4 3" xfId="5259"/>
    <cellStyle name="Normal 3 3 2 5 4 3 2" xfId="12519"/>
    <cellStyle name="Normal 3 3 2 5 4 3 2 2" xfId="26897"/>
    <cellStyle name="Normal 3 3 2 5 4 3 2 2 2" xfId="55631"/>
    <cellStyle name="Normal 3 3 2 5 4 3 2 3" xfId="41307"/>
    <cellStyle name="Normal 3 3 2 5 4 3 3" xfId="19734"/>
    <cellStyle name="Normal 3 3 2 5 4 3 3 2" xfId="48469"/>
    <cellStyle name="Normal 3 3 2 5 4 3 4" xfId="34145"/>
    <cellStyle name="Normal 3 3 2 5 4 4" xfId="8932"/>
    <cellStyle name="Normal 3 3 2 5 4 4 2" xfId="23315"/>
    <cellStyle name="Normal 3 3 2 5 4 4 2 2" xfId="52050"/>
    <cellStyle name="Normal 3 3 2 5 4 4 3" xfId="37726"/>
    <cellStyle name="Normal 3 3 2 5 4 5" xfId="16152"/>
    <cellStyle name="Normal 3 3 2 5 4 5 2" xfId="44888"/>
    <cellStyle name="Normal 3 3 2 5 4 6" xfId="30564"/>
    <cellStyle name="Normal 3 3 2 5 5" xfId="2494"/>
    <cellStyle name="Normal 3 3 2 5 5 2" xfId="6154"/>
    <cellStyle name="Normal 3 3 2 5 5 2 2" xfId="13414"/>
    <cellStyle name="Normal 3 3 2 5 5 2 2 2" xfId="27792"/>
    <cellStyle name="Normal 3 3 2 5 5 2 2 2 2" xfId="56526"/>
    <cellStyle name="Normal 3 3 2 5 5 2 2 3" xfId="42202"/>
    <cellStyle name="Normal 3 3 2 5 5 2 3" xfId="20629"/>
    <cellStyle name="Normal 3 3 2 5 5 2 3 2" xfId="49364"/>
    <cellStyle name="Normal 3 3 2 5 5 2 4" xfId="35040"/>
    <cellStyle name="Normal 3 3 2 5 5 3" xfId="9827"/>
    <cellStyle name="Normal 3 3 2 5 5 3 2" xfId="24210"/>
    <cellStyle name="Normal 3 3 2 5 5 3 2 2" xfId="52945"/>
    <cellStyle name="Normal 3 3 2 5 5 3 3" xfId="38621"/>
    <cellStyle name="Normal 3 3 2 5 5 4" xfId="17047"/>
    <cellStyle name="Normal 3 3 2 5 5 4 2" xfId="45783"/>
    <cellStyle name="Normal 3 3 2 5 5 5" xfId="31459"/>
    <cellStyle name="Normal 3 3 2 5 6" xfId="4356"/>
    <cellStyle name="Normal 3 3 2 5 6 2" xfId="11624"/>
    <cellStyle name="Normal 3 3 2 5 6 2 2" xfId="26002"/>
    <cellStyle name="Normal 3 3 2 5 6 2 2 2" xfId="54736"/>
    <cellStyle name="Normal 3 3 2 5 6 2 3" xfId="40412"/>
    <cellStyle name="Normal 3 3 2 5 6 3" xfId="18839"/>
    <cellStyle name="Normal 3 3 2 5 6 3 2" xfId="47574"/>
    <cellStyle name="Normal 3 3 2 5 6 4" xfId="33250"/>
    <cellStyle name="Normal 3 3 2 5 7" xfId="8027"/>
    <cellStyle name="Normal 3 3 2 5 7 2" xfId="22420"/>
    <cellStyle name="Normal 3 3 2 5 7 2 2" xfId="51155"/>
    <cellStyle name="Normal 3 3 2 5 7 3" xfId="36831"/>
    <cellStyle name="Normal 3 3 2 5 8" xfId="15257"/>
    <cellStyle name="Normal 3 3 2 5 8 2" xfId="43993"/>
    <cellStyle name="Normal 3 3 2 5 9" xfId="29669"/>
    <cellStyle name="Normal 3 3 2 6" xfId="723"/>
    <cellStyle name="Normal 3 3 2 6 2" xfId="1174"/>
    <cellStyle name="Normal 3 3 2 6 2 2" xfId="2157"/>
    <cellStyle name="Normal 3 3 2 6 2 2 2" xfId="3949"/>
    <cellStyle name="Normal 3 3 2 6 2 2 2 2" xfId="7608"/>
    <cellStyle name="Normal 3 3 2 6 2 2 2 2 2" xfId="14868"/>
    <cellStyle name="Normal 3 3 2 6 2 2 2 2 2 2" xfId="29246"/>
    <cellStyle name="Normal 3 3 2 6 2 2 2 2 2 2 2" xfId="57980"/>
    <cellStyle name="Normal 3 3 2 6 2 2 2 2 2 3" xfId="43656"/>
    <cellStyle name="Normal 3 3 2 6 2 2 2 2 3" xfId="22083"/>
    <cellStyle name="Normal 3 3 2 6 2 2 2 2 3 2" xfId="50818"/>
    <cellStyle name="Normal 3 3 2 6 2 2 2 2 4" xfId="36494"/>
    <cellStyle name="Normal 3 3 2 6 2 2 2 3" xfId="11281"/>
    <cellStyle name="Normal 3 3 2 6 2 2 2 3 2" xfId="25664"/>
    <cellStyle name="Normal 3 3 2 6 2 2 2 3 2 2" xfId="54399"/>
    <cellStyle name="Normal 3 3 2 6 2 2 2 3 3" xfId="40075"/>
    <cellStyle name="Normal 3 3 2 6 2 2 2 4" xfId="18501"/>
    <cellStyle name="Normal 3 3 2 6 2 2 2 4 2" xfId="47237"/>
    <cellStyle name="Normal 3 3 2 6 2 2 2 5" xfId="32913"/>
    <cellStyle name="Normal 3 3 2 6 2 2 3" xfId="5818"/>
    <cellStyle name="Normal 3 3 2 6 2 2 3 2" xfId="13078"/>
    <cellStyle name="Normal 3 3 2 6 2 2 3 2 2" xfId="27456"/>
    <cellStyle name="Normal 3 3 2 6 2 2 3 2 2 2" xfId="56190"/>
    <cellStyle name="Normal 3 3 2 6 2 2 3 2 3" xfId="41866"/>
    <cellStyle name="Normal 3 3 2 6 2 2 3 3" xfId="20293"/>
    <cellStyle name="Normal 3 3 2 6 2 2 3 3 2" xfId="49028"/>
    <cellStyle name="Normal 3 3 2 6 2 2 3 4" xfId="34704"/>
    <cellStyle name="Normal 3 3 2 6 2 2 4" xfId="9491"/>
    <cellStyle name="Normal 3 3 2 6 2 2 4 2" xfId="23874"/>
    <cellStyle name="Normal 3 3 2 6 2 2 4 2 2" xfId="52609"/>
    <cellStyle name="Normal 3 3 2 6 2 2 4 3" xfId="38285"/>
    <cellStyle name="Normal 3 3 2 6 2 2 5" xfId="16711"/>
    <cellStyle name="Normal 3 3 2 6 2 2 5 2" xfId="45447"/>
    <cellStyle name="Normal 3 3 2 6 2 2 6" xfId="31123"/>
    <cellStyle name="Normal 3 3 2 6 2 3" xfId="3053"/>
    <cellStyle name="Normal 3 3 2 6 2 3 2" xfId="6713"/>
    <cellStyle name="Normal 3 3 2 6 2 3 2 2" xfId="13973"/>
    <cellStyle name="Normal 3 3 2 6 2 3 2 2 2" xfId="28351"/>
    <cellStyle name="Normal 3 3 2 6 2 3 2 2 2 2" xfId="57085"/>
    <cellStyle name="Normal 3 3 2 6 2 3 2 2 3" xfId="42761"/>
    <cellStyle name="Normal 3 3 2 6 2 3 2 3" xfId="21188"/>
    <cellStyle name="Normal 3 3 2 6 2 3 2 3 2" xfId="49923"/>
    <cellStyle name="Normal 3 3 2 6 2 3 2 4" xfId="35599"/>
    <cellStyle name="Normal 3 3 2 6 2 3 3" xfId="10386"/>
    <cellStyle name="Normal 3 3 2 6 2 3 3 2" xfId="24769"/>
    <cellStyle name="Normal 3 3 2 6 2 3 3 2 2" xfId="53504"/>
    <cellStyle name="Normal 3 3 2 6 2 3 3 3" xfId="39180"/>
    <cellStyle name="Normal 3 3 2 6 2 3 4" xfId="17606"/>
    <cellStyle name="Normal 3 3 2 6 2 3 4 2" xfId="46342"/>
    <cellStyle name="Normal 3 3 2 6 2 3 5" xfId="32018"/>
    <cellStyle name="Normal 3 3 2 6 2 4" xfId="4918"/>
    <cellStyle name="Normal 3 3 2 6 2 4 2" xfId="12183"/>
    <cellStyle name="Normal 3 3 2 6 2 4 2 2" xfId="26561"/>
    <cellStyle name="Normal 3 3 2 6 2 4 2 2 2" xfId="55295"/>
    <cellStyle name="Normal 3 3 2 6 2 4 2 3" xfId="40971"/>
    <cellStyle name="Normal 3 3 2 6 2 4 3" xfId="19398"/>
    <cellStyle name="Normal 3 3 2 6 2 4 3 2" xfId="48133"/>
    <cellStyle name="Normal 3 3 2 6 2 4 4" xfId="33809"/>
    <cellStyle name="Normal 3 3 2 6 2 5" xfId="8590"/>
    <cellStyle name="Normal 3 3 2 6 2 5 2" xfId="22979"/>
    <cellStyle name="Normal 3 3 2 6 2 5 2 2" xfId="51714"/>
    <cellStyle name="Normal 3 3 2 6 2 5 3" xfId="37390"/>
    <cellStyle name="Normal 3 3 2 6 2 6" xfId="15816"/>
    <cellStyle name="Normal 3 3 2 6 2 6 2" xfId="44552"/>
    <cellStyle name="Normal 3 3 2 6 2 7" xfId="30228"/>
    <cellStyle name="Normal 3 3 2 6 3" xfId="1710"/>
    <cellStyle name="Normal 3 3 2 6 3 2" xfId="3502"/>
    <cellStyle name="Normal 3 3 2 6 3 2 2" xfId="7161"/>
    <cellStyle name="Normal 3 3 2 6 3 2 2 2" xfId="14421"/>
    <cellStyle name="Normal 3 3 2 6 3 2 2 2 2" xfId="28799"/>
    <cellStyle name="Normal 3 3 2 6 3 2 2 2 2 2" xfId="57533"/>
    <cellStyle name="Normal 3 3 2 6 3 2 2 2 3" xfId="43209"/>
    <cellStyle name="Normal 3 3 2 6 3 2 2 3" xfId="21636"/>
    <cellStyle name="Normal 3 3 2 6 3 2 2 3 2" xfId="50371"/>
    <cellStyle name="Normal 3 3 2 6 3 2 2 4" xfId="36047"/>
    <cellStyle name="Normal 3 3 2 6 3 2 3" xfId="10834"/>
    <cellStyle name="Normal 3 3 2 6 3 2 3 2" xfId="25217"/>
    <cellStyle name="Normal 3 3 2 6 3 2 3 2 2" xfId="53952"/>
    <cellStyle name="Normal 3 3 2 6 3 2 3 3" xfId="39628"/>
    <cellStyle name="Normal 3 3 2 6 3 2 4" xfId="18054"/>
    <cellStyle name="Normal 3 3 2 6 3 2 4 2" xfId="46790"/>
    <cellStyle name="Normal 3 3 2 6 3 2 5" xfId="32466"/>
    <cellStyle name="Normal 3 3 2 6 3 3" xfId="5371"/>
    <cellStyle name="Normal 3 3 2 6 3 3 2" xfId="12631"/>
    <cellStyle name="Normal 3 3 2 6 3 3 2 2" xfId="27009"/>
    <cellStyle name="Normal 3 3 2 6 3 3 2 2 2" xfId="55743"/>
    <cellStyle name="Normal 3 3 2 6 3 3 2 3" xfId="41419"/>
    <cellStyle name="Normal 3 3 2 6 3 3 3" xfId="19846"/>
    <cellStyle name="Normal 3 3 2 6 3 3 3 2" xfId="48581"/>
    <cellStyle name="Normal 3 3 2 6 3 3 4" xfId="34257"/>
    <cellStyle name="Normal 3 3 2 6 3 4" xfId="9044"/>
    <cellStyle name="Normal 3 3 2 6 3 4 2" xfId="23427"/>
    <cellStyle name="Normal 3 3 2 6 3 4 2 2" xfId="52162"/>
    <cellStyle name="Normal 3 3 2 6 3 4 3" xfId="37838"/>
    <cellStyle name="Normal 3 3 2 6 3 5" xfId="16264"/>
    <cellStyle name="Normal 3 3 2 6 3 5 2" xfId="45000"/>
    <cellStyle name="Normal 3 3 2 6 3 6" xfId="30676"/>
    <cellStyle name="Normal 3 3 2 6 4" xfId="2606"/>
    <cellStyle name="Normal 3 3 2 6 4 2" xfId="6266"/>
    <cellStyle name="Normal 3 3 2 6 4 2 2" xfId="13526"/>
    <cellStyle name="Normal 3 3 2 6 4 2 2 2" xfId="27904"/>
    <cellStyle name="Normal 3 3 2 6 4 2 2 2 2" xfId="56638"/>
    <cellStyle name="Normal 3 3 2 6 4 2 2 3" xfId="42314"/>
    <cellStyle name="Normal 3 3 2 6 4 2 3" xfId="20741"/>
    <cellStyle name="Normal 3 3 2 6 4 2 3 2" xfId="49476"/>
    <cellStyle name="Normal 3 3 2 6 4 2 4" xfId="35152"/>
    <cellStyle name="Normal 3 3 2 6 4 3" xfId="9939"/>
    <cellStyle name="Normal 3 3 2 6 4 3 2" xfId="24322"/>
    <cellStyle name="Normal 3 3 2 6 4 3 2 2" xfId="53057"/>
    <cellStyle name="Normal 3 3 2 6 4 3 3" xfId="38733"/>
    <cellStyle name="Normal 3 3 2 6 4 4" xfId="17159"/>
    <cellStyle name="Normal 3 3 2 6 4 4 2" xfId="45895"/>
    <cellStyle name="Normal 3 3 2 6 4 5" xfId="31571"/>
    <cellStyle name="Normal 3 3 2 6 5" xfId="4470"/>
    <cellStyle name="Normal 3 3 2 6 5 2" xfId="11736"/>
    <cellStyle name="Normal 3 3 2 6 5 2 2" xfId="26114"/>
    <cellStyle name="Normal 3 3 2 6 5 2 2 2" xfId="54848"/>
    <cellStyle name="Normal 3 3 2 6 5 2 3" xfId="40524"/>
    <cellStyle name="Normal 3 3 2 6 5 3" xfId="18951"/>
    <cellStyle name="Normal 3 3 2 6 5 3 2" xfId="47686"/>
    <cellStyle name="Normal 3 3 2 6 5 4" xfId="33362"/>
    <cellStyle name="Normal 3 3 2 6 6" xfId="8143"/>
    <cellStyle name="Normal 3 3 2 6 6 2" xfId="22532"/>
    <cellStyle name="Normal 3 3 2 6 6 2 2" xfId="51267"/>
    <cellStyle name="Normal 3 3 2 6 6 3" xfId="36943"/>
    <cellStyle name="Normal 3 3 2 6 7" xfId="15369"/>
    <cellStyle name="Normal 3 3 2 6 7 2" xfId="44105"/>
    <cellStyle name="Normal 3 3 2 6 8" xfId="29781"/>
    <cellStyle name="Normal 3 3 2 7" xfId="950"/>
    <cellStyle name="Normal 3 3 2 7 2" xfId="1933"/>
    <cellStyle name="Normal 3 3 2 7 2 2" xfId="3725"/>
    <cellStyle name="Normal 3 3 2 7 2 2 2" xfId="7384"/>
    <cellStyle name="Normal 3 3 2 7 2 2 2 2" xfId="14644"/>
    <cellStyle name="Normal 3 3 2 7 2 2 2 2 2" xfId="29022"/>
    <cellStyle name="Normal 3 3 2 7 2 2 2 2 2 2" xfId="57756"/>
    <cellStyle name="Normal 3 3 2 7 2 2 2 2 3" xfId="43432"/>
    <cellStyle name="Normal 3 3 2 7 2 2 2 3" xfId="21859"/>
    <cellStyle name="Normal 3 3 2 7 2 2 2 3 2" xfId="50594"/>
    <cellStyle name="Normal 3 3 2 7 2 2 2 4" xfId="36270"/>
    <cellStyle name="Normal 3 3 2 7 2 2 3" xfId="11057"/>
    <cellStyle name="Normal 3 3 2 7 2 2 3 2" xfId="25440"/>
    <cellStyle name="Normal 3 3 2 7 2 2 3 2 2" xfId="54175"/>
    <cellStyle name="Normal 3 3 2 7 2 2 3 3" xfId="39851"/>
    <cellStyle name="Normal 3 3 2 7 2 2 4" xfId="18277"/>
    <cellStyle name="Normal 3 3 2 7 2 2 4 2" xfId="47013"/>
    <cellStyle name="Normal 3 3 2 7 2 2 5" xfId="32689"/>
    <cellStyle name="Normal 3 3 2 7 2 3" xfId="5594"/>
    <cellStyle name="Normal 3 3 2 7 2 3 2" xfId="12854"/>
    <cellStyle name="Normal 3 3 2 7 2 3 2 2" xfId="27232"/>
    <cellStyle name="Normal 3 3 2 7 2 3 2 2 2" xfId="55966"/>
    <cellStyle name="Normal 3 3 2 7 2 3 2 3" xfId="41642"/>
    <cellStyle name="Normal 3 3 2 7 2 3 3" xfId="20069"/>
    <cellStyle name="Normal 3 3 2 7 2 3 3 2" xfId="48804"/>
    <cellStyle name="Normal 3 3 2 7 2 3 4" xfId="34480"/>
    <cellStyle name="Normal 3 3 2 7 2 4" xfId="9267"/>
    <cellStyle name="Normal 3 3 2 7 2 4 2" xfId="23650"/>
    <cellStyle name="Normal 3 3 2 7 2 4 2 2" xfId="52385"/>
    <cellStyle name="Normal 3 3 2 7 2 4 3" xfId="38061"/>
    <cellStyle name="Normal 3 3 2 7 2 5" xfId="16487"/>
    <cellStyle name="Normal 3 3 2 7 2 5 2" xfId="45223"/>
    <cellStyle name="Normal 3 3 2 7 2 6" xfId="30899"/>
    <cellStyle name="Normal 3 3 2 7 3" xfId="2829"/>
    <cellStyle name="Normal 3 3 2 7 3 2" xfId="6489"/>
    <cellStyle name="Normal 3 3 2 7 3 2 2" xfId="13749"/>
    <cellStyle name="Normal 3 3 2 7 3 2 2 2" xfId="28127"/>
    <cellStyle name="Normal 3 3 2 7 3 2 2 2 2" xfId="56861"/>
    <cellStyle name="Normal 3 3 2 7 3 2 2 3" xfId="42537"/>
    <cellStyle name="Normal 3 3 2 7 3 2 3" xfId="20964"/>
    <cellStyle name="Normal 3 3 2 7 3 2 3 2" xfId="49699"/>
    <cellStyle name="Normal 3 3 2 7 3 2 4" xfId="35375"/>
    <cellStyle name="Normal 3 3 2 7 3 3" xfId="10162"/>
    <cellStyle name="Normal 3 3 2 7 3 3 2" xfId="24545"/>
    <cellStyle name="Normal 3 3 2 7 3 3 2 2" xfId="53280"/>
    <cellStyle name="Normal 3 3 2 7 3 3 3" xfId="38956"/>
    <cellStyle name="Normal 3 3 2 7 3 4" xfId="17382"/>
    <cellStyle name="Normal 3 3 2 7 3 4 2" xfId="46118"/>
    <cellStyle name="Normal 3 3 2 7 3 5" xfId="31794"/>
    <cellStyle name="Normal 3 3 2 7 4" xfId="4694"/>
    <cellStyle name="Normal 3 3 2 7 4 2" xfId="11959"/>
    <cellStyle name="Normal 3 3 2 7 4 2 2" xfId="26337"/>
    <cellStyle name="Normal 3 3 2 7 4 2 2 2" xfId="55071"/>
    <cellStyle name="Normal 3 3 2 7 4 2 3" xfId="40747"/>
    <cellStyle name="Normal 3 3 2 7 4 3" xfId="19174"/>
    <cellStyle name="Normal 3 3 2 7 4 3 2" xfId="47909"/>
    <cellStyle name="Normal 3 3 2 7 4 4" xfId="33585"/>
    <cellStyle name="Normal 3 3 2 7 5" xfId="8366"/>
    <cellStyle name="Normal 3 3 2 7 5 2" xfId="22755"/>
    <cellStyle name="Normal 3 3 2 7 5 2 2" xfId="51490"/>
    <cellStyle name="Normal 3 3 2 7 5 3" xfId="37166"/>
    <cellStyle name="Normal 3 3 2 7 6" xfId="15592"/>
    <cellStyle name="Normal 3 3 2 7 6 2" xfId="44328"/>
    <cellStyle name="Normal 3 3 2 7 7" xfId="30004"/>
    <cellStyle name="Normal 3 3 2 8" xfId="1454"/>
    <cellStyle name="Normal 3 3 2 8 2" xfId="3278"/>
    <cellStyle name="Normal 3 3 2 8 2 2" xfId="6937"/>
    <cellStyle name="Normal 3 3 2 8 2 2 2" xfId="14197"/>
    <cellStyle name="Normal 3 3 2 8 2 2 2 2" xfId="28575"/>
    <cellStyle name="Normal 3 3 2 8 2 2 2 2 2" xfId="57309"/>
    <cellStyle name="Normal 3 3 2 8 2 2 2 3" xfId="42985"/>
    <cellStyle name="Normal 3 3 2 8 2 2 3" xfId="21412"/>
    <cellStyle name="Normal 3 3 2 8 2 2 3 2" xfId="50147"/>
    <cellStyle name="Normal 3 3 2 8 2 2 4" xfId="35823"/>
    <cellStyle name="Normal 3 3 2 8 2 3" xfId="10610"/>
    <cellStyle name="Normal 3 3 2 8 2 3 2" xfId="24993"/>
    <cellStyle name="Normal 3 3 2 8 2 3 2 2" xfId="53728"/>
    <cellStyle name="Normal 3 3 2 8 2 3 3" xfId="39404"/>
    <cellStyle name="Normal 3 3 2 8 2 4" xfId="17830"/>
    <cellStyle name="Normal 3 3 2 8 2 4 2" xfId="46566"/>
    <cellStyle name="Normal 3 3 2 8 2 5" xfId="32242"/>
    <cellStyle name="Normal 3 3 2 8 3" xfId="5145"/>
    <cellStyle name="Normal 3 3 2 8 3 2" xfId="12407"/>
    <cellStyle name="Normal 3 3 2 8 3 2 2" xfId="26785"/>
    <cellStyle name="Normal 3 3 2 8 3 2 2 2" xfId="55519"/>
    <cellStyle name="Normal 3 3 2 8 3 2 3" xfId="41195"/>
    <cellStyle name="Normal 3 3 2 8 3 3" xfId="19622"/>
    <cellStyle name="Normal 3 3 2 8 3 3 2" xfId="48357"/>
    <cellStyle name="Normal 3 3 2 8 3 4" xfId="34033"/>
    <cellStyle name="Normal 3 3 2 8 4" xfId="8817"/>
    <cellStyle name="Normal 3 3 2 8 4 2" xfId="23203"/>
    <cellStyle name="Normal 3 3 2 8 4 2 2" xfId="51938"/>
    <cellStyle name="Normal 3 3 2 8 4 3" xfId="37614"/>
    <cellStyle name="Normal 3 3 2 8 5" xfId="16040"/>
    <cellStyle name="Normal 3 3 2 8 5 2" xfId="44776"/>
    <cellStyle name="Normal 3 3 2 8 6" xfId="30452"/>
    <cellStyle name="Normal 3 3 2 9" xfId="2382"/>
    <cellStyle name="Normal 3 3 2 9 2" xfId="6042"/>
    <cellStyle name="Normal 3 3 2 9 2 2" xfId="13302"/>
    <cellStyle name="Normal 3 3 2 9 2 2 2" xfId="27680"/>
    <cellStyle name="Normal 3 3 2 9 2 2 2 2" xfId="56414"/>
    <cellStyle name="Normal 3 3 2 9 2 2 3" xfId="42090"/>
    <cellStyle name="Normal 3 3 2 9 2 3" xfId="20517"/>
    <cellStyle name="Normal 3 3 2 9 2 3 2" xfId="49252"/>
    <cellStyle name="Normal 3 3 2 9 2 4" xfId="34928"/>
    <cellStyle name="Normal 3 3 2 9 3" xfId="9715"/>
    <cellStyle name="Normal 3 3 2 9 3 2" xfId="24098"/>
    <cellStyle name="Normal 3 3 2 9 3 2 2" xfId="52833"/>
    <cellStyle name="Normal 3 3 2 9 3 3" xfId="38509"/>
    <cellStyle name="Normal 3 3 2 9 4" xfId="16935"/>
    <cellStyle name="Normal 3 3 2 9 4 2" xfId="45671"/>
    <cellStyle name="Normal 3 3 2 9 5" xfId="31347"/>
    <cellStyle name="Normal 3 3 3" xfId="268"/>
    <cellStyle name="Normal 3 3 3 10" xfId="7910"/>
    <cellStyle name="Normal 3 3 3 10 2" xfId="22315"/>
    <cellStyle name="Normal 3 3 3 10 2 2" xfId="51050"/>
    <cellStyle name="Normal 3 3 3 10 3" xfId="36726"/>
    <cellStyle name="Normal 3 3 3 11" xfId="15152"/>
    <cellStyle name="Normal 3 3 3 11 2" xfId="43888"/>
    <cellStyle name="Normal 3 3 3 12" xfId="29564"/>
    <cellStyle name="Normal 3 3 3 2" xfId="358"/>
    <cellStyle name="Normal 3 3 3 2 10" xfId="15180"/>
    <cellStyle name="Normal 3 3 3 2 10 2" xfId="43916"/>
    <cellStyle name="Normal 3 3 3 2 11" xfId="29592"/>
    <cellStyle name="Normal 3 3 3 2 2" xfId="458"/>
    <cellStyle name="Normal 3 3 3 2 2 10" xfId="29648"/>
    <cellStyle name="Normal 3 3 3 2 2 2" xfId="658"/>
    <cellStyle name="Normal 3 3 3 2 2 2 2" xfId="930"/>
    <cellStyle name="Normal 3 3 3 2 2 2 2 2" xfId="1377"/>
    <cellStyle name="Normal 3 3 3 2 2 2 2 2 2" xfId="2360"/>
    <cellStyle name="Normal 3 3 3 2 2 2 2 2 2 2" xfId="4152"/>
    <cellStyle name="Normal 3 3 3 2 2 2 2 2 2 2 2" xfId="7811"/>
    <cellStyle name="Normal 3 3 3 2 2 2 2 2 2 2 2 2" xfId="15071"/>
    <cellStyle name="Normal 3 3 3 2 2 2 2 2 2 2 2 2 2" xfId="29449"/>
    <cellStyle name="Normal 3 3 3 2 2 2 2 2 2 2 2 2 2 2" xfId="58183"/>
    <cellStyle name="Normal 3 3 3 2 2 2 2 2 2 2 2 2 3" xfId="43859"/>
    <cellStyle name="Normal 3 3 3 2 2 2 2 2 2 2 2 3" xfId="22286"/>
    <cellStyle name="Normal 3 3 3 2 2 2 2 2 2 2 2 3 2" xfId="51021"/>
    <cellStyle name="Normal 3 3 3 2 2 2 2 2 2 2 2 4" xfId="36697"/>
    <cellStyle name="Normal 3 3 3 2 2 2 2 2 2 2 3" xfId="11484"/>
    <cellStyle name="Normal 3 3 3 2 2 2 2 2 2 2 3 2" xfId="25867"/>
    <cellStyle name="Normal 3 3 3 2 2 2 2 2 2 2 3 2 2" xfId="54602"/>
    <cellStyle name="Normal 3 3 3 2 2 2 2 2 2 2 3 3" xfId="40278"/>
    <cellStyle name="Normal 3 3 3 2 2 2 2 2 2 2 4" xfId="18704"/>
    <cellStyle name="Normal 3 3 3 2 2 2 2 2 2 2 4 2" xfId="47440"/>
    <cellStyle name="Normal 3 3 3 2 2 2 2 2 2 2 5" xfId="33116"/>
    <cellStyle name="Normal 3 3 3 2 2 2 2 2 2 3" xfId="6021"/>
    <cellStyle name="Normal 3 3 3 2 2 2 2 2 2 3 2" xfId="13281"/>
    <cellStyle name="Normal 3 3 3 2 2 2 2 2 2 3 2 2" xfId="27659"/>
    <cellStyle name="Normal 3 3 3 2 2 2 2 2 2 3 2 2 2" xfId="56393"/>
    <cellStyle name="Normal 3 3 3 2 2 2 2 2 2 3 2 3" xfId="42069"/>
    <cellStyle name="Normal 3 3 3 2 2 2 2 2 2 3 3" xfId="20496"/>
    <cellStyle name="Normal 3 3 3 2 2 2 2 2 2 3 3 2" xfId="49231"/>
    <cellStyle name="Normal 3 3 3 2 2 2 2 2 2 3 4" xfId="34907"/>
    <cellStyle name="Normal 3 3 3 2 2 2 2 2 2 4" xfId="9694"/>
    <cellStyle name="Normal 3 3 3 2 2 2 2 2 2 4 2" xfId="24077"/>
    <cellStyle name="Normal 3 3 3 2 2 2 2 2 2 4 2 2" xfId="52812"/>
    <cellStyle name="Normal 3 3 3 2 2 2 2 2 2 4 3" xfId="38488"/>
    <cellStyle name="Normal 3 3 3 2 2 2 2 2 2 5" xfId="16914"/>
    <cellStyle name="Normal 3 3 3 2 2 2 2 2 2 5 2" xfId="45650"/>
    <cellStyle name="Normal 3 3 3 2 2 2 2 2 2 6" xfId="31326"/>
    <cellStyle name="Normal 3 3 3 2 2 2 2 2 3" xfId="3256"/>
    <cellStyle name="Normal 3 3 3 2 2 2 2 2 3 2" xfId="6916"/>
    <cellStyle name="Normal 3 3 3 2 2 2 2 2 3 2 2" xfId="14176"/>
    <cellStyle name="Normal 3 3 3 2 2 2 2 2 3 2 2 2" xfId="28554"/>
    <cellStyle name="Normal 3 3 3 2 2 2 2 2 3 2 2 2 2" xfId="57288"/>
    <cellStyle name="Normal 3 3 3 2 2 2 2 2 3 2 2 3" xfId="42964"/>
    <cellStyle name="Normal 3 3 3 2 2 2 2 2 3 2 3" xfId="21391"/>
    <cellStyle name="Normal 3 3 3 2 2 2 2 2 3 2 3 2" xfId="50126"/>
    <cellStyle name="Normal 3 3 3 2 2 2 2 2 3 2 4" xfId="35802"/>
    <cellStyle name="Normal 3 3 3 2 2 2 2 2 3 3" xfId="10589"/>
    <cellStyle name="Normal 3 3 3 2 2 2 2 2 3 3 2" xfId="24972"/>
    <cellStyle name="Normal 3 3 3 2 2 2 2 2 3 3 2 2" xfId="53707"/>
    <cellStyle name="Normal 3 3 3 2 2 2 2 2 3 3 3" xfId="39383"/>
    <cellStyle name="Normal 3 3 3 2 2 2 2 2 3 4" xfId="17809"/>
    <cellStyle name="Normal 3 3 3 2 2 2 2 2 3 4 2" xfId="46545"/>
    <cellStyle name="Normal 3 3 3 2 2 2 2 2 3 5" xfId="32221"/>
    <cellStyle name="Normal 3 3 3 2 2 2 2 2 4" xfId="5121"/>
    <cellStyle name="Normal 3 3 3 2 2 2 2 2 4 2" xfId="12386"/>
    <cellStyle name="Normal 3 3 3 2 2 2 2 2 4 2 2" xfId="26764"/>
    <cellStyle name="Normal 3 3 3 2 2 2 2 2 4 2 2 2" xfId="55498"/>
    <cellStyle name="Normal 3 3 3 2 2 2 2 2 4 2 3" xfId="41174"/>
    <cellStyle name="Normal 3 3 3 2 2 2 2 2 4 3" xfId="19601"/>
    <cellStyle name="Normal 3 3 3 2 2 2 2 2 4 3 2" xfId="48336"/>
    <cellStyle name="Normal 3 3 3 2 2 2 2 2 4 4" xfId="34012"/>
    <cellStyle name="Normal 3 3 3 2 2 2 2 2 5" xfId="8793"/>
    <cellStyle name="Normal 3 3 3 2 2 2 2 2 5 2" xfId="23182"/>
    <cellStyle name="Normal 3 3 3 2 2 2 2 2 5 2 2" xfId="51917"/>
    <cellStyle name="Normal 3 3 3 2 2 2 2 2 5 3" xfId="37593"/>
    <cellStyle name="Normal 3 3 3 2 2 2 2 2 6" xfId="16019"/>
    <cellStyle name="Normal 3 3 3 2 2 2 2 2 6 2" xfId="44755"/>
    <cellStyle name="Normal 3 3 3 2 2 2 2 2 7" xfId="30431"/>
    <cellStyle name="Normal 3 3 3 2 2 2 2 3" xfId="1913"/>
    <cellStyle name="Normal 3 3 3 2 2 2 2 3 2" xfId="3705"/>
    <cellStyle name="Normal 3 3 3 2 2 2 2 3 2 2" xfId="7364"/>
    <cellStyle name="Normal 3 3 3 2 2 2 2 3 2 2 2" xfId="14624"/>
    <cellStyle name="Normal 3 3 3 2 2 2 2 3 2 2 2 2" xfId="29002"/>
    <cellStyle name="Normal 3 3 3 2 2 2 2 3 2 2 2 2 2" xfId="57736"/>
    <cellStyle name="Normal 3 3 3 2 2 2 2 3 2 2 2 3" xfId="43412"/>
    <cellStyle name="Normal 3 3 3 2 2 2 2 3 2 2 3" xfId="21839"/>
    <cellStyle name="Normal 3 3 3 2 2 2 2 3 2 2 3 2" xfId="50574"/>
    <cellStyle name="Normal 3 3 3 2 2 2 2 3 2 2 4" xfId="36250"/>
    <cellStyle name="Normal 3 3 3 2 2 2 2 3 2 3" xfId="11037"/>
    <cellStyle name="Normal 3 3 3 2 2 2 2 3 2 3 2" xfId="25420"/>
    <cellStyle name="Normal 3 3 3 2 2 2 2 3 2 3 2 2" xfId="54155"/>
    <cellStyle name="Normal 3 3 3 2 2 2 2 3 2 3 3" xfId="39831"/>
    <cellStyle name="Normal 3 3 3 2 2 2 2 3 2 4" xfId="18257"/>
    <cellStyle name="Normal 3 3 3 2 2 2 2 3 2 4 2" xfId="46993"/>
    <cellStyle name="Normal 3 3 3 2 2 2 2 3 2 5" xfId="32669"/>
    <cellStyle name="Normal 3 3 3 2 2 2 2 3 3" xfId="5574"/>
    <cellStyle name="Normal 3 3 3 2 2 2 2 3 3 2" xfId="12834"/>
    <cellStyle name="Normal 3 3 3 2 2 2 2 3 3 2 2" xfId="27212"/>
    <cellStyle name="Normal 3 3 3 2 2 2 2 3 3 2 2 2" xfId="55946"/>
    <cellStyle name="Normal 3 3 3 2 2 2 2 3 3 2 3" xfId="41622"/>
    <cellStyle name="Normal 3 3 3 2 2 2 2 3 3 3" xfId="20049"/>
    <cellStyle name="Normal 3 3 3 2 2 2 2 3 3 3 2" xfId="48784"/>
    <cellStyle name="Normal 3 3 3 2 2 2 2 3 3 4" xfId="34460"/>
    <cellStyle name="Normal 3 3 3 2 2 2 2 3 4" xfId="9247"/>
    <cellStyle name="Normal 3 3 3 2 2 2 2 3 4 2" xfId="23630"/>
    <cellStyle name="Normal 3 3 3 2 2 2 2 3 4 2 2" xfId="52365"/>
    <cellStyle name="Normal 3 3 3 2 2 2 2 3 4 3" xfId="38041"/>
    <cellStyle name="Normal 3 3 3 2 2 2 2 3 5" xfId="16467"/>
    <cellStyle name="Normal 3 3 3 2 2 2 2 3 5 2" xfId="45203"/>
    <cellStyle name="Normal 3 3 3 2 2 2 2 3 6" xfId="30879"/>
    <cellStyle name="Normal 3 3 3 2 2 2 2 4" xfId="2809"/>
    <cellStyle name="Normal 3 3 3 2 2 2 2 4 2" xfId="6469"/>
    <cellStyle name="Normal 3 3 3 2 2 2 2 4 2 2" xfId="13729"/>
    <cellStyle name="Normal 3 3 3 2 2 2 2 4 2 2 2" xfId="28107"/>
    <cellStyle name="Normal 3 3 3 2 2 2 2 4 2 2 2 2" xfId="56841"/>
    <cellStyle name="Normal 3 3 3 2 2 2 2 4 2 2 3" xfId="42517"/>
    <cellStyle name="Normal 3 3 3 2 2 2 2 4 2 3" xfId="20944"/>
    <cellStyle name="Normal 3 3 3 2 2 2 2 4 2 3 2" xfId="49679"/>
    <cellStyle name="Normal 3 3 3 2 2 2 2 4 2 4" xfId="35355"/>
    <cellStyle name="Normal 3 3 3 2 2 2 2 4 3" xfId="10142"/>
    <cellStyle name="Normal 3 3 3 2 2 2 2 4 3 2" xfId="24525"/>
    <cellStyle name="Normal 3 3 3 2 2 2 2 4 3 2 2" xfId="53260"/>
    <cellStyle name="Normal 3 3 3 2 2 2 2 4 3 3" xfId="38936"/>
    <cellStyle name="Normal 3 3 3 2 2 2 2 4 4" xfId="17362"/>
    <cellStyle name="Normal 3 3 3 2 2 2 2 4 4 2" xfId="46098"/>
    <cellStyle name="Normal 3 3 3 2 2 2 2 4 5" xfId="31774"/>
    <cellStyle name="Normal 3 3 3 2 2 2 2 5" xfId="4674"/>
    <cellStyle name="Normal 3 3 3 2 2 2 2 5 2" xfId="11939"/>
    <cellStyle name="Normal 3 3 3 2 2 2 2 5 2 2" xfId="26317"/>
    <cellStyle name="Normal 3 3 3 2 2 2 2 5 2 2 2" xfId="55051"/>
    <cellStyle name="Normal 3 3 3 2 2 2 2 5 2 3" xfId="40727"/>
    <cellStyle name="Normal 3 3 3 2 2 2 2 5 3" xfId="19154"/>
    <cellStyle name="Normal 3 3 3 2 2 2 2 5 3 2" xfId="47889"/>
    <cellStyle name="Normal 3 3 3 2 2 2 2 5 4" xfId="33565"/>
    <cellStyle name="Normal 3 3 3 2 2 2 2 6" xfId="8346"/>
    <cellStyle name="Normal 3 3 3 2 2 2 2 6 2" xfId="22735"/>
    <cellStyle name="Normal 3 3 3 2 2 2 2 6 2 2" xfId="51470"/>
    <cellStyle name="Normal 3 3 3 2 2 2 2 6 3" xfId="37146"/>
    <cellStyle name="Normal 3 3 3 2 2 2 2 7" xfId="15572"/>
    <cellStyle name="Normal 3 3 3 2 2 2 2 7 2" xfId="44308"/>
    <cellStyle name="Normal 3 3 3 2 2 2 2 8" xfId="29984"/>
    <cellStyle name="Normal 3 3 3 2 2 2 3" xfId="1153"/>
    <cellStyle name="Normal 3 3 3 2 2 2 3 2" xfId="2136"/>
    <cellStyle name="Normal 3 3 3 2 2 2 3 2 2" xfId="3928"/>
    <cellStyle name="Normal 3 3 3 2 2 2 3 2 2 2" xfId="7587"/>
    <cellStyle name="Normal 3 3 3 2 2 2 3 2 2 2 2" xfId="14847"/>
    <cellStyle name="Normal 3 3 3 2 2 2 3 2 2 2 2 2" xfId="29225"/>
    <cellStyle name="Normal 3 3 3 2 2 2 3 2 2 2 2 2 2" xfId="57959"/>
    <cellStyle name="Normal 3 3 3 2 2 2 3 2 2 2 2 3" xfId="43635"/>
    <cellStyle name="Normal 3 3 3 2 2 2 3 2 2 2 3" xfId="22062"/>
    <cellStyle name="Normal 3 3 3 2 2 2 3 2 2 2 3 2" xfId="50797"/>
    <cellStyle name="Normal 3 3 3 2 2 2 3 2 2 2 4" xfId="36473"/>
    <cellStyle name="Normal 3 3 3 2 2 2 3 2 2 3" xfId="11260"/>
    <cellStyle name="Normal 3 3 3 2 2 2 3 2 2 3 2" xfId="25643"/>
    <cellStyle name="Normal 3 3 3 2 2 2 3 2 2 3 2 2" xfId="54378"/>
    <cellStyle name="Normal 3 3 3 2 2 2 3 2 2 3 3" xfId="40054"/>
    <cellStyle name="Normal 3 3 3 2 2 2 3 2 2 4" xfId="18480"/>
    <cellStyle name="Normal 3 3 3 2 2 2 3 2 2 4 2" xfId="47216"/>
    <cellStyle name="Normal 3 3 3 2 2 2 3 2 2 5" xfId="32892"/>
    <cellStyle name="Normal 3 3 3 2 2 2 3 2 3" xfId="5797"/>
    <cellStyle name="Normal 3 3 3 2 2 2 3 2 3 2" xfId="13057"/>
    <cellStyle name="Normal 3 3 3 2 2 2 3 2 3 2 2" xfId="27435"/>
    <cellStyle name="Normal 3 3 3 2 2 2 3 2 3 2 2 2" xfId="56169"/>
    <cellStyle name="Normal 3 3 3 2 2 2 3 2 3 2 3" xfId="41845"/>
    <cellStyle name="Normal 3 3 3 2 2 2 3 2 3 3" xfId="20272"/>
    <cellStyle name="Normal 3 3 3 2 2 2 3 2 3 3 2" xfId="49007"/>
    <cellStyle name="Normal 3 3 3 2 2 2 3 2 3 4" xfId="34683"/>
    <cellStyle name="Normal 3 3 3 2 2 2 3 2 4" xfId="9470"/>
    <cellStyle name="Normal 3 3 3 2 2 2 3 2 4 2" xfId="23853"/>
    <cellStyle name="Normal 3 3 3 2 2 2 3 2 4 2 2" xfId="52588"/>
    <cellStyle name="Normal 3 3 3 2 2 2 3 2 4 3" xfId="38264"/>
    <cellStyle name="Normal 3 3 3 2 2 2 3 2 5" xfId="16690"/>
    <cellStyle name="Normal 3 3 3 2 2 2 3 2 5 2" xfId="45426"/>
    <cellStyle name="Normal 3 3 3 2 2 2 3 2 6" xfId="31102"/>
    <cellStyle name="Normal 3 3 3 2 2 2 3 3" xfId="3032"/>
    <cellStyle name="Normal 3 3 3 2 2 2 3 3 2" xfId="6692"/>
    <cellStyle name="Normal 3 3 3 2 2 2 3 3 2 2" xfId="13952"/>
    <cellStyle name="Normal 3 3 3 2 2 2 3 3 2 2 2" xfId="28330"/>
    <cellStyle name="Normal 3 3 3 2 2 2 3 3 2 2 2 2" xfId="57064"/>
    <cellStyle name="Normal 3 3 3 2 2 2 3 3 2 2 3" xfId="42740"/>
    <cellStyle name="Normal 3 3 3 2 2 2 3 3 2 3" xfId="21167"/>
    <cellStyle name="Normal 3 3 3 2 2 2 3 3 2 3 2" xfId="49902"/>
    <cellStyle name="Normal 3 3 3 2 2 2 3 3 2 4" xfId="35578"/>
    <cellStyle name="Normal 3 3 3 2 2 2 3 3 3" xfId="10365"/>
    <cellStyle name="Normal 3 3 3 2 2 2 3 3 3 2" xfId="24748"/>
    <cellStyle name="Normal 3 3 3 2 2 2 3 3 3 2 2" xfId="53483"/>
    <cellStyle name="Normal 3 3 3 2 2 2 3 3 3 3" xfId="39159"/>
    <cellStyle name="Normal 3 3 3 2 2 2 3 3 4" xfId="17585"/>
    <cellStyle name="Normal 3 3 3 2 2 2 3 3 4 2" xfId="46321"/>
    <cellStyle name="Normal 3 3 3 2 2 2 3 3 5" xfId="31997"/>
    <cellStyle name="Normal 3 3 3 2 2 2 3 4" xfId="4897"/>
    <cellStyle name="Normal 3 3 3 2 2 2 3 4 2" xfId="12162"/>
    <cellStyle name="Normal 3 3 3 2 2 2 3 4 2 2" xfId="26540"/>
    <cellStyle name="Normal 3 3 3 2 2 2 3 4 2 2 2" xfId="55274"/>
    <cellStyle name="Normal 3 3 3 2 2 2 3 4 2 3" xfId="40950"/>
    <cellStyle name="Normal 3 3 3 2 2 2 3 4 3" xfId="19377"/>
    <cellStyle name="Normal 3 3 3 2 2 2 3 4 3 2" xfId="48112"/>
    <cellStyle name="Normal 3 3 3 2 2 2 3 4 4" xfId="33788"/>
    <cellStyle name="Normal 3 3 3 2 2 2 3 5" xfId="8569"/>
    <cellStyle name="Normal 3 3 3 2 2 2 3 5 2" xfId="22958"/>
    <cellStyle name="Normal 3 3 3 2 2 2 3 5 2 2" xfId="51693"/>
    <cellStyle name="Normal 3 3 3 2 2 2 3 5 3" xfId="37369"/>
    <cellStyle name="Normal 3 3 3 2 2 2 3 6" xfId="15795"/>
    <cellStyle name="Normal 3 3 3 2 2 2 3 6 2" xfId="44531"/>
    <cellStyle name="Normal 3 3 3 2 2 2 3 7" xfId="30207"/>
    <cellStyle name="Normal 3 3 3 2 2 2 4" xfId="1685"/>
    <cellStyle name="Normal 3 3 3 2 2 2 4 2" xfId="3481"/>
    <cellStyle name="Normal 3 3 3 2 2 2 4 2 2" xfId="7140"/>
    <cellStyle name="Normal 3 3 3 2 2 2 4 2 2 2" xfId="14400"/>
    <cellStyle name="Normal 3 3 3 2 2 2 4 2 2 2 2" xfId="28778"/>
    <cellStyle name="Normal 3 3 3 2 2 2 4 2 2 2 2 2" xfId="57512"/>
    <cellStyle name="Normal 3 3 3 2 2 2 4 2 2 2 3" xfId="43188"/>
    <cellStyle name="Normal 3 3 3 2 2 2 4 2 2 3" xfId="21615"/>
    <cellStyle name="Normal 3 3 3 2 2 2 4 2 2 3 2" xfId="50350"/>
    <cellStyle name="Normal 3 3 3 2 2 2 4 2 2 4" xfId="36026"/>
    <cellStyle name="Normal 3 3 3 2 2 2 4 2 3" xfId="10813"/>
    <cellStyle name="Normal 3 3 3 2 2 2 4 2 3 2" xfId="25196"/>
    <cellStyle name="Normal 3 3 3 2 2 2 4 2 3 2 2" xfId="53931"/>
    <cellStyle name="Normal 3 3 3 2 2 2 4 2 3 3" xfId="39607"/>
    <cellStyle name="Normal 3 3 3 2 2 2 4 2 4" xfId="18033"/>
    <cellStyle name="Normal 3 3 3 2 2 2 4 2 4 2" xfId="46769"/>
    <cellStyle name="Normal 3 3 3 2 2 2 4 2 5" xfId="32445"/>
    <cellStyle name="Normal 3 3 3 2 2 2 4 3" xfId="5350"/>
    <cellStyle name="Normal 3 3 3 2 2 2 4 3 2" xfId="12610"/>
    <cellStyle name="Normal 3 3 3 2 2 2 4 3 2 2" xfId="26988"/>
    <cellStyle name="Normal 3 3 3 2 2 2 4 3 2 2 2" xfId="55722"/>
    <cellStyle name="Normal 3 3 3 2 2 2 4 3 2 3" xfId="41398"/>
    <cellStyle name="Normal 3 3 3 2 2 2 4 3 3" xfId="19825"/>
    <cellStyle name="Normal 3 3 3 2 2 2 4 3 3 2" xfId="48560"/>
    <cellStyle name="Normal 3 3 3 2 2 2 4 3 4" xfId="34236"/>
    <cellStyle name="Normal 3 3 3 2 2 2 4 4" xfId="9023"/>
    <cellStyle name="Normal 3 3 3 2 2 2 4 4 2" xfId="23406"/>
    <cellStyle name="Normal 3 3 3 2 2 2 4 4 2 2" xfId="52141"/>
    <cellStyle name="Normal 3 3 3 2 2 2 4 4 3" xfId="37817"/>
    <cellStyle name="Normal 3 3 3 2 2 2 4 5" xfId="16243"/>
    <cellStyle name="Normal 3 3 3 2 2 2 4 5 2" xfId="44979"/>
    <cellStyle name="Normal 3 3 3 2 2 2 4 6" xfId="30655"/>
    <cellStyle name="Normal 3 3 3 2 2 2 5" xfId="2585"/>
    <cellStyle name="Normal 3 3 3 2 2 2 5 2" xfId="6245"/>
    <cellStyle name="Normal 3 3 3 2 2 2 5 2 2" xfId="13505"/>
    <cellStyle name="Normal 3 3 3 2 2 2 5 2 2 2" xfId="27883"/>
    <cellStyle name="Normal 3 3 3 2 2 2 5 2 2 2 2" xfId="56617"/>
    <cellStyle name="Normal 3 3 3 2 2 2 5 2 2 3" xfId="42293"/>
    <cellStyle name="Normal 3 3 3 2 2 2 5 2 3" xfId="20720"/>
    <cellStyle name="Normal 3 3 3 2 2 2 5 2 3 2" xfId="49455"/>
    <cellStyle name="Normal 3 3 3 2 2 2 5 2 4" xfId="35131"/>
    <cellStyle name="Normal 3 3 3 2 2 2 5 3" xfId="9918"/>
    <cellStyle name="Normal 3 3 3 2 2 2 5 3 2" xfId="24301"/>
    <cellStyle name="Normal 3 3 3 2 2 2 5 3 2 2" xfId="53036"/>
    <cellStyle name="Normal 3 3 3 2 2 2 5 3 3" xfId="38712"/>
    <cellStyle name="Normal 3 3 3 2 2 2 5 4" xfId="17138"/>
    <cellStyle name="Normal 3 3 3 2 2 2 5 4 2" xfId="45874"/>
    <cellStyle name="Normal 3 3 3 2 2 2 5 5" xfId="31550"/>
    <cellStyle name="Normal 3 3 3 2 2 2 6" xfId="4448"/>
    <cellStyle name="Normal 3 3 3 2 2 2 6 2" xfId="11715"/>
    <cellStyle name="Normal 3 3 3 2 2 2 6 2 2" xfId="26093"/>
    <cellStyle name="Normal 3 3 3 2 2 2 6 2 2 2" xfId="54827"/>
    <cellStyle name="Normal 3 3 3 2 2 2 6 2 3" xfId="40503"/>
    <cellStyle name="Normal 3 3 3 2 2 2 6 3" xfId="18930"/>
    <cellStyle name="Normal 3 3 3 2 2 2 6 3 2" xfId="47665"/>
    <cellStyle name="Normal 3 3 3 2 2 2 6 4" xfId="33341"/>
    <cellStyle name="Normal 3 3 3 2 2 2 7" xfId="8119"/>
    <cellStyle name="Normal 3 3 3 2 2 2 7 2" xfId="22511"/>
    <cellStyle name="Normal 3 3 3 2 2 2 7 2 2" xfId="51246"/>
    <cellStyle name="Normal 3 3 3 2 2 2 7 3" xfId="36922"/>
    <cellStyle name="Normal 3 3 3 2 2 2 8" xfId="15348"/>
    <cellStyle name="Normal 3 3 3 2 2 2 8 2" xfId="44084"/>
    <cellStyle name="Normal 3 3 3 2 2 2 9" xfId="29760"/>
    <cellStyle name="Normal 3 3 3 2 2 3" xfId="816"/>
    <cellStyle name="Normal 3 3 3 2 2 3 2" xfId="1265"/>
    <cellStyle name="Normal 3 3 3 2 2 3 2 2" xfId="2248"/>
    <cellStyle name="Normal 3 3 3 2 2 3 2 2 2" xfId="4040"/>
    <cellStyle name="Normal 3 3 3 2 2 3 2 2 2 2" xfId="7699"/>
    <cellStyle name="Normal 3 3 3 2 2 3 2 2 2 2 2" xfId="14959"/>
    <cellStyle name="Normal 3 3 3 2 2 3 2 2 2 2 2 2" xfId="29337"/>
    <cellStyle name="Normal 3 3 3 2 2 3 2 2 2 2 2 2 2" xfId="58071"/>
    <cellStyle name="Normal 3 3 3 2 2 3 2 2 2 2 2 3" xfId="43747"/>
    <cellStyle name="Normal 3 3 3 2 2 3 2 2 2 2 3" xfId="22174"/>
    <cellStyle name="Normal 3 3 3 2 2 3 2 2 2 2 3 2" xfId="50909"/>
    <cellStyle name="Normal 3 3 3 2 2 3 2 2 2 2 4" xfId="36585"/>
    <cellStyle name="Normal 3 3 3 2 2 3 2 2 2 3" xfId="11372"/>
    <cellStyle name="Normal 3 3 3 2 2 3 2 2 2 3 2" xfId="25755"/>
    <cellStyle name="Normal 3 3 3 2 2 3 2 2 2 3 2 2" xfId="54490"/>
    <cellStyle name="Normal 3 3 3 2 2 3 2 2 2 3 3" xfId="40166"/>
    <cellStyle name="Normal 3 3 3 2 2 3 2 2 2 4" xfId="18592"/>
    <cellStyle name="Normal 3 3 3 2 2 3 2 2 2 4 2" xfId="47328"/>
    <cellStyle name="Normal 3 3 3 2 2 3 2 2 2 5" xfId="33004"/>
    <cellStyle name="Normal 3 3 3 2 2 3 2 2 3" xfId="5909"/>
    <cellStyle name="Normal 3 3 3 2 2 3 2 2 3 2" xfId="13169"/>
    <cellStyle name="Normal 3 3 3 2 2 3 2 2 3 2 2" xfId="27547"/>
    <cellStyle name="Normal 3 3 3 2 2 3 2 2 3 2 2 2" xfId="56281"/>
    <cellStyle name="Normal 3 3 3 2 2 3 2 2 3 2 3" xfId="41957"/>
    <cellStyle name="Normal 3 3 3 2 2 3 2 2 3 3" xfId="20384"/>
    <cellStyle name="Normal 3 3 3 2 2 3 2 2 3 3 2" xfId="49119"/>
    <cellStyle name="Normal 3 3 3 2 2 3 2 2 3 4" xfId="34795"/>
    <cellStyle name="Normal 3 3 3 2 2 3 2 2 4" xfId="9582"/>
    <cellStyle name="Normal 3 3 3 2 2 3 2 2 4 2" xfId="23965"/>
    <cellStyle name="Normal 3 3 3 2 2 3 2 2 4 2 2" xfId="52700"/>
    <cellStyle name="Normal 3 3 3 2 2 3 2 2 4 3" xfId="38376"/>
    <cellStyle name="Normal 3 3 3 2 2 3 2 2 5" xfId="16802"/>
    <cellStyle name="Normal 3 3 3 2 2 3 2 2 5 2" xfId="45538"/>
    <cellStyle name="Normal 3 3 3 2 2 3 2 2 6" xfId="31214"/>
    <cellStyle name="Normal 3 3 3 2 2 3 2 3" xfId="3144"/>
    <cellStyle name="Normal 3 3 3 2 2 3 2 3 2" xfId="6804"/>
    <cellStyle name="Normal 3 3 3 2 2 3 2 3 2 2" xfId="14064"/>
    <cellStyle name="Normal 3 3 3 2 2 3 2 3 2 2 2" xfId="28442"/>
    <cellStyle name="Normal 3 3 3 2 2 3 2 3 2 2 2 2" xfId="57176"/>
    <cellStyle name="Normal 3 3 3 2 2 3 2 3 2 2 3" xfId="42852"/>
    <cellStyle name="Normal 3 3 3 2 2 3 2 3 2 3" xfId="21279"/>
    <cellStyle name="Normal 3 3 3 2 2 3 2 3 2 3 2" xfId="50014"/>
    <cellStyle name="Normal 3 3 3 2 2 3 2 3 2 4" xfId="35690"/>
    <cellStyle name="Normal 3 3 3 2 2 3 2 3 3" xfId="10477"/>
    <cellStyle name="Normal 3 3 3 2 2 3 2 3 3 2" xfId="24860"/>
    <cellStyle name="Normal 3 3 3 2 2 3 2 3 3 2 2" xfId="53595"/>
    <cellStyle name="Normal 3 3 3 2 2 3 2 3 3 3" xfId="39271"/>
    <cellStyle name="Normal 3 3 3 2 2 3 2 3 4" xfId="17697"/>
    <cellStyle name="Normal 3 3 3 2 2 3 2 3 4 2" xfId="46433"/>
    <cellStyle name="Normal 3 3 3 2 2 3 2 3 5" xfId="32109"/>
    <cellStyle name="Normal 3 3 3 2 2 3 2 4" xfId="5009"/>
    <cellStyle name="Normal 3 3 3 2 2 3 2 4 2" xfId="12274"/>
    <cellStyle name="Normal 3 3 3 2 2 3 2 4 2 2" xfId="26652"/>
    <cellStyle name="Normal 3 3 3 2 2 3 2 4 2 2 2" xfId="55386"/>
    <cellStyle name="Normal 3 3 3 2 2 3 2 4 2 3" xfId="41062"/>
    <cellStyle name="Normal 3 3 3 2 2 3 2 4 3" xfId="19489"/>
    <cellStyle name="Normal 3 3 3 2 2 3 2 4 3 2" xfId="48224"/>
    <cellStyle name="Normal 3 3 3 2 2 3 2 4 4" xfId="33900"/>
    <cellStyle name="Normal 3 3 3 2 2 3 2 5" xfId="8681"/>
    <cellStyle name="Normal 3 3 3 2 2 3 2 5 2" xfId="23070"/>
    <cellStyle name="Normal 3 3 3 2 2 3 2 5 2 2" xfId="51805"/>
    <cellStyle name="Normal 3 3 3 2 2 3 2 5 3" xfId="37481"/>
    <cellStyle name="Normal 3 3 3 2 2 3 2 6" xfId="15907"/>
    <cellStyle name="Normal 3 3 3 2 2 3 2 6 2" xfId="44643"/>
    <cellStyle name="Normal 3 3 3 2 2 3 2 7" xfId="30319"/>
    <cellStyle name="Normal 3 3 3 2 2 3 3" xfId="1801"/>
    <cellStyle name="Normal 3 3 3 2 2 3 3 2" xfId="3593"/>
    <cellStyle name="Normal 3 3 3 2 2 3 3 2 2" xfId="7252"/>
    <cellStyle name="Normal 3 3 3 2 2 3 3 2 2 2" xfId="14512"/>
    <cellStyle name="Normal 3 3 3 2 2 3 3 2 2 2 2" xfId="28890"/>
    <cellStyle name="Normal 3 3 3 2 2 3 3 2 2 2 2 2" xfId="57624"/>
    <cellStyle name="Normal 3 3 3 2 2 3 3 2 2 2 3" xfId="43300"/>
    <cellStyle name="Normal 3 3 3 2 2 3 3 2 2 3" xfId="21727"/>
    <cellStyle name="Normal 3 3 3 2 2 3 3 2 2 3 2" xfId="50462"/>
    <cellStyle name="Normal 3 3 3 2 2 3 3 2 2 4" xfId="36138"/>
    <cellStyle name="Normal 3 3 3 2 2 3 3 2 3" xfId="10925"/>
    <cellStyle name="Normal 3 3 3 2 2 3 3 2 3 2" xfId="25308"/>
    <cellStyle name="Normal 3 3 3 2 2 3 3 2 3 2 2" xfId="54043"/>
    <cellStyle name="Normal 3 3 3 2 2 3 3 2 3 3" xfId="39719"/>
    <cellStyle name="Normal 3 3 3 2 2 3 3 2 4" xfId="18145"/>
    <cellStyle name="Normal 3 3 3 2 2 3 3 2 4 2" xfId="46881"/>
    <cellStyle name="Normal 3 3 3 2 2 3 3 2 5" xfId="32557"/>
    <cellStyle name="Normal 3 3 3 2 2 3 3 3" xfId="5462"/>
    <cellStyle name="Normal 3 3 3 2 2 3 3 3 2" xfId="12722"/>
    <cellStyle name="Normal 3 3 3 2 2 3 3 3 2 2" xfId="27100"/>
    <cellStyle name="Normal 3 3 3 2 2 3 3 3 2 2 2" xfId="55834"/>
    <cellStyle name="Normal 3 3 3 2 2 3 3 3 2 3" xfId="41510"/>
    <cellStyle name="Normal 3 3 3 2 2 3 3 3 3" xfId="19937"/>
    <cellStyle name="Normal 3 3 3 2 2 3 3 3 3 2" xfId="48672"/>
    <cellStyle name="Normal 3 3 3 2 2 3 3 3 4" xfId="34348"/>
    <cellStyle name="Normal 3 3 3 2 2 3 3 4" xfId="9135"/>
    <cellStyle name="Normal 3 3 3 2 2 3 3 4 2" xfId="23518"/>
    <cellStyle name="Normal 3 3 3 2 2 3 3 4 2 2" xfId="52253"/>
    <cellStyle name="Normal 3 3 3 2 2 3 3 4 3" xfId="37929"/>
    <cellStyle name="Normal 3 3 3 2 2 3 3 5" xfId="16355"/>
    <cellStyle name="Normal 3 3 3 2 2 3 3 5 2" xfId="45091"/>
    <cellStyle name="Normal 3 3 3 2 2 3 3 6" xfId="30767"/>
    <cellStyle name="Normal 3 3 3 2 2 3 4" xfId="2697"/>
    <cellStyle name="Normal 3 3 3 2 2 3 4 2" xfId="6357"/>
    <cellStyle name="Normal 3 3 3 2 2 3 4 2 2" xfId="13617"/>
    <cellStyle name="Normal 3 3 3 2 2 3 4 2 2 2" xfId="27995"/>
    <cellStyle name="Normal 3 3 3 2 2 3 4 2 2 2 2" xfId="56729"/>
    <cellStyle name="Normal 3 3 3 2 2 3 4 2 2 3" xfId="42405"/>
    <cellStyle name="Normal 3 3 3 2 2 3 4 2 3" xfId="20832"/>
    <cellStyle name="Normal 3 3 3 2 2 3 4 2 3 2" xfId="49567"/>
    <cellStyle name="Normal 3 3 3 2 2 3 4 2 4" xfId="35243"/>
    <cellStyle name="Normal 3 3 3 2 2 3 4 3" xfId="10030"/>
    <cellStyle name="Normal 3 3 3 2 2 3 4 3 2" xfId="24413"/>
    <cellStyle name="Normal 3 3 3 2 2 3 4 3 2 2" xfId="53148"/>
    <cellStyle name="Normal 3 3 3 2 2 3 4 3 3" xfId="38824"/>
    <cellStyle name="Normal 3 3 3 2 2 3 4 4" xfId="17250"/>
    <cellStyle name="Normal 3 3 3 2 2 3 4 4 2" xfId="45986"/>
    <cellStyle name="Normal 3 3 3 2 2 3 4 5" xfId="31662"/>
    <cellStyle name="Normal 3 3 3 2 2 3 5" xfId="4561"/>
    <cellStyle name="Normal 3 3 3 2 2 3 5 2" xfId="11827"/>
    <cellStyle name="Normal 3 3 3 2 2 3 5 2 2" xfId="26205"/>
    <cellStyle name="Normal 3 3 3 2 2 3 5 2 2 2" xfId="54939"/>
    <cellStyle name="Normal 3 3 3 2 2 3 5 2 3" xfId="40615"/>
    <cellStyle name="Normal 3 3 3 2 2 3 5 3" xfId="19042"/>
    <cellStyle name="Normal 3 3 3 2 2 3 5 3 2" xfId="47777"/>
    <cellStyle name="Normal 3 3 3 2 2 3 5 4" xfId="33453"/>
    <cellStyle name="Normal 3 3 3 2 2 3 6" xfId="8234"/>
    <cellStyle name="Normal 3 3 3 2 2 3 6 2" xfId="22623"/>
    <cellStyle name="Normal 3 3 3 2 2 3 6 2 2" xfId="51358"/>
    <cellStyle name="Normal 3 3 3 2 2 3 6 3" xfId="37034"/>
    <cellStyle name="Normal 3 3 3 2 2 3 7" xfId="15460"/>
    <cellStyle name="Normal 3 3 3 2 2 3 7 2" xfId="44196"/>
    <cellStyle name="Normal 3 3 3 2 2 3 8" xfId="29872"/>
    <cellStyle name="Normal 3 3 3 2 2 4" xfId="1041"/>
    <cellStyle name="Normal 3 3 3 2 2 4 2" xfId="2024"/>
    <cellStyle name="Normal 3 3 3 2 2 4 2 2" xfId="3816"/>
    <cellStyle name="Normal 3 3 3 2 2 4 2 2 2" xfId="7475"/>
    <cellStyle name="Normal 3 3 3 2 2 4 2 2 2 2" xfId="14735"/>
    <cellStyle name="Normal 3 3 3 2 2 4 2 2 2 2 2" xfId="29113"/>
    <cellStyle name="Normal 3 3 3 2 2 4 2 2 2 2 2 2" xfId="57847"/>
    <cellStyle name="Normal 3 3 3 2 2 4 2 2 2 2 3" xfId="43523"/>
    <cellStyle name="Normal 3 3 3 2 2 4 2 2 2 3" xfId="21950"/>
    <cellStyle name="Normal 3 3 3 2 2 4 2 2 2 3 2" xfId="50685"/>
    <cellStyle name="Normal 3 3 3 2 2 4 2 2 2 4" xfId="36361"/>
    <cellStyle name="Normal 3 3 3 2 2 4 2 2 3" xfId="11148"/>
    <cellStyle name="Normal 3 3 3 2 2 4 2 2 3 2" xfId="25531"/>
    <cellStyle name="Normal 3 3 3 2 2 4 2 2 3 2 2" xfId="54266"/>
    <cellStyle name="Normal 3 3 3 2 2 4 2 2 3 3" xfId="39942"/>
    <cellStyle name="Normal 3 3 3 2 2 4 2 2 4" xfId="18368"/>
    <cellStyle name="Normal 3 3 3 2 2 4 2 2 4 2" xfId="47104"/>
    <cellStyle name="Normal 3 3 3 2 2 4 2 2 5" xfId="32780"/>
    <cellStyle name="Normal 3 3 3 2 2 4 2 3" xfId="5685"/>
    <cellStyle name="Normal 3 3 3 2 2 4 2 3 2" xfId="12945"/>
    <cellStyle name="Normal 3 3 3 2 2 4 2 3 2 2" xfId="27323"/>
    <cellStyle name="Normal 3 3 3 2 2 4 2 3 2 2 2" xfId="56057"/>
    <cellStyle name="Normal 3 3 3 2 2 4 2 3 2 3" xfId="41733"/>
    <cellStyle name="Normal 3 3 3 2 2 4 2 3 3" xfId="20160"/>
    <cellStyle name="Normal 3 3 3 2 2 4 2 3 3 2" xfId="48895"/>
    <cellStyle name="Normal 3 3 3 2 2 4 2 3 4" xfId="34571"/>
    <cellStyle name="Normal 3 3 3 2 2 4 2 4" xfId="9358"/>
    <cellStyle name="Normal 3 3 3 2 2 4 2 4 2" xfId="23741"/>
    <cellStyle name="Normal 3 3 3 2 2 4 2 4 2 2" xfId="52476"/>
    <cellStyle name="Normal 3 3 3 2 2 4 2 4 3" xfId="38152"/>
    <cellStyle name="Normal 3 3 3 2 2 4 2 5" xfId="16578"/>
    <cellStyle name="Normal 3 3 3 2 2 4 2 5 2" xfId="45314"/>
    <cellStyle name="Normal 3 3 3 2 2 4 2 6" xfId="30990"/>
    <cellStyle name="Normal 3 3 3 2 2 4 3" xfId="2920"/>
    <cellStyle name="Normal 3 3 3 2 2 4 3 2" xfId="6580"/>
    <cellStyle name="Normal 3 3 3 2 2 4 3 2 2" xfId="13840"/>
    <cellStyle name="Normal 3 3 3 2 2 4 3 2 2 2" xfId="28218"/>
    <cellStyle name="Normal 3 3 3 2 2 4 3 2 2 2 2" xfId="56952"/>
    <cellStyle name="Normal 3 3 3 2 2 4 3 2 2 3" xfId="42628"/>
    <cellStyle name="Normal 3 3 3 2 2 4 3 2 3" xfId="21055"/>
    <cellStyle name="Normal 3 3 3 2 2 4 3 2 3 2" xfId="49790"/>
    <cellStyle name="Normal 3 3 3 2 2 4 3 2 4" xfId="35466"/>
    <cellStyle name="Normal 3 3 3 2 2 4 3 3" xfId="10253"/>
    <cellStyle name="Normal 3 3 3 2 2 4 3 3 2" xfId="24636"/>
    <cellStyle name="Normal 3 3 3 2 2 4 3 3 2 2" xfId="53371"/>
    <cellStyle name="Normal 3 3 3 2 2 4 3 3 3" xfId="39047"/>
    <cellStyle name="Normal 3 3 3 2 2 4 3 4" xfId="17473"/>
    <cellStyle name="Normal 3 3 3 2 2 4 3 4 2" xfId="46209"/>
    <cellStyle name="Normal 3 3 3 2 2 4 3 5" xfId="31885"/>
    <cellStyle name="Normal 3 3 3 2 2 4 4" xfId="4785"/>
    <cellStyle name="Normal 3 3 3 2 2 4 4 2" xfId="12050"/>
    <cellStyle name="Normal 3 3 3 2 2 4 4 2 2" xfId="26428"/>
    <cellStyle name="Normal 3 3 3 2 2 4 4 2 2 2" xfId="55162"/>
    <cellStyle name="Normal 3 3 3 2 2 4 4 2 3" xfId="40838"/>
    <cellStyle name="Normal 3 3 3 2 2 4 4 3" xfId="19265"/>
    <cellStyle name="Normal 3 3 3 2 2 4 4 3 2" xfId="48000"/>
    <cellStyle name="Normal 3 3 3 2 2 4 4 4" xfId="33676"/>
    <cellStyle name="Normal 3 3 3 2 2 4 5" xfId="8457"/>
    <cellStyle name="Normal 3 3 3 2 2 4 5 2" xfId="22846"/>
    <cellStyle name="Normal 3 3 3 2 2 4 5 2 2" xfId="51581"/>
    <cellStyle name="Normal 3 3 3 2 2 4 5 3" xfId="37257"/>
    <cellStyle name="Normal 3 3 3 2 2 4 6" xfId="15683"/>
    <cellStyle name="Normal 3 3 3 2 2 4 6 2" xfId="44419"/>
    <cellStyle name="Normal 3 3 3 2 2 4 7" xfId="30095"/>
    <cellStyle name="Normal 3 3 3 2 2 5" xfId="1565"/>
    <cellStyle name="Normal 3 3 3 2 2 5 2" xfId="3369"/>
    <cellStyle name="Normal 3 3 3 2 2 5 2 2" xfId="7028"/>
    <cellStyle name="Normal 3 3 3 2 2 5 2 2 2" xfId="14288"/>
    <cellStyle name="Normal 3 3 3 2 2 5 2 2 2 2" xfId="28666"/>
    <cellStyle name="Normal 3 3 3 2 2 5 2 2 2 2 2" xfId="57400"/>
    <cellStyle name="Normal 3 3 3 2 2 5 2 2 2 3" xfId="43076"/>
    <cellStyle name="Normal 3 3 3 2 2 5 2 2 3" xfId="21503"/>
    <cellStyle name="Normal 3 3 3 2 2 5 2 2 3 2" xfId="50238"/>
    <cellStyle name="Normal 3 3 3 2 2 5 2 2 4" xfId="35914"/>
    <cellStyle name="Normal 3 3 3 2 2 5 2 3" xfId="10701"/>
    <cellStyle name="Normal 3 3 3 2 2 5 2 3 2" xfId="25084"/>
    <cellStyle name="Normal 3 3 3 2 2 5 2 3 2 2" xfId="53819"/>
    <cellStyle name="Normal 3 3 3 2 2 5 2 3 3" xfId="39495"/>
    <cellStyle name="Normal 3 3 3 2 2 5 2 4" xfId="17921"/>
    <cellStyle name="Normal 3 3 3 2 2 5 2 4 2" xfId="46657"/>
    <cellStyle name="Normal 3 3 3 2 2 5 2 5" xfId="32333"/>
    <cellStyle name="Normal 3 3 3 2 2 5 3" xfId="5238"/>
    <cellStyle name="Normal 3 3 3 2 2 5 3 2" xfId="12498"/>
    <cellStyle name="Normal 3 3 3 2 2 5 3 2 2" xfId="26876"/>
    <cellStyle name="Normal 3 3 3 2 2 5 3 2 2 2" xfId="55610"/>
    <cellStyle name="Normal 3 3 3 2 2 5 3 2 3" xfId="41286"/>
    <cellStyle name="Normal 3 3 3 2 2 5 3 3" xfId="19713"/>
    <cellStyle name="Normal 3 3 3 2 2 5 3 3 2" xfId="48448"/>
    <cellStyle name="Normal 3 3 3 2 2 5 3 4" xfId="34124"/>
    <cellStyle name="Normal 3 3 3 2 2 5 4" xfId="8911"/>
    <cellStyle name="Normal 3 3 3 2 2 5 4 2" xfId="23294"/>
    <cellStyle name="Normal 3 3 3 2 2 5 4 2 2" xfId="52029"/>
    <cellStyle name="Normal 3 3 3 2 2 5 4 3" xfId="37705"/>
    <cellStyle name="Normal 3 3 3 2 2 5 5" xfId="16131"/>
    <cellStyle name="Normal 3 3 3 2 2 5 5 2" xfId="44867"/>
    <cellStyle name="Normal 3 3 3 2 2 5 6" xfId="30543"/>
    <cellStyle name="Normal 3 3 3 2 2 6" xfId="2473"/>
    <cellStyle name="Normal 3 3 3 2 2 6 2" xfId="6133"/>
    <cellStyle name="Normal 3 3 3 2 2 6 2 2" xfId="13393"/>
    <cellStyle name="Normal 3 3 3 2 2 6 2 2 2" xfId="27771"/>
    <cellStyle name="Normal 3 3 3 2 2 6 2 2 2 2" xfId="56505"/>
    <cellStyle name="Normal 3 3 3 2 2 6 2 2 3" xfId="42181"/>
    <cellStyle name="Normal 3 3 3 2 2 6 2 3" xfId="20608"/>
    <cellStyle name="Normal 3 3 3 2 2 6 2 3 2" xfId="49343"/>
    <cellStyle name="Normal 3 3 3 2 2 6 2 4" xfId="35019"/>
    <cellStyle name="Normal 3 3 3 2 2 6 3" xfId="9806"/>
    <cellStyle name="Normal 3 3 3 2 2 6 3 2" xfId="24189"/>
    <cellStyle name="Normal 3 3 3 2 2 6 3 2 2" xfId="52924"/>
    <cellStyle name="Normal 3 3 3 2 2 6 3 3" xfId="38600"/>
    <cellStyle name="Normal 3 3 3 2 2 6 4" xfId="17026"/>
    <cellStyle name="Normal 3 3 3 2 2 6 4 2" xfId="45762"/>
    <cellStyle name="Normal 3 3 3 2 2 6 5" xfId="31438"/>
    <cellStyle name="Normal 3 3 3 2 2 7" xfId="4332"/>
    <cellStyle name="Normal 3 3 3 2 2 7 2" xfId="11602"/>
    <cellStyle name="Normal 3 3 3 2 2 7 2 2" xfId="25981"/>
    <cellStyle name="Normal 3 3 3 2 2 7 2 2 2" xfId="54715"/>
    <cellStyle name="Normal 3 3 3 2 2 7 2 3" xfId="40391"/>
    <cellStyle name="Normal 3 3 3 2 2 7 3" xfId="18818"/>
    <cellStyle name="Normal 3 3 3 2 2 7 3 2" xfId="47553"/>
    <cellStyle name="Normal 3 3 3 2 2 7 4" xfId="33229"/>
    <cellStyle name="Normal 3 3 3 2 2 8" xfId="8001"/>
    <cellStyle name="Normal 3 3 3 2 2 8 2" xfId="22399"/>
    <cellStyle name="Normal 3 3 3 2 2 8 2 2" xfId="51134"/>
    <cellStyle name="Normal 3 3 3 2 2 8 3" xfId="36810"/>
    <cellStyle name="Normal 3 3 3 2 2 9" xfId="15236"/>
    <cellStyle name="Normal 3 3 3 2 2 9 2" xfId="43972"/>
    <cellStyle name="Normal 3 3 3 2 3" xfId="597"/>
    <cellStyle name="Normal 3 3 3 2 3 2" xfId="874"/>
    <cellStyle name="Normal 3 3 3 2 3 2 2" xfId="1321"/>
    <cellStyle name="Normal 3 3 3 2 3 2 2 2" xfId="2304"/>
    <cellStyle name="Normal 3 3 3 2 3 2 2 2 2" xfId="4096"/>
    <cellStyle name="Normal 3 3 3 2 3 2 2 2 2 2" xfId="7755"/>
    <cellStyle name="Normal 3 3 3 2 3 2 2 2 2 2 2" xfId="15015"/>
    <cellStyle name="Normal 3 3 3 2 3 2 2 2 2 2 2 2" xfId="29393"/>
    <cellStyle name="Normal 3 3 3 2 3 2 2 2 2 2 2 2 2" xfId="58127"/>
    <cellStyle name="Normal 3 3 3 2 3 2 2 2 2 2 2 3" xfId="43803"/>
    <cellStyle name="Normal 3 3 3 2 3 2 2 2 2 2 3" xfId="22230"/>
    <cellStyle name="Normal 3 3 3 2 3 2 2 2 2 2 3 2" xfId="50965"/>
    <cellStyle name="Normal 3 3 3 2 3 2 2 2 2 2 4" xfId="36641"/>
    <cellStyle name="Normal 3 3 3 2 3 2 2 2 2 3" xfId="11428"/>
    <cellStyle name="Normal 3 3 3 2 3 2 2 2 2 3 2" xfId="25811"/>
    <cellStyle name="Normal 3 3 3 2 3 2 2 2 2 3 2 2" xfId="54546"/>
    <cellStyle name="Normal 3 3 3 2 3 2 2 2 2 3 3" xfId="40222"/>
    <cellStyle name="Normal 3 3 3 2 3 2 2 2 2 4" xfId="18648"/>
    <cellStyle name="Normal 3 3 3 2 3 2 2 2 2 4 2" xfId="47384"/>
    <cellStyle name="Normal 3 3 3 2 3 2 2 2 2 5" xfId="33060"/>
    <cellStyle name="Normal 3 3 3 2 3 2 2 2 3" xfId="5965"/>
    <cellStyle name="Normal 3 3 3 2 3 2 2 2 3 2" xfId="13225"/>
    <cellStyle name="Normal 3 3 3 2 3 2 2 2 3 2 2" xfId="27603"/>
    <cellStyle name="Normal 3 3 3 2 3 2 2 2 3 2 2 2" xfId="56337"/>
    <cellStyle name="Normal 3 3 3 2 3 2 2 2 3 2 3" xfId="42013"/>
    <cellStyle name="Normal 3 3 3 2 3 2 2 2 3 3" xfId="20440"/>
    <cellStyle name="Normal 3 3 3 2 3 2 2 2 3 3 2" xfId="49175"/>
    <cellStyle name="Normal 3 3 3 2 3 2 2 2 3 4" xfId="34851"/>
    <cellStyle name="Normal 3 3 3 2 3 2 2 2 4" xfId="9638"/>
    <cellStyle name="Normal 3 3 3 2 3 2 2 2 4 2" xfId="24021"/>
    <cellStyle name="Normal 3 3 3 2 3 2 2 2 4 2 2" xfId="52756"/>
    <cellStyle name="Normal 3 3 3 2 3 2 2 2 4 3" xfId="38432"/>
    <cellStyle name="Normal 3 3 3 2 3 2 2 2 5" xfId="16858"/>
    <cellStyle name="Normal 3 3 3 2 3 2 2 2 5 2" xfId="45594"/>
    <cellStyle name="Normal 3 3 3 2 3 2 2 2 6" xfId="31270"/>
    <cellStyle name="Normal 3 3 3 2 3 2 2 3" xfId="3200"/>
    <cellStyle name="Normal 3 3 3 2 3 2 2 3 2" xfId="6860"/>
    <cellStyle name="Normal 3 3 3 2 3 2 2 3 2 2" xfId="14120"/>
    <cellStyle name="Normal 3 3 3 2 3 2 2 3 2 2 2" xfId="28498"/>
    <cellStyle name="Normal 3 3 3 2 3 2 2 3 2 2 2 2" xfId="57232"/>
    <cellStyle name="Normal 3 3 3 2 3 2 2 3 2 2 3" xfId="42908"/>
    <cellStyle name="Normal 3 3 3 2 3 2 2 3 2 3" xfId="21335"/>
    <cellStyle name="Normal 3 3 3 2 3 2 2 3 2 3 2" xfId="50070"/>
    <cellStyle name="Normal 3 3 3 2 3 2 2 3 2 4" xfId="35746"/>
    <cellStyle name="Normal 3 3 3 2 3 2 2 3 3" xfId="10533"/>
    <cellStyle name="Normal 3 3 3 2 3 2 2 3 3 2" xfId="24916"/>
    <cellStyle name="Normal 3 3 3 2 3 2 2 3 3 2 2" xfId="53651"/>
    <cellStyle name="Normal 3 3 3 2 3 2 2 3 3 3" xfId="39327"/>
    <cellStyle name="Normal 3 3 3 2 3 2 2 3 4" xfId="17753"/>
    <cellStyle name="Normal 3 3 3 2 3 2 2 3 4 2" xfId="46489"/>
    <cellStyle name="Normal 3 3 3 2 3 2 2 3 5" xfId="32165"/>
    <cellStyle name="Normal 3 3 3 2 3 2 2 4" xfId="5065"/>
    <cellStyle name="Normal 3 3 3 2 3 2 2 4 2" xfId="12330"/>
    <cellStyle name="Normal 3 3 3 2 3 2 2 4 2 2" xfId="26708"/>
    <cellStyle name="Normal 3 3 3 2 3 2 2 4 2 2 2" xfId="55442"/>
    <cellStyle name="Normal 3 3 3 2 3 2 2 4 2 3" xfId="41118"/>
    <cellStyle name="Normal 3 3 3 2 3 2 2 4 3" xfId="19545"/>
    <cellStyle name="Normal 3 3 3 2 3 2 2 4 3 2" xfId="48280"/>
    <cellStyle name="Normal 3 3 3 2 3 2 2 4 4" xfId="33956"/>
    <cellStyle name="Normal 3 3 3 2 3 2 2 5" xfId="8737"/>
    <cellStyle name="Normal 3 3 3 2 3 2 2 5 2" xfId="23126"/>
    <cellStyle name="Normal 3 3 3 2 3 2 2 5 2 2" xfId="51861"/>
    <cellStyle name="Normal 3 3 3 2 3 2 2 5 3" xfId="37537"/>
    <cellStyle name="Normal 3 3 3 2 3 2 2 6" xfId="15963"/>
    <cellStyle name="Normal 3 3 3 2 3 2 2 6 2" xfId="44699"/>
    <cellStyle name="Normal 3 3 3 2 3 2 2 7" xfId="30375"/>
    <cellStyle name="Normal 3 3 3 2 3 2 3" xfId="1857"/>
    <cellStyle name="Normal 3 3 3 2 3 2 3 2" xfId="3649"/>
    <cellStyle name="Normal 3 3 3 2 3 2 3 2 2" xfId="7308"/>
    <cellStyle name="Normal 3 3 3 2 3 2 3 2 2 2" xfId="14568"/>
    <cellStyle name="Normal 3 3 3 2 3 2 3 2 2 2 2" xfId="28946"/>
    <cellStyle name="Normal 3 3 3 2 3 2 3 2 2 2 2 2" xfId="57680"/>
    <cellStyle name="Normal 3 3 3 2 3 2 3 2 2 2 3" xfId="43356"/>
    <cellStyle name="Normal 3 3 3 2 3 2 3 2 2 3" xfId="21783"/>
    <cellStyle name="Normal 3 3 3 2 3 2 3 2 2 3 2" xfId="50518"/>
    <cellStyle name="Normal 3 3 3 2 3 2 3 2 2 4" xfId="36194"/>
    <cellStyle name="Normal 3 3 3 2 3 2 3 2 3" xfId="10981"/>
    <cellStyle name="Normal 3 3 3 2 3 2 3 2 3 2" xfId="25364"/>
    <cellStyle name="Normal 3 3 3 2 3 2 3 2 3 2 2" xfId="54099"/>
    <cellStyle name="Normal 3 3 3 2 3 2 3 2 3 3" xfId="39775"/>
    <cellStyle name="Normal 3 3 3 2 3 2 3 2 4" xfId="18201"/>
    <cellStyle name="Normal 3 3 3 2 3 2 3 2 4 2" xfId="46937"/>
    <cellStyle name="Normal 3 3 3 2 3 2 3 2 5" xfId="32613"/>
    <cellStyle name="Normal 3 3 3 2 3 2 3 3" xfId="5518"/>
    <cellStyle name="Normal 3 3 3 2 3 2 3 3 2" xfId="12778"/>
    <cellStyle name="Normal 3 3 3 2 3 2 3 3 2 2" xfId="27156"/>
    <cellStyle name="Normal 3 3 3 2 3 2 3 3 2 2 2" xfId="55890"/>
    <cellStyle name="Normal 3 3 3 2 3 2 3 3 2 3" xfId="41566"/>
    <cellStyle name="Normal 3 3 3 2 3 2 3 3 3" xfId="19993"/>
    <cellStyle name="Normal 3 3 3 2 3 2 3 3 3 2" xfId="48728"/>
    <cellStyle name="Normal 3 3 3 2 3 2 3 3 4" xfId="34404"/>
    <cellStyle name="Normal 3 3 3 2 3 2 3 4" xfId="9191"/>
    <cellStyle name="Normal 3 3 3 2 3 2 3 4 2" xfId="23574"/>
    <cellStyle name="Normal 3 3 3 2 3 2 3 4 2 2" xfId="52309"/>
    <cellStyle name="Normal 3 3 3 2 3 2 3 4 3" xfId="37985"/>
    <cellStyle name="Normal 3 3 3 2 3 2 3 5" xfId="16411"/>
    <cellStyle name="Normal 3 3 3 2 3 2 3 5 2" xfId="45147"/>
    <cellStyle name="Normal 3 3 3 2 3 2 3 6" xfId="30823"/>
    <cellStyle name="Normal 3 3 3 2 3 2 4" xfId="2753"/>
    <cellStyle name="Normal 3 3 3 2 3 2 4 2" xfId="6413"/>
    <cellStyle name="Normal 3 3 3 2 3 2 4 2 2" xfId="13673"/>
    <cellStyle name="Normal 3 3 3 2 3 2 4 2 2 2" xfId="28051"/>
    <cellStyle name="Normal 3 3 3 2 3 2 4 2 2 2 2" xfId="56785"/>
    <cellStyle name="Normal 3 3 3 2 3 2 4 2 2 3" xfId="42461"/>
    <cellStyle name="Normal 3 3 3 2 3 2 4 2 3" xfId="20888"/>
    <cellStyle name="Normal 3 3 3 2 3 2 4 2 3 2" xfId="49623"/>
    <cellStyle name="Normal 3 3 3 2 3 2 4 2 4" xfId="35299"/>
    <cellStyle name="Normal 3 3 3 2 3 2 4 3" xfId="10086"/>
    <cellStyle name="Normal 3 3 3 2 3 2 4 3 2" xfId="24469"/>
    <cellStyle name="Normal 3 3 3 2 3 2 4 3 2 2" xfId="53204"/>
    <cellStyle name="Normal 3 3 3 2 3 2 4 3 3" xfId="38880"/>
    <cellStyle name="Normal 3 3 3 2 3 2 4 4" xfId="17306"/>
    <cellStyle name="Normal 3 3 3 2 3 2 4 4 2" xfId="46042"/>
    <cellStyle name="Normal 3 3 3 2 3 2 4 5" xfId="31718"/>
    <cellStyle name="Normal 3 3 3 2 3 2 5" xfId="4618"/>
    <cellStyle name="Normal 3 3 3 2 3 2 5 2" xfId="11883"/>
    <cellStyle name="Normal 3 3 3 2 3 2 5 2 2" xfId="26261"/>
    <cellStyle name="Normal 3 3 3 2 3 2 5 2 2 2" xfId="54995"/>
    <cellStyle name="Normal 3 3 3 2 3 2 5 2 3" xfId="40671"/>
    <cellStyle name="Normal 3 3 3 2 3 2 5 3" xfId="19098"/>
    <cellStyle name="Normal 3 3 3 2 3 2 5 3 2" xfId="47833"/>
    <cellStyle name="Normal 3 3 3 2 3 2 5 4" xfId="33509"/>
    <cellStyle name="Normal 3 3 3 2 3 2 6" xfId="8290"/>
    <cellStyle name="Normal 3 3 3 2 3 2 6 2" xfId="22679"/>
    <cellStyle name="Normal 3 3 3 2 3 2 6 2 2" xfId="51414"/>
    <cellStyle name="Normal 3 3 3 2 3 2 6 3" xfId="37090"/>
    <cellStyle name="Normal 3 3 3 2 3 2 7" xfId="15516"/>
    <cellStyle name="Normal 3 3 3 2 3 2 7 2" xfId="44252"/>
    <cellStyle name="Normal 3 3 3 2 3 2 8" xfId="29928"/>
    <cellStyle name="Normal 3 3 3 2 3 3" xfId="1097"/>
    <cellStyle name="Normal 3 3 3 2 3 3 2" xfId="2080"/>
    <cellStyle name="Normal 3 3 3 2 3 3 2 2" xfId="3872"/>
    <cellStyle name="Normal 3 3 3 2 3 3 2 2 2" xfId="7531"/>
    <cellStyle name="Normal 3 3 3 2 3 3 2 2 2 2" xfId="14791"/>
    <cellStyle name="Normal 3 3 3 2 3 3 2 2 2 2 2" xfId="29169"/>
    <cellStyle name="Normal 3 3 3 2 3 3 2 2 2 2 2 2" xfId="57903"/>
    <cellStyle name="Normal 3 3 3 2 3 3 2 2 2 2 3" xfId="43579"/>
    <cellStyle name="Normal 3 3 3 2 3 3 2 2 2 3" xfId="22006"/>
    <cellStyle name="Normal 3 3 3 2 3 3 2 2 2 3 2" xfId="50741"/>
    <cellStyle name="Normal 3 3 3 2 3 3 2 2 2 4" xfId="36417"/>
    <cellStyle name="Normal 3 3 3 2 3 3 2 2 3" xfId="11204"/>
    <cellStyle name="Normal 3 3 3 2 3 3 2 2 3 2" xfId="25587"/>
    <cellStyle name="Normal 3 3 3 2 3 3 2 2 3 2 2" xfId="54322"/>
    <cellStyle name="Normal 3 3 3 2 3 3 2 2 3 3" xfId="39998"/>
    <cellStyle name="Normal 3 3 3 2 3 3 2 2 4" xfId="18424"/>
    <cellStyle name="Normal 3 3 3 2 3 3 2 2 4 2" xfId="47160"/>
    <cellStyle name="Normal 3 3 3 2 3 3 2 2 5" xfId="32836"/>
    <cellStyle name="Normal 3 3 3 2 3 3 2 3" xfId="5741"/>
    <cellStyle name="Normal 3 3 3 2 3 3 2 3 2" xfId="13001"/>
    <cellStyle name="Normal 3 3 3 2 3 3 2 3 2 2" xfId="27379"/>
    <cellStyle name="Normal 3 3 3 2 3 3 2 3 2 2 2" xfId="56113"/>
    <cellStyle name="Normal 3 3 3 2 3 3 2 3 2 3" xfId="41789"/>
    <cellStyle name="Normal 3 3 3 2 3 3 2 3 3" xfId="20216"/>
    <cellStyle name="Normal 3 3 3 2 3 3 2 3 3 2" xfId="48951"/>
    <cellStyle name="Normal 3 3 3 2 3 3 2 3 4" xfId="34627"/>
    <cellStyle name="Normal 3 3 3 2 3 3 2 4" xfId="9414"/>
    <cellStyle name="Normal 3 3 3 2 3 3 2 4 2" xfId="23797"/>
    <cellStyle name="Normal 3 3 3 2 3 3 2 4 2 2" xfId="52532"/>
    <cellStyle name="Normal 3 3 3 2 3 3 2 4 3" xfId="38208"/>
    <cellStyle name="Normal 3 3 3 2 3 3 2 5" xfId="16634"/>
    <cellStyle name="Normal 3 3 3 2 3 3 2 5 2" xfId="45370"/>
    <cellStyle name="Normal 3 3 3 2 3 3 2 6" xfId="31046"/>
    <cellStyle name="Normal 3 3 3 2 3 3 3" xfId="2976"/>
    <cellStyle name="Normal 3 3 3 2 3 3 3 2" xfId="6636"/>
    <cellStyle name="Normal 3 3 3 2 3 3 3 2 2" xfId="13896"/>
    <cellStyle name="Normal 3 3 3 2 3 3 3 2 2 2" xfId="28274"/>
    <cellStyle name="Normal 3 3 3 2 3 3 3 2 2 2 2" xfId="57008"/>
    <cellStyle name="Normal 3 3 3 2 3 3 3 2 2 3" xfId="42684"/>
    <cellStyle name="Normal 3 3 3 2 3 3 3 2 3" xfId="21111"/>
    <cellStyle name="Normal 3 3 3 2 3 3 3 2 3 2" xfId="49846"/>
    <cellStyle name="Normal 3 3 3 2 3 3 3 2 4" xfId="35522"/>
    <cellStyle name="Normal 3 3 3 2 3 3 3 3" xfId="10309"/>
    <cellStyle name="Normal 3 3 3 2 3 3 3 3 2" xfId="24692"/>
    <cellStyle name="Normal 3 3 3 2 3 3 3 3 2 2" xfId="53427"/>
    <cellStyle name="Normal 3 3 3 2 3 3 3 3 3" xfId="39103"/>
    <cellStyle name="Normal 3 3 3 2 3 3 3 4" xfId="17529"/>
    <cellStyle name="Normal 3 3 3 2 3 3 3 4 2" xfId="46265"/>
    <cellStyle name="Normal 3 3 3 2 3 3 3 5" xfId="31941"/>
    <cellStyle name="Normal 3 3 3 2 3 3 4" xfId="4841"/>
    <cellStyle name="Normal 3 3 3 2 3 3 4 2" xfId="12106"/>
    <cellStyle name="Normal 3 3 3 2 3 3 4 2 2" xfId="26484"/>
    <cellStyle name="Normal 3 3 3 2 3 3 4 2 2 2" xfId="55218"/>
    <cellStyle name="Normal 3 3 3 2 3 3 4 2 3" xfId="40894"/>
    <cellStyle name="Normal 3 3 3 2 3 3 4 3" xfId="19321"/>
    <cellStyle name="Normal 3 3 3 2 3 3 4 3 2" xfId="48056"/>
    <cellStyle name="Normal 3 3 3 2 3 3 4 4" xfId="33732"/>
    <cellStyle name="Normal 3 3 3 2 3 3 5" xfId="8513"/>
    <cellStyle name="Normal 3 3 3 2 3 3 5 2" xfId="22902"/>
    <cellStyle name="Normal 3 3 3 2 3 3 5 2 2" xfId="51637"/>
    <cellStyle name="Normal 3 3 3 2 3 3 5 3" xfId="37313"/>
    <cellStyle name="Normal 3 3 3 2 3 3 6" xfId="15739"/>
    <cellStyle name="Normal 3 3 3 2 3 3 6 2" xfId="44475"/>
    <cellStyle name="Normal 3 3 3 2 3 3 7" xfId="30151"/>
    <cellStyle name="Normal 3 3 3 2 3 4" xfId="1629"/>
    <cellStyle name="Normal 3 3 3 2 3 4 2" xfId="3425"/>
    <cellStyle name="Normal 3 3 3 2 3 4 2 2" xfId="7084"/>
    <cellStyle name="Normal 3 3 3 2 3 4 2 2 2" xfId="14344"/>
    <cellStyle name="Normal 3 3 3 2 3 4 2 2 2 2" xfId="28722"/>
    <cellStyle name="Normal 3 3 3 2 3 4 2 2 2 2 2" xfId="57456"/>
    <cellStyle name="Normal 3 3 3 2 3 4 2 2 2 3" xfId="43132"/>
    <cellStyle name="Normal 3 3 3 2 3 4 2 2 3" xfId="21559"/>
    <cellStyle name="Normal 3 3 3 2 3 4 2 2 3 2" xfId="50294"/>
    <cellStyle name="Normal 3 3 3 2 3 4 2 2 4" xfId="35970"/>
    <cellStyle name="Normal 3 3 3 2 3 4 2 3" xfId="10757"/>
    <cellStyle name="Normal 3 3 3 2 3 4 2 3 2" xfId="25140"/>
    <cellStyle name="Normal 3 3 3 2 3 4 2 3 2 2" xfId="53875"/>
    <cellStyle name="Normal 3 3 3 2 3 4 2 3 3" xfId="39551"/>
    <cellStyle name="Normal 3 3 3 2 3 4 2 4" xfId="17977"/>
    <cellStyle name="Normal 3 3 3 2 3 4 2 4 2" xfId="46713"/>
    <cellStyle name="Normal 3 3 3 2 3 4 2 5" xfId="32389"/>
    <cellStyle name="Normal 3 3 3 2 3 4 3" xfId="5294"/>
    <cellStyle name="Normal 3 3 3 2 3 4 3 2" xfId="12554"/>
    <cellStyle name="Normal 3 3 3 2 3 4 3 2 2" xfId="26932"/>
    <cellStyle name="Normal 3 3 3 2 3 4 3 2 2 2" xfId="55666"/>
    <cellStyle name="Normal 3 3 3 2 3 4 3 2 3" xfId="41342"/>
    <cellStyle name="Normal 3 3 3 2 3 4 3 3" xfId="19769"/>
    <cellStyle name="Normal 3 3 3 2 3 4 3 3 2" xfId="48504"/>
    <cellStyle name="Normal 3 3 3 2 3 4 3 4" xfId="34180"/>
    <cellStyle name="Normal 3 3 3 2 3 4 4" xfId="8967"/>
    <cellStyle name="Normal 3 3 3 2 3 4 4 2" xfId="23350"/>
    <cellStyle name="Normal 3 3 3 2 3 4 4 2 2" xfId="52085"/>
    <cellStyle name="Normal 3 3 3 2 3 4 4 3" xfId="37761"/>
    <cellStyle name="Normal 3 3 3 2 3 4 5" xfId="16187"/>
    <cellStyle name="Normal 3 3 3 2 3 4 5 2" xfId="44923"/>
    <cellStyle name="Normal 3 3 3 2 3 4 6" xfId="30599"/>
    <cellStyle name="Normal 3 3 3 2 3 5" xfId="2529"/>
    <cellStyle name="Normal 3 3 3 2 3 5 2" xfId="6189"/>
    <cellStyle name="Normal 3 3 3 2 3 5 2 2" xfId="13449"/>
    <cellStyle name="Normal 3 3 3 2 3 5 2 2 2" xfId="27827"/>
    <cellStyle name="Normal 3 3 3 2 3 5 2 2 2 2" xfId="56561"/>
    <cellStyle name="Normal 3 3 3 2 3 5 2 2 3" xfId="42237"/>
    <cellStyle name="Normal 3 3 3 2 3 5 2 3" xfId="20664"/>
    <cellStyle name="Normal 3 3 3 2 3 5 2 3 2" xfId="49399"/>
    <cellStyle name="Normal 3 3 3 2 3 5 2 4" xfId="35075"/>
    <cellStyle name="Normal 3 3 3 2 3 5 3" xfId="9862"/>
    <cellStyle name="Normal 3 3 3 2 3 5 3 2" xfId="24245"/>
    <cellStyle name="Normal 3 3 3 2 3 5 3 2 2" xfId="52980"/>
    <cellStyle name="Normal 3 3 3 2 3 5 3 3" xfId="38656"/>
    <cellStyle name="Normal 3 3 3 2 3 5 4" xfId="17082"/>
    <cellStyle name="Normal 3 3 3 2 3 5 4 2" xfId="45818"/>
    <cellStyle name="Normal 3 3 3 2 3 5 5" xfId="31494"/>
    <cellStyle name="Normal 3 3 3 2 3 6" xfId="4392"/>
    <cellStyle name="Normal 3 3 3 2 3 6 2" xfId="11659"/>
    <cellStyle name="Normal 3 3 3 2 3 6 2 2" xfId="26037"/>
    <cellStyle name="Normal 3 3 3 2 3 6 2 2 2" xfId="54771"/>
    <cellStyle name="Normal 3 3 3 2 3 6 2 3" xfId="40447"/>
    <cellStyle name="Normal 3 3 3 2 3 6 3" xfId="18874"/>
    <cellStyle name="Normal 3 3 3 2 3 6 3 2" xfId="47609"/>
    <cellStyle name="Normal 3 3 3 2 3 6 4" xfId="33285"/>
    <cellStyle name="Normal 3 3 3 2 3 7" xfId="8063"/>
    <cellStyle name="Normal 3 3 3 2 3 7 2" xfId="22455"/>
    <cellStyle name="Normal 3 3 3 2 3 7 2 2" xfId="51190"/>
    <cellStyle name="Normal 3 3 3 2 3 7 3" xfId="36866"/>
    <cellStyle name="Normal 3 3 3 2 3 8" xfId="15292"/>
    <cellStyle name="Normal 3 3 3 2 3 8 2" xfId="44028"/>
    <cellStyle name="Normal 3 3 3 2 3 9" xfId="29704"/>
    <cellStyle name="Normal 3 3 3 2 4" xfId="759"/>
    <cellStyle name="Normal 3 3 3 2 4 2" xfId="1209"/>
    <cellStyle name="Normal 3 3 3 2 4 2 2" xfId="2192"/>
    <cellStyle name="Normal 3 3 3 2 4 2 2 2" xfId="3984"/>
    <cellStyle name="Normal 3 3 3 2 4 2 2 2 2" xfId="7643"/>
    <cellStyle name="Normal 3 3 3 2 4 2 2 2 2 2" xfId="14903"/>
    <cellStyle name="Normal 3 3 3 2 4 2 2 2 2 2 2" xfId="29281"/>
    <cellStyle name="Normal 3 3 3 2 4 2 2 2 2 2 2 2" xfId="58015"/>
    <cellStyle name="Normal 3 3 3 2 4 2 2 2 2 2 3" xfId="43691"/>
    <cellStyle name="Normal 3 3 3 2 4 2 2 2 2 3" xfId="22118"/>
    <cellStyle name="Normal 3 3 3 2 4 2 2 2 2 3 2" xfId="50853"/>
    <cellStyle name="Normal 3 3 3 2 4 2 2 2 2 4" xfId="36529"/>
    <cellStyle name="Normal 3 3 3 2 4 2 2 2 3" xfId="11316"/>
    <cellStyle name="Normal 3 3 3 2 4 2 2 2 3 2" xfId="25699"/>
    <cellStyle name="Normal 3 3 3 2 4 2 2 2 3 2 2" xfId="54434"/>
    <cellStyle name="Normal 3 3 3 2 4 2 2 2 3 3" xfId="40110"/>
    <cellStyle name="Normal 3 3 3 2 4 2 2 2 4" xfId="18536"/>
    <cellStyle name="Normal 3 3 3 2 4 2 2 2 4 2" xfId="47272"/>
    <cellStyle name="Normal 3 3 3 2 4 2 2 2 5" xfId="32948"/>
    <cellStyle name="Normal 3 3 3 2 4 2 2 3" xfId="5853"/>
    <cellStyle name="Normal 3 3 3 2 4 2 2 3 2" xfId="13113"/>
    <cellStyle name="Normal 3 3 3 2 4 2 2 3 2 2" xfId="27491"/>
    <cellStyle name="Normal 3 3 3 2 4 2 2 3 2 2 2" xfId="56225"/>
    <cellStyle name="Normal 3 3 3 2 4 2 2 3 2 3" xfId="41901"/>
    <cellStyle name="Normal 3 3 3 2 4 2 2 3 3" xfId="20328"/>
    <cellStyle name="Normal 3 3 3 2 4 2 2 3 3 2" xfId="49063"/>
    <cellStyle name="Normal 3 3 3 2 4 2 2 3 4" xfId="34739"/>
    <cellStyle name="Normal 3 3 3 2 4 2 2 4" xfId="9526"/>
    <cellStyle name="Normal 3 3 3 2 4 2 2 4 2" xfId="23909"/>
    <cellStyle name="Normal 3 3 3 2 4 2 2 4 2 2" xfId="52644"/>
    <cellStyle name="Normal 3 3 3 2 4 2 2 4 3" xfId="38320"/>
    <cellStyle name="Normal 3 3 3 2 4 2 2 5" xfId="16746"/>
    <cellStyle name="Normal 3 3 3 2 4 2 2 5 2" xfId="45482"/>
    <cellStyle name="Normal 3 3 3 2 4 2 2 6" xfId="31158"/>
    <cellStyle name="Normal 3 3 3 2 4 2 3" xfId="3088"/>
    <cellStyle name="Normal 3 3 3 2 4 2 3 2" xfId="6748"/>
    <cellStyle name="Normal 3 3 3 2 4 2 3 2 2" xfId="14008"/>
    <cellStyle name="Normal 3 3 3 2 4 2 3 2 2 2" xfId="28386"/>
    <cellStyle name="Normal 3 3 3 2 4 2 3 2 2 2 2" xfId="57120"/>
    <cellStyle name="Normal 3 3 3 2 4 2 3 2 2 3" xfId="42796"/>
    <cellStyle name="Normal 3 3 3 2 4 2 3 2 3" xfId="21223"/>
    <cellStyle name="Normal 3 3 3 2 4 2 3 2 3 2" xfId="49958"/>
    <cellStyle name="Normal 3 3 3 2 4 2 3 2 4" xfId="35634"/>
    <cellStyle name="Normal 3 3 3 2 4 2 3 3" xfId="10421"/>
    <cellStyle name="Normal 3 3 3 2 4 2 3 3 2" xfId="24804"/>
    <cellStyle name="Normal 3 3 3 2 4 2 3 3 2 2" xfId="53539"/>
    <cellStyle name="Normal 3 3 3 2 4 2 3 3 3" xfId="39215"/>
    <cellStyle name="Normal 3 3 3 2 4 2 3 4" xfId="17641"/>
    <cellStyle name="Normal 3 3 3 2 4 2 3 4 2" xfId="46377"/>
    <cellStyle name="Normal 3 3 3 2 4 2 3 5" xfId="32053"/>
    <cellStyle name="Normal 3 3 3 2 4 2 4" xfId="4953"/>
    <cellStyle name="Normal 3 3 3 2 4 2 4 2" xfId="12218"/>
    <cellStyle name="Normal 3 3 3 2 4 2 4 2 2" xfId="26596"/>
    <cellStyle name="Normal 3 3 3 2 4 2 4 2 2 2" xfId="55330"/>
    <cellStyle name="Normal 3 3 3 2 4 2 4 2 3" xfId="41006"/>
    <cellStyle name="Normal 3 3 3 2 4 2 4 3" xfId="19433"/>
    <cellStyle name="Normal 3 3 3 2 4 2 4 3 2" xfId="48168"/>
    <cellStyle name="Normal 3 3 3 2 4 2 4 4" xfId="33844"/>
    <cellStyle name="Normal 3 3 3 2 4 2 5" xfId="8625"/>
    <cellStyle name="Normal 3 3 3 2 4 2 5 2" xfId="23014"/>
    <cellStyle name="Normal 3 3 3 2 4 2 5 2 2" xfId="51749"/>
    <cellStyle name="Normal 3 3 3 2 4 2 5 3" xfId="37425"/>
    <cellStyle name="Normal 3 3 3 2 4 2 6" xfId="15851"/>
    <cellStyle name="Normal 3 3 3 2 4 2 6 2" xfId="44587"/>
    <cellStyle name="Normal 3 3 3 2 4 2 7" xfId="30263"/>
    <cellStyle name="Normal 3 3 3 2 4 3" xfId="1745"/>
    <cellStyle name="Normal 3 3 3 2 4 3 2" xfId="3537"/>
    <cellStyle name="Normal 3 3 3 2 4 3 2 2" xfId="7196"/>
    <cellStyle name="Normal 3 3 3 2 4 3 2 2 2" xfId="14456"/>
    <cellStyle name="Normal 3 3 3 2 4 3 2 2 2 2" xfId="28834"/>
    <cellStyle name="Normal 3 3 3 2 4 3 2 2 2 2 2" xfId="57568"/>
    <cellStyle name="Normal 3 3 3 2 4 3 2 2 2 3" xfId="43244"/>
    <cellStyle name="Normal 3 3 3 2 4 3 2 2 3" xfId="21671"/>
    <cellStyle name="Normal 3 3 3 2 4 3 2 2 3 2" xfId="50406"/>
    <cellStyle name="Normal 3 3 3 2 4 3 2 2 4" xfId="36082"/>
    <cellStyle name="Normal 3 3 3 2 4 3 2 3" xfId="10869"/>
    <cellStyle name="Normal 3 3 3 2 4 3 2 3 2" xfId="25252"/>
    <cellStyle name="Normal 3 3 3 2 4 3 2 3 2 2" xfId="53987"/>
    <cellStyle name="Normal 3 3 3 2 4 3 2 3 3" xfId="39663"/>
    <cellStyle name="Normal 3 3 3 2 4 3 2 4" xfId="18089"/>
    <cellStyle name="Normal 3 3 3 2 4 3 2 4 2" xfId="46825"/>
    <cellStyle name="Normal 3 3 3 2 4 3 2 5" xfId="32501"/>
    <cellStyle name="Normal 3 3 3 2 4 3 3" xfId="5406"/>
    <cellStyle name="Normal 3 3 3 2 4 3 3 2" xfId="12666"/>
    <cellStyle name="Normal 3 3 3 2 4 3 3 2 2" xfId="27044"/>
    <cellStyle name="Normal 3 3 3 2 4 3 3 2 2 2" xfId="55778"/>
    <cellStyle name="Normal 3 3 3 2 4 3 3 2 3" xfId="41454"/>
    <cellStyle name="Normal 3 3 3 2 4 3 3 3" xfId="19881"/>
    <cellStyle name="Normal 3 3 3 2 4 3 3 3 2" xfId="48616"/>
    <cellStyle name="Normal 3 3 3 2 4 3 3 4" xfId="34292"/>
    <cellStyle name="Normal 3 3 3 2 4 3 4" xfId="9079"/>
    <cellStyle name="Normal 3 3 3 2 4 3 4 2" xfId="23462"/>
    <cellStyle name="Normal 3 3 3 2 4 3 4 2 2" xfId="52197"/>
    <cellStyle name="Normal 3 3 3 2 4 3 4 3" xfId="37873"/>
    <cellStyle name="Normal 3 3 3 2 4 3 5" xfId="16299"/>
    <cellStyle name="Normal 3 3 3 2 4 3 5 2" xfId="45035"/>
    <cellStyle name="Normal 3 3 3 2 4 3 6" xfId="30711"/>
    <cellStyle name="Normal 3 3 3 2 4 4" xfId="2641"/>
    <cellStyle name="Normal 3 3 3 2 4 4 2" xfId="6301"/>
    <cellStyle name="Normal 3 3 3 2 4 4 2 2" xfId="13561"/>
    <cellStyle name="Normal 3 3 3 2 4 4 2 2 2" xfId="27939"/>
    <cellStyle name="Normal 3 3 3 2 4 4 2 2 2 2" xfId="56673"/>
    <cellStyle name="Normal 3 3 3 2 4 4 2 2 3" xfId="42349"/>
    <cellStyle name="Normal 3 3 3 2 4 4 2 3" xfId="20776"/>
    <cellStyle name="Normal 3 3 3 2 4 4 2 3 2" xfId="49511"/>
    <cellStyle name="Normal 3 3 3 2 4 4 2 4" xfId="35187"/>
    <cellStyle name="Normal 3 3 3 2 4 4 3" xfId="9974"/>
    <cellStyle name="Normal 3 3 3 2 4 4 3 2" xfId="24357"/>
    <cellStyle name="Normal 3 3 3 2 4 4 3 2 2" xfId="53092"/>
    <cellStyle name="Normal 3 3 3 2 4 4 3 3" xfId="38768"/>
    <cellStyle name="Normal 3 3 3 2 4 4 4" xfId="17194"/>
    <cellStyle name="Normal 3 3 3 2 4 4 4 2" xfId="45930"/>
    <cellStyle name="Normal 3 3 3 2 4 4 5" xfId="31606"/>
    <cellStyle name="Normal 3 3 3 2 4 5" xfId="4505"/>
    <cellStyle name="Normal 3 3 3 2 4 5 2" xfId="11771"/>
    <cellStyle name="Normal 3 3 3 2 4 5 2 2" xfId="26149"/>
    <cellStyle name="Normal 3 3 3 2 4 5 2 2 2" xfId="54883"/>
    <cellStyle name="Normal 3 3 3 2 4 5 2 3" xfId="40559"/>
    <cellStyle name="Normal 3 3 3 2 4 5 3" xfId="18986"/>
    <cellStyle name="Normal 3 3 3 2 4 5 3 2" xfId="47721"/>
    <cellStyle name="Normal 3 3 3 2 4 5 4" xfId="33397"/>
    <cellStyle name="Normal 3 3 3 2 4 6" xfId="8178"/>
    <cellStyle name="Normal 3 3 3 2 4 6 2" xfId="22567"/>
    <cellStyle name="Normal 3 3 3 2 4 6 2 2" xfId="51302"/>
    <cellStyle name="Normal 3 3 3 2 4 6 3" xfId="36978"/>
    <cellStyle name="Normal 3 3 3 2 4 7" xfId="15404"/>
    <cellStyle name="Normal 3 3 3 2 4 7 2" xfId="44140"/>
    <cellStyle name="Normal 3 3 3 2 4 8" xfId="29816"/>
    <cellStyle name="Normal 3 3 3 2 5" xfId="985"/>
    <cellStyle name="Normal 3 3 3 2 5 2" xfId="1968"/>
    <cellStyle name="Normal 3 3 3 2 5 2 2" xfId="3760"/>
    <cellStyle name="Normal 3 3 3 2 5 2 2 2" xfId="7419"/>
    <cellStyle name="Normal 3 3 3 2 5 2 2 2 2" xfId="14679"/>
    <cellStyle name="Normal 3 3 3 2 5 2 2 2 2 2" xfId="29057"/>
    <cellStyle name="Normal 3 3 3 2 5 2 2 2 2 2 2" xfId="57791"/>
    <cellStyle name="Normal 3 3 3 2 5 2 2 2 2 3" xfId="43467"/>
    <cellStyle name="Normal 3 3 3 2 5 2 2 2 3" xfId="21894"/>
    <cellStyle name="Normal 3 3 3 2 5 2 2 2 3 2" xfId="50629"/>
    <cellStyle name="Normal 3 3 3 2 5 2 2 2 4" xfId="36305"/>
    <cellStyle name="Normal 3 3 3 2 5 2 2 3" xfId="11092"/>
    <cellStyle name="Normal 3 3 3 2 5 2 2 3 2" xfId="25475"/>
    <cellStyle name="Normal 3 3 3 2 5 2 2 3 2 2" xfId="54210"/>
    <cellStyle name="Normal 3 3 3 2 5 2 2 3 3" xfId="39886"/>
    <cellStyle name="Normal 3 3 3 2 5 2 2 4" xfId="18312"/>
    <cellStyle name="Normal 3 3 3 2 5 2 2 4 2" xfId="47048"/>
    <cellStyle name="Normal 3 3 3 2 5 2 2 5" xfId="32724"/>
    <cellStyle name="Normal 3 3 3 2 5 2 3" xfId="5629"/>
    <cellStyle name="Normal 3 3 3 2 5 2 3 2" xfId="12889"/>
    <cellStyle name="Normal 3 3 3 2 5 2 3 2 2" xfId="27267"/>
    <cellStyle name="Normal 3 3 3 2 5 2 3 2 2 2" xfId="56001"/>
    <cellStyle name="Normal 3 3 3 2 5 2 3 2 3" xfId="41677"/>
    <cellStyle name="Normal 3 3 3 2 5 2 3 3" xfId="20104"/>
    <cellStyle name="Normal 3 3 3 2 5 2 3 3 2" xfId="48839"/>
    <cellStyle name="Normal 3 3 3 2 5 2 3 4" xfId="34515"/>
    <cellStyle name="Normal 3 3 3 2 5 2 4" xfId="9302"/>
    <cellStyle name="Normal 3 3 3 2 5 2 4 2" xfId="23685"/>
    <cellStyle name="Normal 3 3 3 2 5 2 4 2 2" xfId="52420"/>
    <cellStyle name="Normal 3 3 3 2 5 2 4 3" xfId="38096"/>
    <cellStyle name="Normal 3 3 3 2 5 2 5" xfId="16522"/>
    <cellStyle name="Normal 3 3 3 2 5 2 5 2" xfId="45258"/>
    <cellStyle name="Normal 3 3 3 2 5 2 6" xfId="30934"/>
    <cellStyle name="Normal 3 3 3 2 5 3" xfId="2864"/>
    <cellStyle name="Normal 3 3 3 2 5 3 2" xfId="6524"/>
    <cellStyle name="Normal 3 3 3 2 5 3 2 2" xfId="13784"/>
    <cellStyle name="Normal 3 3 3 2 5 3 2 2 2" xfId="28162"/>
    <cellStyle name="Normal 3 3 3 2 5 3 2 2 2 2" xfId="56896"/>
    <cellStyle name="Normal 3 3 3 2 5 3 2 2 3" xfId="42572"/>
    <cellStyle name="Normal 3 3 3 2 5 3 2 3" xfId="20999"/>
    <cellStyle name="Normal 3 3 3 2 5 3 2 3 2" xfId="49734"/>
    <cellStyle name="Normal 3 3 3 2 5 3 2 4" xfId="35410"/>
    <cellStyle name="Normal 3 3 3 2 5 3 3" xfId="10197"/>
    <cellStyle name="Normal 3 3 3 2 5 3 3 2" xfId="24580"/>
    <cellStyle name="Normal 3 3 3 2 5 3 3 2 2" xfId="53315"/>
    <cellStyle name="Normal 3 3 3 2 5 3 3 3" xfId="38991"/>
    <cellStyle name="Normal 3 3 3 2 5 3 4" xfId="17417"/>
    <cellStyle name="Normal 3 3 3 2 5 3 4 2" xfId="46153"/>
    <cellStyle name="Normal 3 3 3 2 5 3 5" xfId="31829"/>
    <cellStyle name="Normal 3 3 3 2 5 4" xfId="4729"/>
    <cellStyle name="Normal 3 3 3 2 5 4 2" xfId="11994"/>
    <cellStyle name="Normal 3 3 3 2 5 4 2 2" xfId="26372"/>
    <cellStyle name="Normal 3 3 3 2 5 4 2 2 2" xfId="55106"/>
    <cellStyle name="Normal 3 3 3 2 5 4 2 3" xfId="40782"/>
    <cellStyle name="Normal 3 3 3 2 5 4 3" xfId="19209"/>
    <cellStyle name="Normal 3 3 3 2 5 4 3 2" xfId="47944"/>
    <cellStyle name="Normal 3 3 3 2 5 4 4" xfId="33620"/>
    <cellStyle name="Normal 3 3 3 2 5 5" xfId="8401"/>
    <cellStyle name="Normal 3 3 3 2 5 5 2" xfId="22790"/>
    <cellStyle name="Normal 3 3 3 2 5 5 2 2" xfId="51525"/>
    <cellStyle name="Normal 3 3 3 2 5 5 3" xfId="37201"/>
    <cellStyle name="Normal 3 3 3 2 5 6" xfId="15627"/>
    <cellStyle name="Normal 3 3 3 2 5 6 2" xfId="44363"/>
    <cellStyle name="Normal 3 3 3 2 5 7" xfId="30039"/>
    <cellStyle name="Normal 3 3 3 2 6" xfId="1504"/>
    <cellStyle name="Normal 3 3 3 2 6 2" xfId="3313"/>
    <cellStyle name="Normal 3 3 3 2 6 2 2" xfId="6972"/>
    <cellStyle name="Normal 3 3 3 2 6 2 2 2" xfId="14232"/>
    <cellStyle name="Normal 3 3 3 2 6 2 2 2 2" xfId="28610"/>
    <cellStyle name="Normal 3 3 3 2 6 2 2 2 2 2" xfId="57344"/>
    <cellStyle name="Normal 3 3 3 2 6 2 2 2 3" xfId="43020"/>
    <cellStyle name="Normal 3 3 3 2 6 2 2 3" xfId="21447"/>
    <cellStyle name="Normal 3 3 3 2 6 2 2 3 2" xfId="50182"/>
    <cellStyle name="Normal 3 3 3 2 6 2 2 4" xfId="35858"/>
    <cellStyle name="Normal 3 3 3 2 6 2 3" xfId="10645"/>
    <cellStyle name="Normal 3 3 3 2 6 2 3 2" xfId="25028"/>
    <cellStyle name="Normal 3 3 3 2 6 2 3 2 2" xfId="53763"/>
    <cellStyle name="Normal 3 3 3 2 6 2 3 3" xfId="39439"/>
    <cellStyle name="Normal 3 3 3 2 6 2 4" xfId="17865"/>
    <cellStyle name="Normal 3 3 3 2 6 2 4 2" xfId="46601"/>
    <cellStyle name="Normal 3 3 3 2 6 2 5" xfId="32277"/>
    <cellStyle name="Normal 3 3 3 2 6 3" xfId="5181"/>
    <cellStyle name="Normal 3 3 3 2 6 3 2" xfId="12442"/>
    <cellStyle name="Normal 3 3 3 2 6 3 2 2" xfId="26820"/>
    <cellStyle name="Normal 3 3 3 2 6 3 2 2 2" xfId="55554"/>
    <cellStyle name="Normal 3 3 3 2 6 3 2 3" xfId="41230"/>
    <cellStyle name="Normal 3 3 3 2 6 3 3" xfId="19657"/>
    <cellStyle name="Normal 3 3 3 2 6 3 3 2" xfId="48392"/>
    <cellStyle name="Normal 3 3 3 2 6 3 4" xfId="34068"/>
    <cellStyle name="Normal 3 3 3 2 6 4" xfId="8855"/>
    <cellStyle name="Normal 3 3 3 2 6 4 2" xfId="23238"/>
    <cellStyle name="Normal 3 3 3 2 6 4 2 2" xfId="51973"/>
    <cellStyle name="Normal 3 3 3 2 6 4 3" xfId="37649"/>
    <cellStyle name="Normal 3 3 3 2 6 5" xfId="16075"/>
    <cellStyle name="Normal 3 3 3 2 6 5 2" xfId="44811"/>
    <cellStyle name="Normal 3 3 3 2 6 6" xfId="30487"/>
    <cellStyle name="Normal 3 3 3 2 7" xfId="2417"/>
    <cellStyle name="Normal 3 3 3 2 7 2" xfId="6077"/>
    <cellStyle name="Normal 3 3 3 2 7 2 2" xfId="13337"/>
    <cellStyle name="Normal 3 3 3 2 7 2 2 2" xfId="27715"/>
    <cellStyle name="Normal 3 3 3 2 7 2 2 2 2" xfId="56449"/>
    <cellStyle name="Normal 3 3 3 2 7 2 2 3" xfId="42125"/>
    <cellStyle name="Normal 3 3 3 2 7 2 3" xfId="20552"/>
    <cellStyle name="Normal 3 3 3 2 7 2 3 2" xfId="49287"/>
    <cellStyle name="Normal 3 3 3 2 7 2 4" xfId="34963"/>
    <cellStyle name="Normal 3 3 3 2 7 3" xfId="9750"/>
    <cellStyle name="Normal 3 3 3 2 7 3 2" xfId="24133"/>
    <cellStyle name="Normal 3 3 3 2 7 3 2 2" xfId="52868"/>
    <cellStyle name="Normal 3 3 3 2 7 3 3" xfId="38544"/>
    <cellStyle name="Normal 3 3 3 2 7 4" xfId="16970"/>
    <cellStyle name="Normal 3 3 3 2 7 4 2" xfId="45706"/>
    <cellStyle name="Normal 3 3 3 2 7 5" xfId="31382"/>
    <cellStyle name="Normal 3 3 3 2 8" xfId="4274"/>
    <cellStyle name="Normal 3 3 3 2 8 2" xfId="11546"/>
    <cellStyle name="Normal 3 3 3 2 8 2 2" xfId="25925"/>
    <cellStyle name="Normal 3 3 3 2 8 2 2 2" xfId="54659"/>
    <cellStyle name="Normal 3 3 3 2 8 2 3" xfId="40335"/>
    <cellStyle name="Normal 3 3 3 2 8 3" xfId="18762"/>
    <cellStyle name="Normal 3 3 3 2 8 3 2" xfId="47497"/>
    <cellStyle name="Normal 3 3 3 2 8 4" xfId="33173"/>
    <cellStyle name="Normal 3 3 3 2 9" xfId="7942"/>
    <cellStyle name="Normal 3 3 3 2 9 2" xfId="22343"/>
    <cellStyle name="Normal 3 3 3 2 9 2 2" xfId="51078"/>
    <cellStyle name="Normal 3 3 3 2 9 3" xfId="36754"/>
    <cellStyle name="Normal 3 3 3 3" xfId="430"/>
    <cellStyle name="Normal 3 3 3 3 10" xfId="29620"/>
    <cellStyle name="Normal 3 3 3 3 2" xfId="630"/>
    <cellStyle name="Normal 3 3 3 3 2 2" xfId="902"/>
    <cellStyle name="Normal 3 3 3 3 2 2 2" xfId="1349"/>
    <cellStyle name="Normal 3 3 3 3 2 2 2 2" xfId="2332"/>
    <cellStyle name="Normal 3 3 3 3 2 2 2 2 2" xfId="4124"/>
    <cellStyle name="Normal 3 3 3 3 2 2 2 2 2 2" xfId="7783"/>
    <cellStyle name="Normal 3 3 3 3 2 2 2 2 2 2 2" xfId="15043"/>
    <cellStyle name="Normal 3 3 3 3 2 2 2 2 2 2 2 2" xfId="29421"/>
    <cellStyle name="Normal 3 3 3 3 2 2 2 2 2 2 2 2 2" xfId="58155"/>
    <cellStyle name="Normal 3 3 3 3 2 2 2 2 2 2 2 3" xfId="43831"/>
    <cellStyle name="Normal 3 3 3 3 2 2 2 2 2 2 3" xfId="22258"/>
    <cellStyle name="Normal 3 3 3 3 2 2 2 2 2 2 3 2" xfId="50993"/>
    <cellStyle name="Normal 3 3 3 3 2 2 2 2 2 2 4" xfId="36669"/>
    <cellStyle name="Normal 3 3 3 3 2 2 2 2 2 3" xfId="11456"/>
    <cellStyle name="Normal 3 3 3 3 2 2 2 2 2 3 2" xfId="25839"/>
    <cellStyle name="Normal 3 3 3 3 2 2 2 2 2 3 2 2" xfId="54574"/>
    <cellStyle name="Normal 3 3 3 3 2 2 2 2 2 3 3" xfId="40250"/>
    <cellStyle name="Normal 3 3 3 3 2 2 2 2 2 4" xfId="18676"/>
    <cellStyle name="Normal 3 3 3 3 2 2 2 2 2 4 2" xfId="47412"/>
    <cellStyle name="Normal 3 3 3 3 2 2 2 2 2 5" xfId="33088"/>
    <cellStyle name="Normal 3 3 3 3 2 2 2 2 3" xfId="5993"/>
    <cellStyle name="Normal 3 3 3 3 2 2 2 2 3 2" xfId="13253"/>
    <cellStyle name="Normal 3 3 3 3 2 2 2 2 3 2 2" xfId="27631"/>
    <cellStyle name="Normal 3 3 3 3 2 2 2 2 3 2 2 2" xfId="56365"/>
    <cellStyle name="Normal 3 3 3 3 2 2 2 2 3 2 3" xfId="42041"/>
    <cellStyle name="Normal 3 3 3 3 2 2 2 2 3 3" xfId="20468"/>
    <cellStyle name="Normal 3 3 3 3 2 2 2 2 3 3 2" xfId="49203"/>
    <cellStyle name="Normal 3 3 3 3 2 2 2 2 3 4" xfId="34879"/>
    <cellStyle name="Normal 3 3 3 3 2 2 2 2 4" xfId="9666"/>
    <cellStyle name="Normal 3 3 3 3 2 2 2 2 4 2" xfId="24049"/>
    <cellStyle name="Normal 3 3 3 3 2 2 2 2 4 2 2" xfId="52784"/>
    <cellStyle name="Normal 3 3 3 3 2 2 2 2 4 3" xfId="38460"/>
    <cellStyle name="Normal 3 3 3 3 2 2 2 2 5" xfId="16886"/>
    <cellStyle name="Normal 3 3 3 3 2 2 2 2 5 2" xfId="45622"/>
    <cellStyle name="Normal 3 3 3 3 2 2 2 2 6" xfId="31298"/>
    <cellStyle name="Normal 3 3 3 3 2 2 2 3" xfId="3228"/>
    <cellStyle name="Normal 3 3 3 3 2 2 2 3 2" xfId="6888"/>
    <cellStyle name="Normal 3 3 3 3 2 2 2 3 2 2" xfId="14148"/>
    <cellStyle name="Normal 3 3 3 3 2 2 2 3 2 2 2" xfId="28526"/>
    <cellStyle name="Normal 3 3 3 3 2 2 2 3 2 2 2 2" xfId="57260"/>
    <cellStyle name="Normal 3 3 3 3 2 2 2 3 2 2 3" xfId="42936"/>
    <cellStyle name="Normal 3 3 3 3 2 2 2 3 2 3" xfId="21363"/>
    <cellStyle name="Normal 3 3 3 3 2 2 2 3 2 3 2" xfId="50098"/>
    <cellStyle name="Normal 3 3 3 3 2 2 2 3 2 4" xfId="35774"/>
    <cellStyle name="Normal 3 3 3 3 2 2 2 3 3" xfId="10561"/>
    <cellStyle name="Normal 3 3 3 3 2 2 2 3 3 2" xfId="24944"/>
    <cellStyle name="Normal 3 3 3 3 2 2 2 3 3 2 2" xfId="53679"/>
    <cellStyle name="Normal 3 3 3 3 2 2 2 3 3 3" xfId="39355"/>
    <cellStyle name="Normal 3 3 3 3 2 2 2 3 4" xfId="17781"/>
    <cellStyle name="Normal 3 3 3 3 2 2 2 3 4 2" xfId="46517"/>
    <cellStyle name="Normal 3 3 3 3 2 2 2 3 5" xfId="32193"/>
    <cellStyle name="Normal 3 3 3 3 2 2 2 4" xfId="5093"/>
    <cellStyle name="Normal 3 3 3 3 2 2 2 4 2" xfId="12358"/>
    <cellStyle name="Normal 3 3 3 3 2 2 2 4 2 2" xfId="26736"/>
    <cellStyle name="Normal 3 3 3 3 2 2 2 4 2 2 2" xfId="55470"/>
    <cellStyle name="Normal 3 3 3 3 2 2 2 4 2 3" xfId="41146"/>
    <cellStyle name="Normal 3 3 3 3 2 2 2 4 3" xfId="19573"/>
    <cellStyle name="Normal 3 3 3 3 2 2 2 4 3 2" xfId="48308"/>
    <cellStyle name="Normal 3 3 3 3 2 2 2 4 4" xfId="33984"/>
    <cellStyle name="Normal 3 3 3 3 2 2 2 5" xfId="8765"/>
    <cellStyle name="Normal 3 3 3 3 2 2 2 5 2" xfId="23154"/>
    <cellStyle name="Normal 3 3 3 3 2 2 2 5 2 2" xfId="51889"/>
    <cellStyle name="Normal 3 3 3 3 2 2 2 5 3" xfId="37565"/>
    <cellStyle name="Normal 3 3 3 3 2 2 2 6" xfId="15991"/>
    <cellStyle name="Normal 3 3 3 3 2 2 2 6 2" xfId="44727"/>
    <cellStyle name="Normal 3 3 3 3 2 2 2 7" xfId="30403"/>
    <cellStyle name="Normal 3 3 3 3 2 2 3" xfId="1885"/>
    <cellStyle name="Normal 3 3 3 3 2 2 3 2" xfId="3677"/>
    <cellStyle name="Normal 3 3 3 3 2 2 3 2 2" xfId="7336"/>
    <cellStyle name="Normal 3 3 3 3 2 2 3 2 2 2" xfId="14596"/>
    <cellStyle name="Normal 3 3 3 3 2 2 3 2 2 2 2" xfId="28974"/>
    <cellStyle name="Normal 3 3 3 3 2 2 3 2 2 2 2 2" xfId="57708"/>
    <cellStyle name="Normal 3 3 3 3 2 2 3 2 2 2 3" xfId="43384"/>
    <cellStyle name="Normal 3 3 3 3 2 2 3 2 2 3" xfId="21811"/>
    <cellStyle name="Normal 3 3 3 3 2 2 3 2 2 3 2" xfId="50546"/>
    <cellStyle name="Normal 3 3 3 3 2 2 3 2 2 4" xfId="36222"/>
    <cellStyle name="Normal 3 3 3 3 2 2 3 2 3" xfId="11009"/>
    <cellStyle name="Normal 3 3 3 3 2 2 3 2 3 2" xfId="25392"/>
    <cellStyle name="Normal 3 3 3 3 2 2 3 2 3 2 2" xfId="54127"/>
    <cellStyle name="Normal 3 3 3 3 2 2 3 2 3 3" xfId="39803"/>
    <cellStyle name="Normal 3 3 3 3 2 2 3 2 4" xfId="18229"/>
    <cellStyle name="Normal 3 3 3 3 2 2 3 2 4 2" xfId="46965"/>
    <cellStyle name="Normal 3 3 3 3 2 2 3 2 5" xfId="32641"/>
    <cellStyle name="Normal 3 3 3 3 2 2 3 3" xfId="5546"/>
    <cellStyle name="Normal 3 3 3 3 2 2 3 3 2" xfId="12806"/>
    <cellStyle name="Normal 3 3 3 3 2 2 3 3 2 2" xfId="27184"/>
    <cellStyle name="Normal 3 3 3 3 2 2 3 3 2 2 2" xfId="55918"/>
    <cellStyle name="Normal 3 3 3 3 2 2 3 3 2 3" xfId="41594"/>
    <cellStyle name="Normal 3 3 3 3 2 2 3 3 3" xfId="20021"/>
    <cellStyle name="Normal 3 3 3 3 2 2 3 3 3 2" xfId="48756"/>
    <cellStyle name="Normal 3 3 3 3 2 2 3 3 4" xfId="34432"/>
    <cellStyle name="Normal 3 3 3 3 2 2 3 4" xfId="9219"/>
    <cellStyle name="Normal 3 3 3 3 2 2 3 4 2" xfId="23602"/>
    <cellStyle name="Normal 3 3 3 3 2 2 3 4 2 2" xfId="52337"/>
    <cellStyle name="Normal 3 3 3 3 2 2 3 4 3" xfId="38013"/>
    <cellStyle name="Normal 3 3 3 3 2 2 3 5" xfId="16439"/>
    <cellStyle name="Normal 3 3 3 3 2 2 3 5 2" xfId="45175"/>
    <cellStyle name="Normal 3 3 3 3 2 2 3 6" xfId="30851"/>
    <cellStyle name="Normal 3 3 3 3 2 2 4" xfId="2781"/>
    <cellStyle name="Normal 3 3 3 3 2 2 4 2" xfId="6441"/>
    <cellStyle name="Normal 3 3 3 3 2 2 4 2 2" xfId="13701"/>
    <cellStyle name="Normal 3 3 3 3 2 2 4 2 2 2" xfId="28079"/>
    <cellStyle name="Normal 3 3 3 3 2 2 4 2 2 2 2" xfId="56813"/>
    <cellStyle name="Normal 3 3 3 3 2 2 4 2 2 3" xfId="42489"/>
    <cellStyle name="Normal 3 3 3 3 2 2 4 2 3" xfId="20916"/>
    <cellStyle name="Normal 3 3 3 3 2 2 4 2 3 2" xfId="49651"/>
    <cellStyle name="Normal 3 3 3 3 2 2 4 2 4" xfId="35327"/>
    <cellStyle name="Normal 3 3 3 3 2 2 4 3" xfId="10114"/>
    <cellStyle name="Normal 3 3 3 3 2 2 4 3 2" xfId="24497"/>
    <cellStyle name="Normal 3 3 3 3 2 2 4 3 2 2" xfId="53232"/>
    <cellStyle name="Normal 3 3 3 3 2 2 4 3 3" xfId="38908"/>
    <cellStyle name="Normal 3 3 3 3 2 2 4 4" xfId="17334"/>
    <cellStyle name="Normal 3 3 3 3 2 2 4 4 2" xfId="46070"/>
    <cellStyle name="Normal 3 3 3 3 2 2 4 5" xfId="31746"/>
    <cellStyle name="Normal 3 3 3 3 2 2 5" xfId="4646"/>
    <cellStyle name="Normal 3 3 3 3 2 2 5 2" xfId="11911"/>
    <cellStyle name="Normal 3 3 3 3 2 2 5 2 2" xfId="26289"/>
    <cellStyle name="Normal 3 3 3 3 2 2 5 2 2 2" xfId="55023"/>
    <cellStyle name="Normal 3 3 3 3 2 2 5 2 3" xfId="40699"/>
    <cellStyle name="Normal 3 3 3 3 2 2 5 3" xfId="19126"/>
    <cellStyle name="Normal 3 3 3 3 2 2 5 3 2" xfId="47861"/>
    <cellStyle name="Normal 3 3 3 3 2 2 5 4" xfId="33537"/>
    <cellStyle name="Normal 3 3 3 3 2 2 6" xfId="8318"/>
    <cellStyle name="Normal 3 3 3 3 2 2 6 2" xfId="22707"/>
    <cellStyle name="Normal 3 3 3 3 2 2 6 2 2" xfId="51442"/>
    <cellStyle name="Normal 3 3 3 3 2 2 6 3" xfId="37118"/>
    <cellStyle name="Normal 3 3 3 3 2 2 7" xfId="15544"/>
    <cellStyle name="Normal 3 3 3 3 2 2 7 2" xfId="44280"/>
    <cellStyle name="Normal 3 3 3 3 2 2 8" xfId="29956"/>
    <cellStyle name="Normal 3 3 3 3 2 3" xfId="1125"/>
    <cellStyle name="Normal 3 3 3 3 2 3 2" xfId="2108"/>
    <cellStyle name="Normal 3 3 3 3 2 3 2 2" xfId="3900"/>
    <cellStyle name="Normal 3 3 3 3 2 3 2 2 2" xfId="7559"/>
    <cellStyle name="Normal 3 3 3 3 2 3 2 2 2 2" xfId="14819"/>
    <cellStyle name="Normal 3 3 3 3 2 3 2 2 2 2 2" xfId="29197"/>
    <cellStyle name="Normal 3 3 3 3 2 3 2 2 2 2 2 2" xfId="57931"/>
    <cellStyle name="Normal 3 3 3 3 2 3 2 2 2 2 3" xfId="43607"/>
    <cellStyle name="Normal 3 3 3 3 2 3 2 2 2 3" xfId="22034"/>
    <cellStyle name="Normal 3 3 3 3 2 3 2 2 2 3 2" xfId="50769"/>
    <cellStyle name="Normal 3 3 3 3 2 3 2 2 2 4" xfId="36445"/>
    <cellStyle name="Normal 3 3 3 3 2 3 2 2 3" xfId="11232"/>
    <cellStyle name="Normal 3 3 3 3 2 3 2 2 3 2" xfId="25615"/>
    <cellStyle name="Normal 3 3 3 3 2 3 2 2 3 2 2" xfId="54350"/>
    <cellStyle name="Normal 3 3 3 3 2 3 2 2 3 3" xfId="40026"/>
    <cellStyle name="Normal 3 3 3 3 2 3 2 2 4" xfId="18452"/>
    <cellStyle name="Normal 3 3 3 3 2 3 2 2 4 2" xfId="47188"/>
    <cellStyle name="Normal 3 3 3 3 2 3 2 2 5" xfId="32864"/>
    <cellStyle name="Normal 3 3 3 3 2 3 2 3" xfId="5769"/>
    <cellStyle name="Normal 3 3 3 3 2 3 2 3 2" xfId="13029"/>
    <cellStyle name="Normal 3 3 3 3 2 3 2 3 2 2" xfId="27407"/>
    <cellStyle name="Normal 3 3 3 3 2 3 2 3 2 2 2" xfId="56141"/>
    <cellStyle name="Normal 3 3 3 3 2 3 2 3 2 3" xfId="41817"/>
    <cellStyle name="Normal 3 3 3 3 2 3 2 3 3" xfId="20244"/>
    <cellStyle name="Normal 3 3 3 3 2 3 2 3 3 2" xfId="48979"/>
    <cellStyle name="Normal 3 3 3 3 2 3 2 3 4" xfId="34655"/>
    <cellStyle name="Normal 3 3 3 3 2 3 2 4" xfId="9442"/>
    <cellStyle name="Normal 3 3 3 3 2 3 2 4 2" xfId="23825"/>
    <cellStyle name="Normal 3 3 3 3 2 3 2 4 2 2" xfId="52560"/>
    <cellStyle name="Normal 3 3 3 3 2 3 2 4 3" xfId="38236"/>
    <cellStyle name="Normal 3 3 3 3 2 3 2 5" xfId="16662"/>
    <cellStyle name="Normal 3 3 3 3 2 3 2 5 2" xfId="45398"/>
    <cellStyle name="Normal 3 3 3 3 2 3 2 6" xfId="31074"/>
    <cellStyle name="Normal 3 3 3 3 2 3 3" xfId="3004"/>
    <cellStyle name="Normal 3 3 3 3 2 3 3 2" xfId="6664"/>
    <cellStyle name="Normal 3 3 3 3 2 3 3 2 2" xfId="13924"/>
    <cellStyle name="Normal 3 3 3 3 2 3 3 2 2 2" xfId="28302"/>
    <cellStyle name="Normal 3 3 3 3 2 3 3 2 2 2 2" xfId="57036"/>
    <cellStyle name="Normal 3 3 3 3 2 3 3 2 2 3" xfId="42712"/>
    <cellStyle name="Normal 3 3 3 3 2 3 3 2 3" xfId="21139"/>
    <cellStyle name="Normal 3 3 3 3 2 3 3 2 3 2" xfId="49874"/>
    <cellStyle name="Normal 3 3 3 3 2 3 3 2 4" xfId="35550"/>
    <cellStyle name="Normal 3 3 3 3 2 3 3 3" xfId="10337"/>
    <cellStyle name="Normal 3 3 3 3 2 3 3 3 2" xfId="24720"/>
    <cellStyle name="Normal 3 3 3 3 2 3 3 3 2 2" xfId="53455"/>
    <cellStyle name="Normal 3 3 3 3 2 3 3 3 3" xfId="39131"/>
    <cellStyle name="Normal 3 3 3 3 2 3 3 4" xfId="17557"/>
    <cellStyle name="Normal 3 3 3 3 2 3 3 4 2" xfId="46293"/>
    <cellStyle name="Normal 3 3 3 3 2 3 3 5" xfId="31969"/>
    <cellStyle name="Normal 3 3 3 3 2 3 4" xfId="4869"/>
    <cellStyle name="Normal 3 3 3 3 2 3 4 2" xfId="12134"/>
    <cellStyle name="Normal 3 3 3 3 2 3 4 2 2" xfId="26512"/>
    <cellStyle name="Normal 3 3 3 3 2 3 4 2 2 2" xfId="55246"/>
    <cellStyle name="Normal 3 3 3 3 2 3 4 2 3" xfId="40922"/>
    <cellStyle name="Normal 3 3 3 3 2 3 4 3" xfId="19349"/>
    <cellStyle name="Normal 3 3 3 3 2 3 4 3 2" xfId="48084"/>
    <cellStyle name="Normal 3 3 3 3 2 3 4 4" xfId="33760"/>
    <cellStyle name="Normal 3 3 3 3 2 3 5" xfId="8541"/>
    <cellStyle name="Normal 3 3 3 3 2 3 5 2" xfId="22930"/>
    <cellStyle name="Normal 3 3 3 3 2 3 5 2 2" xfId="51665"/>
    <cellStyle name="Normal 3 3 3 3 2 3 5 3" xfId="37341"/>
    <cellStyle name="Normal 3 3 3 3 2 3 6" xfId="15767"/>
    <cellStyle name="Normal 3 3 3 3 2 3 6 2" xfId="44503"/>
    <cellStyle name="Normal 3 3 3 3 2 3 7" xfId="30179"/>
    <cellStyle name="Normal 3 3 3 3 2 4" xfId="1657"/>
    <cellStyle name="Normal 3 3 3 3 2 4 2" xfId="3453"/>
    <cellStyle name="Normal 3 3 3 3 2 4 2 2" xfId="7112"/>
    <cellStyle name="Normal 3 3 3 3 2 4 2 2 2" xfId="14372"/>
    <cellStyle name="Normal 3 3 3 3 2 4 2 2 2 2" xfId="28750"/>
    <cellStyle name="Normal 3 3 3 3 2 4 2 2 2 2 2" xfId="57484"/>
    <cellStyle name="Normal 3 3 3 3 2 4 2 2 2 3" xfId="43160"/>
    <cellStyle name="Normal 3 3 3 3 2 4 2 2 3" xfId="21587"/>
    <cellStyle name="Normal 3 3 3 3 2 4 2 2 3 2" xfId="50322"/>
    <cellStyle name="Normal 3 3 3 3 2 4 2 2 4" xfId="35998"/>
    <cellStyle name="Normal 3 3 3 3 2 4 2 3" xfId="10785"/>
    <cellStyle name="Normal 3 3 3 3 2 4 2 3 2" xfId="25168"/>
    <cellStyle name="Normal 3 3 3 3 2 4 2 3 2 2" xfId="53903"/>
    <cellStyle name="Normal 3 3 3 3 2 4 2 3 3" xfId="39579"/>
    <cellStyle name="Normal 3 3 3 3 2 4 2 4" xfId="18005"/>
    <cellStyle name="Normal 3 3 3 3 2 4 2 4 2" xfId="46741"/>
    <cellStyle name="Normal 3 3 3 3 2 4 2 5" xfId="32417"/>
    <cellStyle name="Normal 3 3 3 3 2 4 3" xfId="5322"/>
    <cellStyle name="Normal 3 3 3 3 2 4 3 2" xfId="12582"/>
    <cellStyle name="Normal 3 3 3 3 2 4 3 2 2" xfId="26960"/>
    <cellStyle name="Normal 3 3 3 3 2 4 3 2 2 2" xfId="55694"/>
    <cellStyle name="Normal 3 3 3 3 2 4 3 2 3" xfId="41370"/>
    <cellStyle name="Normal 3 3 3 3 2 4 3 3" xfId="19797"/>
    <cellStyle name="Normal 3 3 3 3 2 4 3 3 2" xfId="48532"/>
    <cellStyle name="Normal 3 3 3 3 2 4 3 4" xfId="34208"/>
    <cellStyle name="Normal 3 3 3 3 2 4 4" xfId="8995"/>
    <cellStyle name="Normal 3 3 3 3 2 4 4 2" xfId="23378"/>
    <cellStyle name="Normal 3 3 3 3 2 4 4 2 2" xfId="52113"/>
    <cellStyle name="Normal 3 3 3 3 2 4 4 3" xfId="37789"/>
    <cellStyle name="Normal 3 3 3 3 2 4 5" xfId="16215"/>
    <cellStyle name="Normal 3 3 3 3 2 4 5 2" xfId="44951"/>
    <cellStyle name="Normal 3 3 3 3 2 4 6" xfId="30627"/>
    <cellStyle name="Normal 3 3 3 3 2 5" xfId="2557"/>
    <cellStyle name="Normal 3 3 3 3 2 5 2" xfId="6217"/>
    <cellStyle name="Normal 3 3 3 3 2 5 2 2" xfId="13477"/>
    <cellStyle name="Normal 3 3 3 3 2 5 2 2 2" xfId="27855"/>
    <cellStyle name="Normal 3 3 3 3 2 5 2 2 2 2" xfId="56589"/>
    <cellStyle name="Normal 3 3 3 3 2 5 2 2 3" xfId="42265"/>
    <cellStyle name="Normal 3 3 3 3 2 5 2 3" xfId="20692"/>
    <cellStyle name="Normal 3 3 3 3 2 5 2 3 2" xfId="49427"/>
    <cellStyle name="Normal 3 3 3 3 2 5 2 4" xfId="35103"/>
    <cellStyle name="Normal 3 3 3 3 2 5 3" xfId="9890"/>
    <cellStyle name="Normal 3 3 3 3 2 5 3 2" xfId="24273"/>
    <cellStyle name="Normal 3 3 3 3 2 5 3 2 2" xfId="53008"/>
    <cellStyle name="Normal 3 3 3 3 2 5 3 3" xfId="38684"/>
    <cellStyle name="Normal 3 3 3 3 2 5 4" xfId="17110"/>
    <cellStyle name="Normal 3 3 3 3 2 5 4 2" xfId="45846"/>
    <cellStyle name="Normal 3 3 3 3 2 5 5" xfId="31522"/>
    <cellStyle name="Normal 3 3 3 3 2 6" xfId="4420"/>
    <cellStyle name="Normal 3 3 3 3 2 6 2" xfId="11687"/>
    <cellStyle name="Normal 3 3 3 3 2 6 2 2" xfId="26065"/>
    <cellStyle name="Normal 3 3 3 3 2 6 2 2 2" xfId="54799"/>
    <cellStyle name="Normal 3 3 3 3 2 6 2 3" xfId="40475"/>
    <cellStyle name="Normal 3 3 3 3 2 6 3" xfId="18902"/>
    <cellStyle name="Normal 3 3 3 3 2 6 3 2" xfId="47637"/>
    <cellStyle name="Normal 3 3 3 3 2 6 4" xfId="33313"/>
    <cellStyle name="Normal 3 3 3 3 2 7" xfId="8091"/>
    <cellStyle name="Normal 3 3 3 3 2 7 2" xfId="22483"/>
    <cellStyle name="Normal 3 3 3 3 2 7 2 2" xfId="51218"/>
    <cellStyle name="Normal 3 3 3 3 2 7 3" xfId="36894"/>
    <cellStyle name="Normal 3 3 3 3 2 8" xfId="15320"/>
    <cellStyle name="Normal 3 3 3 3 2 8 2" xfId="44056"/>
    <cellStyle name="Normal 3 3 3 3 2 9" xfId="29732"/>
    <cellStyle name="Normal 3 3 3 3 3" xfId="788"/>
    <cellStyle name="Normal 3 3 3 3 3 2" xfId="1237"/>
    <cellStyle name="Normal 3 3 3 3 3 2 2" xfId="2220"/>
    <cellStyle name="Normal 3 3 3 3 3 2 2 2" xfId="4012"/>
    <cellStyle name="Normal 3 3 3 3 3 2 2 2 2" xfId="7671"/>
    <cellStyle name="Normal 3 3 3 3 3 2 2 2 2 2" xfId="14931"/>
    <cellStyle name="Normal 3 3 3 3 3 2 2 2 2 2 2" xfId="29309"/>
    <cellStyle name="Normal 3 3 3 3 3 2 2 2 2 2 2 2" xfId="58043"/>
    <cellStyle name="Normal 3 3 3 3 3 2 2 2 2 2 3" xfId="43719"/>
    <cellStyle name="Normal 3 3 3 3 3 2 2 2 2 3" xfId="22146"/>
    <cellStyle name="Normal 3 3 3 3 3 2 2 2 2 3 2" xfId="50881"/>
    <cellStyle name="Normal 3 3 3 3 3 2 2 2 2 4" xfId="36557"/>
    <cellStyle name="Normal 3 3 3 3 3 2 2 2 3" xfId="11344"/>
    <cellStyle name="Normal 3 3 3 3 3 2 2 2 3 2" xfId="25727"/>
    <cellStyle name="Normal 3 3 3 3 3 2 2 2 3 2 2" xfId="54462"/>
    <cellStyle name="Normal 3 3 3 3 3 2 2 2 3 3" xfId="40138"/>
    <cellStyle name="Normal 3 3 3 3 3 2 2 2 4" xfId="18564"/>
    <cellStyle name="Normal 3 3 3 3 3 2 2 2 4 2" xfId="47300"/>
    <cellStyle name="Normal 3 3 3 3 3 2 2 2 5" xfId="32976"/>
    <cellStyle name="Normal 3 3 3 3 3 2 2 3" xfId="5881"/>
    <cellStyle name="Normal 3 3 3 3 3 2 2 3 2" xfId="13141"/>
    <cellStyle name="Normal 3 3 3 3 3 2 2 3 2 2" xfId="27519"/>
    <cellStyle name="Normal 3 3 3 3 3 2 2 3 2 2 2" xfId="56253"/>
    <cellStyle name="Normal 3 3 3 3 3 2 2 3 2 3" xfId="41929"/>
    <cellStyle name="Normal 3 3 3 3 3 2 2 3 3" xfId="20356"/>
    <cellStyle name="Normal 3 3 3 3 3 2 2 3 3 2" xfId="49091"/>
    <cellStyle name="Normal 3 3 3 3 3 2 2 3 4" xfId="34767"/>
    <cellStyle name="Normal 3 3 3 3 3 2 2 4" xfId="9554"/>
    <cellStyle name="Normal 3 3 3 3 3 2 2 4 2" xfId="23937"/>
    <cellStyle name="Normal 3 3 3 3 3 2 2 4 2 2" xfId="52672"/>
    <cellStyle name="Normal 3 3 3 3 3 2 2 4 3" xfId="38348"/>
    <cellStyle name="Normal 3 3 3 3 3 2 2 5" xfId="16774"/>
    <cellStyle name="Normal 3 3 3 3 3 2 2 5 2" xfId="45510"/>
    <cellStyle name="Normal 3 3 3 3 3 2 2 6" xfId="31186"/>
    <cellStyle name="Normal 3 3 3 3 3 2 3" xfId="3116"/>
    <cellStyle name="Normal 3 3 3 3 3 2 3 2" xfId="6776"/>
    <cellStyle name="Normal 3 3 3 3 3 2 3 2 2" xfId="14036"/>
    <cellStyle name="Normal 3 3 3 3 3 2 3 2 2 2" xfId="28414"/>
    <cellStyle name="Normal 3 3 3 3 3 2 3 2 2 2 2" xfId="57148"/>
    <cellStyle name="Normal 3 3 3 3 3 2 3 2 2 3" xfId="42824"/>
    <cellStyle name="Normal 3 3 3 3 3 2 3 2 3" xfId="21251"/>
    <cellStyle name="Normal 3 3 3 3 3 2 3 2 3 2" xfId="49986"/>
    <cellStyle name="Normal 3 3 3 3 3 2 3 2 4" xfId="35662"/>
    <cellStyle name="Normal 3 3 3 3 3 2 3 3" xfId="10449"/>
    <cellStyle name="Normal 3 3 3 3 3 2 3 3 2" xfId="24832"/>
    <cellStyle name="Normal 3 3 3 3 3 2 3 3 2 2" xfId="53567"/>
    <cellStyle name="Normal 3 3 3 3 3 2 3 3 3" xfId="39243"/>
    <cellStyle name="Normal 3 3 3 3 3 2 3 4" xfId="17669"/>
    <cellStyle name="Normal 3 3 3 3 3 2 3 4 2" xfId="46405"/>
    <cellStyle name="Normal 3 3 3 3 3 2 3 5" xfId="32081"/>
    <cellStyle name="Normal 3 3 3 3 3 2 4" xfId="4981"/>
    <cellStyle name="Normal 3 3 3 3 3 2 4 2" xfId="12246"/>
    <cellStyle name="Normal 3 3 3 3 3 2 4 2 2" xfId="26624"/>
    <cellStyle name="Normal 3 3 3 3 3 2 4 2 2 2" xfId="55358"/>
    <cellStyle name="Normal 3 3 3 3 3 2 4 2 3" xfId="41034"/>
    <cellStyle name="Normal 3 3 3 3 3 2 4 3" xfId="19461"/>
    <cellStyle name="Normal 3 3 3 3 3 2 4 3 2" xfId="48196"/>
    <cellStyle name="Normal 3 3 3 3 3 2 4 4" xfId="33872"/>
    <cellStyle name="Normal 3 3 3 3 3 2 5" xfId="8653"/>
    <cellStyle name="Normal 3 3 3 3 3 2 5 2" xfId="23042"/>
    <cellStyle name="Normal 3 3 3 3 3 2 5 2 2" xfId="51777"/>
    <cellStyle name="Normal 3 3 3 3 3 2 5 3" xfId="37453"/>
    <cellStyle name="Normal 3 3 3 3 3 2 6" xfId="15879"/>
    <cellStyle name="Normal 3 3 3 3 3 2 6 2" xfId="44615"/>
    <cellStyle name="Normal 3 3 3 3 3 2 7" xfId="30291"/>
    <cellStyle name="Normal 3 3 3 3 3 3" xfId="1773"/>
    <cellStyle name="Normal 3 3 3 3 3 3 2" xfId="3565"/>
    <cellStyle name="Normal 3 3 3 3 3 3 2 2" xfId="7224"/>
    <cellStyle name="Normal 3 3 3 3 3 3 2 2 2" xfId="14484"/>
    <cellStyle name="Normal 3 3 3 3 3 3 2 2 2 2" xfId="28862"/>
    <cellStyle name="Normal 3 3 3 3 3 3 2 2 2 2 2" xfId="57596"/>
    <cellStyle name="Normal 3 3 3 3 3 3 2 2 2 3" xfId="43272"/>
    <cellStyle name="Normal 3 3 3 3 3 3 2 2 3" xfId="21699"/>
    <cellStyle name="Normal 3 3 3 3 3 3 2 2 3 2" xfId="50434"/>
    <cellStyle name="Normal 3 3 3 3 3 3 2 2 4" xfId="36110"/>
    <cellStyle name="Normal 3 3 3 3 3 3 2 3" xfId="10897"/>
    <cellStyle name="Normal 3 3 3 3 3 3 2 3 2" xfId="25280"/>
    <cellStyle name="Normal 3 3 3 3 3 3 2 3 2 2" xfId="54015"/>
    <cellStyle name="Normal 3 3 3 3 3 3 2 3 3" xfId="39691"/>
    <cellStyle name="Normal 3 3 3 3 3 3 2 4" xfId="18117"/>
    <cellStyle name="Normal 3 3 3 3 3 3 2 4 2" xfId="46853"/>
    <cellStyle name="Normal 3 3 3 3 3 3 2 5" xfId="32529"/>
    <cellStyle name="Normal 3 3 3 3 3 3 3" xfId="5434"/>
    <cellStyle name="Normal 3 3 3 3 3 3 3 2" xfId="12694"/>
    <cellStyle name="Normal 3 3 3 3 3 3 3 2 2" xfId="27072"/>
    <cellStyle name="Normal 3 3 3 3 3 3 3 2 2 2" xfId="55806"/>
    <cellStyle name="Normal 3 3 3 3 3 3 3 2 3" xfId="41482"/>
    <cellStyle name="Normal 3 3 3 3 3 3 3 3" xfId="19909"/>
    <cellStyle name="Normal 3 3 3 3 3 3 3 3 2" xfId="48644"/>
    <cellStyle name="Normal 3 3 3 3 3 3 3 4" xfId="34320"/>
    <cellStyle name="Normal 3 3 3 3 3 3 4" xfId="9107"/>
    <cellStyle name="Normal 3 3 3 3 3 3 4 2" xfId="23490"/>
    <cellStyle name="Normal 3 3 3 3 3 3 4 2 2" xfId="52225"/>
    <cellStyle name="Normal 3 3 3 3 3 3 4 3" xfId="37901"/>
    <cellStyle name="Normal 3 3 3 3 3 3 5" xfId="16327"/>
    <cellStyle name="Normal 3 3 3 3 3 3 5 2" xfId="45063"/>
    <cellStyle name="Normal 3 3 3 3 3 3 6" xfId="30739"/>
    <cellStyle name="Normal 3 3 3 3 3 4" xfId="2669"/>
    <cellStyle name="Normal 3 3 3 3 3 4 2" xfId="6329"/>
    <cellStyle name="Normal 3 3 3 3 3 4 2 2" xfId="13589"/>
    <cellStyle name="Normal 3 3 3 3 3 4 2 2 2" xfId="27967"/>
    <cellStyle name="Normal 3 3 3 3 3 4 2 2 2 2" xfId="56701"/>
    <cellStyle name="Normal 3 3 3 3 3 4 2 2 3" xfId="42377"/>
    <cellStyle name="Normal 3 3 3 3 3 4 2 3" xfId="20804"/>
    <cellStyle name="Normal 3 3 3 3 3 4 2 3 2" xfId="49539"/>
    <cellStyle name="Normal 3 3 3 3 3 4 2 4" xfId="35215"/>
    <cellStyle name="Normal 3 3 3 3 3 4 3" xfId="10002"/>
    <cellStyle name="Normal 3 3 3 3 3 4 3 2" xfId="24385"/>
    <cellStyle name="Normal 3 3 3 3 3 4 3 2 2" xfId="53120"/>
    <cellStyle name="Normal 3 3 3 3 3 4 3 3" xfId="38796"/>
    <cellStyle name="Normal 3 3 3 3 3 4 4" xfId="17222"/>
    <cellStyle name="Normal 3 3 3 3 3 4 4 2" xfId="45958"/>
    <cellStyle name="Normal 3 3 3 3 3 4 5" xfId="31634"/>
    <cellStyle name="Normal 3 3 3 3 3 5" xfId="4533"/>
    <cellStyle name="Normal 3 3 3 3 3 5 2" xfId="11799"/>
    <cellStyle name="Normal 3 3 3 3 3 5 2 2" xfId="26177"/>
    <cellStyle name="Normal 3 3 3 3 3 5 2 2 2" xfId="54911"/>
    <cellStyle name="Normal 3 3 3 3 3 5 2 3" xfId="40587"/>
    <cellStyle name="Normal 3 3 3 3 3 5 3" xfId="19014"/>
    <cellStyle name="Normal 3 3 3 3 3 5 3 2" xfId="47749"/>
    <cellStyle name="Normal 3 3 3 3 3 5 4" xfId="33425"/>
    <cellStyle name="Normal 3 3 3 3 3 6" xfId="8206"/>
    <cellStyle name="Normal 3 3 3 3 3 6 2" xfId="22595"/>
    <cellStyle name="Normal 3 3 3 3 3 6 2 2" xfId="51330"/>
    <cellStyle name="Normal 3 3 3 3 3 6 3" xfId="37006"/>
    <cellStyle name="Normal 3 3 3 3 3 7" xfId="15432"/>
    <cellStyle name="Normal 3 3 3 3 3 7 2" xfId="44168"/>
    <cellStyle name="Normal 3 3 3 3 3 8" xfId="29844"/>
    <cellStyle name="Normal 3 3 3 3 4" xfId="1013"/>
    <cellStyle name="Normal 3 3 3 3 4 2" xfId="1996"/>
    <cellStyle name="Normal 3 3 3 3 4 2 2" xfId="3788"/>
    <cellStyle name="Normal 3 3 3 3 4 2 2 2" xfId="7447"/>
    <cellStyle name="Normal 3 3 3 3 4 2 2 2 2" xfId="14707"/>
    <cellStyle name="Normal 3 3 3 3 4 2 2 2 2 2" xfId="29085"/>
    <cellStyle name="Normal 3 3 3 3 4 2 2 2 2 2 2" xfId="57819"/>
    <cellStyle name="Normal 3 3 3 3 4 2 2 2 2 3" xfId="43495"/>
    <cellStyle name="Normal 3 3 3 3 4 2 2 2 3" xfId="21922"/>
    <cellStyle name="Normal 3 3 3 3 4 2 2 2 3 2" xfId="50657"/>
    <cellStyle name="Normal 3 3 3 3 4 2 2 2 4" xfId="36333"/>
    <cellStyle name="Normal 3 3 3 3 4 2 2 3" xfId="11120"/>
    <cellStyle name="Normal 3 3 3 3 4 2 2 3 2" xfId="25503"/>
    <cellStyle name="Normal 3 3 3 3 4 2 2 3 2 2" xfId="54238"/>
    <cellStyle name="Normal 3 3 3 3 4 2 2 3 3" xfId="39914"/>
    <cellStyle name="Normal 3 3 3 3 4 2 2 4" xfId="18340"/>
    <cellStyle name="Normal 3 3 3 3 4 2 2 4 2" xfId="47076"/>
    <cellStyle name="Normal 3 3 3 3 4 2 2 5" xfId="32752"/>
    <cellStyle name="Normal 3 3 3 3 4 2 3" xfId="5657"/>
    <cellStyle name="Normal 3 3 3 3 4 2 3 2" xfId="12917"/>
    <cellStyle name="Normal 3 3 3 3 4 2 3 2 2" xfId="27295"/>
    <cellStyle name="Normal 3 3 3 3 4 2 3 2 2 2" xfId="56029"/>
    <cellStyle name="Normal 3 3 3 3 4 2 3 2 3" xfId="41705"/>
    <cellStyle name="Normal 3 3 3 3 4 2 3 3" xfId="20132"/>
    <cellStyle name="Normal 3 3 3 3 4 2 3 3 2" xfId="48867"/>
    <cellStyle name="Normal 3 3 3 3 4 2 3 4" xfId="34543"/>
    <cellStyle name="Normal 3 3 3 3 4 2 4" xfId="9330"/>
    <cellStyle name="Normal 3 3 3 3 4 2 4 2" xfId="23713"/>
    <cellStyle name="Normal 3 3 3 3 4 2 4 2 2" xfId="52448"/>
    <cellStyle name="Normal 3 3 3 3 4 2 4 3" xfId="38124"/>
    <cellStyle name="Normal 3 3 3 3 4 2 5" xfId="16550"/>
    <cellStyle name="Normal 3 3 3 3 4 2 5 2" xfId="45286"/>
    <cellStyle name="Normal 3 3 3 3 4 2 6" xfId="30962"/>
    <cellStyle name="Normal 3 3 3 3 4 3" xfId="2892"/>
    <cellStyle name="Normal 3 3 3 3 4 3 2" xfId="6552"/>
    <cellStyle name="Normal 3 3 3 3 4 3 2 2" xfId="13812"/>
    <cellStyle name="Normal 3 3 3 3 4 3 2 2 2" xfId="28190"/>
    <cellStyle name="Normal 3 3 3 3 4 3 2 2 2 2" xfId="56924"/>
    <cellStyle name="Normal 3 3 3 3 4 3 2 2 3" xfId="42600"/>
    <cellStyle name="Normal 3 3 3 3 4 3 2 3" xfId="21027"/>
    <cellStyle name="Normal 3 3 3 3 4 3 2 3 2" xfId="49762"/>
    <cellStyle name="Normal 3 3 3 3 4 3 2 4" xfId="35438"/>
    <cellStyle name="Normal 3 3 3 3 4 3 3" xfId="10225"/>
    <cellStyle name="Normal 3 3 3 3 4 3 3 2" xfId="24608"/>
    <cellStyle name="Normal 3 3 3 3 4 3 3 2 2" xfId="53343"/>
    <cellStyle name="Normal 3 3 3 3 4 3 3 3" xfId="39019"/>
    <cellStyle name="Normal 3 3 3 3 4 3 4" xfId="17445"/>
    <cellStyle name="Normal 3 3 3 3 4 3 4 2" xfId="46181"/>
    <cellStyle name="Normal 3 3 3 3 4 3 5" xfId="31857"/>
    <cellStyle name="Normal 3 3 3 3 4 4" xfId="4757"/>
    <cellStyle name="Normal 3 3 3 3 4 4 2" xfId="12022"/>
    <cellStyle name="Normal 3 3 3 3 4 4 2 2" xfId="26400"/>
    <cellStyle name="Normal 3 3 3 3 4 4 2 2 2" xfId="55134"/>
    <cellStyle name="Normal 3 3 3 3 4 4 2 3" xfId="40810"/>
    <cellStyle name="Normal 3 3 3 3 4 4 3" xfId="19237"/>
    <cellStyle name="Normal 3 3 3 3 4 4 3 2" xfId="47972"/>
    <cellStyle name="Normal 3 3 3 3 4 4 4" xfId="33648"/>
    <cellStyle name="Normal 3 3 3 3 4 5" xfId="8429"/>
    <cellStyle name="Normal 3 3 3 3 4 5 2" xfId="22818"/>
    <cellStyle name="Normal 3 3 3 3 4 5 2 2" xfId="51553"/>
    <cellStyle name="Normal 3 3 3 3 4 5 3" xfId="37229"/>
    <cellStyle name="Normal 3 3 3 3 4 6" xfId="15655"/>
    <cellStyle name="Normal 3 3 3 3 4 6 2" xfId="44391"/>
    <cellStyle name="Normal 3 3 3 3 4 7" xfId="30067"/>
    <cellStyle name="Normal 3 3 3 3 5" xfId="1537"/>
    <cellStyle name="Normal 3 3 3 3 5 2" xfId="3341"/>
    <cellStyle name="Normal 3 3 3 3 5 2 2" xfId="7000"/>
    <cellStyle name="Normal 3 3 3 3 5 2 2 2" xfId="14260"/>
    <cellStyle name="Normal 3 3 3 3 5 2 2 2 2" xfId="28638"/>
    <cellStyle name="Normal 3 3 3 3 5 2 2 2 2 2" xfId="57372"/>
    <cellStyle name="Normal 3 3 3 3 5 2 2 2 3" xfId="43048"/>
    <cellStyle name="Normal 3 3 3 3 5 2 2 3" xfId="21475"/>
    <cellStyle name="Normal 3 3 3 3 5 2 2 3 2" xfId="50210"/>
    <cellStyle name="Normal 3 3 3 3 5 2 2 4" xfId="35886"/>
    <cellStyle name="Normal 3 3 3 3 5 2 3" xfId="10673"/>
    <cellStyle name="Normal 3 3 3 3 5 2 3 2" xfId="25056"/>
    <cellStyle name="Normal 3 3 3 3 5 2 3 2 2" xfId="53791"/>
    <cellStyle name="Normal 3 3 3 3 5 2 3 3" xfId="39467"/>
    <cellStyle name="Normal 3 3 3 3 5 2 4" xfId="17893"/>
    <cellStyle name="Normal 3 3 3 3 5 2 4 2" xfId="46629"/>
    <cellStyle name="Normal 3 3 3 3 5 2 5" xfId="32305"/>
    <cellStyle name="Normal 3 3 3 3 5 3" xfId="5210"/>
    <cellStyle name="Normal 3 3 3 3 5 3 2" xfId="12470"/>
    <cellStyle name="Normal 3 3 3 3 5 3 2 2" xfId="26848"/>
    <cellStyle name="Normal 3 3 3 3 5 3 2 2 2" xfId="55582"/>
    <cellStyle name="Normal 3 3 3 3 5 3 2 3" xfId="41258"/>
    <cellStyle name="Normal 3 3 3 3 5 3 3" xfId="19685"/>
    <cellStyle name="Normal 3 3 3 3 5 3 3 2" xfId="48420"/>
    <cellStyle name="Normal 3 3 3 3 5 3 4" xfId="34096"/>
    <cellStyle name="Normal 3 3 3 3 5 4" xfId="8883"/>
    <cellStyle name="Normal 3 3 3 3 5 4 2" xfId="23266"/>
    <cellStyle name="Normal 3 3 3 3 5 4 2 2" xfId="52001"/>
    <cellStyle name="Normal 3 3 3 3 5 4 3" xfId="37677"/>
    <cellStyle name="Normal 3 3 3 3 5 5" xfId="16103"/>
    <cellStyle name="Normal 3 3 3 3 5 5 2" xfId="44839"/>
    <cellStyle name="Normal 3 3 3 3 5 6" xfId="30515"/>
    <cellStyle name="Normal 3 3 3 3 6" xfId="2445"/>
    <cellStyle name="Normal 3 3 3 3 6 2" xfId="6105"/>
    <cellStyle name="Normal 3 3 3 3 6 2 2" xfId="13365"/>
    <cellStyle name="Normal 3 3 3 3 6 2 2 2" xfId="27743"/>
    <cellStyle name="Normal 3 3 3 3 6 2 2 2 2" xfId="56477"/>
    <cellStyle name="Normal 3 3 3 3 6 2 2 3" xfId="42153"/>
    <cellStyle name="Normal 3 3 3 3 6 2 3" xfId="20580"/>
    <cellStyle name="Normal 3 3 3 3 6 2 3 2" xfId="49315"/>
    <cellStyle name="Normal 3 3 3 3 6 2 4" xfId="34991"/>
    <cellStyle name="Normal 3 3 3 3 6 3" xfId="9778"/>
    <cellStyle name="Normal 3 3 3 3 6 3 2" xfId="24161"/>
    <cellStyle name="Normal 3 3 3 3 6 3 2 2" xfId="52896"/>
    <cellStyle name="Normal 3 3 3 3 6 3 3" xfId="38572"/>
    <cellStyle name="Normal 3 3 3 3 6 4" xfId="16998"/>
    <cellStyle name="Normal 3 3 3 3 6 4 2" xfId="45734"/>
    <cellStyle name="Normal 3 3 3 3 6 5" xfId="31410"/>
    <cellStyle name="Normal 3 3 3 3 7" xfId="4304"/>
    <cellStyle name="Normal 3 3 3 3 7 2" xfId="11574"/>
    <cellStyle name="Normal 3 3 3 3 7 2 2" xfId="25953"/>
    <cellStyle name="Normal 3 3 3 3 7 2 2 2" xfId="54687"/>
    <cellStyle name="Normal 3 3 3 3 7 2 3" xfId="40363"/>
    <cellStyle name="Normal 3 3 3 3 7 3" xfId="18790"/>
    <cellStyle name="Normal 3 3 3 3 7 3 2" xfId="47525"/>
    <cellStyle name="Normal 3 3 3 3 7 4" xfId="33201"/>
    <cellStyle name="Normal 3 3 3 3 8" xfId="7973"/>
    <cellStyle name="Normal 3 3 3 3 8 2" xfId="22371"/>
    <cellStyle name="Normal 3 3 3 3 8 2 2" xfId="51106"/>
    <cellStyle name="Normal 3 3 3 3 8 3" xfId="36782"/>
    <cellStyle name="Normal 3 3 3 3 9" xfId="15208"/>
    <cellStyle name="Normal 3 3 3 3 9 2" xfId="43944"/>
    <cellStyle name="Normal 3 3 3 4" xfId="561"/>
    <cellStyle name="Normal 3 3 3 4 2" xfId="846"/>
    <cellStyle name="Normal 3 3 3 4 2 2" xfId="1293"/>
    <cellStyle name="Normal 3 3 3 4 2 2 2" xfId="2276"/>
    <cellStyle name="Normal 3 3 3 4 2 2 2 2" xfId="4068"/>
    <cellStyle name="Normal 3 3 3 4 2 2 2 2 2" xfId="7727"/>
    <cellStyle name="Normal 3 3 3 4 2 2 2 2 2 2" xfId="14987"/>
    <cellStyle name="Normal 3 3 3 4 2 2 2 2 2 2 2" xfId="29365"/>
    <cellStyle name="Normal 3 3 3 4 2 2 2 2 2 2 2 2" xfId="58099"/>
    <cellStyle name="Normal 3 3 3 4 2 2 2 2 2 2 3" xfId="43775"/>
    <cellStyle name="Normal 3 3 3 4 2 2 2 2 2 3" xfId="22202"/>
    <cellStyle name="Normal 3 3 3 4 2 2 2 2 2 3 2" xfId="50937"/>
    <cellStyle name="Normal 3 3 3 4 2 2 2 2 2 4" xfId="36613"/>
    <cellStyle name="Normal 3 3 3 4 2 2 2 2 3" xfId="11400"/>
    <cellStyle name="Normal 3 3 3 4 2 2 2 2 3 2" xfId="25783"/>
    <cellStyle name="Normal 3 3 3 4 2 2 2 2 3 2 2" xfId="54518"/>
    <cellStyle name="Normal 3 3 3 4 2 2 2 2 3 3" xfId="40194"/>
    <cellStyle name="Normal 3 3 3 4 2 2 2 2 4" xfId="18620"/>
    <cellStyle name="Normal 3 3 3 4 2 2 2 2 4 2" xfId="47356"/>
    <cellStyle name="Normal 3 3 3 4 2 2 2 2 5" xfId="33032"/>
    <cellStyle name="Normal 3 3 3 4 2 2 2 3" xfId="5937"/>
    <cellStyle name="Normal 3 3 3 4 2 2 2 3 2" xfId="13197"/>
    <cellStyle name="Normal 3 3 3 4 2 2 2 3 2 2" xfId="27575"/>
    <cellStyle name="Normal 3 3 3 4 2 2 2 3 2 2 2" xfId="56309"/>
    <cellStyle name="Normal 3 3 3 4 2 2 2 3 2 3" xfId="41985"/>
    <cellStyle name="Normal 3 3 3 4 2 2 2 3 3" xfId="20412"/>
    <cellStyle name="Normal 3 3 3 4 2 2 2 3 3 2" xfId="49147"/>
    <cellStyle name="Normal 3 3 3 4 2 2 2 3 4" xfId="34823"/>
    <cellStyle name="Normal 3 3 3 4 2 2 2 4" xfId="9610"/>
    <cellStyle name="Normal 3 3 3 4 2 2 2 4 2" xfId="23993"/>
    <cellStyle name="Normal 3 3 3 4 2 2 2 4 2 2" xfId="52728"/>
    <cellStyle name="Normal 3 3 3 4 2 2 2 4 3" xfId="38404"/>
    <cellStyle name="Normal 3 3 3 4 2 2 2 5" xfId="16830"/>
    <cellStyle name="Normal 3 3 3 4 2 2 2 5 2" xfId="45566"/>
    <cellStyle name="Normal 3 3 3 4 2 2 2 6" xfId="31242"/>
    <cellStyle name="Normal 3 3 3 4 2 2 3" xfId="3172"/>
    <cellStyle name="Normal 3 3 3 4 2 2 3 2" xfId="6832"/>
    <cellStyle name="Normal 3 3 3 4 2 2 3 2 2" xfId="14092"/>
    <cellStyle name="Normal 3 3 3 4 2 2 3 2 2 2" xfId="28470"/>
    <cellStyle name="Normal 3 3 3 4 2 2 3 2 2 2 2" xfId="57204"/>
    <cellStyle name="Normal 3 3 3 4 2 2 3 2 2 3" xfId="42880"/>
    <cellStyle name="Normal 3 3 3 4 2 2 3 2 3" xfId="21307"/>
    <cellStyle name="Normal 3 3 3 4 2 2 3 2 3 2" xfId="50042"/>
    <cellStyle name="Normal 3 3 3 4 2 2 3 2 4" xfId="35718"/>
    <cellStyle name="Normal 3 3 3 4 2 2 3 3" xfId="10505"/>
    <cellStyle name="Normal 3 3 3 4 2 2 3 3 2" xfId="24888"/>
    <cellStyle name="Normal 3 3 3 4 2 2 3 3 2 2" xfId="53623"/>
    <cellStyle name="Normal 3 3 3 4 2 2 3 3 3" xfId="39299"/>
    <cellStyle name="Normal 3 3 3 4 2 2 3 4" xfId="17725"/>
    <cellStyle name="Normal 3 3 3 4 2 2 3 4 2" xfId="46461"/>
    <cellStyle name="Normal 3 3 3 4 2 2 3 5" xfId="32137"/>
    <cellStyle name="Normal 3 3 3 4 2 2 4" xfId="5037"/>
    <cellStyle name="Normal 3 3 3 4 2 2 4 2" xfId="12302"/>
    <cellStyle name="Normal 3 3 3 4 2 2 4 2 2" xfId="26680"/>
    <cellStyle name="Normal 3 3 3 4 2 2 4 2 2 2" xfId="55414"/>
    <cellStyle name="Normal 3 3 3 4 2 2 4 2 3" xfId="41090"/>
    <cellStyle name="Normal 3 3 3 4 2 2 4 3" xfId="19517"/>
    <cellStyle name="Normal 3 3 3 4 2 2 4 3 2" xfId="48252"/>
    <cellStyle name="Normal 3 3 3 4 2 2 4 4" xfId="33928"/>
    <cellStyle name="Normal 3 3 3 4 2 2 5" xfId="8709"/>
    <cellStyle name="Normal 3 3 3 4 2 2 5 2" xfId="23098"/>
    <cellStyle name="Normal 3 3 3 4 2 2 5 2 2" xfId="51833"/>
    <cellStyle name="Normal 3 3 3 4 2 2 5 3" xfId="37509"/>
    <cellStyle name="Normal 3 3 3 4 2 2 6" xfId="15935"/>
    <cellStyle name="Normal 3 3 3 4 2 2 6 2" xfId="44671"/>
    <cellStyle name="Normal 3 3 3 4 2 2 7" xfId="30347"/>
    <cellStyle name="Normal 3 3 3 4 2 3" xfId="1829"/>
    <cellStyle name="Normal 3 3 3 4 2 3 2" xfId="3621"/>
    <cellStyle name="Normal 3 3 3 4 2 3 2 2" xfId="7280"/>
    <cellStyle name="Normal 3 3 3 4 2 3 2 2 2" xfId="14540"/>
    <cellStyle name="Normal 3 3 3 4 2 3 2 2 2 2" xfId="28918"/>
    <cellStyle name="Normal 3 3 3 4 2 3 2 2 2 2 2" xfId="57652"/>
    <cellStyle name="Normal 3 3 3 4 2 3 2 2 2 3" xfId="43328"/>
    <cellStyle name="Normal 3 3 3 4 2 3 2 2 3" xfId="21755"/>
    <cellStyle name="Normal 3 3 3 4 2 3 2 2 3 2" xfId="50490"/>
    <cellStyle name="Normal 3 3 3 4 2 3 2 2 4" xfId="36166"/>
    <cellStyle name="Normal 3 3 3 4 2 3 2 3" xfId="10953"/>
    <cellStyle name="Normal 3 3 3 4 2 3 2 3 2" xfId="25336"/>
    <cellStyle name="Normal 3 3 3 4 2 3 2 3 2 2" xfId="54071"/>
    <cellStyle name="Normal 3 3 3 4 2 3 2 3 3" xfId="39747"/>
    <cellStyle name="Normal 3 3 3 4 2 3 2 4" xfId="18173"/>
    <cellStyle name="Normal 3 3 3 4 2 3 2 4 2" xfId="46909"/>
    <cellStyle name="Normal 3 3 3 4 2 3 2 5" xfId="32585"/>
    <cellStyle name="Normal 3 3 3 4 2 3 3" xfId="5490"/>
    <cellStyle name="Normal 3 3 3 4 2 3 3 2" xfId="12750"/>
    <cellStyle name="Normal 3 3 3 4 2 3 3 2 2" xfId="27128"/>
    <cellStyle name="Normal 3 3 3 4 2 3 3 2 2 2" xfId="55862"/>
    <cellStyle name="Normal 3 3 3 4 2 3 3 2 3" xfId="41538"/>
    <cellStyle name="Normal 3 3 3 4 2 3 3 3" xfId="19965"/>
    <cellStyle name="Normal 3 3 3 4 2 3 3 3 2" xfId="48700"/>
    <cellStyle name="Normal 3 3 3 4 2 3 3 4" xfId="34376"/>
    <cellStyle name="Normal 3 3 3 4 2 3 4" xfId="9163"/>
    <cellStyle name="Normal 3 3 3 4 2 3 4 2" xfId="23546"/>
    <cellStyle name="Normal 3 3 3 4 2 3 4 2 2" xfId="52281"/>
    <cellStyle name="Normal 3 3 3 4 2 3 4 3" xfId="37957"/>
    <cellStyle name="Normal 3 3 3 4 2 3 5" xfId="16383"/>
    <cellStyle name="Normal 3 3 3 4 2 3 5 2" xfId="45119"/>
    <cellStyle name="Normal 3 3 3 4 2 3 6" xfId="30795"/>
    <cellStyle name="Normal 3 3 3 4 2 4" xfId="2725"/>
    <cellStyle name="Normal 3 3 3 4 2 4 2" xfId="6385"/>
    <cellStyle name="Normal 3 3 3 4 2 4 2 2" xfId="13645"/>
    <cellStyle name="Normal 3 3 3 4 2 4 2 2 2" xfId="28023"/>
    <cellStyle name="Normal 3 3 3 4 2 4 2 2 2 2" xfId="56757"/>
    <cellStyle name="Normal 3 3 3 4 2 4 2 2 3" xfId="42433"/>
    <cellStyle name="Normal 3 3 3 4 2 4 2 3" xfId="20860"/>
    <cellStyle name="Normal 3 3 3 4 2 4 2 3 2" xfId="49595"/>
    <cellStyle name="Normal 3 3 3 4 2 4 2 4" xfId="35271"/>
    <cellStyle name="Normal 3 3 3 4 2 4 3" xfId="10058"/>
    <cellStyle name="Normal 3 3 3 4 2 4 3 2" xfId="24441"/>
    <cellStyle name="Normal 3 3 3 4 2 4 3 2 2" xfId="53176"/>
    <cellStyle name="Normal 3 3 3 4 2 4 3 3" xfId="38852"/>
    <cellStyle name="Normal 3 3 3 4 2 4 4" xfId="17278"/>
    <cellStyle name="Normal 3 3 3 4 2 4 4 2" xfId="46014"/>
    <cellStyle name="Normal 3 3 3 4 2 4 5" xfId="31690"/>
    <cellStyle name="Normal 3 3 3 4 2 5" xfId="4590"/>
    <cellStyle name="Normal 3 3 3 4 2 5 2" xfId="11855"/>
    <cellStyle name="Normal 3 3 3 4 2 5 2 2" xfId="26233"/>
    <cellStyle name="Normal 3 3 3 4 2 5 2 2 2" xfId="54967"/>
    <cellStyle name="Normal 3 3 3 4 2 5 2 3" xfId="40643"/>
    <cellStyle name="Normal 3 3 3 4 2 5 3" xfId="19070"/>
    <cellStyle name="Normal 3 3 3 4 2 5 3 2" xfId="47805"/>
    <cellStyle name="Normal 3 3 3 4 2 5 4" xfId="33481"/>
    <cellStyle name="Normal 3 3 3 4 2 6" xfId="8262"/>
    <cellStyle name="Normal 3 3 3 4 2 6 2" xfId="22651"/>
    <cellStyle name="Normal 3 3 3 4 2 6 2 2" xfId="51386"/>
    <cellStyle name="Normal 3 3 3 4 2 6 3" xfId="37062"/>
    <cellStyle name="Normal 3 3 3 4 2 7" xfId="15488"/>
    <cellStyle name="Normal 3 3 3 4 2 7 2" xfId="44224"/>
    <cellStyle name="Normal 3 3 3 4 2 8" xfId="29900"/>
    <cellStyle name="Normal 3 3 3 4 3" xfId="1069"/>
    <cellStyle name="Normal 3 3 3 4 3 2" xfId="2052"/>
    <cellStyle name="Normal 3 3 3 4 3 2 2" xfId="3844"/>
    <cellStyle name="Normal 3 3 3 4 3 2 2 2" xfId="7503"/>
    <cellStyle name="Normal 3 3 3 4 3 2 2 2 2" xfId="14763"/>
    <cellStyle name="Normal 3 3 3 4 3 2 2 2 2 2" xfId="29141"/>
    <cellStyle name="Normal 3 3 3 4 3 2 2 2 2 2 2" xfId="57875"/>
    <cellStyle name="Normal 3 3 3 4 3 2 2 2 2 3" xfId="43551"/>
    <cellStyle name="Normal 3 3 3 4 3 2 2 2 3" xfId="21978"/>
    <cellStyle name="Normal 3 3 3 4 3 2 2 2 3 2" xfId="50713"/>
    <cellStyle name="Normal 3 3 3 4 3 2 2 2 4" xfId="36389"/>
    <cellStyle name="Normal 3 3 3 4 3 2 2 3" xfId="11176"/>
    <cellStyle name="Normal 3 3 3 4 3 2 2 3 2" xfId="25559"/>
    <cellStyle name="Normal 3 3 3 4 3 2 2 3 2 2" xfId="54294"/>
    <cellStyle name="Normal 3 3 3 4 3 2 2 3 3" xfId="39970"/>
    <cellStyle name="Normal 3 3 3 4 3 2 2 4" xfId="18396"/>
    <cellStyle name="Normal 3 3 3 4 3 2 2 4 2" xfId="47132"/>
    <cellStyle name="Normal 3 3 3 4 3 2 2 5" xfId="32808"/>
    <cellStyle name="Normal 3 3 3 4 3 2 3" xfId="5713"/>
    <cellStyle name="Normal 3 3 3 4 3 2 3 2" xfId="12973"/>
    <cellStyle name="Normal 3 3 3 4 3 2 3 2 2" xfId="27351"/>
    <cellStyle name="Normal 3 3 3 4 3 2 3 2 2 2" xfId="56085"/>
    <cellStyle name="Normal 3 3 3 4 3 2 3 2 3" xfId="41761"/>
    <cellStyle name="Normal 3 3 3 4 3 2 3 3" xfId="20188"/>
    <cellStyle name="Normal 3 3 3 4 3 2 3 3 2" xfId="48923"/>
    <cellStyle name="Normal 3 3 3 4 3 2 3 4" xfId="34599"/>
    <cellStyle name="Normal 3 3 3 4 3 2 4" xfId="9386"/>
    <cellStyle name="Normal 3 3 3 4 3 2 4 2" xfId="23769"/>
    <cellStyle name="Normal 3 3 3 4 3 2 4 2 2" xfId="52504"/>
    <cellStyle name="Normal 3 3 3 4 3 2 4 3" xfId="38180"/>
    <cellStyle name="Normal 3 3 3 4 3 2 5" xfId="16606"/>
    <cellStyle name="Normal 3 3 3 4 3 2 5 2" xfId="45342"/>
    <cellStyle name="Normal 3 3 3 4 3 2 6" xfId="31018"/>
    <cellStyle name="Normal 3 3 3 4 3 3" xfId="2948"/>
    <cellStyle name="Normal 3 3 3 4 3 3 2" xfId="6608"/>
    <cellStyle name="Normal 3 3 3 4 3 3 2 2" xfId="13868"/>
    <cellStyle name="Normal 3 3 3 4 3 3 2 2 2" xfId="28246"/>
    <cellStyle name="Normal 3 3 3 4 3 3 2 2 2 2" xfId="56980"/>
    <cellStyle name="Normal 3 3 3 4 3 3 2 2 3" xfId="42656"/>
    <cellStyle name="Normal 3 3 3 4 3 3 2 3" xfId="21083"/>
    <cellStyle name="Normal 3 3 3 4 3 3 2 3 2" xfId="49818"/>
    <cellStyle name="Normal 3 3 3 4 3 3 2 4" xfId="35494"/>
    <cellStyle name="Normal 3 3 3 4 3 3 3" xfId="10281"/>
    <cellStyle name="Normal 3 3 3 4 3 3 3 2" xfId="24664"/>
    <cellStyle name="Normal 3 3 3 4 3 3 3 2 2" xfId="53399"/>
    <cellStyle name="Normal 3 3 3 4 3 3 3 3" xfId="39075"/>
    <cellStyle name="Normal 3 3 3 4 3 3 4" xfId="17501"/>
    <cellStyle name="Normal 3 3 3 4 3 3 4 2" xfId="46237"/>
    <cellStyle name="Normal 3 3 3 4 3 3 5" xfId="31913"/>
    <cellStyle name="Normal 3 3 3 4 3 4" xfId="4813"/>
    <cellStyle name="Normal 3 3 3 4 3 4 2" xfId="12078"/>
    <cellStyle name="Normal 3 3 3 4 3 4 2 2" xfId="26456"/>
    <cellStyle name="Normal 3 3 3 4 3 4 2 2 2" xfId="55190"/>
    <cellStyle name="Normal 3 3 3 4 3 4 2 3" xfId="40866"/>
    <cellStyle name="Normal 3 3 3 4 3 4 3" xfId="19293"/>
    <cellStyle name="Normal 3 3 3 4 3 4 3 2" xfId="48028"/>
    <cellStyle name="Normal 3 3 3 4 3 4 4" xfId="33704"/>
    <cellStyle name="Normal 3 3 3 4 3 5" xfId="8485"/>
    <cellStyle name="Normal 3 3 3 4 3 5 2" xfId="22874"/>
    <cellStyle name="Normal 3 3 3 4 3 5 2 2" xfId="51609"/>
    <cellStyle name="Normal 3 3 3 4 3 5 3" xfId="37285"/>
    <cellStyle name="Normal 3 3 3 4 3 6" xfId="15711"/>
    <cellStyle name="Normal 3 3 3 4 3 6 2" xfId="44447"/>
    <cellStyle name="Normal 3 3 3 4 3 7" xfId="30123"/>
    <cellStyle name="Normal 3 3 3 4 4" xfId="1600"/>
    <cellStyle name="Normal 3 3 3 4 4 2" xfId="3397"/>
    <cellStyle name="Normal 3 3 3 4 4 2 2" xfId="7056"/>
    <cellStyle name="Normal 3 3 3 4 4 2 2 2" xfId="14316"/>
    <cellStyle name="Normal 3 3 3 4 4 2 2 2 2" xfId="28694"/>
    <cellStyle name="Normal 3 3 3 4 4 2 2 2 2 2" xfId="57428"/>
    <cellStyle name="Normal 3 3 3 4 4 2 2 2 3" xfId="43104"/>
    <cellStyle name="Normal 3 3 3 4 4 2 2 3" xfId="21531"/>
    <cellStyle name="Normal 3 3 3 4 4 2 2 3 2" xfId="50266"/>
    <cellStyle name="Normal 3 3 3 4 4 2 2 4" xfId="35942"/>
    <cellStyle name="Normal 3 3 3 4 4 2 3" xfId="10729"/>
    <cellStyle name="Normal 3 3 3 4 4 2 3 2" xfId="25112"/>
    <cellStyle name="Normal 3 3 3 4 4 2 3 2 2" xfId="53847"/>
    <cellStyle name="Normal 3 3 3 4 4 2 3 3" xfId="39523"/>
    <cellStyle name="Normal 3 3 3 4 4 2 4" xfId="17949"/>
    <cellStyle name="Normal 3 3 3 4 4 2 4 2" xfId="46685"/>
    <cellStyle name="Normal 3 3 3 4 4 2 5" xfId="32361"/>
    <cellStyle name="Normal 3 3 3 4 4 3" xfId="5266"/>
    <cellStyle name="Normal 3 3 3 4 4 3 2" xfId="12526"/>
    <cellStyle name="Normal 3 3 3 4 4 3 2 2" xfId="26904"/>
    <cellStyle name="Normal 3 3 3 4 4 3 2 2 2" xfId="55638"/>
    <cellStyle name="Normal 3 3 3 4 4 3 2 3" xfId="41314"/>
    <cellStyle name="Normal 3 3 3 4 4 3 3" xfId="19741"/>
    <cellStyle name="Normal 3 3 3 4 4 3 3 2" xfId="48476"/>
    <cellStyle name="Normal 3 3 3 4 4 3 4" xfId="34152"/>
    <cellStyle name="Normal 3 3 3 4 4 4" xfId="8939"/>
    <cellStyle name="Normal 3 3 3 4 4 4 2" xfId="23322"/>
    <cellStyle name="Normal 3 3 3 4 4 4 2 2" xfId="52057"/>
    <cellStyle name="Normal 3 3 3 4 4 4 3" xfId="37733"/>
    <cellStyle name="Normal 3 3 3 4 4 5" xfId="16159"/>
    <cellStyle name="Normal 3 3 3 4 4 5 2" xfId="44895"/>
    <cellStyle name="Normal 3 3 3 4 4 6" xfId="30571"/>
    <cellStyle name="Normal 3 3 3 4 5" xfId="2501"/>
    <cellStyle name="Normal 3 3 3 4 5 2" xfId="6161"/>
    <cellStyle name="Normal 3 3 3 4 5 2 2" xfId="13421"/>
    <cellStyle name="Normal 3 3 3 4 5 2 2 2" xfId="27799"/>
    <cellStyle name="Normal 3 3 3 4 5 2 2 2 2" xfId="56533"/>
    <cellStyle name="Normal 3 3 3 4 5 2 2 3" xfId="42209"/>
    <cellStyle name="Normal 3 3 3 4 5 2 3" xfId="20636"/>
    <cellStyle name="Normal 3 3 3 4 5 2 3 2" xfId="49371"/>
    <cellStyle name="Normal 3 3 3 4 5 2 4" xfId="35047"/>
    <cellStyle name="Normal 3 3 3 4 5 3" xfId="9834"/>
    <cellStyle name="Normal 3 3 3 4 5 3 2" xfId="24217"/>
    <cellStyle name="Normal 3 3 3 4 5 3 2 2" xfId="52952"/>
    <cellStyle name="Normal 3 3 3 4 5 3 3" xfId="38628"/>
    <cellStyle name="Normal 3 3 3 4 5 4" xfId="17054"/>
    <cellStyle name="Normal 3 3 3 4 5 4 2" xfId="45790"/>
    <cellStyle name="Normal 3 3 3 4 5 5" xfId="31466"/>
    <cellStyle name="Normal 3 3 3 4 6" xfId="4364"/>
    <cellStyle name="Normal 3 3 3 4 6 2" xfId="11631"/>
    <cellStyle name="Normal 3 3 3 4 6 2 2" xfId="26009"/>
    <cellStyle name="Normal 3 3 3 4 6 2 2 2" xfId="54743"/>
    <cellStyle name="Normal 3 3 3 4 6 2 3" xfId="40419"/>
    <cellStyle name="Normal 3 3 3 4 6 3" xfId="18846"/>
    <cellStyle name="Normal 3 3 3 4 6 3 2" xfId="47581"/>
    <cellStyle name="Normal 3 3 3 4 6 4" xfId="33257"/>
    <cellStyle name="Normal 3 3 3 4 7" xfId="8034"/>
    <cellStyle name="Normal 3 3 3 4 7 2" xfId="22427"/>
    <cellStyle name="Normal 3 3 3 4 7 2 2" xfId="51162"/>
    <cellStyle name="Normal 3 3 3 4 7 3" xfId="36838"/>
    <cellStyle name="Normal 3 3 3 4 8" xfId="15264"/>
    <cellStyle name="Normal 3 3 3 4 8 2" xfId="44000"/>
    <cellStyle name="Normal 3 3 3 4 9" xfId="29676"/>
    <cellStyle name="Normal 3 3 3 5" xfId="730"/>
    <cellStyle name="Normal 3 3 3 5 2" xfId="1181"/>
    <cellStyle name="Normal 3 3 3 5 2 2" xfId="2164"/>
    <cellStyle name="Normal 3 3 3 5 2 2 2" xfId="3956"/>
    <cellStyle name="Normal 3 3 3 5 2 2 2 2" xfId="7615"/>
    <cellStyle name="Normal 3 3 3 5 2 2 2 2 2" xfId="14875"/>
    <cellStyle name="Normal 3 3 3 5 2 2 2 2 2 2" xfId="29253"/>
    <cellStyle name="Normal 3 3 3 5 2 2 2 2 2 2 2" xfId="57987"/>
    <cellStyle name="Normal 3 3 3 5 2 2 2 2 2 3" xfId="43663"/>
    <cellStyle name="Normal 3 3 3 5 2 2 2 2 3" xfId="22090"/>
    <cellStyle name="Normal 3 3 3 5 2 2 2 2 3 2" xfId="50825"/>
    <cellStyle name="Normal 3 3 3 5 2 2 2 2 4" xfId="36501"/>
    <cellStyle name="Normal 3 3 3 5 2 2 2 3" xfId="11288"/>
    <cellStyle name="Normal 3 3 3 5 2 2 2 3 2" xfId="25671"/>
    <cellStyle name="Normal 3 3 3 5 2 2 2 3 2 2" xfId="54406"/>
    <cellStyle name="Normal 3 3 3 5 2 2 2 3 3" xfId="40082"/>
    <cellStyle name="Normal 3 3 3 5 2 2 2 4" xfId="18508"/>
    <cellStyle name="Normal 3 3 3 5 2 2 2 4 2" xfId="47244"/>
    <cellStyle name="Normal 3 3 3 5 2 2 2 5" xfId="32920"/>
    <cellStyle name="Normal 3 3 3 5 2 2 3" xfId="5825"/>
    <cellStyle name="Normal 3 3 3 5 2 2 3 2" xfId="13085"/>
    <cellStyle name="Normal 3 3 3 5 2 2 3 2 2" xfId="27463"/>
    <cellStyle name="Normal 3 3 3 5 2 2 3 2 2 2" xfId="56197"/>
    <cellStyle name="Normal 3 3 3 5 2 2 3 2 3" xfId="41873"/>
    <cellStyle name="Normal 3 3 3 5 2 2 3 3" xfId="20300"/>
    <cellStyle name="Normal 3 3 3 5 2 2 3 3 2" xfId="49035"/>
    <cellStyle name="Normal 3 3 3 5 2 2 3 4" xfId="34711"/>
    <cellStyle name="Normal 3 3 3 5 2 2 4" xfId="9498"/>
    <cellStyle name="Normal 3 3 3 5 2 2 4 2" xfId="23881"/>
    <cellStyle name="Normal 3 3 3 5 2 2 4 2 2" xfId="52616"/>
    <cellStyle name="Normal 3 3 3 5 2 2 4 3" xfId="38292"/>
    <cellStyle name="Normal 3 3 3 5 2 2 5" xfId="16718"/>
    <cellStyle name="Normal 3 3 3 5 2 2 5 2" xfId="45454"/>
    <cellStyle name="Normal 3 3 3 5 2 2 6" xfId="31130"/>
    <cellStyle name="Normal 3 3 3 5 2 3" xfId="3060"/>
    <cellStyle name="Normal 3 3 3 5 2 3 2" xfId="6720"/>
    <cellStyle name="Normal 3 3 3 5 2 3 2 2" xfId="13980"/>
    <cellStyle name="Normal 3 3 3 5 2 3 2 2 2" xfId="28358"/>
    <cellStyle name="Normal 3 3 3 5 2 3 2 2 2 2" xfId="57092"/>
    <cellStyle name="Normal 3 3 3 5 2 3 2 2 3" xfId="42768"/>
    <cellStyle name="Normal 3 3 3 5 2 3 2 3" xfId="21195"/>
    <cellStyle name="Normal 3 3 3 5 2 3 2 3 2" xfId="49930"/>
    <cellStyle name="Normal 3 3 3 5 2 3 2 4" xfId="35606"/>
    <cellStyle name="Normal 3 3 3 5 2 3 3" xfId="10393"/>
    <cellStyle name="Normal 3 3 3 5 2 3 3 2" xfId="24776"/>
    <cellStyle name="Normal 3 3 3 5 2 3 3 2 2" xfId="53511"/>
    <cellStyle name="Normal 3 3 3 5 2 3 3 3" xfId="39187"/>
    <cellStyle name="Normal 3 3 3 5 2 3 4" xfId="17613"/>
    <cellStyle name="Normal 3 3 3 5 2 3 4 2" xfId="46349"/>
    <cellStyle name="Normal 3 3 3 5 2 3 5" xfId="32025"/>
    <cellStyle name="Normal 3 3 3 5 2 4" xfId="4925"/>
    <cellStyle name="Normal 3 3 3 5 2 4 2" xfId="12190"/>
    <cellStyle name="Normal 3 3 3 5 2 4 2 2" xfId="26568"/>
    <cellStyle name="Normal 3 3 3 5 2 4 2 2 2" xfId="55302"/>
    <cellStyle name="Normal 3 3 3 5 2 4 2 3" xfId="40978"/>
    <cellStyle name="Normal 3 3 3 5 2 4 3" xfId="19405"/>
    <cellStyle name="Normal 3 3 3 5 2 4 3 2" xfId="48140"/>
    <cellStyle name="Normal 3 3 3 5 2 4 4" xfId="33816"/>
    <cellStyle name="Normal 3 3 3 5 2 5" xfId="8597"/>
    <cellStyle name="Normal 3 3 3 5 2 5 2" xfId="22986"/>
    <cellStyle name="Normal 3 3 3 5 2 5 2 2" xfId="51721"/>
    <cellStyle name="Normal 3 3 3 5 2 5 3" xfId="37397"/>
    <cellStyle name="Normal 3 3 3 5 2 6" xfId="15823"/>
    <cellStyle name="Normal 3 3 3 5 2 6 2" xfId="44559"/>
    <cellStyle name="Normal 3 3 3 5 2 7" xfId="30235"/>
    <cellStyle name="Normal 3 3 3 5 3" xfId="1717"/>
    <cellStyle name="Normal 3 3 3 5 3 2" xfId="3509"/>
    <cellStyle name="Normal 3 3 3 5 3 2 2" xfId="7168"/>
    <cellStyle name="Normal 3 3 3 5 3 2 2 2" xfId="14428"/>
    <cellStyle name="Normal 3 3 3 5 3 2 2 2 2" xfId="28806"/>
    <cellStyle name="Normal 3 3 3 5 3 2 2 2 2 2" xfId="57540"/>
    <cellStyle name="Normal 3 3 3 5 3 2 2 2 3" xfId="43216"/>
    <cellStyle name="Normal 3 3 3 5 3 2 2 3" xfId="21643"/>
    <cellStyle name="Normal 3 3 3 5 3 2 2 3 2" xfId="50378"/>
    <cellStyle name="Normal 3 3 3 5 3 2 2 4" xfId="36054"/>
    <cellStyle name="Normal 3 3 3 5 3 2 3" xfId="10841"/>
    <cellStyle name="Normal 3 3 3 5 3 2 3 2" xfId="25224"/>
    <cellStyle name="Normal 3 3 3 5 3 2 3 2 2" xfId="53959"/>
    <cellStyle name="Normal 3 3 3 5 3 2 3 3" xfId="39635"/>
    <cellStyle name="Normal 3 3 3 5 3 2 4" xfId="18061"/>
    <cellStyle name="Normal 3 3 3 5 3 2 4 2" xfId="46797"/>
    <cellStyle name="Normal 3 3 3 5 3 2 5" xfId="32473"/>
    <cellStyle name="Normal 3 3 3 5 3 3" xfId="5378"/>
    <cellStyle name="Normal 3 3 3 5 3 3 2" xfId="12638"/>
    <cellStyle name="Normal 3 3 3 5 3 3 2 2" xfId="27016"/>
    <cellStyle name="Normal 3 3 3 5 3 3 2 2 2" xfId="55750"/>
    <cellStyle name="Normal 3 3 3 5 3 3 2 3" xfId="41426"/>
    <cellStyle name="Normal 3 3 3 5 3 3 3" xfId="19853"/>
    <cellStyle name="Normal 3 3 3 5 3 3 3 2" xfId="48588"/>
    <cellStyle name="Normal 3 3 3 5 3 3 4" xfId="34264"/>
    <cellStyle name="Normal 3 3 3 5 3 4" xfId="9051"/>
    <cellStyle name="Normal 3 3 3 5 3 4 2" xfId="23434"/>
    <cellStyle name="Normal 3 3 3 5 3 4 2 2" xfId="52169"/>
    <cellStyle name="Normal 3 3 3 5 3 4 3" xfId="37845"/>
    <cellStyle name="Normal 3 3 3 5 3 5" xfId="16271"/>
    <cellStyle name="Normal 3 3 3 5 3 5 2" xfId="45007"/>
    <cellStyle name="Normal 3 3 3 5 3 6" xfId="30683"/>
    <cellStyle name="Normal 3 3 3 5 4" xfId="2613"/>
    <cellStyle name="Normal 3 3 3 5 4 2" xfId="6273"/>
    <cellStyle name="Normal 3 3 3 5 4 2 2" xfId="13533"/>
    <cellStyle name="Normal 3 3 3 5 4 2 2 2" xfId="27911"/>
    <cellStyle name="Normal 3 3 3 5 4 2 2 2 2" xfId="56645"/>
    <cellStyle name="Normal 3 3 3 5 4 2 2 3" xfId="42321"/>
    <cellStyle name="Normal 3 3 3 5 4 2 3" xfId="20748"/>
    <cellStyle name="Normal 3 3 3 5 4 2 3 2" xfId="49483"/>
    <cellStyle name="Normal 3 3 3 5 4 2 4" xfId="35159"/>
    <cellStyle name="Normal 3 3 3 5 4 3" xfId="9946"/>
    <cellStyle name="Normal 3 3 3 5 4 3 2" xfId="24329"/>
    <cellStyle name="Normal 3 3 3 5 4 3 2 2" xfId="53064"/>
    <cellStyle name="Normal 3 3 3 5 4 3 3" xfId="38740"/>
    <cellStyle name="Normal 3 3 3 5 4 4" xfId="17166"/>
    <cellStyle name="Normal 3 3 3 5 4 4 2" xfId="45902"/>
    <cellStyle name="Normal 3 3 3 5 4 5" xfId="31578"/>
    <cellStyle name="Normal 3 3 3 5 5" xfId="4477"/>
    <cellStyle name="Normal 3 3 3 5 5 2" xfId="11743"/>
    <cellStyle name="Normal 3 3 3 5 5 2 2" xfId="26121"/>
    <cellStyle name="Normal 3 3 3 5 5 2 2 2" xfId="54855"/>
    <cellStyle name="Normal 3 3 3 5 5 2 3" xfId="40531"/>
    <cellStyle name="Normal 3 3 3 5 5 3" xfId="18958"/>
    <cellStyle name="Normal 3 3 3 5 5 3 2" xfId="47693"/>
    <cellStyle name="Normal 3 3 3 5 5 4" xfId="33369"/>
    <cellStyle name="Normal 3 3 3 5 6" xfId="8150"/>
    <cellStyle name="Normal 3 3 3 5 6 2" xfId="22539"/>
    <cellStyle name="Normal 3 3 3 5 6 2 2" xfId="51274"/>
    <cellStyle name="Normal 3 3 3 5 6 3" xfId="36950"/>
    <cellStyle name="Normal 3 3 3 5 7" xfId="15376"/>
    <cellStyle name="Normal 3 3 3 5 7 2" xfId="44112"/>
    <cellStyle name="Normal 3 3 3 5 8" xfId="29788"/>
    <cellStyle name="Normal 3 3 3 6" xfId="957"/>
    <cellStyle name="Normal 3 3 3 6 2" xfId="1940"/>
    <cellStyle name="Normal 3 3 3 6 2 2" xfId="3732"/>
    <cellStyle name="Normal 3 3 3 6 2 2 2" xfId="7391"/>
    <cellStyle name="Normal 3 3 3 6 2 2 2 2" xfId="14651"/>
    <cellStyle name="Normal 3 3 3 6 2 2 2 2 2" xfId="29029"/>
    <cellStyle name="Normal 3 3 3 6 2 2 2 2 2 2" xfId="57763"/>
    <cellStyle name="Normal 3 3 3 6 2 2 2 2 3" xfId="43439"/>
    <cellStyle name="Normal 3 3 3 6 2 2 2 3" xfId="21866"/>
    <cellStyle name="Normal 3 3 3 6 2 2 2 3 2" xfId="50601"/>
    <cellStyle name="Normal 3 3 3 6 2 2 2 4" xfId="36277"/>
    <cellStyle name="Normal 3 3 3 6 2 2 3" xfId="11064"/>
    <cellStyle name="Normal 3 3 3 6 2 2 3 2" xfId="25447"/>
    <cellStyle name="Normal 3 3 3 6 2 2 3 2 2" xfId="54182"/>
    <cellStyle name="Normal 3 3 3 6 2 2 3 3" xfId="39858"/>
    <cellStyle name="Normal 3 3 3 6 2 2 4" xfId="18284"/>
    <cellStyle name="Normal 3 3 3 6 2 2 4 2" xfId="47020"/>
    <cellStyle name="Normal 3 3 3 6 2 2 5" xfId="32696"/>
    <cellStyle name="Normal 3 3 3 6 2 3" xfId="5601"/>
    <cellStyle name="Normal 3 3 3 6 2 3 2" xfId="12861"/>
    <cellStyle name="Normal 3 3 3 6 2 3 2 2" xfId="27239"/>
    <cellStyle name="Normal 3 3 3 6 2 3 2 2 2" xfId="55973"/>
    <cellStyle name="Normal 3 3 3 6 2 3 2 3" xfId="41649"/>
    <cellStyle name="Normal 3 3 3 6 2 3 3" xfId="20076"/>
    <cellStyle name="Normal 3 3 3 6 2 3 3 2" xfId="48811"/>
    <cellStyle name="Normal 3 3 3 6 2 3 4" xfId="34487"/>
    <cellStyle name="Normal 3 3 3 6 2 4" xfId="9274"/>
    <cellStyle name="Normal 3 3 3 6 2 4 2" xfId="23657"/>
    <cellStyle name="Normal 3 3 3 6 2 4 2 2" xfId="52392"/>
    <cellStyle name="Normal 3 3 3 6 2 4 3" xfId="38068"/>
    <cellStyle name="Normal 3 3 3 6 2 5" xfId="16494"/>
    <cellStyle name="Normal 3 3 3 6 2 5 2" xfId="45230"/>
    <cellStyle name="Normal 3 3 3 6 2 6" xfId="30906"/>
    <cellStyle name="Normal 3 3 3 6 3" xfId="2836"/>
    <cellStyle name="Normal 3 3 3 6 3 2" xfId="6496"/>
    <cellStyle name="Normal 3 3 3 6 3 2 2" xfId="13756"/>
    <cellStyle name="Normal 3 3 3 6 3 2 2 2" xfId="28134"/>
    <cellStyle name="Normal 3 3 3 6 3 2 2 2 2" xfId="56868"/>
    <cellStyle name="Normal 3 3 3 6 3 2 2 3" xfId="42544"/>
    <cellStyle name="Normal 3 3 3 6 3 2 3" xfId="20971"/>
    <cellStyle name="Normal 3 3 3 6 3 2 3 2" xfId="49706"/>
    <cellStyle name="Normal 3 3 3 6 3 2 4" xfId="35382"/>
    <cellStyle name="Normal 3 3 3 6 3 3" xfId="10169"/>
    <cellStyle name="Normal 3 3 3 6 3 3 2" xfId="24552"/>
    <cellStyle name="Normal 3 3 3 6 3 3 2 2" xfId="53287"/>
    <cellStyle name="Normal 3 3 3 6 3 3 3" xfId="38963"/>
    <cellStyle name="Normal 3 3 3 6 3 4" xfId="17389"/>
    <cellStyle name="Normal 3 3 3 6 3 4 2" xfId="46125"/>
    <cellStyle name="Normal 3 3 3 6 3 5" xfId="31801"/>
    <cellStyle name="Normal 3 3 3 6 4" xfId="4701"/>
    <cellStyle name="Normal 3 3 3 6 4 2" xfId="11966"/>
    <cellStyle name="Normal 3 3 3 6 4 2 2" xfId="26344"/>
    <cellStyle name="Normal 3 3 3 6 4 2 2 2" xfId="55078"/>
    <cellStyle name="Normal 3 3 3 6 4 2 3" xfId="40754"/>
    <cellStyle name="Normal 3 3 3 6 4 3" xfId="19181"/>
    <cellStyle name="Normal 3 3 3 6 4 3 2" xfId="47916"/>
    <cellStyle name="Normal 3 3 3 6 4 4" xfId="33592"/>
    <cellStyle name="Normal 3 3 3 6 5" xfId="8373"/>
    <cellStyle name="Normal 3 3 3 6 5 2" xfId="22762"/>
    <cellStyle name="Normal 3 3 3 6 5 2 2" xfId="51497"/>
    <cellStyle name="Normal 3 3 3 6 5 3" xfId="37173"/>
    <cellStyle name="Normal 3 3 3 6 6" xfId="15599"/>
    <cellStyle name="Normal 3 3 3 6 6 2" xfId="44335"/>
    <cellStyle name="Normal 3 3 3 6 7" xfId="30011"/>
    <cellStyle name="Normal 3 3 3 7" xfId="1470"/>
    <cellStyle name="Normal 3 3 3 7 2" xfId="3285"/>
    <cellStyle name="Normal 3 3 3 7 2 2" xfId="6944"/>
    <cellStyle name="Normal 3 3 3 7 2 2 2" xfId="14204"/>
    <cellStyle name="Normal 3 3 3 7 2 2 2 2" xfId="28582"/>
    <cellStyle name="Normal 3 3 3 7 2 2 2 2 2" xfId="57316"/>
    <cellStyle name="Normal 3 3 3 7 2 2 2 3" xfId="42992"/>
    <cellStyle name="Normal 3 3 3 7 2 2 3" xfId="21419"/>
    <cellStyle name="Normal 3 3 3 7 2 2 3 2" xfId="50154"/>
    <cellStyle name="Normal 3 3 3 7 2 2 4" xfId="35830"/>
    <cellStyle name="Normal 3 3 3 7 2 3" xfId="10617"/>
    <cellStyle name="Normal 3 3 3 7 2 3 2" xfId="25000"/>
    <cellStyle name="Normal 3 3 3 7 2 3 2 2" xfId="53735"/>
    <cellStyle name="Normal 3 3 3 7 2 3 3" xfId="39411"/>
    <cellStyle name="Normal 3 3 3 7 2 4" xfId="17837"/>
    <cellStyle name="Normal 3 3 3 7 2 4 2" xfId="46573"/>
    <cellStyle name="Normal 3 3 3 7 2 5" xfId="32249"/>
    <cellStyle name="Normal 3 3 3 7 3" xfId="5153"/>
    <cellStyle name="Normal 3 3 3 7 3 2" xfId="12414"/>
    <cellStyle name="Normal 3 3 3 7 3 2 2" xfId="26792"/>
    <cellStyle name="Normal 3 3 3 7 3 2 2 2" xfId="55526"/>
    <cellStyle name="Normal 3 3 3 7 3 2 3" xfId="41202"/>
    <cellStyle name="Normal 3 3 3 7 3 3" xfId="19629"/>
    <cellStyle name="Normal 3 3 3 7 3 3 2" xfId="48364"/>
    <cellStyle name="Normal 3 3 3 7 3 4" xfId="34040"/>
    <cellStyle name="Normal 3 3 3 7 4" xfId="8826"/>
    <cellStyle name="Normal 3 3 3 7 4 2" xfId="23210"/>
    <cellStyle name="Normal 3 3 3 7 4 2 2" xfId="51945"/>
    <cellStyle name="Normal 3 3 3 7 4 3" xfId="37621"/>
    <cellStyle name="Normal 3 3 3 7 5" xfId="16047"/>
    <cellStyle name="Normal 3 3 3 7 5 2" xfId="44783"/>
    <cellStyle name="Normal 3 3 3 7 6" xfId="30459"/>
    <cellStyle name="Normal 3 3 3 8" xfId="2389"/>
    <cellStyle name="Normal 3 3 3 8 2" xfId="6049"/>
    <cellStyle name="Normal 3 3 3 8 2 2" xfId="13309"/>
    <cellStyle name="Normal 3 3 3 8 2 2 2" xfId="27687"/>
    <cellStyle name="Normal 3 3 3 8 2 2 2 2" xfId="56421"/>
    <cellStyle name="Normal 3 3 3 8 2 2 3" xfId="42097"/>
    <cellStyle name="Normal 3 3 3 8 2 3" xfId="20524"/>
    <cellStyle name="Normal 3 3 3 8 2 3 2" xfId="49259"/>
    <cellStyle name="Normal 3 3 3 8 2 4" xfId="34935"/>
    <cellStyle name="Normal 3 3 3 8 3" xfId="9722"/>
    <cellStyle name="Normal 3 3 3 8 3 2" xfId="24105"/>
    <cellStyle name="Normal 3 3 3 8 3 2 2" xfId="52840"/>
    <cellStyle name="Normal 3 3 3 8 3 3" xfId="38516"/>
    <cellStyle name="Normal 3 3 3 8 4" xfId="16942"/>
    <cellStyle name="Normal 3 3 3 8 4 2" xfId="45678"/>
    <cellStyle name="Normal 3 3 3 8 5" xfId="31354"/>
    <cellStyle name="Normal 3 3 3 9" xfId="4242"/>
    <cellStyle name="Normal 3 3 3 9 2" xfId="11518"/>
    <cellStyle name="Normal 3 3 3 9 2 2" xfId="25897"/>
    <cellStyle name="Normal 3 3 3 9 2 2 2" xfId="54631"/>
    <cellStyle name="Normal 3 3 3 9 2 3" xfId="40307"/>
    <cellStyle name="Normal 3 3 3 9 3" xfId="18734"/>
    <cellStyle name="Normal 3 3 3 9 3 2" xfId="47469"/>
    <cellStyle name="Normal 3 3 3 9 4" xfId="33145"/>
    <cellStyle name="Normal 3 3 4" xfId="344"/>
    <cellStyle name="Normal 3 3 4 10" xfId="15166"/>
    <cellStyle name="Normal 3 3 4 10 2" xfId="43902"/>
    <cellStyle name="Normal 3 3 4 11" xfId="29578"/>
    <cellStyle name="Normal 3 3 4 2" xfId="444"/>
    <cellStyle name="Normal 3 3 4 2 10" xfId="29634"/>
    <cellStyle name="Normal 3 3 4 2 2" xfId="644"/>
    <cellStyle name="Normal 3 3 4 2 2 2" xfId="916"/>
    <cellStyle name="Normal 3 3 4 2 2 2 2" xfId="1363"/>
    <cellStyle name="Normal 3 3 4 2 2 2 2 2" xfId="2346"/>
    <cellStyle name="Normal 3 3 4 2 2 2 2 2 2" xfId="4138"/>
    <cellStyle name="Normal 3 3 4 2 2 2 2 2 2 2" xfId="7797"/>
    <cellStyle name="Normal 3 3 4 2 2 2 2 2 2 2 2" xfId="15057"/>
    <cellStyle name="Normal 3 3 4 2 2 2 2 2 2 2 2 2" xfId="29435"/>
    <cellStyle name="Normal 3 3 4 2 2 2 2 2 2 2 2 2 2" xfId="58169"/>
    <cellStyle name="Normal 3 3 4 2 2 2 2 2 2 2 2 3" xfId="43845"/>
    <cellStyle name="Normal 3 3 4 2 2 2 2 2 2 2 3" xfId="22272"/>
    <cellStyle name="Normal 3 3 4 2 2 2 2 2 2 2 3 2" xfId="51007"/>
    <cellStyle name="Normal 3 3 4 2 2 2 2 2 2 2 4" xfId="36683"/>
    <cellStyle name="Normal 3 3 4 2 2 2 2 2 2 3" xfId="11470"/>
    <cellStyle name="Normal 3 3 4 2 2 2 2 2 2 3 2" xfId="25853"/>
    <cellStyle name="Normal 3 3 4 2 2 2 2 2 2 3 2 2" xfId="54588"/>
    <cellStyle name="Normal 3 3 4 2 2 2 2 2 2 3 3" xfId="40264"/>
    <cellStyle name="Normal 3 3 4 2 2 2 2 2 2 4" xfId="18690"/>
    <cellStyle name="Normal 3 3 4 2 2 2 2 2 2 4 2" xfId="47426"/>
    <cellStyle name="Normal 3 3 4 2 2 2 2 2 2 5" xfId="33102"/>
    <cellStyle name="Normal 3 3 4 2 2 2 2 2 3" xfId="6007"/>
    <cellStyle name="Normal 3 3 4 2 2 2 2 2 3 2" xfId="13267"/>
    <cellStyle name="Normal 3 3 4 2 2 2 2 2 3 2 2" xfId="27645"/>
    <cellStyle name="Normal 3 3 4 2 2 2 2 2 3 2 2 2" xfId="56379"/>
    <cellStyle name="Normal 3 3 4 2 2 2 2 2 3 2 3" xfId="42055"/>
    <cellStyle name="Normal 3 3 4 2 2 2 2 2 3 3" xfId="20482"/>
    <cellStyle name="Normal 3 3 4 2 2 2 2 2 3 3 2" xfId="49217"/>
    <cellStyle name="Normal 3 3 4 2 2 2 2 2 3 4" xfId="34893"/>
    <cellStyle name="Normal 3 3 4 2 2 2 2 2 4" xfId="9680"/>
    <cellStyle name="Normal 3 3 4 2 2 2 2 2 4 2" xfId="24063"/>
    <cellStyle name="Normal 3 3 4 2 2 2 2 2 4 2 2" xfId="52798"/>
    <cellStyle name="Normal 3 3 4 2 2 2 2 2 4 3" xfId="38474"/>
    <cellStyle name="Normal 3 3 4 2 2 2 2 2 5" xfId="16900"/>
    <cellStyle name="Normal 3 3 4 2 2 2 2 2 5 2" xfId="45636"/>
    <cellStyle name="Normal 3 3 4 2 2 2 2 2 6" xfId="31312"/>
    <cellStyle name="Normal 3 3 4 2 2 2 2 3" xfId="3242"/>
    <cellStyle name="Normal 3 3 4 2 2 2 2 3 2" xfId="6902"/>
    <cellStyle name="Normal 3 3 4 2 2 2 2 3 2 2" xfId="14162"/>
    <cellStyle name="Normal 3 3 4 2 2 2 2 3 2 2 2" xfId="28540"/>
    <cellStyle name="Normal 3 3 4 2 2 2 2 3 2 2 2 2" xfId="57274"/>
    <cellStyle name="Normal 3 3 4 2 2 2 2 3 2 2 3" xfId="42950"/>
    <cellStyle name="Normal 3 3 4 2 2 2 2 3 2 3" xfId="21377"/>
    <cellStyle name="Normal 3 3 4 2 2 2 2 3 2 3 2" xfId="50112"/>
    <cellStyle name="Normal 3 3 4 2 2 2 2 3 2 4" xfId="35788"/>
    <cellStyle name="Normal 3 3 4 2 2 2 2 3 3" xfId="10575"/>
    <cellStyle name="Normal 3 3 4 2 2 2 2 3 3 2" xfId="24958"/>
    <cellStyle name="Normal 3 3 4 2 2 2 2 3 3 2 2" xfId="53693"/>
    <cellStyle name="Normal 3 3 4 2 2 2 2 3 3 3" xfId="39369"/>
    <cellStyle name="Normal 3 3 4 2 2 2 2 3 4" xfId="17795"/>
    <cellStyle name="Normal 3 3 4 2 2 2 2 3 4 2" xfId="46531"/>
    <cellStyle name="Normal 3 3 4 2 2 2 2 3 5" xfId="32207"/>
    <cellStyle name="Normal 3 3 4 2 2 2 2 4" xfId="5107"/>
    <cellStyle name="Normal 3 3 4 2 2 2 2 4 2" xfId="12372"/>
    <cellStyle name="Normal 3 3 4 2 2 2 2 4 2 2" xfId="26750"/>
    <cellStyle name="Normal 3 3 4 2 2 2 2 4 2 2 2" xfId="55484"/>
    <cellStyle name="Normal 3 3 4 2 2 2 2 4 2 3" xfId="41160"/>
    <cellStyle name="Normal 3 3 4 2 2 2 2 4 3" xfId="19587"/>
    <cellStyle name="Normal 3 3 4 2 2 2 2 4 3 2" xfId="48322"/>
    <cellStyle name="Normal 3 3 4 2 2 2 2 4 4" xfId="33998"/>
    <cellStyle name="Normal 3 3 4 2 2 2 2 5" xfId="8779"/>
    <cellStyle name="Normal 3 3 4 2 2 2 2 5 2" xfId="23168"/>
    <cellStyle name="Normal 3 3 4 2 2 2 2 5 2 2" xfId="51903"/>
    <cellStyle name="Normal 3 3 4 2 2 2 2 5 3" xfId="37579"/>
    <cellStyle name="Normal 3 3 4 2 2 2 2 6" xfId="16005"/>
    <cellStyle name="Normal 3 3 4 2 2 2 2 6 2" xfId="44741"/>
    <cellStyle name="Normal 3 3 4 2 2 2 2 7" xfId="30417"/>
    <cellStyle name="Normal 3 3 4 2 2 2 3" xfId="1899"/>
    <cellStyle name="Normal 3 3 4 2 2 2 3 2" xfId="3691"/>
    <cellStyle name="Normal 3 3 4 2 2 2 3 2 2" xfId="7350"/>
    <cellStyle name="Normal 3 3 4 2 2 2 3 2 2 2" xfId="14610"/>
    <cellStyle name="Normal 3 3 4 2 2 2 3 2 2 2 2" xfId="28988"/>
    <cellStyle name="Normal 3 3 4 2 2 2 3 2 2 2 2 2" xfId="57722"/>
    <cellStyle name="Normal 3 3 4 2 2 2 3 2 2 2 3" xfId="43398"/>
    <cellStyle name="Normal 3 3 4 2 2 2 3 2 2 3" xfId="21825"/>
    <cellStyle name="Normal 3 3 4 2 2 2 3 2 2 3 2" xfId="50560"/>
    <cellStyle name="Normal 3 3 4 2 2 2 3 2 2 4" xfId="36236"/>
    <cellStyle name="Normal 3 3 4 2 2 2 3 2 3" xfId="11023"/>
    <cellStyle name="Normal 3 3 4 2 2 2 3 2 3 2" xfId="25406"/>
    <cellStyle name="Normal 3 3 4 2 2 2 3 2 3 2 2" xfId="54141"/>
    <cellStyle name="Normal 3 3 4 2 2 2 3 2 3 3" xfId="39817"/>
    <cellStyle name="Normal 3 3 4 2 2 2 3 2 4" xfId="18243"/>
    <cellStyle name="Normal 3 3 4 2 2 2 3 2 4 2" xfId="46979"/>
    <cellStyle name="Normal 3 3 4 2 2 2 3 2 5" xfId="32655"/>
    <cellStyle name="Normal 3 3 4 2 2 2 3 3" xfId="5560"/>
    <cellStyle name="Normal 3 3 4 2 2 2 3 3 2" xfId="12820"/>
    <cellStyle name="Normal 3 3 4 2 2 2 3 3 2 2" xfId="27198"/>
    <cellStyle name="Normal 3 3 4 2 2 2 3 3 2 2 2" xfId="55932"/>
    <cellStyle name="Normal 3 3 4 2 2 2 3 3 2 3" xfId="41608"/>
    <cellStyle name="Normal 3 3 4 2 2 2 3 3 3" xfId="20035"/>
    <cellStyle name="Normal 3 3 4 2 2 2 3 3 3 2" xfId="48770"/>
    <cellStyle name="Normal 3 3 4 2 2 2 3 3 4" xfId="34446"/>
    <cellStyle name="Normal 3 3 4 2 2 2 3 4" xfId="9233"/>
    <cellStyle name="Normal 3 3 4 2 2 2 3 4 2" xfId="23616"/>
    <cellStyle name="Normal 3 3 4 2 2 2 3 4 2 2" xfId="52351"/>
    <cellStyle name="Normal 3 3 4 2 2 2 3 4 3" xfId="38027"/>
    <cellStyle name="Normal 3 3 4 2 2 2 3 5" xfId="16453"/>
    <cellStyle name="Normal 3 3 4 2 2 2 3 5 2" xfId="45189"/>
    <cellStyle name="Normal 3 3 4 2 2 2 3 6" xfId="30865"/>
    <cellStyle name="Normal 3 3 4 2 2 2 4" xfId="2795"/>
    <cellStyle name="Normal 3 3 4 2 2 2 4 2" xfId="6455"/>
    <cellStyle name="Normal 3 3 4 2 2 2 4 2 2" xfId="13715"/>
    <cellStyle name="Normal 3 3 4 2 2 2 4 2 2 2" xfId="28093"/>
    <cellStyle name="Normal 3 3 4 2 2 2 4 2 2 2 2" xfId="56827"/>
    <cellStyle name="Normal 3 3 4 2 2 2 4 2 2 3" xfId="42503"/>
    <cellStyle name="Normal 3 3 4 2 2 2 4 2 3" xfId="20930"/>
    <cellStyle name="Normal 3 3 4 2 2 2 4 2 3 2" xfId="49665"/>
    <cellStyle name="Normal 3 3 4 2 2 2 4 2 4" xfId="35341"/>
    <cellStyle name="Normal 3 3 4 2 2 2 4 3" xfId="10128"/>
    <cellStyle name="Normal 3 3 4 2 2 2 4 3 2" xfId="24511"/>
    <cellStyle name="Normal 3 3 4 2 2 2 4 3 2 2" xfId="53246"/>
    <cellStyle name="Normal 3 3 4 2 2 2 4 3 3" xfId="38922"/>
    <cellStyle name="Normal 3 3 4 2 2 2 4 4" xfId="17348"/>
    <cellStyle name="Normal 3 3 4 2 2 2 4 4 2" xfId="46084"/>
    <cellStyle name="Normal 3 3 4 2 2 2 4 5" xfId="31760"/>
    <cellStyle name="Normal 3 3 4 2 2 2 5" xfId="4660"/>
    <cellStyle name="Normal 3 3 4 2 2 2 5 2" xfId="11925"/>
    <cellStyle name="Normal 3 3 4 2 2 2 5 2 2" xfId="26303"/>
    <cellStyle name="Normal 3 3 4 2 2 2 5 2 2 2" xfId="55037"/>
    <cellStyle name="Normal 3 3 4 2 2 2 5 2 3" xfId="40713"/>
    <cellStyle name="Normal 3 3 4 2 2 2 5 3" xfId="19140"/>
    <cellStyle name="Normal 3 3 4 2 2 2 5 3 2" xfId="47875"/>
    <cellStyle name="Normal 3 3 4 2 2 2 5 4" xfId="33551"/>
    <cellStyle name="Normal 3 3 4 2 2 2 6" xfId="8332"/>
    <cellStyle name="Normal 3 3 4 2 2 2 6 2" xfId="22721"/>
    <cellStyle name="Normal 3 3 4 2 2 2 6 2 2" xfId="51456"/>
    <cellStyle name="Normal 3 3 4 2 2 2 6 3" xfId="37132"/>
    <cellStyle name="Normal 3 3 4 2 2 2 7" xfId="15558"/>
    <cellStyle name="Normal 3 3 4 2 2 2 7 2" xfId="44294"/>
    <cellStyle name="Normal 3 3 4 2 2 2 8" xfId="29970"/>
    <cellStyle name="Normal 3 3 4 2 2 3" xfId="1139"/>
    <cellStyle name="Normal 3 3 4 2 2 3 2" xfId="2122"/>
    <cellStyle name="Normal 3 3 4 2 2 3 2 2" xfId="3914"/>
    <cellStyle name="Normal 3 3 4 2 2 3 2 2 2" xfId="7573"/>
    <cellStyle name="Normal 3 3 4 2 2 3 2 2 2 2" xfId="14833"/>
    <cellStyle name="Normal 3 3 4 2 2 3 2 2 2 2 2" xfId="29211"/>
    <cellStyle name="Normal 3 3 4 2 2 3 2 2 2 2 2 2" xfId="57945"/>
    <cellStyle name="Normal 3 3 4 2 2 3 2 2 2 2 3" xfId="43621"/>
    <cellStyle name="Normal 3 3 4 2 2 3 2 2 2 3" xfId="22048"/>
    <cellStyle name="Normal 3 3 4 2 2 3 2 2 2 3 2" xfId="50783"/>
    <cellStyle name="Normal 3 3 4 2 2 3 2 2 2 4" xfId="36459"/>
    <cellStyle name="Normal 3 3 4 2 2 3 2 2 3" xfId="11246"/>
    <cellStyle name="Normal 3 3 4 2 2 3 2 2 3 2" xfId="25629"/>
    <cellStyle name="Normal 3 3 4 2 2 3 2 2 3 2 2" xfId="54364"/>
    <cellStyle name="Normal 3 3 4 2 2 3 2 2 3 3" xfId="40040"/>
    <cellStyle name="Normal 3 3 4 2 2 3 2 2 4" xfId="18466"/>
    <cellStyle name="Normal 3 3 4 2 2 3 2 2 4 2" xfId="47202"/>
    <cellStyle name="Normal 3 3 4 2 2 3 2 2 5" xfId="32878"/>
    <cellStyle name="Normal 3 3 4 2 2 3 2 3" xfId="5783"/>
    <cellStyle name="Normal 3 3 4 2 2 3 2 3 2" xfId="13043"/>
    <cellStyle name="Normal 3 3 4 2 2 3 2 3 2 2" xfId="27421"/>
    <cellStyle name="Normal 3 3 4 2 2 3 2 3 2 2 2" xfId="56155"/>
    <cellStyle name="Normal 3 3 4 2 2 3 2 3 2 3" xfId="41831"/>
    <cellStyle name="Normal 3 3 4 2 2 3 2 3 3" xfId="20258"/>
    <cellStyle name="Normal 3 3 4 2 2 3 2 3 3 2" xfId="48993"/>
    <cellStyle name="Normal 3 3 4 2 2 3 2 3 4" xfId="34669"/>
    <cellStyle name="Normal 3 3 4 2 2 3 2 4" xfId="9456"/>
    <cellStyle name="Normal 3 3 4 2 2 3 2 4 2" xfId="23839"/>
    <cellStyle name="Normal 3 3 4 2 2 3 2 4 2 2" xfId="52574"/>
    <cellStyle name="Normal 3 3 4 2 2 3 2 4 3" xfId="38250"/>
    <cellStyle name="Normal 3 3 4 2 2 3 2 5" xfId="16676"/>
    <cellStyle name="Normal 3 3 4 2 2 3 2 5 2" xfId="45412"/>
    <cellStyle name="Normal 3 3 4 2 2 3 2 6" xfId="31088"/>
    <cellStyle name="Normal 3 3 4 2 2 3 3" xfId="3018"/>
    <cellStyle name="Normal 3 3 4 2 2 3 3 2" xfId="6678"/>
    <cellStyle name="Normal 3 3 4 2 2 3 3 2 2" xfId="13938"/>
    <cellStyle name="Normal 3 3 4 2 2 3 3 2 2 2" xfId="28316"/>
    <cellStyle name="Normal 3 3 4 2 2 3 3 2 2 2 2" xfId="57050"/>
    <cellStyle name="Normal 3 3 4 2 2 3 3 2 2 3" xfId="42726"/>
    <cellStyle name="Normal 3 3 4 2 2 3 3 2 3" xfId="21153"/>
    <cellStyle name="Normal 3 3 4 2 2 3 3 2 3 2" xfId="49888"/>
    <cellStyle name="Normal 3 3 4 2 2 3 3 2 4" xfId="35564"/>
    <cellStyle name="Normal 3 3 4 2 2 3 3 3" xfId="10351"/>
    <cellStyle name="Normal 3 3 4 2 2 3 3 3 2" xfId="24734"/>
    <cellStyle name="Normal 3 3 4 2 2 3 3 3 2 2" xfId="53469"/>
    <cellStyle name="Normal 3 3 4 2 2 3 3 3 3" xfId="39145"/>
    <cellStyle name="Normal 3 3 4 2 2 3 3 4" xfId="17571"/>
    <cellStyle name="Normal 3 3 4 2 2 3 3 4 2" xfId="46307"/>
    <cellStyle name="Normal 3 3 4 2 2 3 3 5" xfId="31983"/>
    <cellStyle name="Normal 3 3 4 2 2 3 4" xfId="4883"/>
    <cellStyle name="Normal 3 3 4 2 2 3 4 2" xfId="12148"/>
    <cellStyle name="Normal 3 3 4 2 2 3 4 2 2" xfId="26526"/>
    <cellStyle name="Normal 3 3 4 2 2 3 4 2 2 2" xfId="55260"/>
    <cellStyle name="Normal 3 3 4 2 2 3 4 2 3" xfId="40936"/>
    <cellStyle name="Normal 3 3 4 2 2 3 4 3" xfId="19363"/>
    <cellStyle name="Normal 3 3 4 2 2 3 4 3 2" xfId="48098"/>
    <cellStyle name="Normal 3 3 4 2 2 3 4 4" xfId="33774"/>
    <cellStyle name="Normal 3 3 4 2 2 3 5" xfId="8555"/>
    <cellStyle name="Normal 3 3 4 2 2 3 5 2" xfId="22944"/>
    <cellStyle name="Normal 3 3 4 2 2 3 5 2 2" xfId="51679"/>
    <cellStyle name="Normal 3 3 4 2 2 3 5 3" xfId="37355"/>
    <cellStyle name="Normal 3 3 4 2 2 3 6" xfId="15781"/>
    <cellStyle name="Normal 3 3 4 2 2 3 6 2" xfId="44517"/>
    <cellStyle name="Normal 3 3 4 2 2 3 7" xfId="30193"/>
    <cellStyle name="Normal 3 3 4 2 2 4" xfId="1671"/>
    <cellStyle name="Normal 3 3 4 2 2 4 2" xfId="3467"/>
    <cellStyle name="Normal 3 3 4 2 2 4 2 2" xfId="7126"/>
    <cellStyle name="Normal 3 3 4 2 2 4 2 2 2" xfId="14386"/>
    <cellStyle name="Normal 3 3 4 2 2 4 2 2 2 2" xfId="28764"/>
    <cellStyle name="Normal 3 3 4 2 2 4 2 2 2 2 2" xfId="57498"/>
    <cellStyle name="Normal 3 3 4 2 2 4 2 2 2 3" xfId="43174"/>
    <cellStyle name="Normal 3 3 4 2 2 4 2 2 3" xfId="21601"/>
    <cellStyle name="Normal 3 3 4 2 2 4 2 2 3 2" xfId="50336"/>
    <cellStyle name="Normal 3 3 4 2 2 4 2 2 4" xfId="36012"/>
    <cellStyle name="Normal 3 3 4 2 2 4 2 3" xfId="10799"/>
    <cellStyle name="Normal 3 3 4 2 2 4 2 3 2" xfId="25182"/>
    <cellStyle name="Normal 3 3 4 2 2 4 2 3 2 2" xfId="53917"/>
    <cellStyle name="Normal 3 3 4 2 2 4 2 3 3" xfId="39593"/>
    <cellStyle name="Normal 3 3 4 2 2 4 2 4" xfId="18019"/>
    <cellStyle name="Normal 3 3 4 2 2 4 2 4 2" xfId="46755"/>
    <cellStyle name="Normal 3 3 4 2 2 4 2 5" xfId="32431"/>
    <cellStyle name="Normal 3 3 4 2 2 4 3" xfId="5336"/>
    <cellStyle name="Normal 3 3 4 2 2 4 3 2" xfId="12596"/>
    <cellStyle name="Normal 3 3 4 2 2 4 3 2 2" xfId="26974"/>
    <cellStyle name="Normal 3 3 4 2 2 4 3 2 2 2" xfId="55708"/>
    <cellStyle name="Normal 3 3 4 2 2 4 3 2 3" xfId="41384"/>
    <cellStyle name="Normal 3 3 4 2 2 4 3 3" xfId="19811"/>
    <cellStyle name="Normal 3 3 4 2 2 4 3 3 2" xfId="48546"/>
    <cellStyle name="Normal 3 3 4 2 2 4 3 4" xfId="34222"/>
    <cellStyle name="Normal 3 3 4 2 2 4 4" xfId="9009"/>
    <cellStyle name="Normal 3 3 4 2 2 4 4 2" xfId="23392"/>
    <cellStyle name="Normal 3 3 4 2 2 4 4 2 2" xfId="52127"/>
    <cellStyle name="Normal 3 3 4 2 2 4 4 3" xfId="37803"/>
    <cellStyle name="Normal 3 3 4 2 2 4 5" xfId="16229"/>
    <cellStyle name="Normal 3 3 4 2 2 4 5 2" xfId="44965"/>
    <cellStyle name="Normal 3 3 4 2 2 4 6" xfId="30641"/>
    <cellStyle name="Normal 3 3 4 2 2 5" xfId="2571"/>
    <cellStyle name="Normal 3 3 4 2 2 5 2" xfId="6231"/>
    <cellStyle name="Normal 3 3 4 2 2 5 2 2" xfId="13491"/>
    <cellStyle name="Normal 3 3 4 2 2 5 2 2 2" xfId="27869"/>
    <cellStyle name="Normal 3 3 4 2 2 5 2 2 2 2" xfId="56603"/>
    <cellStyle name="Normal 3 3 4 2 2 5 2 2 3" xfId="42279"/>
    <cellStyle name="Normal 3 3 4 2 2 5 2 3" xfId="20706"/>
    <cellStyle name="Normal 3 3 4 2 2 5 2 3 2" xfId="49441"/>
    <cellStyle name="Normal 3 3 4 2 2 5 2 4" xfId="35117"/>
    <cellStyle name="Normal 3 3 4 2 2 5 3" xfId="9904"/>
    <cellStyle name="Normal 3 3 4 2 2 5 3 2" xfId="24287"/>
    <cellStyle name="Normal 3 3 4 2 2 5 3 2 2" xfId="53022"/>
    <cellStyle name="Normal 3 3 4 2 2 5 3 3" xfId="38698"/>
    <cellStyle name="Normal 3 3 4 2 2 5 4" xfId="17124"/>
    <cellStyle name="Normal 3 3 4 2 2 5 4 2" xfId="45860"/>
    <cellStyle name="Normal 3 3 4 2 2 5 5" xfId="31536"/>
    <cellStyle name="Normal 3 3 4 2 2 6" xfId="4434"/>
    <cellStyle name="Normal 3 3 4 2 2 6 2" xfId="11701"/>
    <cellStyle name="Normal 3 3 4 2 2 6 2 2" xfId="26079"/>
    <cellStyle name="Normal 3 3 4 2 2 6 2 2 2" xfId="54813"/>
    <cellStyle name="Normal 3 3 4 2 2 6 2 3" xfId="40489"/>
    <cellStyle name="Normal 3 3 4 2 2 6 3" xfId="18916"/>
    <cellStyle name="Normal 3 3 4 2 2 6 3 2" xfId="47651"/>
    <cellStyle name="Normal 3 3 4 2 2 6 4" xfId="33327"/>
    <cellStyle name="Normal 3 3 4 2 2 7" xfId="8105"/>
    <cellStyle name="Normal 3 3 4 2 2 7 2" xfId="22497"/>
    <cellStyle name="Normal 3 3 4 2 2 7 2 2" xfId="51232"/>
    <cellStyle name="Normal 3 3 4 2 2 7 3" xfId="36908"/>
    <cellStyle name="Normal 3 3 4 2 2 8" xfId="15334"/>
    <cellStyle name="Normal 3 3 4 2 2 8 2" xfId="44070"/>
    <cellStyle name="Normal 3 3 4 2 2 9" xfId="29746"/>
    <cellStyle name="Normal 3 3 4 2 3" xfId="802"/>
    <cellStyle name="Normal 3 3 4 2 3 2" xfId="1251"/>
    <cellStyle name="Normal 3 3 4 2 3 2 2" xfId="2234"/>
    <cellStyle name="Normal 3 3 4 2 3 2 2 2" xfId="4026"/>
    <cellStyle name="Normal 3 3 4 2 3 2 2 2 2" xfId="7685"/>
    <cellStyle name="Normal 3 3 4 2 3 2 2 2 2 2" xfId="14945"/>
    <cellStyle name="Normal 3 3 4 2 3 2 2 2 2 2 2" xfId="29323"/>
    <cellStyle name="Normal 3 3 4 2 3 2 2 2 2 2 2 2" xfId="58057"/>
    <cellStyle name="Normal 3 3 4 2 3 2 2 2 2 2 3" xfId="43733"/>
    <cellStyle name="Normal 3 3 4 2 3 2 2 2 2 3" xfId="22160"/>
    <cellStyle name="Normal 3 3 4 2 3 2 2 2 2 3 2" xfId="50895"/>
    <cellStyle name="Normal 3 3 4 2 3 2 2 2 2 4" xfId="36571"/>
    <cellStyle name="Normal 3 3 4 2 3 2 2 2 3" xfId="11358"/>
    <cellStyle name="Normal 3 3 4 2 3 2 2 2 3 2" xfId="25741"/>
    <cellStyle name="Normal 3 3 4 2 3 2 2 2 3 2 2" xfId="54476"/>
    <cellStyle name="Normal 3 3 4 2 3 2 2 2 3 3" xfId="40152"/>
    <cellStyle name="Normal 3 3 4 2 3 2 2 2 4" xfId="18578"/>
    <cellStyle name="Normal 3 3 4 2 3 2 2 2 4 2" xfId="47314"/>
    <cellStyle name="Normal 3 3 4 2 3 2 2 2 5" xfId="32990"/>
    <cellStyle name="Normal 3 3 4 2 3 2 2 3" xfId="5895"/>
    <cellStyle name="Normal 3 3 4 2 3 2 2 3 2" xfId="13155"/>
    <cellStyle name="Normal 3 3 4 2 3 2 2 3 2 2" xfId="27533"/>
    <cellStyle name="Normal 3 3 4 2 3 2 2 3 2 2 2" xfId="56267"/>
    <cellStyle name="Normal 3 3 4 2 3 2 2 3 2 3" xfId="41943"/>
    <cellStyle name="Normal 3 3 4 2 3 2 2 3 3" xfId="20370"/>
    <cellStyle name="Normal 3 3 4 2 3 2 2 3 3 2" xfId="49105"/>
    <cellStyle name="Normal 3 3 4 2 3 2 2 3 4" xfId="34781"/>
    <cellStyle name="Normal 3 3 4 2 3 2 2 4" xfId="9568"/>
    <cellStyle name="Normal 3 3 4 2 3 2 2 4 2" xfId="23951"/>
    <cellStyle name="Normal 3 3 4 2 3 2 2 4 2 2" xfId="52686"/>
    <cellStyle name="Normal 3 3 4 2 3 2 2 4 3" xfId="38362"/>
    <cellStyle name="Normal 3 3 4 2 3 2 2 5" xfId="16788"/>
    <cellStyle name="Normal 3 3 4 2 3 2 2 5 2" xfId="45524"/>
    <cellStyle name="Normal 3 3 4 2 3 2 2 6" xfId="31200"/>
    <cellStyle name="Normal 3 3 4 2 3 2 3" xfId="3130"/>
    <cellStyle name="Normal 3 3 4 2 3 2 3 2" xfId="6790"/>
    <cellStyle name="Normal 3 3 4 2 3 2 3 2 2" xfId="14050"/>
    <cellStyle name="Normal 3 3 4 2 3 2 3 2 2 2" xfId="28428"/>
    <cellStyle name="Normal 3 3 4 2 3 2 3 2 2 2 2" xfId="57162"/>
    <cellStyle name="Normal 3 3 4 2 3 2 3 2 2 3" xfId="42838"/>
    <cellStyle name="Normal 3 3 4 2 3 2 3 2 3" xfId="21265"/>
    <cellStyle name="Normal 3 3 4 2 3 2 3 2 3 2" xfId="50000"/>
    <cellStyle name="Normal 3 3 4 2 3 2 3 2 4" xfId="35676"/>
    <cellStyle name="Normal 3 3 4 2 3 2 3 3" xfId="10463"/>
    <cellStyle name="Normal 3 3 4 2 3 2 3 3 2" xfId="24846"/>
    <cellStyle name="Normal 3 3 4 2 3 2 3 3 2 2" xfId="53581"/>
    <cellStyle name="Normal 3 3 4 2 3 2 3 3 3" xfId="39257"/>
    <cellStyle name="Normal 3 3 4 2 3 2 3 4" xfId="17683"/>
    <cellStyle name="Normal 3 3 4 2 3 2 3 4 2" xfId="46419"/>
    <cellStyle name="Normal 3 3 4 2 3 2 3 5" xfId="32095"/>
    <cellStyle name="Normal 3 3 4 2 3 2 4" xfId="4995"/>
    <cellStyle name="Normal 3 3 4 2 3 2 4 2" xfId="12260"/>
    <cellStyle name="Normal 3 3 4 2 3 2 4 2 2" xfId="26638"/>
    <cellStyle name="Normal 3 3 4 2 3 2 4 2 2 2" xfId="55372"/>
    <cellStyle name="Normal 3 3 4 2 3 2 4 2 3" xfId="41048"/>
    <cellStyle name="Normal 3 3 4 2 3 2 4 3" xfId="19475"/>
    <cellStyle name="Normal 3 3 4 2 3 2 4 3 2" xfId="48210"/>
    <cellStyle name="Normal 3 3 4 2 3 2 4 4" xfId="33886"/>
    <cellStyle name="Normal 3 3 4 2 3 2 5" xfId="8667"/>
    <cellStyle name="Normal 3 3 4 2 3 2 5 2" xfId="23056"/>
    <cellStyle name="Normal 3 3 4 2 3 2 5 2 2" xfId="51791"/>
    <cellStyle name="Normal 3 3 4 2 3 2 5 3" xfId="37467"/>
    <cellStyle name="Normal 3 3 4 2 3 2 6" xfId="15893"/>
    <cellStyle name="Normal 3 3 4 2 3 2 6 2" xfId="44629"/>
    <cellStyle name="Normal 3 3 4 2 3 2 7" xfId="30305"/>
    <cellStyle name="Normal 3 3 4 2 3 3" xfId="1787"/>
    <cellStyle name="Normal 3 3 4 2 3 3 2" xfId="3579"/>
    <cellStyle name="Normal 3 3 4 2 3 3 2 2" xfId="7238"/>
    <cellStyle name="Normal 3 3 4 2 3 3 2 2 2" xfId="14498"/>
    <cellStyle name="Normal 3 3 4 2 3 3 2 2 2 2" xfId="28876"/>
    <cellStyle name="Normal 3 3 4 2 3 3 2 2 2 2 2" xfId="57610"/>
    <cellStyle name="Normal 3 3 4 2 3 3 2 2 2 3" xfId="43286"/>
    <cellStyle name="Normal 3 3 4 2 3 3 2 2 3" xfId="21713"/>
    <cellStyle name="Normal 3 3 4 2 3 3 2 2 3 2" xfId="50448"/>
    <cellStyle name="Normal 3 3 4 2 3 3 2 2 4" xfId="36124"/>
    <cellStyle name="Normal 3 3 4 2 3 3 2 3" xfId="10911"/>
    <cellStyle name="Normal 3 3 4 2 3 3 2 3 2" xfId="25294"/>
    <cellStyle name="Normal 3 3 4 2 3 3 2 3 2 2" xfId="54029"/>
    <cellStyle name="Normal 3 3 4 2 3 3 2 3 3" xfId="39705"/>
    <cellStyle name="Normal 3 3 4 2 3 3 2 4" xfId="18131"/>
    <cellStyle name="Normal 3 3 4 2 3 3 2 4 2" xfId="46867"/>
    <cellStyle name="Normal 3 3 4 2 3 3 2 5" xfId="32543"/>
    <cellStyle name="Normal 3 3 4 2 3 3 3" xfId="5448"/>
    <cellStyle name="Normal 3 3 4 2 3 3 3 2" xfId="12708"/>
    <cellStyle name="Normal 3 3 4 2 3 3 3 2 2" xfId="27086"/>
    <cellStyle name="Normal 3 3 4 2 3 3 3 2 2 2" xfId="55820"/>
    <cellStyle name="Normal 3 3 4 2 3 3 3 2 3" xfId="41496"/>
    <cellStyle name="Normal 3 3 4 2 3 3 3 3" xfId="19923"/>
    <cellStyle name="Normal 3 3 4 2 3 3 3 3 2" xfId="48658"/>
    <cellStyle name="Normal 3 3 4 2 3 3 3 4" xfId="34334"/>
    <cellStyle name="Normal 3 3 4 2 3 3 4" xfId="9121"/>
    <cellStyle name="Normal 3 3 4 2 3 3 4 2" xfId="23504"/>
    <cellStyle name="Normal 3 3 4 2 3 3 4 2 2" xfId="52239"/>
    <cellStyle name="Normal 3 3 4 2 3 3 4 3" xfId="37915"/>
    <cellStyle name="Normal 3 3 4 2 3 3 5" xfId="16341"/>
    <cellStyle name="Normal 3 3 4 2 3 3 5 2" xfId="45077"/>
    <cellStyle name="Normal 3 3 4 2 3 3 6" xfId="30753"/>
    <cellStyle name="Normal 3 3 4 2 3 4" xfId="2683"/>
    <cellStyle name="Normal 3 3 4 2 3 4 2" xfId="6343"/>
    <cellStyle name="Normal 3 3 4 2 3 4 2 2" xfId="13603"/>
    <cellStyle name="Normal 3 3 4 2 3 4 2 2 2" xfId="27981"/>
    <cellStyle name="Normal 3 3 4 2 3 4 2 2 2 2" xfId="56715"/>
    <cellStyle name="Normal 3 3 4 2 3 4 2 2 3" xfId="42391"/>
    <cellStyle name="Normal 3 3 4 2 3 4 2 3" xfId="20818"/>
    <cellStyle name="Normal 3 3 4 2 3 4 2 3 2" xfId="49553"/>
    <cellStyle name="Normal 3 3 4 2 3 4 2 4" xfId="35229"/>
    <cellStyle name="Normal 3 3 4 2 3 4 3" xfId="10016"/>
    <cellStyle name="Normal 3 3 4 2 3 4 3 2" xfId="24399"/>
    <cellStyle name="Normal 3 3 4 2 3 4 3 2 2" xfId="53134"/>
    <cellStyle name="Normal 3 3 4 2 3 4 3 3" xfId="38810"/>
    <cellStyle name="Normal 3 3 4 2 3 4 4" xfId="17236"/>
    <cellStyle name="Normal 3 3 4 2 3 4 4 2" xfId="45972"/>
    <cellStyle name="Normal 3 3 4 2 3 4 5" xfId="31648"/>
    <cellStyle name="Normal 3 3 4 2 3 5" xfId="4547"/>
    <cellStyle name="Normal 3 3 4 2 3 5 2" xfId="11813"/>
    <cellStyle name="Normal 3 3 4 2 3 5 2 2" xfId="26191"/>
    <cellStyle name="Normal 3 3 4 2 3 5 2 2 2" xfId="54925"/>
    <cellStyle name="Normal 3 3 4 2 3 5 2 3" xfId="40601"/>
    <cellStyle name="Normal 3 3 4 2 3 5 3" xfId="19028"/>
    <cellStyle name="Normal 3 3 4 2 3 5 3 2" xfId="47763"/>
    <cellStyle name="Normal 3 3 4 2 3 5 4" xfId="33439"/>
    <cellStyle name="Normal 3 3 4 2 3 6" xfId="8220"/>
    <cellStyle name="Normal 3 3 4 2 3 6 2" xfId="22609"/>
    <cellStyle name="Normal 3 3 4 2 3 6 2 2" xfId="51344"/>
    <cellStyle name="Normal 3 3 4 2 3 6 3" xfId="37020"/>
    <cellStyle name="Normal 3 3 4 2 3 7" xfId="15446"/>
    <cellStyle name="Normal 3 3 4 2 3 7 2" xfId="44182"/>
    <cellStyle name="Normal 3 3 4 2 3 8" xfId="29858"/>
    <cellStyle name="Normal 3 3 4 2 4" xfId="1027"/>
    <cellStyle name="Normal 3 3 4 2 4 2" xfId="2010"/>
    <cellStyle name="Normal 3 3 4 2 4 2 2" xfId="3802"/>
    <cellStyle name="Normal 3 3 4 2 4 2 2 2" xfId="7461"/>
    <cellStyle name="Normal 3 3 4 2 4 2 2 2 2" xfId="14721"/>
    <cellStyle name="Normal 3 3 4 2 4 2 2 2 2 2" xfId="29099"/>
    <cellStyle name="Normal 3 3 4 2 4 2 2 2 2 2 2" xfId="57833"/>
    <cellStyle name="Normal 3 3 4 2 4 2 2 2 2 3" xfId="43509"/>
    <cellStyle name="Normal 3 3 4 2 4 2 2 2 3" xfId="21936"/>
    <cellStyle name="Normal 3 3 4 2 4 2 2 2 3 2" xfId="50671"/>
    <cellStyle name="Normal 3 3 4 2 4 2 2 2 4" xfId="36347"/>
    <cellStyle name="Normal 3 3 4 2 4 2 2 3" xfId="11134"/>
    <cellStyle name="Normal 3 3 4 2 4 2 2 3 2" xfId="25517"/>
    <cellStyle name="Normal 3 3 4 2 4 2 2 3 2 2" xfId="54252"/>
    <cellStyle name="Normal 3 3 4 2 4 2 2 3 3" xfId="39928"/>
    <cellStyle name="Normal 3 3 4 2 4 2 2 4" xfId="18354"/>
    <cellStyle name="Normal 3 3 4 2 4 2 2 4 2" xfId="47090"/>
    <cellStyle name="Normal 3 3 4 2 4 2 2 5" xfId="32766"/>
    <cellStyle name="Normal 3 3 4 2 4 2 3" xfId="5671"/>
    <cellStyle name="Normal 3 3 4 2 4 2 3 2" xfId="12931"/>
    <cellStyle name="Normal 3 3 4 2 4 2 3 2 2" xfId="27309"/>
    <cellStyle name="Normal 3 3 4 2 4 2 3 2 2 2" xfId="56043"/>
    <cellStyle name="Normal 3 3 4 2 4 2 3 2 3" xfId="41719"/>
    <cellStyle name="Normal 3 3 4 2 4 2 3 3" xfId="20146"/>
    <cellStyle name="Normal 3 3 4 2 4 2 3 3 2" xfId="48881"/>
    <cellStyle name="Normal 3 3 4 2 4 2 3 4" xfId="34557"/>
    <cellStyle name="Normal 3 3 4 2 4 2 4" xfId="9344"/>
    <cellStyle name="Normal 3 3 4 2 4 2 4 2" xfId="23727"/>
    <cellStyle name="Normal 3 3 4 2 4 2 4 2 2" xfId="52462"/>
    <cellStyle name="Normal 3 3 4 2 4 2 4 3" xfId="38138"/>
    <cellStyle name="Normal 3 3 4 2 4 2 5" xfId="16564"/>
    <cellStyle name="Normal 3 3 4 2 4 2 5 2" xfId="45300"/>
    <cellStyle name="Normal 3 3 4 2 4 2 6" xfId="30976"/>
    <cellStyle name="Normal 3 3 4 2 4 3" xfId="2906"/>
    <cellStyle name="Normal 3 3 4 2 4 3 2" xfId="6566"/>
    <cellStyle name="Normal 3 3 4 2 4 3 2 2" xfId="13826"/>
    <cellStyle name="Normal 3 3 4 2 4 3 2 2 2" xfId="28204"/>
    <cellStyle name="Normal 3 3 4 2 4 3 2 2 2 2" xfId="56938"/>
    <cellStyle name="Normal 3 3 4 2 4 3 2 2 3" xfId="42614"/>
    <cellStyle name="Normal 3 3 4 2 4 3 2 3" xfId="21041"/>
    <cellStyle name="Normal 3 3 4 2 4 3 2 3 2" xfId="49776"/>
    <cellStyle name="Normal 3 3 4 2 4 3 2 4" xfId="35452"/>
    <cellStyle name="Normal 3 3 4 2 4 3 3" xfId="10239"/>
    <cellStyle name="Normal 3 3 4 2 4 3 3 2" xfId="24622"/>
    <cellStyle name="Normal 3 3 4 2 4 3 3 2 2" xfId="53357"/>
    <cellStyle name="Normal 3 3 4 2 4 3 3 3" xfId="39033"/>
    <cellStyle name="Normal 3 3 4 2 4 3 4" xfId="17459"/>
    <cellStyle name="Normal 3 3 4 2 4 3 4 2" xfId="46195"/>
    <cellStyle name="Normal 3 3 4 2 4 3 5" xfId="31871"/>
    <cellStyle name="Normal 3 3 4 2 4 4" xfId="4771"/>
    <cellStyle name="Normal 3 3 4 2 4 4 2" xfId="12036"/>
    <cellStyle name="Normal 3 3 4 2 4 4 2 2" xfId="26414"/>
    <cellStyle name="Normal 3 3 4 2 4 4 2 2 2" xfId="55148"/>
    <cellStyle name="Normal 3 3 4 2 4 4 2 3" xfId="40824"/>
    <cellStyle name="Normal 3 3 4 2 4 4 3" xfId="19251"/>
    <cellStyle name="Normal 3 3 4 2 4 4 3 2" xfId="47986"/>
    <cellStyle name="Normal 3 3 4 2 4 4 4" xfId="33662"/>
    <cellStyle name="Normal 3 3 4 2 4 5" xfId="8443"/>
    <cellStyle name="Normal 3 3 4 2 4 5 2" xfId="22832"/>
    <cellStyle name="Normal 3 3 4 2 4 5 2 2" xfId="51567"/>
    <cellStyle name="Normal 3 3 4 2 4 5 3" xfId="37243"/>
    <cellStyle name="Normal 3 3 4 2 4 6" xfId="15669"/>
    <cellStyle name="Normal 3 3 4 2 4 6 2" xfId="44405"/>
    <cellStyle name="Normal 3 3 4 2 4 7" xfId="30081"/>
    <cellStyle name="Normal 3 3 4 2 5" xfId="1551"/>
    <cellStyle name="Normal 3 3 4 2 5 2" xfId="3355"/>
    <cellStyle name="Normal 3 3 4 2 5 2 2" xfId="7014"/>
    <cellStyle name="Normal 3 3 4 2 5 2 2 2" xfId="14274"/>
    <cellStyle name="Normal 3 3 4 2 5 2 2 2 2" xfId="28652"/>
    <cellStyle name="Normal 3 3 4 2 5 2 2 2 2 2" xfId="57386"/>
    <cellStyle name="Normal 3 3 4 2 5 2 2 2 3" xfId="43062"/>
    <cellStyle name="Normal 3 3 4 2 5 2 2 3" xfId="21489"/>
    <cellStyle name="Normal 3 3 4 2 5 2 2 3 2" xfId="50224"/>
    <cellStyle name="Normal 3 3 4 2 5 2 2 4" xfId="35900"/>
    <cellStyle name="Normal 3 3 4 2 5 2 3" xfId="10687"/>
    <cellStyle name="Normal 3 3 4 2 5 2 3 2" xfId="25070"/>
    <cellStyle name="Normal 3 3 4 2 5 2 3 2 2" xfId="53805"/>
    <cellStyle name="Normal 3 3 4 2 5 2 3 3" xfId="39481"/>
    <cellStyle name="Normal 3 3 4 2 5 2 4" xfId="17907"/>
    <cellStyle name="Normal 3 3 4 2 5 2 4 2" xfId="46643"/>
    <cellStyle name="Normal 3 3 4 2 5 2 5" xfId="32319"/>
    <cellStyle name="Normal 3 3 4 2 5 3" xfId="5224"/>
    <cellStyle name="Normal 3 3 4 2 5 3 2" xfId="12484"/>
    <cellStyle name="Normal 3 3 4 2 5 3 2 2" xfId="26862"/>
    <cellStyle name="Normal 3 3 4 2 5 3 2 2 2" xfId="55596"/>
    <cellStyle name="Normal 3 3 4 2 5 3 2 3" xfId="41272"/>
    <cellStyle name="Normal 3 3 4 2 5 3 3" xfId="19699"/>
    <cellStyle name="Normal 3 3 4 2 5 3 3 2" xfId="48434"/>
    <cellStyle name="Normal 3 3 4 2 5 3 4" xfId="34110"/>
    <cellStyle name="Normal 3 3 4 2 5 4" xfId="8897"/>
    <cellStyle name="Normal 3 3 4 2 5 4 2" xfId="23280"/>
    <cellStyle name="Normal 3 3 4 2 5 4 2 2" xfId="52015"/>
    <cellStyle name="Normal 3 3 4 2 5 4 3" xfId="37691"/>
    <cellStyle name="Normal 3 3 4 2 5 5" xfId="16117"/>
    <cellStyle name="Normal 3 3 4 2 5 5 2" xfId="44853"/>
    <cellStyle name="Normal 3 3 4 2 5 6" xfId="30529"/>
    <cellStyle name="Normal 3 3 4 2 6" xfId="2459"/>
    <cellStyle name="Normal 3 3 4 2 6 2" xfId="6119"/>
    <cellStyle name="Normal 3 3 4 2 6 2 2" xfId="13379"/>
    <cellStyle name="Normal 3 3 4 2 6 2 2 2" xfId="27757"/>
    <cellStyle name="Normal 3 3 4 2 6 2 2 2 2" xfId="56491"/>
    <cellStyle name="Normal 3 3 4 2 6 2 2 3" xfId="42167"/>
    <cellStyle name="Normal 3 3 4 2 6 2 3" xfId="20594"/>
    <cellStyle name="Normal 3 3 4 2 6 2 3 2" xfId="49329"/>
    <cellStyle name="Normal 3 3 4 2 6 2 4" xfId="35005"/>
    <cellStyle name="Normal 3 3 4 2 6 3" xfId="9792"/>
    <cellStyle name="Normal 3 3 4 2 6 3 2" xfId="24175"/>
    <cellStyle name="Normal 3 3 4 2 6 3 2 2" xfId="52910"/>
    <cellStyle name="Normal 3 3 4 2 6 3 3" xfId="38586"/>
    <cellStyle name="Normal 3 3 4 2 6 4" xfId="17012"/>
    <cellStyle name="Normal 3 3 4 2 6 4 2" xfId="45748"/>
    <cellStyle name="Normal 3 3 4 2 6 5" xfId="31424"/>
    <cellStyle name="Normal 3 3 4 2 7" xfId="4318"/>
    <cellStyle name="Normal 3 3 4 2 7 2" xfId="11588"/>
    <cellStyle name="Normal 3 3 4 2 7 2 2" xfId="25967"/>
    <cellStyle name="Normal 3 3 4 2 7 2 2 2" xfId="54701"/>
    <cellStyle name="Normal 3 3 4 2 7 2 3" xfId="40377"/>
    <cellStyle name="Normal 3 3 4 2 7 3" xfId="18804"/>
    <cellStyle name="Normal 3 3 4 2 7 3 2" xfId="47539"/>
    <cellStyle name="Normal 3 3 4 2 7 4" xfId="33215"/>
    <cellStyle name="Normal 3 3 4 2 8" xfId="7987"/>
    <cellStyle name="Normal 3 3 4 2 8 2" xfId="22385"/>
    <cellStyle name="Normal 3 3 4 2 8 2 2" xfId="51120"/>
    <cellStyle name="Normal 3 3 4 2 8 3" xfId="36796"/>
    <cellStyle name="Normal 3 3 4 2 9" xfId="15222"/>
    <cellStyle name="Normal 3 3 4 2 9 2" xfId="43958"/>
    <cellStyle name="Normal 3 3 4 3" xfId="583"/>
    <cellStyle name="Normal 3 3 4 3 2" xfId="860"/>
    <cellStyle name="Normal 3 3 4 3 2 2" xfId="1307"/>
    <cellStyle name="Normal 3 3 4 3 2 2 2" xfId="2290"/>
    <cellStyle name="Normal 3 3 4 3 2 2 2 2" xfId="4082"/>
    <cellStyle name="Normal 3 3 4 3 2 2 2 2 2" xfId="7741"/>
    <cellStyle name="Normal 3 3 4 3 2 2 2 2 2 2" xfId="15001"/>
    <cellStyle name="Normal 3 3 4 3 2 2 2 2 2 2 2" xfId="29379"/>
    <cellStyle name="Normal 3 3 4 3 2 2 2 2 2 2 2 2" xfId="58113"/>
    <cellStyle name="Normal 3 3 4 3 2 2 2 2 2 2 3" xfId="43789"/>
    <cellStyle name="Normal 3 3 4 3 2 2 2 2 2 3" xfId="22216"/>
    <cellStyle name="Normal 3 3 4 3 2 2 2 2 2 3 2" xfId="50951"/>
    <cellStyle name="Normal 3 3 4 3 2 2 2 2 2 4" xfId="36627"/>
    <cellStyle name="Normal 3 3 4 3 2 2 2 2 3" xfId="11414"/>
    <cellStyle name="Normal 3 3 4 3 2 2 2 2 3 2" xfId="25797"/>
    <cellStyle name="Normal 3 3 4 3 2 2 2 2 3 2 2" xfId="54532"/>
    <cellStyle name="Normal 3 3 4 3 2 2 2 2 3 3" xfId="40208"/>
    <cellStyle name="Normal 3 3 4 3 2 2 2 2 4" xfId="18634"/>
    <cellStyle name="Normal 3 3 4 3 2 2 2 2 4 2" xfId="47370"/>
    <cellStyle name="Normal 3 3 4 3 2 2 2 2 5" xfId="33046"/>
    <cellStyle name="Normal 3 3 4 3 2 2 2 3" xfId="5951"/>
    <cellStyle name="Normal 3 3 4 3 2 2 2 3 2" xfId="13211"/>
    <cellStyle name="Normal 3 3 4 3 2 2 2 3 2 2" xfId="27589"/>
    <cellStyle name="Normal 3 3 4 3 2 2 2 3 2 2 2" xfId="56323"/>
    <cellStyle name="Normal 3 3 4 3 2 2 2 3 2 3" xfId="41999"/>
    <cellStyle name="Normal 3 3 4 3 2 2 2 3 3" xfId="20426"/>
    <cellStyle name="Normal 3 3 4 3 2 2 2 3 3 2" xfId="49161"/>
    <cellStyle name="Normal 3 3 4 3 2 2 2 3 4" xfId="34837"/>
    <cellStyle name="Normal 3 3 4 3 2 2 2 4" xfId="9624"/>
    <cellStyle name="Normal 3 3 4 3 2 2 2 4 2" xfId="24007"/>
    <cellStyle name="Normal 3 3 4 3 2 2 2 4 2 2" xfId="52742"/>
    <cellStyle name="Normal 3 3 4 3 2 2 2 4 3" xfId="38418"/>
    <cellStyle name="Normal 3 3 4 3 2 2 2 5" xfId="16844"/>
    <cellStyle name="Normal 3 3 4 3 2 2 2 5 2" xfId="45580"/>
    <cellStyle name="Normal 3 3 4 3 2 2 2 6" xfId="31256"/>
    <cellStyle name="Normal 3 3 4 3 2 2 3" xfId="3186"/>
    <cellStyle name="Normal 3 3 4 3 2 2 3 2" xfId="6846"/>
    <cellStyle name="Normal 3 3 4 3 2 2 3 2 2" xfId="14106"/>
    <cellStyle name="Normal 3 3 4 3 2 2 3 2 2 2" xfId="28484"/>
    <cellStyle name="Normal 3 3 4 3 2 2 3 2 2 2 2" xfId="57218"/>
    <cellStyle name="Normal 3 3 4 3 2 2 3 2 2 3" xfId="42894"/>
    <cellStyle name="Normal 3 3 4 3 2 2 3 2 3" xfId="21321"/>
    <cellStyle name="Normal 3 3 4 3 2 2 3 2 3 2" xfId="50056"/>
    <cellStyle name="Normal 3 3 4 3 2 2 3 2 4" xfId="35732"/>
    <cellStyle name="Normal 3 3 4 3 2 2 3 3" xfId="10519"/>
    <cellStyle name="Normal 3 3 4 3 2 2 3 3 2" xfId="24902"/>
    <cellStyle name="Normal 3 3 4 3 2 2 3 3 2 2" xfId="53637"/>
    <cellStyle name="Normal 3 3 4 3 2 2 3 3 3" xfId="39313"/>
    <cellStyle name="Normal 3 3 4 3 2 2 3 4" xfId="17739"/>
    <cellStyle name="Normal 3 3 4 3 2 2 3 4 2" xfId="46475"/>
    <cellStyle name="Normal 3 3 4 3 2 2 3 5" xfId="32151"/>
    <cellStyle name="Normal 3 3 4 3 2 2 4" xfId="5051"/>
    <cellStyle name="Normal 3 3 4 3 2 2 4 2" xfId="12316"/>
    <cellStyle name="Normal 3 3 4 3 2 2 4 2 2" xfId="26694"/>
    <cellStyle name="Normal 3 3 4 3 2 2 4 2 2 2" xfId="55428"/>
    <cellStyle name="Normal 3 3 4 3 2 2 4 2 3" xfId="41104"/>
    <cellStyle name="Normal 3 3 4 3 2 2 4 3" xfId="19531"/>
    <cellStyle name="Normal 3 3 4 3 2 2 4 3 2" xfId="48266"/>
    <cellStyle name="Normal 3 3 4 3 2 2 4 4" xfId="33942"/>
    <cellStyle name="Normal 3 3 4 3 2 2 5" xfId="8723"/>
    <cellStyle name="Normal 3 3 4 3 2 2 5 2" xfId="23112"/>
    <cellStyle name="Normal 3 3 4 3 2 2 5 2 2" xfId="51847"/>
    <cellStyle name="Normal 3 3 4 3 2 2 5 3" xfId="37523"/>
    <cellStyle name="Normal 3 3 4 3 2 2 6" xfId="15949"/>
    <cellStyle name="Normal 3 3 4 3 2 2 6 2" xfId="44685"/>
    <cellStyle name="Normal 3 3 4 3 2 2 7" xfId="30361"/>
    <cellStyle name="Normal 3 3 4 3 2 3" xfId="1843"/>
    <cellStyle name="Normal 3 3 4 3 2 3 2" xfId="3635"/>
    <cellStyle name="Normal 3 3 4 3 2 3 2 2" xfId="7294"/>
    <cellStyle name="Normal 3 3 4 3 2 3 2 2 2" xfId="14554"/>
    <cellStyle name="Normal 3 3 4 3 2 3 2 2 2 2" xfId="28932"/>
    <cellStyle name="Normal 3 3 4 3 2 3 2 2 2 2 2" xfId="57666"/>
    <cellStyle name="Normal 3 3 4 3 2 3 2 2 2 3" xfId="43342"/>
    <cellStyle name="Normal 3 3 4 3 2 3 2 2 3" xfId="21769"/>
    <cellStyle name="Normal 3 3 4 3 2 3 2 2 3 2" xfId="50504"/>
    <cellStyle name="Normal 3 3 4 3 2 3 2 2 4" xfId="36180"/>
    <cellStyle name="Normal 3 3 4 3 2 3 2 3" xfId="10967"/>
    <cellStyle name="Normal 3 3 4 3 2 3 2 3 2" xfId="25350"/>
    <cellStyle name="Normal 3 3 4 3 2 3 2 3 2 2" xfId="54085"/>
    <cellStyle name="Normal 3 3 4 3 2 3 2 3 3" xfId="39761"/>
    <cellStyle name="Normal 3 3 4 3 2 3 2 4" xfId="18187"/>
    <cellStyle name="Normal 3 3 4 3 2 3 2 4 2" xfId="46923"/>
    <cellStyle name="Normal 3 3 4 3 2 3 2 5" xfId="32599"/>
    <cellStyle name="Normal 3 3 4 3 2 3 3" xfId="5504"/>
    <cellStyle name="Normal 3 3 4 3 2 3 3 2" xfId="12764"/>
    <cellStyle name="Normal 3 3 4 3 2 3 3 2 2" xfId="27142"/>
    <cellStyle name="Normal 3 3 4 3 2 3 3 2 2 2" xfId="55876"/>
    <cellStyle name="Normal 3 3 4 3 2 3 3 2 3" xfId="41552"/>
    <cellStyle name="Normal 3 3 4 3 2 3 3 3" xfId="19979"/>
    <cellStyle name="Normal 3 3 4 3 2 3 3 3 2" xfId="48714"/>
    <cellStyle name="Normal 3 3 4 3 2 3 3 4" xfId="34390"/>
    <cellStyle name="Normal 3 3 4 3 2 3 4" xfId="9177"/>
    <cellStyle name="Normal 3 3 4 3 2 3 4 2" xfId="23560"/>
    <cellStyle name="Normal 3 3 4 3 2 3 4 2 2" xfId="52295"/>
    <cellStyle name="Normal 3 3 4 3 2 3 4 3" xfId="37971"/>
    <cellStyle name="Normal 3 3 4 3 2 3 5" xfId="16397"/>
    <cellStyle name="Normal 3 3 4 3 2 3 5 2" xfId="45133"/>
    <cellStyle name="Normal 3 3 4 3 2 3 6" xfId="30809"/>
    <cellStyle name="Normal 3 3 4 3 2 4" xfId="2739"/>
    <cellStyle name="Normal 3 3 4 3 2 4 2" xfId="6399"/>
    <cellStyle name="Normal 3 3 4 3 2 4 2 2" xfId="13659"/>
    <cellStyle name="Normal 3 3 4 3 2 4 2 2 2" xfId="28037"/>
    <cellStyle name="Normal 3 3 4 3 2 4 2 2 2 2" xfId="56771"/>
    <cellStyle name="Normal 3 3 4 3 2 4 2 2 3" xfId="42447"/>
    <cellStyle name="Normal 3 3 4 3 2 4 2 3" xfId="20874"/>
    <cellStyle name="Normal 3 3 4 3 2 4 2 3 2" xfId="49609"/>
    <cellStyle name="Normal 3 3 4 3 2 4 2 4" xfId="35285"/>
    <cellStyle name="Normal 3 3 4 3 2 4 3" xfId="10072"/>
    <cellStyle name="Normal 3 3 4 3 2 4 3 2" xfId="24455"/>
    <cellStyle name="Normal 3 3 4 3 2 4 3 2 2" xfId="53190"/>
    <cellStyle name="Normal 3 3 4 3 2 4 3 3" xfId="38866"/>
    <cellStyle name="Normal 3 3 4 3 2 4 4" xfId="17292"/>
    <cellStyle name="Normal 3 3 4 3 2 4 4 2" xfId="46028"/>
    <cellStyle name="Normal 3 3 4 3 2 4 5" xfId="31704"/>
    <cellStyle name="Normal 3 3 4 3 2 5" xfId="4604"/>
    <cellStyle name="Normal 3 3 4 3 2 5 2" xfId="11869"/>
    <cellStyle name="Normal 3 3 4 3 2 5 2 2" xfId="26247"/>
    <cellStyle name="Normal 3 3 4 3 2 5 2 2 2" xfId="54981"/>
    <cellStyle name="Normal 3 3 4 3 2 5 2 3" xfId="40657"/>
    <cellStyle name="Normal 3 3 4 3 2 5 3" xfId="19084"/>
    <cellStyle name="Normal 3 3 4 3 2 5 3 2" xfId="47819"/>
    <cellStyle name="Normal 3 3 4 3 2 5 4" xfId="33495"/>
    <cellStyle name="Normal 3 3 4 3 2 6" xfId="8276"/>
    <cellStyle name="Normal 3 3 4 3 2 6 2" xfId="22665"/>
    <cellStyle name="Normal 3 3 4 3 2 6 2 2" xfId="51400"/>
    <cellStyle name="Normal 3 3 4 3 2 6 3" xfId="37076"/>
    <cellStyle name="Normal 3 3 4 3 2 7" xfId="15502"/>
    <cellStyle name="Normal 3 3 4 3 2 7 2" xfId="44238"/>
    <cellStyle name="Normal 3 3 4 3 2 8" xfId="29914"/>
    <cellStyle name="Normal 3 3 4 3 3" xfId="1083"/>
    <cellStyle name="Normal 3 3 4 3 3 2" xfId="2066"/>
    <cellStyle name="Normal 3 3 4 3 3 2 2" xfId="3858"/>
    <cellStyle name="Normal 3 3 4 3 3 2 2 2" xfId="7517"/>
    <cellStyle name="Normal 3 3 4 3 3 2 2 2 2" xfId="14777"/>
    <cellStyle name="Normal 3 3 4 3 3 2 2 2 2 2" xfId="29155"/>
    <cellStyle name="Normal 3 3 4 3 3 2 2 2 2 2 2" xfId="57889"/>
    <cellStyle name="Normal 3 3 4 3 3 2 2 2 2 3" xfId="43565"/>
    <cellStyle name="Normal 3 3 4 3 3 2 2 2 3" xfId="21992"/>
    <cellStyle name="Normal 3 3 4 3 3 2 2 2 3 2" xfId="50727"/>
    <cellStyle name="Normal 3 3 4 3 3 2 2 2 4" xfId="36403"/>
    <cellStyle name="Normal 3 3 4 3 3 2 2 3" xfId="11190"/>
    <cellStyle name="Normal 3 3 4 3 3 2 2 3 2" xfId="25573"/>
    <cellStyle name="Normal 3 3 4 3 3 2 2 3 2 2" xfId="54308"/>
    <cellStyle name="Normal 3 3 4 3 3 2 2 3 3" xfId="39984"/>
    <cellStyle name="Normal 3 3 4 3 3 2 2 4" xfId="18410"/>
    <cellStyle name="Normal 3 3 4 3 3 2 2 4 2" xfId="47146"/>
    <cellStyle name="Normal 3 3 4 3 3 2 2 5" xfId="32822"/>
    <cellStyle name="Normal 3 3 4 3 3 2 3" xfId="5727"/>
    <cellStyle name="Normal 3 3 4 3 3 2 3 2" xfId="12987"/>
    <cellStyle name="Normal 3 3 4 3 3 2 3 2 2" xfId="27365"/>
    <cellStyle name="Normal 3 3 4 3 3 2 3 2 2 2" xfId="56099"/>
    <cellStyle name="Normal 3 3 4 3 3 2 3 2 3" xfId="41775"/>
    <cellStyle name="Normal 3 3 4 3 3 2 3 3" xfId="20202"/>
    <cellStyle name="Normal 3 3 4 3 3 2 3 3 2" xfId="48937"/>
    <cellStyle name="Normal 3 3 4 3 3 2 3 4" xfId="34613"/>
    <cellStyle name="Normal 3 3 4 3 3 2 4" xfId="9400"/>
    <cellStyle name="Normal 3 3 4 3 3 2 4 2" xfId="23783"/>
    <cellStyle name="Normal 3 3 4 3 3 2 4 2 2" xfId="52518"/>
    <cellStyle name="Normal 3 3 4 3 3 2 4 3" xfId="38194"/>
    <cellStyle name="Normal 3 3 4 3 3 2 5" xfId="16620"/>
    <cellStyle name="Normal 3 3 4 3 3 2 5 2" xfId="45356"/>
    <cellStyle name="Normal 3 3 4 3 3 2 6" xfId="31032"/>
    <cellStyle name="Normal 3 3 4 3 3 3" xfId="2962"/>
    <cellStyle name="Normal 3 3 4 3 3 3 2" xfId="6622"/>
    <cellStyle name="Normal 3 3 4 3 3 3 2 2" xfId="13882"/>
    <cellStyle name="Normal 3 3 4 3 3 3 2 2 2" xfId="28260"/>
    <cellStyle name="Normal 3 3 4 3 3 3 2 2 2 2" xfId="56994"/>
    <cellStyle name="Normal 3 3 4 3 3 3 2 2 3" xfId="42670"/>
    <cellStyle name="Normal 3 3 4 3 3 3 2 3" xfId="21097"/>
    <cellStyle name="Normal 3 3 4 3 3 3 2 3 2" xfId="49832"/>
    <cellStyle name="Normal 3 3 4 3 3 3 2 4" xfId="35508"/>
    <cellStyle name="Normal 3 3 4 3 3 3 3" xfId="10295"/>
    <cellStyle name="Normal 3 3 4 3 3 3 3 2" xfId="24678"/>
    <cellStyle name="Normal 3 3 4 3 3 3 3 2 2" xfId="53413"/>
    <cellStyle name="Normal 3 3 4 3 3 3 3 3" xfId="39089"/>
    <cellStyle name="Normal 3 3 4 3 3 3 4" xfId="17515"/>
    <cellStyle name="Normal 3 3 4 3 3 3 4 2" xfId="46251"/>
    <cellStyle name="Normal 3 3 4 3 3 3 5" xfId="31927"/>
    <cellStyle name="Normal 3 3 4 3 3 4" xfId="4827"/>
    <cellStyle name="Normal 3 3 4 3 3 4 2" xfId="12092"/>
    <cellStyle name="Normal 3 3 4 3 3 4 2 2" xfId="26470"/>
    <cellStyle name="Normal 3 3 4 3 3 4 2 2 2" xfId="55204"/>
    <cellStyle name="Normal 3 3 4 3 3 4 2 3" xfId="40880"/>
    <cellStyle name="Normal 3 3 4 3 3 4 3" xfId="19307"/>
    <cellStyle name="Normal 3 3 4 3 3 4 3 2" xfId="48042"/>
    <cellStyle name="Normal 3 3 4 3 3 4 4" xfId="33718"/>
    <cellStyle name="Normal 3 3 4 3 3 5" xfId="8499"/>
    <cellStyle name="Normal 3 3 4 3 3 5 2" xfId="22888"/>
    <cellStyle name="Normal 3 3 4 3 3 5 2 2" xfId="51623"/>
    <cellStyle name="Normal 3 3 4 3 3 5 3" xfId="37299"/>
    <cellStyle name="Normal 3 3 4 3 3 6" xfId="15725"/>
    <cellStyle name="Normal 3 3 4 3 3 6 2" xfId="44461"/>
    <cellStyle name="Normal 3 3 4 3 3 7" xfId="30137"/>
    <cellStyle name="Normal 3 3 4 3 4" xfId="1615"/>
    <cellStyle name="Normal 3 3 4 3 4 2" xfId="3411"/>
    <cellStyle name="Normal 3 3 4 3 4 2 2" xfId="7070"/>
    <cellStyle name="Normal 3 3 4 3 4 2 2 2" xfId="14330"/>
    <cellStyle name="Normal 3 3 4 3 4 2 2 2 2" xfId="28708"/>
    <cellStyle name="Normal 3 3 4 3 4 2 2 2 2 2" xfId="57442"/>
    <cellStyle name="Normal 3 3 4 3 4 2 2 2 3" xfId="43118"/>
    <cellStyle name="Normal 3 3 4 3 4 2 2 3" xfId="21545"/>
    <cellStyle name="Normal 3 3 4 3 4 2 2 3 2" xfId="50280"/>
    <cellStyle name="Normal 3 3 4 3 4 2 2 4" xfId="35956"/>
    <cellStyle name="Normal 3 3 4 3 4 2 3" xfId="10743"/>
    <cellStyle name="Normal 3 3 4 3 4 2 3 2" xfId="25126"/>
    <cellStyle name="Normal 3 3 4 3 4 2 3 2 2" xfId="53861"/>
    <cellStyle name="Normal 3 3 4 3 4 2 3 3" xfId="39537"/>
    <cellStyle name="Normal 3 3 4 3 4 2 4" xfId="17963"/>
    <cellStyle name="Normal 3 3 4 3 4 2 4 2" xfId="46699"/>
    <cellStyle name="Normal 3 3 4 3 4 2 5" xfId="32375"/>
    <cellStyle name="Normal 3 3 4 3 4 3" xfId="5280"/>
    <cellStyle name="Normal 3 3 4 3 4 3 2" xfId="12540"/>
    <cellStyle name="Normal 3 3 4 3 4 3 2 2" xfId="26918"/>
    <cellStyle name="Normal 3 3 4 3 4 3 2 2 2" xfId="55652"/>
    <cellStyle name="Normal 3 3 4 3 4 3 2 3" xfId="41328"/>
    <cellStyle name="Normal 3 3 4 3 4 3 3" xfId="19755"/>
    <cellStyle name="Normal 3 3 4 3 4 3 3 2" xfId="48490"/>
    <cellStyle name="Normal 3 3 4 3 4 3 4" xfId="34166"/>
    <cellStyle name="Normal 3 3 4 3 4 4" xfId="8953"/>
    <cellStyle name="Normal 3 3 4 3 4 4 2" xfId="23336"/>
    <cellStyle name="Normal 3 3 4 3 4 4 2 2" xfId="52071"/>
    <cellStyle name="Normal 3 3 4 3 4 4 3" xfId="37747"/>
    <cellStyle name="Normal 3 3 4 3 4 5" xfId="16173"/>
    <cellStyle name="Normal 3 3 4 3 4 5 2" xfId="44909"/>
    <cellStyle name="Normal 3 3 4 3 4 6" xfId="30585"/>
    <cellStyle name="Normal 3 3 4 3 5" xfId="2515"/>
    <cellStyle name="Normal 3 3 4 3 5 2" xfId="6175"/>
    <cellStyle name="Normal 3 3 4 3 5 2 2" xfId="13435"/>
    <cellStyle name="Normal 3 3 4 3 5 2 2 2" xfId="27813"/>
    <cellStyle name="Normal 3 3 4 3 5 2 2 2 2" xfId="56547"/>
    <cellStyle name="Normal 3 3 4 3 5 2 2 3" xfId="42223"/>
    <cellStyle name="Normal 3 3 4 3 5 2 3" xfId="20650"/>
    <cellStyle name="Normal 3 3 4 3 5 2 3 2" xfId="49385"/>
    <cellStyle name="Normal 3 3 4 3 5 2 4" xfId="35061"/>
    <cellStyle name="Normal 3 3 4 3 5 3" xfId="9848"/>
    <cellStyle name="Normal 3 3 4 3 5 3 2" xfId="24231"/>
    <cellStyle name="Normal 3 3 4 3 5 3 2 2" xfId="52966"/>
    <cellStyle name="Normal 3 3 4 3 5 3 3" xfId="38642"/>
    <cellStyle name="Normal 3 3 4 3 5 4" xfId="17068"/>
    <cellStyle name="Normal 3 3 4 3 5 4 2" xfId="45804"/>
    <cellStyle name="Normal 3 3 4 3 5 5" xfId="31480"/>
    <cellStyle name="Normal 3 3 4 3 6" xfId="4378"/>
    <cellStyle name="Normal 3 3 4 3 6 2" xfId="11645"/>
    <cellStyle name="Normal 3 3 4 3 6 2 2" xfId="26023"/>
    <cellStyle name="Normal 3 3 4 3 6 2 2 2" xfId="54757"/>
    <cellStyle name="Normal 3 3 4 3 6 2 3" xfId="40433"/>
    <cellStyle name="Normal 3 3 4 3 6 3" xfId="18860"/>
    <cellStyle name="Normal 3 3 4 3 6 3 2" xfId="47595"/>
    <cellStyle name="Normal 3 3 4 3 6 4" xfId="33271"/>
    <cellStyle name="Normal 3 3 4 3 7" xfId="8049"/>
    <cellStyle name="Normal 3 3 4 3 7 2" xfId="22441"/>
    <cellStyle name="Normal 3 3 4 3 7 2 2" xfId="51176"/>
    <cellStyle name="Normal 3 3 4 3 7 3" xfId="36852"/>
    <cellStyle name="Normal 3 3 4 3 8" xfId="15278"/>
    <cellStyle name="Normal 3 3 4 3 8 2" xfId="44014"/>
    <cellStyle name="Normal 3 3 4 3 9" xfId="29690"/>
    <cellStyle name="Normal 3 3 4 4" xfId="745"/>
    <cellStyle name="Normal 3 3 4 4 2" xfId="1195"/>
    <cellStyle name="Normal 3 3 4 4 2 2" xfId="2178"/>
    <cellStyle name="Normal 3 3 4 4 2 2 2" xfId="3970"/>
    <cellStyle name="Normal 3 3 4 4 2 2 2 2" xfId="7629"/>
    <cellStyle name="Normal 3 3 4 4 2 2 2 2 2" xfId="14889"/>
    <cellStyle name="Normal 3 3 4 4 2 2 2 2 2 2" xfId="29267"/>
    <cellStyle name="Normal 3 3 4 4 2 2 2 2 2 2 2" xfId="58001"/>
    <cellStyle name="Normal 3 3 4 4 2 2 2 2 2 3" xfId="43677"/>
    <cellStyle name="Normal 3 3 4 4 2 2 2 2 3" xfId="22104"/>
    <cellStyle name="Normal 3 3 4 4 2 2 2 2 3 2" xfId="50839"/>
    <cellStyle name="Normal 3 3 4 4 2 2 2 2 4" xfId="36515"/>
    <cellStyle name="Normal 3 3 4 4 2 2 2 3" xfId="11302"/>
    <cellStyle name="Normal 3 3 4 4 2 2 2 3 2" xfId="25685"/>
    <cellStyle name="Normal 3 3 4 4 2 2 2 3 2 2" xfId="54420"/>
    <cellStyle name="Normal 3 3 4 4 2 2 2 3 3" xfId="40096"/>
    <cellStyle name="Normal 3 3 4 4 2 2 2 4" xfId="18522"/>
    <cellStyle name="Normal 3 3 4 4 2 2 2 4 2" xfId="47258"/>
    <cellStyle name="Normal 3 3 4 4 2 2 2 5" xfId="32934"/>
    <cellStyle name="Normal 3 3 4 4 2 2 3" xfId="5839"/>
    <cellStyle name="Normal 3 3 4 4 2 2 3 2" xfId="13099"/>
    <cellStyle name="Normal 3 3 4 4 2 2 3 2 2" xfId="27477"/>
    <cellStyle name="Normal 3 3 4 4 2 2 3 2 2 2" xfId="56211"/>
    <cellStyle name="Normal 3 3 4 4 2 2 3 2 3" xfId="41887"/>
    <cellStyle name="Normal 3 3 4 4 2 2 3 3" xfId="20314"/>
    <cellStyle name="Normal 3 3 4 4 2 2 3 3 2" xfId="49049"/>
    <cellStyle name="Normal 3 3 4 4 2 2 3 4" xfId="34725"/>
    <cellStyle name="Normal 3 3 4 4 2 2 4" xfId="9512"/>
    <cellStyle name="Normal 3 3 4 4 2 2 4 2" xfId="23895"/>
    <cellStyle name="Normal 3 3 4 4 2 2 4 2 2" xfId="52630"/>
    <cellStyle name="Normal 3 3 4 4 2 2 4 3" xfId="38306"/>
    <cellStyle name="Normal 3 3 4 4 2 2 5" xfId="16732"/>
    <cellStyle name="Normal 3 3 4 4 2 2 5 2" xfId="45468"/>
    <cellStyle name="Normal 3 3 4 4 2 2 6" xfId="31144"/>
    <cellStyle name="Normal 3 3 4 4 2 3" xfId="3074"/>
    <cellStyle name="Normal 3 3 4 4 2 3 2" xfId="6734"/>
    <cellStyle name="Normal 3 3 4 4 2 3 2 2" xfId="13994"/>
    <cellStyle name="Normal 3 3 4 4 2 3 2 2 2" xfId="28372"/>
    <cellStyle name="Normal 3 3 4 4 2 3 2 2 2 2" xfId="57106"/>
    <cellStyle name="Normal 3 3 4 4 2 3 2 2 3" xfId="42782"/>
    <cellStyle name="Normal 3 3 4 4 2 3 2 3" xfId="21209"/>
    <cellStyle name="Normal 3 3 4 4 2 3 2 3 2" xfId="49944"/>
    <cellStyle name="Normal 3 3 4 4 2 3 2 4" xfId="35620"/>
    <cellStyle name="Normal 3 3 4 4 2 3 3" xfId="10407"/>
    <cellStyle name="Normal 3 3 4 4 2 3 3 2" xfId="24790"/>
    <cellStyle name="Normal 3 3 4 4 2 3 3 2 2" xfId="53525"/>
    <cellStyle name="Normal 3 3 4 4 2 3 3 3" xfId="39201"/>
    <cellStyle name="Normal 3 3 4 4 2 3 4" xfId="17627"/>
    <cellStyle name="Normal 3 3 4 4 2 3 4 2" xfId="46363"/>
    <cellStyle name="Normal 3 3 4 4 2 3 5" xfId="32039"/>
    <cellStyle name="Normal 3 3 4 4 2 4" xfId="4939"/>
    <cellStyle name="Normal 3 3 4 4 2 4 2" xfId="12204"/>
    <cellStyle name="Normal 3 3 4 4 2 4 2 2" xfId="26582"/>
    <cellStyle name="Normal 3 3 4 4 2 4 2 2 2" xfId="55316"/>
    <cellStyle name="Normal 3 3 4 4 2 4 2 3" xfId="40992"/>
    <cellStyle name="Normal 3 3 4 4 2 4 3" xfId="19419"/>
    <cellStyle name="Normal 3 3 4 4 2 4 3 2" xfId="48154"/>
    <cellStyle name="Normal 3 3 4 4 2 4 4" xfId="33830"/>
    <cellStyle name="Normal 3 3 4 4 2 5" xfId="8611"/>
    <cellStyle name="Normal 3 3 4 4 2 5 2" xfId="23000"/>
    <cellStyle name="Normal 3 3 4 4 2 5 2 2" xfId="51735"/>
    <cellStyle name="Normal 3 3 4 4 2 5 3" xfId="37411"/>
    <cellStyle name="Normal 3 3 4 4 2 6" xfId="15837"/>
    <cellStyle name="Normal 3 3 4 4 2 6 2" xfId="44573"/>
    <cellStyle name="Normal 3 3 4 4 2 7" xfId="30249"/>
    <cellStyle name="Normal 3 3 4 4 3" xfId="1731"/>
    <cellStyle name="Normal 3 3 4 4 3 2" xfId="3523"/>
    <cellStyle name="Normal 3 3 4 4 3 2 2" xfId="7182"/>
    <cellStyle name="Normal 3 3 4 4 3 2 2 2" xfId="14442"/>
    <cellStyle name="Normal 3 3 4 4 3 2 2 2 2" xfId="28820"/>
    <cellStyle name="Normal 3 3 4 4 3 2 2 2 2 2" xfId="57554"/>
    <cellStyle name="Normal 3 3 4 4 3 2 2 2 3" xfId="43230"/>
    <cellStyle name="Normal 3 3 4 4 3 2 2 3" xfId="21657"/>
    <cellStyle name="Normal 3 3 4 4 3 2 2 3 2" xfId="50392"/>
    <cellStyle name="Normal 3 3 4 4 3 2 2 4" xfId="36068"/>
    <cellStyle name="Normal 3 3 4 4 3 2 3" xfId="10855"/>
    <cellStyle name="Normal 3 3 4 4 3 2 3 2" xfId="25238"/>
    <cellStyle name="Normal 3 3 4 4 3 2 3 2 2" xfId="53973"/>
    <cellStyle name="Normal 3 3 4 4 3 2 3 3" xfId="39649"/>
    <cellStyle name="Normal 3 3 4 4 3 2 4" xfId="18075"/>
    <cellStyle name="Normal 3 3 4 4 3 2 4 2" xfId="46811"/>
    <cellStyle name="Normal 3 3 4 4 3 2 5" xfId="32487"/>
    <cellStyle name="Normal 3 3 4 4 3 3" xfId="5392"/>
    <cellStyle name="Normal 3 3 4 4 3 3 2" xfId="12652"/>
    <cellStyle name="Normal 3 3 4 4 3 3 2 2" xfId="27030"/>
    <cellStyle name="Normal 3 3 4 4 3 3 2 2 2" xfId="55764"/>
    <cellStyle name="Normal 3 3 4 4 3 3 2 3" xfId="41440"/>
    <cellStyle name="Normal 3 3 4 4 3 3 3" xfId="19867"/>
    <cellStyle name="Normal 3 3 4 4 3 3 3 2" xfId="48602"/>
    <cellStyle name="Normal 3 3 4 4 3 3 4" xfId="34278"/>
    <cellStyle name="Normal 3 3 4 4 3 4" xfId="9065"/>
    <cellStyle name="Normal 3 3 4 4 3 4 2" xfId="23448"/>
    <cellStyle name="Normal 3 3 4 4 3 4 2 2" xfId="52183"/>
    <cellStyle name="Normal 3 3 4 4 3 4 3" xfId="37859"/>
    <cellStyle name="Normal 3 3 4 4 3 5" xfId="16285"/>
    <cellStyle name="Normal 3 3 4 4 3 5 2" xfId="45021"/>
    <cellStyle name="Normal 3 3 4 4 3 6" xfId="30697"/>
    <cellStyle name="Normal 3 3 4 4 4" xfId="2627"/>
    <cellStyle name="Normal 3 3 4 4 4 2" xfId="6287"/>
    <cellStyle name="Normal 3 3 4 4 4 2 2" xfId="13547"/>
    <cellStyle name="Normal 3 3 4 4 4 2 2 2" xfId="27925"/>
    <cellStyle name="Normal 3 3 4 4 4 2 2 2 2" xfId="56659"/>
    <cellStyle name="Normal 3 3 4 4 4 2 2 3" xfId="42335"/>
    <cellStyle name="Normal 3 3 4 4 4 2 3" xfId="20762"/>
    <cellStyle name="Normal 3 3 4 4 4 2 3 2" xfId="49497"/>
    <cellStyle name="Normal 3 3 4 4 4 2 4" xfId="35173"/>
    <cellStyle name="Normal 3 3 4 4 4 3" xfId="9960"/>
    <cellStyle name="Normal 3 3 4 4 4 3 2" xfId="24343"/>
    <cellStyle name="Normal 3 3 4 4 4 3 2 2" xfId="53078"/>
    <cellStyle name="Normal 3 3 4 4 4 3 3" xfId="38754"/>
    <cellStyle name="Normal 3 3 4 4 4 4" xfId="17180"/>
    <cellStyle name="Normal 3 3 4 4 4 4 2" xfId="45916"/>
    <cellStyle name="Normal 3 3 4 4 4 5" xfId="31592"/>
    <cellStyle name="Normal 3 3 4 4 5" xfId="4491"/>
    <cellStyle name="Normal 3 3 4 4 5 2" xfId="11757"/>
    <cellStyle name="Normal 3 3 4 4 5 2 2" xfId="26135"/>
    <cellStyle name="Normal 3 3 4 4 5 2 2 2" xfId="54869"/>
    <cellStyle name="Normal 3 3 4 4 5 2 3" xfId="40545"/>
    <cellStyle name="Normal 3 3 4 4 5 3" xfId="18972"/>
    <cellStyle name="Normal 3 3 4 4 5 3 2" xfId="47707"/>
    <cellStyle name="Normal 3 3 4 4 5 4" xfId="33383"/>
    <cellStyle name="Normal 3 3 4 4 6" xfId="8164"/>
    <cellStyle name="Normal 3 3 4 4 6 2" xfId="22553"/>
    <cellStyle name="Normal 3 3 4 4 6 2 2" xfId="51288"/>
    <cellStyle name="Normal 3 3 4 4 6 3" xfId="36964"/>
    <cellStyle name="Normal 3 3 4 4 7" xfId="15390"/>
    <cellStyle name="Normal 3 3 4 4 7 2" xfId="44126"/>
    <cellStyle name="Normal 3 3 4 4 8" xfId="29802"/>
    <cellStyle name="Normal 3 3 4 5" xfId="971"/>
    <cellStyle name="Normal 3 3 4 5 2" xfId="1954"/>
    <cellStyle name="Normal 3 3 4 5 2 2" xfId="3746"/>
    <cellStyle name="Normal 3 3 4 5 2 2 2" xfId="7405"/>
    <cellStyle name="Normal 3 3 4 5 2 2 2 2" xfId="14665"/>
    <cellStyle name="Normal 3 3 4 5 2 2 2 2 2" xfId="29043"/>
    <cellStyle name="Normal 3 3 4 5 2 2 2 2 2 2" xfId="57777"/>
    <cellStyle name="Normal 3 3 4 5 2 2 2 2 3" xfId="43453"/>
    <cellStyle name="Normal 3 3 4 5 2 2 2 3" xfId="21880"/>
    <cellStyle name="Normal 3 3 4 5 2 2 2 3 2" xfId="50615"/>
    <cellStyle name="Normal 3 3 4 5 2 2 2 4" xfId="36291"/>
    <cellStyle name="Normal 3 3 4 5 2 2 3" xfId="11078"/>
    <cellStyle name="Normal 3 3 4 5 2 2 3 2" xfId="25461"/>
    <cellStyle name="Normal 3 3 4 5 2 2 3 2 2" xfId="54196"/>
    <cellStyle name="Normal 3 3 4 5 2 2 3 3" xfId="39872"/>
    <cellStyle name="Normal 3 3 4 5 2 2 4" xfId="18298"/>
    <cellStyle name="Normal 3 3 4 5 2 2 4 2" xfId="47034"/>
    <cellStyle name="Normal 3 3 4 5 2 2 5" xfId="32710"/>
    <cellStyle name="Normal 3 3 4 5 2 3" xfId="5615"/>
    <cellStyle name="Normal 3 3 4 5 2 3 2" xfId="12875"/>
    <cellStyle name="Normal 3 3 4 5 2 3 2 2" xfId="27253"/>
    <cellStyle name="Normal 3 3 4 5 2 3 2 2 2" xfId="55987"/>
    <cellStyle name="Normal 3 3 4 5 2 3 2 3" xfId="41663"/>
    <cellStyle name="Normal 3 3 4 5 2 3 3" xfId="20090"/>
    <cellStyle name="Normal 3 3 4 5 2 3 3 2" xfId="48825"/>
    <cellStyle name="Normal 3 3 4 5 2 3 4" xfId="34501"/>
    <cellStyle name="Normal 3 3 4 5 2 4" xfId="9288"/>
    <cellStyle name="Normal 3 3 4 5 2 4 2" xfId="23671"/>
    <cellStyle name="Normal 3 3 4 5 2 4 2 2" xfId="52406"/>
    <cellStyle name="Normal 3 3 4 5 2 4 3" xfId="38082"/>
    <cellStyle name="Normal 3 3 4 5 2 5" xfId="16508"/>
    <cellStyle name="Normal 3 3 4 5 2 5 2" xfId="45244"/>
    <cellStyle name="Normal 3 3 4 5 2 6" xfId="30920"/>
    <cellStyle name="Normal 3 3 4 5 3" xfId="2850"/>
    <cellStyle name="Normal 3 3 4 5 3 2" xfId="6510"/>
    <cellStyle name="Normal 3 3 4 5 3 2 2" xfId="13770"/>
    <cellStyle name="Normal 3 3 4 5 3 2 2 2" xfId="28148"/>
    <cellStyle name="Normal 3 3 4 5 3 2 2 2 2" xfId="56882"/>
    <cellStyle name="Normal 3 3 4 5 3 2 2 3" xfId="42558"/>
    <cellStyle name="Normal 3 3 4 5 3 2 3" xfId="20985"/>
    <cellStyle name="Normal 3 3 4 5 3 2 3 2" xfId="49720"/>
    <cellStyle name="Normal 3 3 4 5 3 2 4" xfId="35396"/>
    <cellStyle name="Normal 3 3 4 5 3 3" xfId="10183"/>
    <cellStyle name="Normal 3 3 4 5 3 3 2" xfId="24566"/>
    <cellStyle name="Normal 3 3 4 5 3 3 2 2" xfId="53301"/>
    <cellStyle name="Normal 3 3 4 5 3 3 3" xfId="38977"/>
    <cellStyle name="Normal 3 3 4 5 3 4" xfId="17403"/>
    <cellStyle name="Normal 3 3 4 5 3 4 2" xfId="46139"/>
    <cellStyle name="Normal 3 3 4 5 3 5" xfId="31815"/>
    <cellStyle name="Normal 3 3 4 5 4" xfId="4715"/>
    <cellStyle name="Normal 3 3 4 5 4 2" xfId="11980"/>
    <cellStyle name="Normal 3 3 4 5 4 2 2" xfId="26358"/>
    <cellStyle name="Normal 3 3 4 5 4 2 2 2" xfId="55092"/>
    <cellStyle name="Normal 3 3 4 5 4 2 3" xfId="40768"/>
    <cellStyle name="Normal 3 3 4 5 4 3" xfId="19195"/>
    <cellStyle name="Normal 3 3 4 5 4 3 2" xfId="47930"/>
    <cellStyle name="Normal 3 3 4 5 4 4" xfId="33606"/>
    <cellStyle name="Normal 3 3 4 5 5" xfId="8387"/>
    <cellStyle name="Normal 3 3 4 5 5 2" xfId="22776"/>
    <cellStyle name="Normal 3 3 4 5 5 2 2" xfId="51511"/>
    <cellStyle name="Normal 3 3 4 5 5 3" xfId="37187"/>
    <cellStyle name="Normal 3 3 4 5 6" xfId="15613"/>
    <cellStyle name="Normal 3 3 4 5 6 2" xfId="44349"/>
    <cellStyle name="Normal 3 3 4 5 7" xfId="30025"/>
    <cellStyle name="Normal 3 3 4 6" xfId="1490"/>
    <cellStyle name="Normal 3 3 4 6 2" xfId="3299"/>
    <cellStyle name="Normal 3 3 4 6 2 2" xfId="6958"/>
    <cellStyle name="Normal 3 3 4 6 2 2 2" xfId="14218"/>
    <cellStyle name="Normal 3 3 4 6 2 2 2 2" xfId="28596"/>
    <cellStyle name="Normal 3 3 4 6 2 2 2 2 2" xfId="57330"/>
    <cellStyle name="Normal 3 3 4 6 2 2 2 3" xfId="43006"/>
    <cellStyle name="Normal 3 3 4 6 2 2 3" xfId="21433"/>
    <cellStyle name="Normal 3 3 4 6 2 2 3 2" xfId="50168"/>
    <cellStyle name="Normal 3 3 4 6 2 2 4" xfId="35844"/>
    <cellStyle name="Normal 3 3 4 6 2 3" xfId="10631"/>
    <cellStyle name="Normal 3 3 4 6 2 3 2" xfId="25014"/>
    <cellStyle name="Normal 3 3 4 6 2 3 2 2" xfId="53749"/>
    <cellStyle name="Normal 3 3 4 6 2 3 3" xfId="39425"/>
    <cellStyle name="Normal 3 3 4 6 2 4" xfId="17851"/>
    <cellStyle name="Normal 3 3 4 6 2 4 2" xfId="46587"/>
    <cellStyle name="Normal 3 3 4 6 2 5" xfId="32263"/>
    <cellStyle name="Normal 3 3 4 6 3" xfId="5167"/>
    <cellStyle name="Normal 3 3 4 6 3 2" xfId="12428"/>
    <cellStyle name="Normal 3 3 4 6 3 2 2" xfId="26806"/>
    <cellStyle name="Normal 3 3 4 6 3 2 2 2" xfId="55540"/>
    <cellStyle name="Normal 3 3 4 6 3 2 3" xfId="41216"/>
    <cellStyle name="Normal 3 3 4 6 3 3" xfId="19643"/>
    <cellStyle name="Normal 3 3 4 6 3 3 2" xfId="48378"/>
    <cellStyle name="Normal 3 3 4 6 3 4" xfId="34054"/>
    <cellStyle name="Normal 3 3 4 6 4" xfId="8841"/>
    <cellStyle name="Normal 3 3 4 6 4 2" xfId="23224"/>
    <cellStyle name="Normal 3 3 4 6 4 2 2" xfId="51959"/>
    <cellStyle name="Normal 3 3 4 6 4 3" xfId="37635"/>
    <cellStyle name="Normal 3 3 4 6 5" xfId="16061"/>
    <cellStyle name="Normal 3 3 4 6 5 2" xfId="44797"/>
    <cellStyle name="Normal 3 3 4 6 6" xfId="30473"/>
    <cellStyle name="Normal 3 3 4 7" xfId="2403"/>
    <cellStyle name="Normal 3 3 4 7 2" xfId="6063"/>
    <cellStyle name="Normal 3 3 4 7 2 2" xfId="13323"/>
    <cellStyle name="Normal 3 3 4 7 2 2 2" xfId="27701"/>
    <cellStyle name="Normal 3 3 4 7 2 2 2 2" xfId="56435"/>
    <cellStyle name="Normal 3 3 4 7 2 2 3" xfId="42111"/>
    <cellStyle name="Normal 3 3 4 7 2 3" xfId="20538"/>
    <cellStyle name="Normal 3 3 4 7 2 3 2" xfId="49273"/>
    <cellStyle name="Normal 3 3 4 7 2 4" xfId="34949"/>
    <cellStyle name="Normal 3 3 4 7 3" xfId="9736"/>
    <cellStyle name="Normal 3 3 4 7 3 2" xfId="24119"/>
    <cellStyle name="Normal 3 3 4 7 3 2 2" xfId="52854"/>
    <cellStyle name="Normal 3 3 4 7 3 3" xfId="38530"/>
    <cellStyle name="Normal 3 3 4 7 4" xfId="16956"/>
    <cellStyle name="Normal 3 3 4 7 4 2" xfId="45692"/>
    <cellStyle name="Normal 3 3 4 7 5" xfId="31368"/>
    <cellStyle name="Normal 3 3 4 8" xfId="4260"/>
    <cellStyle name="Normal 3 3 4 8 2" xfId="11532"/>
    <cellStyle name="Normal 3 3 4 8 2 2" xfId="25911"/>
    <cellStyle name="Normal 3 3 4 8 2 2 2" xfId="54645"/>
    <cellStyle name="Normal 3 3 4 8 2 3" xfId="40321"/>
    <cellStyle name="Normal 3 3 4 8 3" xfId="18748"/>
    <cellStyle name="Normal 3 3 4 8 3 2" xfId="47483"/>
    <cellStyle name="Normal 3 3 4 8 4" xfId="33159"/>
    <cellStyle name="Normal 3 3 4 9" xfId="7928"/>
    <cellStyle name="Normal 3 3 4 9 2" xfId="22329"/>
    <cellStyle name="Normal 3 3 4 9 2 2" xfId="51064"/>
    <cellStyle name="Normal 3 3 4 9 3" xfId="36740"/>
    <cellStyle name="Normal 3 3 5" xfId="416"/>
    <cellStyle name="Normal 3 3 5 10" xfId="29606"/>
    <cellStyle name="Normal 3 3 5 2" xfId="616"/>
    <cellStyle name="Normal 3 3 5 2 2" xfId="888"/>
    <cellStyle name="Normal 3 3 5 2 2 2" xfId="1335"/>
    <cellStyle name="Normal 3 3 5 2 2 2 2" xfId="2318"/>
    <cellStyle name="Normal 3 3 5 2 2 2 2 2" xfId="4110"/>
    <cellStyle name="Normal 3 3 5 2 2 2 2 2 2" xfId="7769"/>
    <cellStyle name="Normal 3 3 5 2 2 2 2 2 2 2" xfId="15029"/>
    <cellStyle name="Normal 3 3 5 2 2 2 2 2 2 2 2" xfId="29407"/>
    <cellStyle name="Normal 3 3 5 2 2 2 2 2 2 2 2 2" xfId="58141"/>
    <cellStyle name="Normal 3 3 5 2 2 2 2 2 2 2 3" xfId="43817"/>
    <cellStyle name="Normal 3 3 5 2 2 2 2 2 2 3" xfId="22244"/>
    <cellStyle name="Normal 3 3 5 2 2 2 2 2 2 3 2" xfId="50979"/>
    <cellStyle name="Normal 3 3 5 2 2 2 2 2 2 4" xfId="36655"/>
    <cellStyle name="Normal 3 3 5 2 2 2 2 2 3" xfId="11442"/>
    <cellStyle name="Normal 3 3 5 2 2 2 2 2 3 2" xfId="25825"/>
    <cellStyle name="Normal 3 3 5 2 2 2 2 2 3 2 2" xfId="54560"/>
    <cellStyle name="Normal 3 3 5 2 2 2 2 2 3 3" xfId="40236"/>
    <cellStyle name="Normal 3 3 5 2 2 2 2 2 4" xfId="18662"/>
    <cellStyle name="Normal 3 3 5 2 2 2 2 2 4 2" xfId="47398"/>
    <cellStyle name="Normal 3 3 5 2 2 2 2 2 5" xfId="33074"/>
    <cellStyle name="Normal 3 3 5 2 2 2 2 3" xfId="5979"/>
    <cellStyle name="Normal 3 3 5 2 2 2 2 3 2" xfId="13239"/>
    <cellStyle name="Normal 3 3 5 2 2 2 2 3 2 2" xfId="27617"/>
    <cellStyle name="Normal 3 3 5 2 2 2 2 3 2 2 2" xfId="56351"/>
    <cellStyle name="Normal 3 3 5 2 2 2 2 3 2 3" xfId="42027"/>
    <cellStyle name="Normal 3 3 5 2 2 2 2 3 3" xfId="20454"/>
    <cellStyle name="Normal 3 3 5 2 2 2 2 3 3 2" xfId="49189"/>
    <cellStyle name="Normal 3 3 5 2 2 2 2 3 4" xfId="34865"/>
    <cellStyle name="Normal 3 3 5 2 2 2 2 4" xfId="9652"/>
    <cellStyle name="Normal 3 3 5 2 2 2 2 4 2" xfId="24035"/>
    <cellStyle name="Normal 3 3 5 2 2 2 2 4 2 2" xfId="52770"/>
    <cellStyle name="Normal 3 3 5 2 2 2 2 4 3" xfId="38446"/>
    <cellStyle name="Normal 3 3 5 2 2 2 2 5" xfId="16872"/>
    <cellStyle name="Normal 3 3 5 2 2 2 2 5 2" xfId="45608"/>
    <cellStyle name="Normal 3 3 5 2 2 2 2 6" xfId="31284"/>
    <cellStyle name="Normal 3 3 5 2 2 2 3" xfId="3214"/>
    <cellStyle name="Normal 3 3 5 2 2 2 3 2" xfId="6874"/>
    <cellStyle name="Normal 3 3 5 2 2 2 3 2 2" xfId="14134"/>
    <cellStyle name="Normal 3 3 5 2 2 2 3 2 2 2" xfId="28512"/>
    <cellStyle name="Normal 3 3 5 2 2 2 3 2 2 2 2" xfId="57246"/>
    <cellStyle name="Normal 3 3 5 2 2 2 3 2 2 3" xfId="42922"/>
    <cellStyle name="Normal 3 3 5 2 2 2 3 2 3" xfId="21349"/>
    <cellStyle name="Normal 3 3 5 2 2 2 3 2 3 2" xfId="50084"/>
    <cellStyle name="Normal 3 3 5 2 2 2 3 2 4" xfId="35760"/>
    <cellStyle name="Normal 3 3 5 2 2 2 3 3" xfId="10547"/>
    <cellStyle name="Normal 3 3 5 2 2 2 3 3 2" xfId="24930"/>
    <cellStyle name="Normal 3 3 5 2 2 2 3 3 2 2" xfId="53665"/>
    <cellStyle name="Normal 3 3 5 2 2 2 3 3 3" xfId="39341"/>
    <cellStyle name="Normal 3 3 5 2 2 2 3 4" xfId="17767"/>
    <cellStyle name="Normal 3 3 5 2 2 2 3 4 2" xfId="46503"/>
    <cellStyle name="Normal 3 3 5 2 2 2 3 5" xfId="32179"/>
    <cellStyle name="Normal 3 3 5 2 2 2 4" xfId="5079"/>
    <cellStyle name="Normal 3 3 5 2 2 2 4 2" xfId="12344"/>
    <cellStyle name="Normal 3 3 5 2 2 2 4 2 2" xfId="26722"/>
    <cellStyle name="Normal 3 3 5 2 2 2 4 2 2 2" xfId="55456"/>
    <cellStyle name="Normal 3 3 5 2 2 2 4 2 3" xfId="41132"/>
    <cellStyle name="Normal 3 3 5 2 2 2 4 3" xfId="19559"/>
    <cellStyle name="Normal 3 3 5 2 2 2 4 3 2" xfId="48294"/>
    <cellStyle name="Normal 3 3 5 2 2 2 4 4" xfId="33970"/>
    <cellStyle name="Normal 3 3 5 2 2 2 5" xfId="8751"/>
    <cellStyle name="Normal 3 3 5 2 2 2 5 2" xfId="23140"/>
    <cellStyle name="Normal 3 3 5 2 2 2 5 2 2" xfId="51875"/>
    <cellStyle name="Normal 3 3 5 2 2 2 5 3" xfId="37551"/>
    <cellStyle name="Normal 3 3 5 2 2 2 6" xfId="15977"/>
    <cellStyle name="Normal 3 3 5 2 2 2 6 2" xfId="44713"/>
    <cellStyle name="Normal 3 3 5 2 2 2 7" xfId="30389"/>
    <cellStyle name="Normal 3 3 5 2 2 3" xfId="1871"/>
    <cellStyle name="Normal 3 3 5 2 2 3 2" xfId="3663"/>
    <cellStyle name="Normal 3 3 5 2 2 3 2 2" xfId="7322"/>
    <cellStyle name="Normal 3 3 5 2 2 3 2 2 2" xfId="14582"/>
    <cellStyle name="Normal 3 3 5 2 2 3 2 2 2 2" xfId="28960"/>
    <cellStyle name="Normal 3 3 5 2 2 3 2 2 2 2 2" xfId="57694"/>
    <cellStyle name="Normal 3 3 5 2 2 3 2 2 2 3" xfId="43370"/>
    <cellStyle name="Normal 3 3 5 2 2 3 2 2 3" xfId="21797"/>
    <cellStyle name="Normal 3 3 5 2 2 3 2 2 3 2" xfId="50532"/>
    <cellStyle name="Normal 3 3 5 2 2 3 2 2 4" xfId="36208"/>
    <cellStyle name="Normal 3 3 5 2 2 3 2 3" xfId="10995"/>
    <cellStyle name="Normal 3 3 5 2 2 3 2 3 2" xfId="25378"/>
    <cellStyle name="Normal 3 3 5 2 2 3 2 3 2 2" xfId="54113"/>
    <cellStyle name="Normal 3 3 5 2 2 3 2 3 3" xfId="39789"/>
    <cellStyle name="Normal 3 3 5 2 2 3 2 4" xfId="18215"/>
    <cellStyle name="Normal 3 3 5 2 2 3 2 4 2" xfId="46951"/>
    <cellStyle name="Normal 3 3 5 2 2 3 2 5" xfId="32627"/>
    <cellStyle name="Normal 3 3 5 2 2 3 3" xfId="5532"/>
    <cellStyle name="Normal 3 3 5 2 2 3 3 2" xfId="12792"/>
    <cellStyle name="Normal 3 3 5 2 2 3 3 2 2" xfId="27170"/>
    <cellStyle name="Normal 3 3 5 2 2 3 3 2 2 2" xfId="55904"/>
    <cellStyle name="Normal 3 3 5 2 2 3 3 2 3" xfId="41580"/>
    <cellStyle name="Normal 3 3 5 2 2 3 3 3" xfId="20007"/>
    <cellStyle name="Normal 3 3 5 2 2 3 3 3 2" xfId="48742"/>
    <cellStyle name="Normal 3 3 5 2 2 3 3 4" xfId="34418"/>
    <cellStyle name="Normal 3 3 5 2 2 3 4" xfId="9205"/>
    <cellStyle name="Normal 3 3 5 2 2 3 4 2" xfId="23588"/>
    <cellStyle name="Normal 3 3 5 2 2 3 4 2 2" xfId="52323"/>
    <cellStyle name="Normal 3 3 5 2 2 3 4 3" xfId="37999"/>
    <cellStyle name="Normal 3 3 5 2 2 3 5" xfId="16425"/>
    <cellStyle name="Normal 3 3 5 2 2 3 5 2" xfId="45161"/>
    <cellStyle name="Normal 3 3 5 2 2 3 6" xfId="30837"/>
    <cellStyle name="Normal 3 3 5 2 2 4" xfId="2767"/>
    <cellStyle name="Normal 3 3 5 2 2 4 2" xfId="6427"/>
    <cellStyle name="Normal 3 3 5 2 2 4 2 2" xfId="13687"/>
    <cellStyle name="Normal 3 3 5 2 2 4 2 2 2" xfId="28065"/>
    <cellStyle name="Normal 3 3 5 2 2 4 2 2 2 2" xfId="56799"/>
    <cellStyle name="Normal 3 3 5 2 2 4 2 2 3" xfId="42475"/>
    <cellStyle name="Normal 3 3 5 2 2 4 2 3" xfId="20902"/>
    <cellStyle name="Normal 3 3 5 2 2 4 2 3 2" xfId="49637"/>
    <cellStyle name="Normal 3 3 5 2 2 4 2 4" xfId="35313"/>
    <cellStyle name="Normal 3 3 5 2 2 4 3" xfId="10100"/>
    <cellStyle name="Normal 3 3 5 2 2 4 3 2" xfId="24483"/>
    <cellStyle name="Normal 3 3 5 2 2 4 3 2 2" xfId="53218"/>
    <cellStyle name="Normal 3 3 5 2 2 4 3 3" xfId="38894"/>
    <cellStyle name="Normal 3 3 5 2 2 4 4" xfId="17320"/>
    <cellStyle name="Normal 3 3 5 2 2 4 4 2" xfId="46056"/>
    <cellStyle name="Normal 3 3 5 2 2 4 5" xfId="31732"/>
    <cellStyle name="Normal 3 3 5 2 2 5" xfId="4632"/>
    <cellStyle name="Normal 3 3 5 2 2 5 2" xfId="11897"/>
    <cellStyle name="Normal 3 3 5 2 2 5 2 2" xfId="26275"/>
    <cellStyle name="Normal 3 3 5 2 2 5 2 2 2" xfId="55009"/>
    <cellStyle name="Normal 3 3 5 2 2 5 2 3" xfId="40685"/>
    <cellStyle name="Normal 3 3 5 2 2 5 3" xfId="19112"/>
    <cellStyle name="Normal 3 3 5 2 2 5 3 2" xfId="47847"/>
    <cellStyle name="Normal 3 3 5 2 2 5 4" xfId="33523"/>
    <cellStyle name="Normal 3 3 5 2 2 6" xfId="8304"/>
    <cellStyle name="Normal 3 3 5 2 2 6 2" xfId="22693"/>
    <cellStyle name="Normal 3 3 5 2 2 6 2 2" xfId="51428"/>
    <cellStyle name="Normal 3 3 5 2 2 6 3" xfId="37104"/>
    <cellStyle name="Normal 3 3 5 2 2 7" xfId="15530"/>
    <cellStyle name="Normal 3 3 5 2 2 7 2" xfId="44266"/>
    <cellStyle name="Normal 3 3 5 2 2 8" xfId="29942"/>
    <cellStyle name="Normal 3 3 5 2 3" xfId="1111"/>
    <cellStyle name="Normal 3 3 5 2 3 2" xfId="2094"/>
    <cellStyle name="Normal 3 3 5 2 3 2 2" xfId="3886"/>
    <cellStyle name="Normal 3 3 5 2 3 2 2 2" xfId="7545"/>
    <cellStyle name="Normal 3 3 5 2 3 2 2 2 2" xfId="14805"/>
    <cellStyle name="Normal 3 3 5 2 3 2 2 2 2 2" xfId="29183"/>
    <cellStyle name="Normal 3 3 5 2 3 2 2 2 2 2 2" xfId="57917"/>
    <cellStyle name="Normal 3 3 5 2 3 2 2 2 2 3" xfId="43593"/>
    <cellStyle name="Normal 3 3 5 2 3 2 2 2 3" xfId="22020"/>
    <cellStyle name="Normal 3 3 5 2 3 2 2 2 3 2" xfId="50755"/>
    <cellStyle name="Normal 3 3 5 2 3 2 2 2 4" xfId="36431"/>
    <cellStyle name="Normal 3 3 5 2 3 2 2 3" xfId="11218"/>
    <cellStyle name="Normal 3 3 5 2 3 2 2 3 2" xfId="25601"/>
    <cellStyle name="Normal 3 3 5 2 3 2 2 3 2 2" xfId="54336"/>
    <cellStyle name="Normal 3 3 5 2 3 2 2 3 3" xfId="40012"/>
    <cellStyle name="Normal 3 3 5 2 3 2 2 4" xfId="18438"/>
    <cellStyle name="Normal 3 3 5 2 3 2 2 4 2" xfId="47174"/>
    <cellStyle name="Normal 3 3 5 2 3 2 2 5" xfId="32850"/>
    <cellStyle name="Normal 3 3 5 2 3 2 3" xfId="5755"/>
    <cellStyle name="Normal 3 3 5 2 3 2 3 2" xfId="13015"/>
    <cellStyle name="Normal 3 3 5 2 3 2 3 2 2" xfId="27393"/>
    <cellStyle name="Normal 3 3 5 2 3 2 3 2 2 2" xfId="56127"/>
    <cellStyle name="Normal 3 3 5 2 3 2 3 2 3" xfId="41803"/>
    <cellStyle name="Normal 3 3 5 2 3 2 3 3" xfId="20230"/>
    <cellStyle name="Normal 3 3 5 2 3 2 3 3 2" xfId="48965"/>
    <cellStyle name="Normal 3 3 5 2 3 2 3 4" xfId="34641"/>
    <cellStyle name="Normal 3 3 5 2 3 2 4" xfId="9428"/>
    <cellStyle name="Normal 3 3 5 2 3 2 4 2" xfId="23811"/>
    <cellStyle name="Normal 3 3 5 2 3 2 4 2 2" xfId="52546"/>
    <cellStyle name="Normal 3 3 5 2 3 2 4 3" xfId="38222"/>
    <cellStyle name="Normal 3 3 5 2 3 2 5" xfId="16648"/>
    <cellStyle name="Normal 3 3 5 2 3 2 5 2" xfId="45384"/>
    <cellStyle name="Normal 3 3 5 2 3 2 6" xfId="31060"/>
    <cellStyle name="Normal 3 3 5 2 3 3" xfId="2990"/>
    <cellStyle name="Normal 3 3 5 2 3 3 2" xfId="6650"/>
    <cellStyle name="Normal 3 3 5 2 3 3 2 2" xfId="13910"/>
    <cellStyle name="Normal 3 3 5 2 3 3 2 2 2" xfId="28288"/>
    <cellStyle name="Normal 3 3 5 2 3 3 2 2 2 2" xfId="57022"/>
    <cellStyle name="Normal 3 3 5 2 3 3 2 2 3" xfId="42698"/>
    <cellStyle name="Normal 3 3 5 2 3 3 2 3" xfId="21125"/>
    <cellStyle name="Normal 3 3 5 2 3 3 2 3 2" xfId="49860"/>
    <cellStyle name="Normal 3 3 5 2 3 3 2 4" xfId="35536"/>
    <cellStyle name="Normal 3 3 5 2 3 3 3" xfId="10323"/>
    <cellStyle name="Normal 3 3 5 2 3 3 3 2" xfId="24706"/>
    <cellStyle name="Normal 3 3 5 2 3 3 3 2 2" xfId="53441"/>
    <cellStyle name="Normal 3 3 5 2 3 3 3 3" xfId="39117"/>
    <cellStyle name="Normal 3 3 5 2 3 3 4" xfId="17543"/>
    <cellStyle name="Normal 3 3 5 2 3 3 4 2" xfId="46279"/>
    <cellStyle name="Normal 3 3 5 2 3 3 5" xfId="31955"/>
    <cellStyle name="Normal 3 3 5 2 3 4" xfId="4855"/>
    <cellStyle name="Normal 3 3 5 2 3 4 2" xfId="12120"/>
    <cellStyle name="Normal 3 3 5 2 3 4 2 2" xfId="26498"/>
    <cellStyle name="Normal 3 3 5 2 3 4 2 2 2" xfId="55232"/>
    <cellStyle name="Normal 3 3 5 2 3 4 2 3" xfId="40908"/>
    <cellStyle name="Normal 3 3 5 2 3 4 3" xfId="19335"/>
    <cellStyle name="Normal 3 3 5 2 3 4 3 2" xfId="48070"/>
    <cellStyle name="Normal 3 3 5 2 3 4 4" xfId="33746"/>
    <cellStyle name="Normal 3 3 5 2 3 5" xfId="8527"/>
    <cellStyle name="Normal 3 3 5 2 3 5 2" xfId="22916"/>
    <cellStyle name="Normal 3 3 5 2 3 5 2 2" xfId="51651"/>
    <cellStyle name="Normal 3 3 5 2 3 5 3" xfId="37327"/>
    <cellStyle name="Normal 3 3 5 2 3 6" xfId="15753"/>
    <cellStyle name="Normal 3 3 5 2 3 6 2" xfId="44489"/>
    <cellStyle name="Normal 3 3 5 2 3 7" xfId="30165"/>
    <cellStyle name="Normal 3 3 5 2 4" xfId="1643"/>
    <cellStyle name="Normal 3 3 5 2 4 2" xfId="3439"/>
    <cellStyle name="Normal 3 3 5 2 4 2 2" xfId="7098"/>
    <cellStyle name="Normal 3 3 5 2 4 2 2 2" xfId="14358"/>
    <cellStyle name="Normal 3 3 5 2 4 2 2 2 2" xfId="28736"/>
    <cellStyle name="Normal 3 3 5 2 4 2 2 2 2 2" xfId="57470"/>
    <cellStyle name="Normal 3 3 5 2 4 2 2 2 3" xfId="43146"/>
    <cellStyle name="Normal 3 3 5 2 4 2 2 3" xfId="21573"/>
    <cellStyle name="Normal 3 3 5 2 4 2 2 3 2" xfId="50308"/>
    <cellStyle name="Normal 3 3 5 2 4 2 2 4" xfId="35984"/>
    <cellStyle name="Normal 3 3 5 2 4 2 3" xfId="10771"/>
    <cellStyle name="Normal 3 3 5 2 4 2 3 2" xfId="25154"/>
    <cellStyle name="Normal 3 3 5 2 4 2 3 2 2" xfId="53889"/>
    <cellStyle name="Normal 3 3 5 2 4 2 3 3" xfId="39565"/>
    <cellStyle name="Normal 3 3 5 2 4 2 4" xfId="17991"/>
    <cellStyle name="Normal 3 3 5 2 4 2 4 2" xfId="46727"/>
    <cellStyle name="Normal 3 3 5 2 4 2 5" xfId="32403"/>
    <cellStyle name="Normal 3 3 5 2 4 3" xfId="5308"/>
    <cellStyle name="Normal 3 3 5 2 4 3 2" xfId="12568"/>
    <cellStyle name="Normal 3 3 5 2 4 3 2 2" xfId="26946"/>
    <cellStyle name="Normal 3 3 5 2 4 3 2 2 2" xfId="55680"/>
    <cellStyle name="Normal 3 3 5 2 4 3 2 3" xfId="41356"/>
    <cellStyle name="Normal 3 3 5 2 4 3 3" xfId="19783"/>
    <cellStyle name="Normal 3 3 5 2 4 3 3 2" xfId="48518"/>
    <cellStyle name="Normal 3 3 5 2 4 3 4" xfId="34194"/>
    <cellStyle name="Normal 3 3 5 2 4 4" xfId="8981"/>
    <cellStyle name="Normal 3 3 5 2 4 4 2" xfId="23364"/>
    <cellStyle name="Normal 3 3 5 2 4 4 2 2" xfId="52099"/>
    <cellStyle name="Normal 3 3 5 2 4 4 3" xfId="37775"/>
    <cellStyle name="Normal 3 3 5 2 4 5" xfId="16201"/>
    <cellStyle name="Normal 3 3 5 2 4 5 2" xfId="44937"/>
    <cellStyle name="Normal 3 3 5 2 4 6" xfId="30613"/>
    <cellStyle name="Normal 3 3 5 2 5" xfId="2543"/>
    <cellStyle name="Normal 3 3 5 2 5 2" xfId="6203"/>
    <cellStyle name="Normal 3 3 5 2 5 2 2" xfId="13463"/>
    <cellStyle name="Normal 3 3 5 2 5 2 2 2" xfId="27841"/>
    <cellStyle name="Normal 3 3 5 2 5 2 2 2 2" xfId="56575"/>
    <cellStyle name="Normal 3 3 5 2 5 2 2 3" xfId="42251"/>
    <cellStyle name="Normal 3 3 5 2 5 2 3" xfId="20678"/>
    <cellStyle name="Normal 3 3 5 2 5 2 3 2" xfId="49413"/>
    <cellStyle name="Normal 3 3 5 2 5 2 4" xfId="35089"/>
    <cellStyle name="Normal 3 3 5 2 5 3" xfId="9876"/>
    <cellStyle name="Normal 3 3 5 2 5 3 2" xfId="24259"/>
    <cellStyle name="Normal 3 3 5 2 5 3 2 2" xfId="52994"/>
    <cellStyle name="Normal 3 3 5 2 5 3 3" xfId="38670"/>
    <cellStyle name="Normal 3 3 5 2 5 4" xfId="17096"/>
    <cellStyle name="Normal 3 3 5 2 5 4 2" xfId="45832"/>
    <cellStyle name="Normal 3 3 5 2 5 5" xfId="31508"/>
    <cellStyle name="Normal 3 3 5 2 6" xfId="4406"/>
    <cellStyle name="Normal 3 3 5 2 6 2" xfId="11673"/>
    <cellStyle name="Normal 3 3 5 2 6 2 2" xfId="26051"/>
    <cellStyle name="Normal 3 3 5 2 6 2 2 2" xfId="54785"/>
    <cellStyle name="Normal 3 3 5 2 6 2 3" xfId="40461"/>
    <cellStyle name="Normal 3 3 5 2 6 3" xfId="18888"/>
    <cellStyle name="Normal 3 3 5 2 6 3 2" xfId="47623"/>
    <cellStyle name="Normal 3 3 5 2 6 4" xfId="33299"/>
    <cellStyle name="Normal 3 3 5 2 7" xfId="8077"/>
    <cellStyle name="Normal 3 3 5 2 7 2" xfId="22469"/>
    <cellStyle name="Normal 3 3 5 2 7 2 2" xfId="51204"/>
    <cellStyle name="Normal 3 3 5 2 7 3" xfId="36880"/>
    <cellStyle name="Normal 3 3 5 2 8" xfId="15306"/>
    <cellStyle name="Normal 3 3 5 2 8 2" xfId="44042"/>
    <cellStyle name="Normal 3 3 5 2 9" xfId="29718"/>
    <cellStyle name="Normal 3 3 5 3" xfId="774"/>
    <cellStyle name="Normal 3 3 5 3 2" xfId="1223"/>
    <cellStyle name="Normal 3 3 5 3 2 2" xfId="2206"/>
    <cellStyle name="Normal 3 3 5 3 2 2 2" xfId="3998"/>
    <cellStyle name="Normal 3 3 5 3 2 2 2 2" xfId="7657"/>
    <cellStyle name="Normal 3 3 5 3 2 2 2 2 2" xfId="14917"/>
    <cellStyle name="Normal 3 3 5 3 2 2 2 2 2 2" xfId="29295"/>
    <cellStyle name="Normal 3 3 5 3 2 2 2 2 2 2 2" xfId="58029"/>
    <cellStyle name="Normal 3 3 5 3 2 2 2 2 2 3" xfId="43705"/>
    <cellStyle name="Normal 3 3 5 3 2 2 2 2 3" xfId="22132"/>
    <cellStyle name="Normal 3 3 5 3 2 2 2 2 3 2" xfId="50867"/>
    <cellStyle name="Normal 3 3 5 3 2 2 2 2 4" xfId="36543"/>
    <cellStyle name="Normal 3 3 5 3 2 2 2 3" xfId="11330"/>
    <cellStyle name="Normal 3 3 5 3 2 2 2 3 2" xfId="25713"/>
    <cellStyle name="Normal 3 3 5 3 2 2 2 3 2 2" xfId="54448"/>
    <cellStyle name="Normal 3 3 5 3 2 2 2 3 3" xfId="40124"/>
    <cellStyle name="Normal 3 3 5 3 2 2 2 4" xfId="18550"/>
    <cellStyle name="Normal 3 3 5 3 2 2 2 4 2" xfId="47286"/>
    <cellStyle name="Normal 3 3 5 3 2 2 2 5" xfId="32962"/>
    <cellStyle name="Normal 3 3 5 3 2 2 3" xfId="5867"/>
    <cellStyle name="Normal 3 3 5 3 2 2 3 2" xfId="13127"/>
    <cellStyle name="Normal 3 3 5 3 2 2 3 2 2" xfId="27505"/>
    <cellStyle name="Normal 3 3 5 3 2 2 3 2 2 2" xfId="56239"/>
    <cellStyle name="Normal 3 3 5 3 2 2 3 2 3" xfId="41915"/>
    <cellStyle name="Normal 3 3 5 3 2 2 3 3" xfId="20342"/>
    <cellStyle name="Normal 3 3 5 3 2 2 3 3 2" xfId="49077"/>
    <cellStyle name="Normal 3 3 5 3 2 2 3 4" xfId="34753"/>
    <cellStyle name="Normal 3 3 5 3 2 2 4" xfId="9540"/>
    <cellStyle name="Normal 3 3 5 3 2 2 4 2" xfId="23923"/>
    <cellStyle name="Normal 3 3 5 3 2 2 4 2 2" xfId="52658"/>
    <cellStyle name="Normal 3 3 5 3 2 2 4 3" xfId="38334"/>
    <cellStyle name="Normal 3 3 5 3 2 2 5" xfId="16760"/>
    <cellStyle name="Normal 3 3 5 3 2 2 5 2" xfId="45496"/>
    <cellStyle name="Normal 3 3 5 3 2 2 6" xfId="31172"/>
    <cellStyle name="Normal 3 3 5 3 2 3" xfId="3102"/>
    <cellStyle name="Normal 3 3 5 3 2 3 2" xfId="6762"/>
    <cellStyle name="Normal 3 3 5 3 2 3 2 2" xfId="14022"/>
    <cellStyle name="Normal 3 3 5 3 2 3 2 2 2" xfId="28400"/>
    <cellStyle name="Normal 3 3 5 3 2 3 2 2 2 2" xfId="57134"/>
    <cellStyle name="Normal 3 3 5 3 2 3 2 2 3" xfId="42810"/>
    <cellStyle name="Normal 3 3 5 3 2 3 2 3" xfId="21237"/>
    <cellStyle name="Normal 3 3 5 3 2 3 2 3 2" xfId="49972"/>
    <cellStyle name="Normal 3 3 5 3 2 3 2 4" xfId="35648"/>
    <cellStyle name="Normal 3 3 5 3 2 3 3" xfId="10435"/>
    <cellStyle name="Normal 3 3 5 3 2 3 3 2" xfId="24818"/>
    <cellStyle name="Normal 3 3 5 3 2 3 3 2 2" xfId="53553"/>
    <cellStyle name="Normal 3 3 5 3 2 3 3 3" xfId="39229"/>
    <cellStyle name="Normal 3 3 5 3 2 3 4" xfId="17655"/>
    <cellStyle name="Normal 3 3 5 3 2 3 4 2" xfId="46391"/>
    <cellStyle name="Normal 3 3 5 3 2 3 5" xfId="32067"/>
    <cellStyle name="Normal 3 3 5 3 2 4" xfId="4967"/>
    <cellStyle name="Normal 3 3 5 3 2 4 2" xfId="12232"/>
    <cellStyle name="Normal 3 3 5 3 2 4 2 2" xfId="26610"/>
    <cellStyle name="Normal 3 3 5 3 2 4 2 2 2" xfId="55344"/>
    <cellStyle name="Normal 3 3 5 3 2 4 2 3" xfId="41020"/>
    <cellStyle name="Normal 3 3 5 3 2 4 3" xfId="19447"/>
    <cellStyle name="Normal 3 3 5 3 2 4 3 2" xfId="48182"/>
    <cellStyle name="Normal 3 3 5 3 2 4 4" xfId="33858"/>
    <cellStyle name="Normal 3 3 5 3 2 5" xfId="8639"/>
    <cellStyle name="Normal 3 3 5 3 2 5 2" xfId="23028"/>
    <cellStyle name="Normal 3 3 5 3 2 5 2 2" xfId="51763"/>
    <cellStyle name="Normal 3 3 5 3 2 5 3" xfId="37439"/>
    <cellStyle name="Normal 3 3 5 3 2 6" xfId="15865"/>
    <cellStyle name="Normal 3 3 5 3 2 6 2" xfId="44601"/>
    <cellStyle name="Normal 3 3 5 3 2 7" xfId="30277"/>
    <cellStyle name="Normal 3 3 5 3 3" xfId="1759"/>
    <cellStyle name="Normal 3 3 5 3 3 2" xfId="3551"/>
    <cellStyle name="Normal 3 3 5 3 3 2 2" xfId="7210"/>
    <cellStyle name="Normal 3 3 5 3 3 2 2 2" xfId="14470"/>
    <cellStyle name="Normal 3 3 5 3 3 2 2 2 2" xfId="28848"/>
    <cellStyle name="Normal 3 3 5 3 3 2 2 2 2 2" xfId="57582"/>
    <cellStyle name="Normal 3 3 5 3 3 2 2 2 3" xfId="43258"/>
    <cellStyle name="Normal 3 3 5 3 3 2 2 3" xfId="21685"/>
    <cellStyle name="Normal 3 3 5 3 3 2 2 3 2" xfId="50420"/>
    <cellStyle name="Normal 3 3 5 3 3 2 2 4" xfId="36096"/>
    <cellStyle name="Normal 3 3 5 3 3 2 3" xfId="10883"/>
    <cellStyle name="Normal 3 3 5 3 3 2 3 2" xfId="25266"/>
    <cellStyle name="Normal 3 3 5 3 3 2 3 2 2" xfId="54001"/>
    <cellStyle name="Normal 3 3 5 3 3 2 3 3" xfId="39677"/>
    <cellStyle name="Normal 3 3 5 3 3 2 4" xfId="18103"/>
    <cellStyle name="Normal 3 3 5 3 3 2 4 2" xfId="46839"/>
    <cellStyle name="Normal 3 3 5 3 3 2 5" xfId="32515"/>
    <cellStyle name="Normal 3 3 5 3 3 3" xfId="5420"/>
    <cellStyle name="Normal 3 3 5 3 3 3 2" xfId="12680"/>
    <cellStyle name="Normal 3 3 5 3 3 3 2 2" xfId="27058"/>
    <cellStyle name="Normal 3 3 5 3 3 3 2 2 2" xfId="55792"/>
    <cellStyle name="Normal 3 3 5 3 3 3 2 3" xfId="41468"/>
    <cellStyle name="Normal 3 3 5 3 3 3 3" xfId="19895"/>
    <cellStyle name="Normal 3 3 5 3 3 3 3 2" xfId="48630"/>
    <cellStyle name="Normal 3 3 5 3 3 3 4" xfId="34306"/>
    <cellStyle name="Normal 3 3 5 3 3 4" xfId="9093"/>
    <cellStyle name="Normal 3 3 5 3 3 4 2" xfId="23476"/>
    <cellStyle name="Normal 3 3 5 3 3 4 2 2" xfId="52211"/>
    <cellStyle name="Normal 3 3 5 3 3 4 3" xfId="37887"/>
    <cellStyle name="Normal 3 3 5 3 3 5" xfId="16313"/>
    <cellStyle name="Normal 3 3 5 3 3 5 2" xfId="45049"/>
    <cellStyle name="Normal 3 3 5 3 3 6" xfId="30725"/>
    <cellStyle name="Normal 3 3 5 3 4" xfId="2655"/>
    <cellStyle name="Normal 3 3 5 3 4 2" xfId="6315"/>
    <cellStyle name="Normal 3 3 5 3 4 2 2" xfId="13575"/>
    <cellStyle name="Normal 3 3 5 3 4 2 2 2" xfId="27953"/>
    <cellStyle name="Normal 3 3 5 3 4 2 2 2 2" xfId="56687"/>
    <cellStyle name="Normal 3 3 5 3 4 2 2 3" xfId="42363"/>
    <cellStyle name="Normal 3 3 5 3 4 2 3" xfId="20790"/>
    <cellStyle name="Normal 3 3 5 3 4 2 3 2" xfId="49525"/>
    <cellStyle name="Normal 3 3 5 3 4 2 4" xfId="35201"/>
    <cellStyle name="Normal 3 3 5 3 4 3" xfId="9988"/>
    <cellStyle name="Normal 3 3 5 3 4 3 2" xfId="24371"/>
    <cellStyle name="Normal 3 3 5 3 4 3 2 2" xfId="53106"/>
    <cellStyle name="Normal 3 3 5 3 4 3 3" xfId="38782"/>
    <cellStyle name="Normal 3 3 5 3 4 4" xfId="17208"/>
    <cellStyle name="Normal 3 3 5 3 4 4 2" xfId="45944"/>
    <cellStyle name="Normal 3 3 5 3 4 5" xfId="31620"/>
    <cellStyle name="Normal 3 3 5 3 5" xfId="4519"/>
    <cellStyle name="Normal 3 3 5 3 5 2" xfId="11785"/>
    <cellStyle name="Normal 3 3 5 3 5 2 2" xfId="26163"/>
    <cellStyle name="Normal 3 3 5 3 5 2 2 2" xfId="54897"/>
    <cellStyle name="Normal 3 3 5 3 5 2 3" xfId="40573"/>
    <cellStyle name="Normal 3 3 5 3 5 3" xfId="19000"/>
    <cellStyle name="Normal 3 3 5 3 5 3 2" xfId="47735"/>
    <cellStyle name="Normal 3 3 5 3 5 4" xfId="33411"/>
    <cellStyle name="Normal 3 3 5 3 6" xfId="8192"/>
    <cellStyle name="Normal 3 3 5 3 6 2" xfId="22581"/>
    <cellStyle name="Normal 3 3 5 3 6 2 2" xfId="51316"/>
    <cellStyle name="Normal 3 3 5 3 6 3" xfId="36992"/>
    <cellStyle name="Normal 3 3 5 3 7" xfId="15418"/>
    <cellStyle name="Normal 3 3 5 3 7 2" xfId="44154"/>
    <cellStyle name="Normal 3 3 5 3 8" xfId="29830"/>
    <cellStyle name="Normal 3 3 5 4" xfId="999"/>
    <cellStyle name="Normal 3 3 5 4 2" xfId="1982"/>
    <cellStyle name="Normal 3 3 5 4 2 2" xfId="3774"/>
    <cellStyle name="Normal 3 3 5 4 2 2 2" xfId="7433"/>
    <cellStyle name="Normal 3 3 5 4 2 2 2 2" xfId="14693"/>
    <cellStyle name="Normal 3 3 5 4 2 2 2 2 2" xfId="29071"/>
    <cellStyle name="Normal 3 3 5 4 2 2 2 2 2 2" xfId="57805"/>
    <cellStyle name="Normal 3 3 5 4 2 2 2 2 3" xfId="43481"/>
    <cellStyle name="Normal 3 3 5 4 2 2 2 3" xfId="21908"/>
    <cellStyle name="Normal 3 3 5 4 2 2 2 3 2" xfId="50643"/>
    <cellStyle name="Normal 3 3 5 4 2 2 2 4" xfId="36319"/>
    <cellStyle name="Normal 3 3 5 4 2 2 3" xfId="11106"/>
    <cellStyle name="Normal 3 3 5 4 2 2 3 2" xfId="25489"/>
    <cellStyle name="Normal 3 3 5 4 2 2 3 2 2" xfId="54224"/>
    <cellStyle name="Normal 3 3 5 4 2 2 3 3" xfId="39900"/>
    <cellStyle name="Normal 3 3 5 4 2 2 4" xfId="18326"/>
    <cellStyle name="Normal 3 3 5 4 2 2 4 2" xfId="47062"/>
    <cellStyle name="Normal 3 3 5 4 2 2 5" xfId="32738"/>
    <cellStyle name="Normal 3 3 5 4 2 3" xfId="5643"/>
    <cellStyle name="Normal 3 3 5 4 2 3 2" xfId="12903"/>
    <cellStyle name="Normal 3 3 5 4 2 3 2 2" xfId="27281"/>
    <cellStyle name="Normal 3 3 5 4 2 3 2 2 2" xfId="56015"/>
    <cellStyle name="Normal 3 3 5 4 2 3 2 3" xfId="41691"/>
    <cellStyle name="Normal 3 3 5 4 2 3 3" xfId="20118"/>
    <cellStyle name="Normal 3 3 5 4 2 3 3 2" xfId="48853"/>
    <cellStyle name="Normal 3 3 5 4 2 3 4" xfId="34529"/>
    <cellStyle name="Normal 3 3 5 4 2 4" xfId="9316"/>
    <cellStyle name="Normal 3 3 5 4 2 4 2" xfId="23699"/>
    <cellStyle name="Normal 3 3 5 4 2 4 2 2" xfId="52434"/>
    <cellStyle name="Normal 3 3 5 4 2 4 3" xfId="38110"/>
    <cellStyle name="Normal 3 3 5 4 2 5" xfId="16536"/>
    <cellStyle name="Normal 3 3 5 4 2 5 2" xfId="45272"/>
    <cellStyle name="Normal 3 3 5 4 2 6" xfId="30948"/>
    <cellStyle name="Normal 3 3 5 4 3" xfId="2878"/>
    <cellStyle name="Normal 3 3 5 4 3 2" xfId="6538"/>
    <cellStyle name="Normal 3 3 5 4 3 2 2" xfId="13798"/>
    <cellStyle name="Normal 3 3 5 4 3 2 2 2" xfId="28176"/>
    <cellStyle name="Normal 3 3 5 4 3 2 2 2 2" xfId="56910"/>
    <cellStyle name="Normal 3 3 5 4 3 2 2 3" xfId="42586"/>
    <cellStyle name="Normal 3 3 5 4 3 2 3" xfId="21013"/>
    <cellStyle name="Normal 3 3 5 4 3 2 3 2" xfId="49748"/>
    <cellStyle name="Normal 3 3 5 4 3 2 4" xfId="35424"/>
    <cellStyle name="Normal 3 3 5 4 3 3" xfId="10211"/>
    <cellStyle name="Normal 3 3 5 4 3 3 2" xfId="24594"/>
    <cellStyle name="Normal 3 3 5 4 3 3 2 2" xfId="53329"/>
    <cellStyle name="Normal 3 3 5 4 3 3 3" xfId="39005"/>
    <cellStyle name="Normal 3 3 5 4 3 4" xfId="17431"/>
    <cellStyle name="Normal 3 3 5 4 3 4 2" xfId="46167"/>
    <cellStyle name="Normal 3 3 5 4 3 5" xfId="31843"/>
    <cellStyle name="Normal 3 3 5 4 4" xfId="4743"/>
    <cellStyle name="Normal 3 3 5 4 4 2" xfId="12008"/>
    <cellStyle name="Normal 3 3 5 4 4 2 2" xfId="26386"/>
    <cellStyle name="Normal 3 3 5 4 4 2 2 2" xfId="55120"/>
    <cellStyle name="Normal 3 3 5 4 4 2 3" xfId="40796"/>
    <cellStyle name="Normal 3 3 5 4 4 3" xfId="19223"/>
    <cellStyle name="Normal 3 3 5 4 4 3 2" xfId="47958"/>
    <cellStyle name="Normal 3 3 5 4 4 4" xfId="33634"/>
    <cellStyle name="Normal 3 3 5 4 5" xfId="8415"/>
    <cellStyle name="Normal 3 3 5 4 5 2" xfId="22804"/>
    <cellStyle name="Normal 3 3 5 4 5 2 2" xfId="51539"/>
    <cellStyle name="Normal 3 3 5 4 5 3" xfId="37215"/>
    <cellStyle name="Normal 3 3 5 4 6" xfId="15641"/>
    <cellStyle name="Normal 3 3 5 4 6 2" xfId="44377"/>
    <cellStyle name="Normal 3 3 5 4 7" xfId="30053"/>
    <cellStyle name="Normal 3 3 5 5" xfId="1523"/>
    <cellStyle name="Normal 3 3 5 5 2" xfId="3327"/>
    <cellStyle name="Normal 3 3 5 5 2 2" xfId="6986"/>
    <cellStyle name="Normal 3 3 5 5 2 2 2" xfId="14246"/>
    <cellStyle name="Normal 3 3 5 5 2 2 2 2" xfId="28624"/>
    <cellStyle name="Normal 3 3 5 5 2 2 2 2 2" xfId="57358"/>
    <cellStyle name="Normal 3 3 5 5 2 2 2 3" xfId="43034"/>
    <cellStyle name="Normal 3 3 5 5 2 2 3" xfId="21461"/>
    <cellStyle name="Normal 3 3 5 5 2 2 3 2" xfId="50196"/>
    <cellStyle name="Normal 3 3 5 5 2 2 4" xfId="35872"/>
    <cellStyle name="Normal 3 3 5 5 2 3" xfId="10659"/>
    <cellStyle name="Normal 3 3 5 5 2 3 2" xfId="25042"/>
    <cellStyle name="Normal 3 3 5 5 2 3 2 2" xfId="53777"/>
    <cellStyle name="Normal 3 3 5 5 2 3 3" xfId="39453"/>
    <cellStyle name="Normal 3 3 5 5 2 4" xfId="17879"/>
    <cellStyle name="Normal 3 3 5 5 2 4 2" xfId="46615"/>
    <cellStyle name="Normal 3 3 5 5 2 5" xfId="32291"/>
    <cellStyle name="Normal 3 3 5 5 3" xfId="5196"/>
    <cellStyle name="Normal 3 3 5 5 3 2" xfId="12456"/>
    <cellStyle name="Normal 3 3 5 5 3 2 2" xfId="26834"/>
    <cellStyle name="Normal 3 3 5 5 3 2 2 2" xfId="55568"/>
    <cellStyle name="Normal 3 3 5 5 3 2 3" xfId="41244"/>
    <cellStyle name="Normal 3 3 5 5 3 3" xfId="19671"/>
    <cellStyle name="Normal 3 3 5 5 3 3 2" xfId="48406"/>
    <cellStyle name="Normal 3 3 5 5 3 4" xfId="34082"/>
    <cellStyle name="Normal 3 3 5 5 4" xfId="8869"/>
    <cellStyle name="Normal 3 3 5 5 4 2" xfId="23252"/>
    <cellStyle name="Normal 3 3 5 5 4 2 2" xfId="51987"/>
    <cellStyle name="Normal 3 3 5 5 4 3" xfId="37663"/>
    <cellStyle name="Normal 3 3 5 5 5" xfId="16089"/>
    <cellStyle name="Normal 3 3 5 5 5 2" xfId="44825"/>
    <cellStyle name="Normal 3 3 5 5 6" xfId="30501"/>
    <cellStyle name="Normal 3 3 5 6" xfId="2431"/>
    <cellStyle name="Normal 3 3 5 6 2" xfId="6091"/>
    <cellStyle name="Normal 3 3 5 6 2 2" xfId="13351"/>
    <cellStyle name="Normal 3 3 5 6 2 2 2" xfId="27729"/>
    <cellStyle name="Normal 3 3 5 6 2 2 2 2" xfId="56463"/>
    <cellStyle name="Normal 3 3 5 6 2 2 3" xfId="42139"/>
    <cellStyle name="Normal 3 3 5 6 2 3" xfId="20566"/>
    <cellStyle name="Normal 3 3 5 6 2 3 2" xfId="49301"/>
    <cellStyle name="Normal 3 3 5 6 2 4" xfId="34977"/>
    <cellStyle name="Normal 3 3 5 6 3" xfId="9764"/>
    <cellStyle name="Normal 3 3 5 6 3 2" xfId="24147"/>
    <cellStyle name="Normal 3 3 5 6 3 2 2" xfId="52882"/>
    <cellStyle name="Normal 3 3 5 6 3 3" xfId="38558"/>
    <cellStyle name="Normal 3 3 5 6 4" xfId="16984"/>
    <cellStyle name="Normal 3 3 5 6 4 2" xfId="45720"/>
    <cellStyle name="Normal 3 3 5 6 5" xfId="31396"/>
    <cellStyle name="Normal 3 3 5 7" xfId="4290"/>
    <cellStyle name="Normal 3 3 5 7 2" xfId="11560"/>
    <cellStyle name="Normal 3 3 5 7 2 2" xfId="25939"/>
    <cellStyle name="Normal 3 3 5 7 2 2 2" xfId="54673"/>
    <cellStyle name="Normal 3 3 5 7 2 3" xfId="40349"/>
    <cellStyle name="Normal 3 3 5 7 3" xfId="18776"/>
    <cellStyle name="Normal 3 3 5 7 3 2" xfId="47511"/>
    <cellStyle name="Normal 3 3 5 7 4" xfId="33187"/>
    <cellStyle name="Normal 3 3 5 8" xfId="7959"/>
    <cellStyle name="Normal 3 3 5 8 2" xfId="22357"/>
    <cellStyle name="Normal 3 3 5 8 2 2" xfId="51092"/>
    <cellStyle name="Normal 3 3 5 8 3" xfId="36768"/>
    <cellStyle name="Normal 3 3 5 9" xfId="15194"/>
    <cellStyle name="Normal 3 3 5 9 2" xfId="43930"/>
    <cellStyle name="Normal 3 3 6" xfId="528"/>
    <cellStyle name="Normal 3 3 6 2" xfId="831"/>
    <cellStyle name="Normal 3 3 6 2 2" xfId="1279"/>
    <cellStyle name="Normal 3 3 6 2 2 2" xfId="2262"/>
    <cellStyle name="Normal 3 3 6 2 2 2 2" xfId="4054"/>
    <cellStyle name="Normal 3 3 6 2 2 2 2 2" xfId="7713"/>
    <cellStyle name="Normal 3 3 6 2 2 2 2 2 2" xfId="14973"/>
    <cellStyle name="Normal 3 3 6 2 2 2 2 2 2 2" xfId="29351"/>
    <cellStyle name="Normal 3 3 6 2 2 2 2 2 2 2 2" xfId="58085"/>
    <cellStyle name="Normal 3 3 6 2 2 2 2 2 2 3" xfId="43761"/>
    <cellStyle name="Normal 3 3 6 2 2 2 2 2 3" xfId="22188"/>
    <cellStyle name="Normal 3 3 6 2 2 2 2 2 3 2" xfId="50923"/>
    <cellStyle name="Normal 3 3 6 2 2 2 2 2 4" xfId="36599"/>
    <cellStyle name="Normal 3 3 6 2 2 2 2 3" xfId="11386"/>
    <cellStyle name="Normal 3 3 6 2 2 2 2 3 2" xfId="25769"/>
    <cellStyle name="Normal 3 3 6 2 2 2 2 3 2 2" xfId="54504"/>
    <cellStyle name="Normal 3 3 6 2 2 2 2 3 3" xfId="40180"/>
    <cellStyle name="Normal 3 3 6 2 2 2 2 4" xfId="18606"/>
    <cellStyle name="Normal 3 3 6 2 2 2 2 4 2" xfId="47342"/>
    <cellStyle name="Normal 3 3 6 2 2 2 2 5" xfId="33018"/>
    <cellStyle name="Normal 3 3 6 2 2 2 3" xfId="5923"/>
    <cellStyle name="Normal 3 3 6 2 2 2 3 2" xfId="13183"/>
    <cellStyle name="Normal 3 3 6 2 2 2 3 2 2" xfId="27561"/>
    <cellStyle name="Normal 3 3 6 2 2 2 3 2 2 2" xfId="56295"/>
    <cellStyle name="Normal 3 3 6 2 2 2 3 2 3" xfId="41971"/>
    <cellStyle name="Normal 3 3 6 2 2 2 3 3" xfId="20398"/>
    <cellStyle name="Normal 3 3 6 2 2 2 3 3 2" xfId="49133"/>
    <cellStyle name="Normal 3 3 6 2 2 2 3 4" xfId="34809"/>
    <cellStyle name="Normal 3 3 6 2 2 2 4" xfId="9596"/>
    <cellStyle name="Normal 3 3 6 2 2 2 4 2" xfId="23979"/>
    <cellStyle name="Normal 3 3 6 2 2 2 4 2 2" xfId="52714"/>
    <cellStyle name="Normal 3 3 6 2 2 2 4 3" xfId="38390"/>
    <cellStyle name="Normal 3 3 6 2 2 2 5" xfId="16816"/>
    <cellStyle name="Normal 3 3 6 2 2 2 5 2" xfId="45552"/>
    <cellStyle name="Normal 3 3 6 2 2 2 6" xfId="31228"/>
    <cellStyle name="Normal 3 3 6 2 2 3" xfId="3158"/>
    <cellStyle name="Normal 3 3 6 2 2 3 2" xfId="6818"/>
    <cellStyle name="Normal 3 3 6 2 2 3 2 2" xfId="14078"/>
    <cellStyle name="Normal 3 3 6 2 2 3 2 2 2" xfId="28456"/>
    <cellStyle name="Normal 3 3 6 2 2 3 2 2 2 2" xfId="57190"/>
    <cellStyle name="Normal 3 3 6 2 2 3 2 2 3" xfId="42866"/>
    <cellStyle name="Normal 3 3 6 2 2 3 2 3" xfId="21293"/>
    <cellStyle name="Normal 3 3 6 2 2 3 2 3 2" xfId="50028"/>
    <cellStyle name="Normal 3 3 6 2 2 3 2 4" xfId="35704"/>
    <cellStyle name="Normal 3 3 6 2 2 3 3" xfId="10491"/>
    <cellStyle name="Normal 3 3 6 2 2 3 3 2" xfId="24874"/>
    <cellStyle name="Normal 3 3 6 2 2 3 3 2 2" xfId="53609"/>
    <cellStyle name="Normal 3 3 6 2 2 3 3 3" xfId="39285"/>
    <cellStyle name="Normal 3 3 6 2 2 3 4" xfId="17711"/>
    <cellStyle name="Normal 3 3 6 2 2 3 4 2" xfId="46447"/>
    <cellStyle name="Normal 3 3 6 2 2 3 5" xfId="32123"/>
    <cellStyle name="Normal 3 3 6 2 2 4" xfId="5023"/>
    <cellStyle name="Normal 3 3 6 2 2 4 2" xfId="12288"/>
    <cellStyle name="Normal 3 3 6 2 2 4 2 2" xfId="26666"/>
    <cellStyle name="Normal 3 3 6 2 2 4 2 2 2" xfId="55400"/>
    <cellStyle name="Normal 3 3 6 2 2 4 2 3" xfId="41076"/>
    <cellStyle name="Normal 3 3 6 2 2 4 3" xfId="19503"/>
    <cellStyle name="Normal 3 3 6 2 2 4 3 2" xfId="48238"/>
    <cellStyle name="Normal 3 3 6 2 2 4 4" xfId="33914"/>
    <cellStyle name="Normal 3 3 6 2 2 5" xfId="8695"/>
    <cellStyle name="Normal 3 3 6 2 2 5 2" xfId="23084"/>
    <cellStyle name="Normal 3 3 6 2 2 5 2 2" xfId="51819"/>
    <cellStyle name="Normal 3 3 6 2 2 5 3" xfId="37495"/>
    <cellStyle name="Normal 3 3 6 2 2 6" xfId="15921"/>
    <cellStyle name="Normal 3 3 6 2 2 6 2" xfId="44657"/>
    <cellStyle name="Normal 3 3 6 2 2 7" xfId="30333"/>
    <cellStyle name="Normal 3 3 6 2 3" xfId="1815"/>
    <cellStyle name="Normal 3 3 6 2 3 2" xfId="3607"/>
    <cellStyle name="Normal 3 3 6 2 3 2 2" xfId="7266"/>
    <cellStyle name="Normal 3 3 6 2 3 2 2 2" xfId="14526"/>
    <cellStyle name="Normal 3 3 6 2 3 2 2 2 2" xfId="28904"/>
    <cellStyle name="Normal 3 3 6 2 3 2 2 2 2 2" xfId="57638"/>
    <cellStyle name="Normal 3 3 6 2 3 2 2 2 3" xfId="43314"/>
    <cellStyle name="Normal 3 3 6 2 3 2 2 3" xfId="21741"/>
    <cellStyle name="Normal 3 3 6 2 3 2 2 3 2" xfId="50476"/>
    <cellStyle name="Normal 3 3 6 2 3 2 2 4" xfId="36152"/>
    <cellStyle name="Normal 3 3 6 2 3 2 3" xfId="10939"/>
    <cellStyle name="Normal 3 3 6 2 3 2 3 2" xfId="25322"/>
    <cellStyle name="Normal 3 3 6 2 3 2 3 2 2" xfId="54057"/>
    <cellStyle name="Normal 3 3 6 2 3 2 3 3" xfId="39733"/>
    <cellStyle name="Normal 3 3 6 2 3 2 4" xfId="18159"/>
    <cellStyle name="Normal 3 3 6 2 3 2 4 2" xfId="46895"/>
    <cellStyle name="Normal 3 3 6 2 3 2 5" xfId="32571"/>
    <cellStyle name="Normal 3 3 6 2 3 3" xfId="5476"/>
    <cellStyle name="Normal 3 3 6 2 3 3 2" xfId="12736"/>
    <cellStyle name="Normal 3 3 6 2 3 3 2 2" xfId="27114"/>
    <cellStyle name="Normal 3 3 6 2 3 3 2 2 2" xfId="55848"/>
    <cellStyle name="Normal 3 3 6 2 3 3 2 3" xfId="41524"/>
    <cellStyle name="Normal 3 3 6 2 3 3 3" xfId="19951"/>
    <cellStyle name="Normal 3 3 6 2 3 3 3 2" xfId="48686"/>
    <cellStyle name="Normal 3 3 6 2 3 3 4" xfId="34362"/>
    <cellStyle name="Normal 3 3 6 2 3 4" xfId="9149"/>
    <cellStyle name="Normal 3 3 6 2 3 4 2" xfId="23532"/>
    <cellStyle name="Normal 3 3 6 2 3 4 2 2" xfId="52267"/>
    <cellStyle name="Normal 3 3 6 2 3 4 3" xfId="37943"/>
    <cellStyle name="Normal 3 3 6 2 3 5" xfId="16369"/>
    <cellStyle name="Normal 3 3 6 2 3 5 2" xfId="45105"/>
    <cellStyle name="Normal 3 3 6 2 3 6" xfId="30781"/>
    <cellStyle name="Normal 3 3 6 2 4" xfId="2711"/>
    <cellStyle name="Normal 3 3 6 2 4 2" xfId="6371"/>
    <cellStyle name="Normal 3 3 6 2 4 2 2" xfId="13631"/>
    <cellStyle name="Normal 3 3 6 2 4 2 2 2" xfId="28009"/>
    <cellStyle name="Normal 3 3 6 2 4 2 2 2 2" xfId="56743"/>
    <cellStyle name="Normal 3 3 6 2 4 2 2 3" xfId="42419"/>
    <cellStyle name="Normal 3 3 6 2 4 2 3" xfId="20846"/>
    <cellStyle name="Normal 3 3 6 2 4 2 3 2" xfId="49581"/>
    <cellStyle name="Normal 3 3 6 2 4 2 4" xfId="35257"/>
    <cellStyle name="Normal 3 3 6 2 4 3" xfId="10044"/>
    <cellStyle name="Normal 3 3 6 2 4 3 2" xfId="24427"/>
    <cellStyle name="Normal 3 3 6 2 4 3 2 2" xfId="53162"/>
    <cellStyle name="Normal 3 3 6 2 4 3 3" xfId="38838"/>
    <cellStyle name="Normal 3 3 6 2 4 4" xfId="17264"/>
    <cellStyle name="Normal 3 3 6 2 4 4 2" xfId="46000"/>
    <cellStyle name="Normal 3 3 6 2 4 5" xfId="31676"/>
    <cellStyle name="Normal 3 3 6 2 5" xfId="4576"/>
    <cellStyle name="Normal 3 3 6 2 5 2" xfId="11841"/>
    <cellStyle name="Normal 3 3 6 2 5 2 2" xfId="26219"/>
    <cellStyle name="Normal 3 3 6 2 5 2 2 2" xfId="54953"/>
    <cellStyle name="Normal 3 3 6 2 5 2 3" xfId="40629"/>
    <cellStyle name="Normal 3 3 6 2 5 3" xfId="19056"/>
    <cellStyle name="Normal 3 3 6 2 5 3 2" xfId="47791"/>
    <cellStyle name="Normal 3 3 6 2 5 4" xfId="33467"/>
    <cellStyle name="Normal 3 3 6 2 6" xfId="8248"/>
    <cellStyle name="Normal 3 3 6 2 6 2" xfId="22637"/>
    <cellStyle name="Normal 3 3 6 2 6 2 2" xfId="51372"/>
    <cellStyle name="Normal 3 3 6 2 6 3" xfId="37048"/>
    <cellStyle name="Normal 3 3 6 2 7" xfId="15474"/>
    <cellStyle name="Normal 3 3 6 2 7 2" xfId="44210"/>
    <cellStyle name="Normal 3 3 6 2 8" xfId="29886"/>
    <cellStyle name="Normal 3 3 6 3" xfId="1055"/>
    <cellStyle name="Normal 3 3 6 3 2" xfId="2038"/>
    <cellStyle name="Normal 3 3 6 3 2 2" xfId="3830"/>
    <cellStyle name="Normal 3 3 6 3 2 2 2" xfId="7489"/>
    <cellStyle name="Normal 3 3 6 3 2 2 2 2" xfId="14749"/>
    <cellStyle name="Normal 3 3 6 3 2 2 2 2 2" xfId="29127"/>
    <cellStyle name="Normal 3 3 6 3 2 2 2 2 2 2" xfId="57861"/>
    <cellStyle name="Normal 3 3 6 3 2 2 2 2 3" xfId="43537"/>
    <cellStyle name="Normal 3 3 6 3 2 2 2 3" xfId="21964"/>
    <cellStyle name="Normal 3 3 6 3 2 2 2 3 2" xfId="50699"/>
    <cellStyle name="Normal 3 3 6 3 2 2 2 4" xfId="36375"/>
    <cellStyle name="Normal 3 3 6 3 2 2 3" xfId="11162"/>
    <cellStyle name="Normal 3 3 6 3 2 2 3 2" xfId="25545"/>
    <cellStyle name="Normal 3 3 6 3 2 2 3 2 2" xfId="54280"/>
    <cellStyle name="Normal 3 3 6 3 2 2 3 3" xfId="39956"/>
    <cellStyle name="Normal 3 3 6 3 2 2 4" xfId="18382"/>
    <cellStyle name="Normal 3 3 6 3 2 2 4 2" xfId="47118"/>
    <cellStyle name="Normal 3 3 6 3 2 2 5" xfId="32794"/>
    <cellStyle name="Normal 3 3 6 3 2 3" xfId="5699"/>
    <cellStyle name="Normal 3 3 6 3 2 3 2" xfId="12959"/>
    <cellStyle name="Normal 3 3 6 3 2 3 2 2" xfId="27337"/>
    <cellStyle name="Normal 3 3 6 3 2 3 2 2 2" xfId="56071"/>
    <cellStyle name="Normal 3 3 6 3 2 3 2 3" xfId="41747"/>
    <cellStyle name="Normal 3 3 6 3 2 3 3" xfId="20174"/>
    <cellStyle name="Normal 3 3 6 3 2 3 3 2" xfId="48909"/>
    <cellStyle name="Normal 3 3 6 3 2 3 4" xfId="34585"/>
    <cellStyle name="Normal 3 3 6 3 2 4" xfId="9372"/>
    <cellStyle name="Normal 3 3 6 3 2 4 2" xfId="23755"/>
    <cellStyle name="Normal 3 3 6 3 2 4 2 2" xfId="52490"/>
    <cellStyle name="Normal 3 3 6 3 2 4 3" xfId="38166"/>
    <cellStyle name="Normal 3 3 6 3 2 5" xfId="16592"/>
    <cellStyle name="Normal 3 3 6 3 2 5 2" xfId="45328"/>
    <cellStyle name="Normal 3 3 6 3 2 6" xfId="31004"/>
    <cellStyle name="Normal 3 3 6 3 3" xfId="2934"/>
    <cellStyle name="Normal 3 3 6 3 3 2" xfId="6594"/>
    <cellStyle name="Normal 3 3 6 3 3 2 2" xfId="13854"/>
    <cellStyle name="Normal 3 3 6 3 3 2 2 2" xfId="28232"/>
    <cellStyle name="Normal 3 3 6 3 3 2 2 2 2" xfId="56966"/>
    <cellStyle name="Normal 3 3 6 3 3 2 2 3" xfId="42642"/>
    <cellStyle name="Normal 3 3 6 3 3 2 3" xfId="21069"/>
    <cellStyle name="Normal 3 3 6 3 3 2 3 2" xfId="49804"/>
    <cellStyle name="Normal 3 3 6 3 3 2 4" xfId="35480"/>
    <cellStyle name="Normal 3 3 6 3 3 3" xfId="10267"/>
    <cellStyle name="Normal 3 3 6 3 3 3 2" xfId="24650"/>
    <cellStyle name="Normal 3 3 6 3 3 3 2 2" xfId="53385"/>
    <cellStyle name="Normal 3 3 6 3 3 3 3" xfId="39061"/>
    <cellStyle name="Normal 3 3 6 3 3 4" xfId="17487"/>
    <cellStyle name="Normal 3 3 6 3 3 4 2" xfId="46223"/>
    <cellStyle name="Normal 3 3 6 3 3 5" xfId="31899"/>
    <cellStyle name="Normal 3 3 6 3 4" xfId="4799"/>
    <cellStyle name="Normal 3 3 6 3 4 2" xfId="12064"/>
    <cellStyle name="Normal 3 3 6 3 4 2 2" xfId="26442"/>
    <cellStyle name="Normal 3 3 6 3 4 2 2 2" xfId="55176"/>
    <cellStyle name="Normal 3 3 6 3 4 2 3" xfId="40852"/>
    <cellStyle name="Normal 3 3 6 3 4 3" xfId="19279"/>
    <cellStyle name="Normal 3 3 6 3 4 3 2" xfId="48014"/>
    <cellStyle name="Normal 3 3 6 3 4 4" xfId="33690"/>
    <cellStyle name="Normal 3 3 6 3 5" xfId="8471"/>
    <cellStyle name="Normal 3 3 6 3 5 2" xfId="22860"/>
    <cellStyle name="Normal 3 3 6 3 5 2 2" xfId="51595"/>
    <cellStyle name="Normal 3 3 6 3 5 3" xfId="37271"/>
    <cellStyle name="Normal 3 3 6 3 6" xfId="15697"/>
    <cellStyle name="Normal 3 3 6 3 6 2" xfId="44433"/>
    <cellStyle name="Normal 3 3 6 3 7" xfId="30109"/>
    <cellStyle name="Normal 3 3 6 4" xfId="1585"/>
    <cellStyle name="Normal 3 3 6 4 2" xfId="3383"/>
    <cellStyle name="Normal 3 3 6 4 2 2" xfId="7042"/>
    <cellStyle name="Normal 3 3 6 4 2 2 2" xfId="14302"/>
    <cellStyle name="Normal 3 3 6 4 2 2 2 2" xfId="28680"/>
    <cellStyle name="Normal 3 3 6 4 2 2 2 2 2" xfId="57414"/>
    <cellStyle name="Normal 3 3 6 4 2 2 2 3" xfId="43090"/>
    <cellStyle name="Normal 3 3 6 4 2 2 3" xfId="21517"/>
    <cellStyle name="Normal 3 3 6 4 2 2 3 2" xfId="50252"/>
    <cellStyle name="Normal 3 3 6 4 2 2 4" xfId="35928"/>
    <cellStyle name="Normal 3 3 6 4 2 3" xfId="10715"/>
    <cellStyle name="Normal 3 3 6 4 2 3 2" xfId="25098"/>
    <cellStyle name="Normal 3 3 6 4 2 3 2 2" xfId="53833"/>
    <cellStyle name="Normal 3 3 6 4 2 3 3" xfId="39509"/>
    <cellStyle name="Normal 3 3 6 4 2 4" xfId="17935"/>
    <cellStyle name="Normal 3 3 6 4 2 4 2" xfId="46671"/>
    <cellStyle name="Normal 3 3 6 4 2 5" xfId="32347"/>
    <cellStyle name="Normal 3 3 6 4 3" xfId="5252"/>
    <cellStyle name="Normal 3 3 6 4 3 2" xfId="12512"/>
    <cellStyle name="Normal 3 3 6 4 3 2 2" xfId="26890"/>
    <cellStyle name="Normal 3 3 6 4 3 2 2 2" xfId="55624"/>
    <cellStyle name="Normal 3 3 6 4 3 2 3" xfId="41300"/>
    <cellStyle name="Normal 3 3 6 4 3 3" xfId="19727"/>
    <cellStyle name="Normal 3 3 6 4 3 3 2" xfId="48462"/>
    <cellStyle name="Normal 3 3 6 4 3 4" xfId="34138"/>
    <cellStyle name="Normal 3 3 6 4 4" xfId="8925"/>
    <cellStyle name="Normal 3 3 6 4 4 2" xfId="23308"/>
    <cellStyle name="Normal 3 3 6 4 4 2 2" xfId="52043"/>
    <cellStyle name="Normal 3 3 6 4 4 3" xfId="37719"/>
    <cellStyle name="Normal 3 3 6 4 5" xfId="16145"/>
    <cellStyle name="Normal 3 3 6 4 5 2" xfId="44881"/>
    <cellStyle name="Normal 3 3 6 4 6" xfId="30557"/>
    <cellStyle name="Normal 3 3 6 5" xfId="2487"/>
    <cellStyle name="Normal 3 3 6 5 2" xfId="6147"/>
    <cellStyle name="Normal 3 3 6 5 2 2" xfId="13407"/>
    <cellStyle name="Normal 3 3 6 5 2 2 2" xfId="27785"/>
    <cellStyle name="Normal 3 3 6 5 2 2 2 2" xfId="56519"/>
    <cellStyle name="Normal 3 3 6 5 2 2 3" xfId="42195"/>
    <cellStyle name="Normal 3 3 6 5 2 3" xfId="20622"/>
    <cellStyle name="Normal 3 3 6 5 2 3 2" xfId="49357"/>
    <cellStyle name="Normal 3 3 6 5 2 4" xfId="35033"/>
    <cellStyle name="Normal 3 3 6 5 3" xfId="9820"/>
    <cellStyle name="Normal 3 3 6 5 3 2" xfId="24203"/>
    <cellStyle name="Normal 3 3 6 5 3 2 2" xfId="52938"/>
    <cellStyle name="Normal 3 3 6 5 3 3" xfId="38614"/>
    <cellStyle name="Normal 3 3 6 5 4" xfId="17040"/>
    <cellStyle name="Normal 3 3 6 5 4 2" xfId="45776"/>
    <cellStyle name="Normal 3 3 6 5 5" xfId="31452"/>
    <cellStyle name="Normal 3 3 6 6" xfId="4349"/>
    <cellStyle name="Normal 3 3 6 6 2" xfId="11617"/>
    <cellStyle name="Normal 3 3 6 6 2 2" xfId="25995"/>
    <cellStyle name="Normal 3 3 6 6 2 2 2" xfId="54729"/>
    <cellStyle name="Normal 3 3 6 6 2 3" xfId="40405"/>
    <cellStyle name="Normal 3 3 6 6 3" xfId="18832"/>
    <cellStyle name="Normal 3 3 6 6 3 2" xfId="47567"/>
    <cellStyle name="Normal 3 3 6 6 4" xfId="33243"/>
    <cellStyle name="Normal 3 3 6 7" xfId="8019"/>
    <cellStyle name="Normal 3 3 6 7 2" xfId="22413"/>
    <cellStyle name="Normal 3 3 6 7 2 2" xfId="51148"/>
    <cellStyle name="Normal 3 3 6 7 3" xfId="36824"/>
    <cellStyle name="Normal 3 3 6 8" xfId="15250"/>
    <cellStyle name="Normal 3 3 6 8 2" xfId="43986"/>
    <cellStyle name="Normal 3 3 6 9" xfId="29662"/>
    <cellStyle name="Normal 3 3 7" xfId="716"/>
    <cellStyle name="Normal 3 3 7 2" xfId="1167"/>
    <cellStyle name="Normal 3 3 7 2 2" xfId="2150"/>
    <cellStyle name="Normal 3 3 7 2 2 2" xfId="3942"/>
    <cellStyle name="Normal 3 3 7 2 2 2 2" xfId="7601"/>
    <cellStyle name="Normal 3 3 7 2 2 2 2 2" xfId="14861"/>
    <cellStyle name="Normal 3 3 7 2 2 2 2 2 2" xfId="29239"/>
    <cellStyle name="Normal 3 3 7 2 2 2 2 2 2 2" xfId="57973"/>
    <cellStyle name="Normal 3 3 7 2 2 2 2 2 3" xfId="43649"/>
    <cellStyle name="Normal 3 3 7 2 2 2 2 3" xfId="22076"/>
    <cellStyle name="Normal 3 3 7 2 2 2 2 3 2" xfId="50811"/>
    <cellStyle name="Normal 3 3 7 2 2 2 2 4" xfId="36487"/>
    <cellStyle name="Normal 3 3 7 2 2 2 3" xfId="11274"/>
    <cellStyle name="Normal 3 3 7 2 2 2 3 2" xfId="25657"/>
    <cellStyle name="Normal 3 3 7 2 2 2 3 2 2" xfId="54392"/>
    <cellStyle name="Normal 3 3 7 2 2 2 3 3" xfId="40068"/>
    <cellStyle name="Normal 3 3 7 2 2 2 4" xfId="18494"/>
    <cellStyle name="Normal 3 3 7 2 2 2 4 2" xfId="47230"/>
    <cellStyle name="Normal 3 3 7 2 2 2 5" xfId="32906"/>
    <cellStyle name="Normal 3 3 7 2 2 3" xfId="5811"/>
    <cellStyle name="Normal 3 3 7 2 2 3 2" xfId="13071"/>
    <cellStyle name="Normal 3 3 7 2 2 3 2 2" xfId="27449"/>
    <cellStyle name="Normal 3 3 7 2 2 3 2 2 2" xfId="56183"/>
    <cellStyle name="Normal 3 3 7 2 2 3 2 3" xfId="41859"/>
    <cellStyle name="Normal 3 3 7 2 2 3 3" xfId="20286"/>
    <cellStyle name="Normal 3 3 7 2 2 3 3 2" xfId="49021"/>
    <cellStyle name="Normal 3 3 7 2 2 3 4" xfId="34697"/>
    <cellStyle name="Normal 3 3 7 2 2 4" xfId="9484"/>
    <cellStyle name="Normal 3 3 7 2 2 4 2" xfId="23867"/>
    <cellStyle name="Normal 3 3 7 2 2 4 2 2" xfId="52602"/>
    <cellStyle name="Normal 3 3 7 2 2 4 3" xfId="38278"/>
    <cellStyle name="Normal 3 3 7 2 2 5" xfId="16704"/>
    <cellStyle name="Normal 3 3 7 2 2 5 2" xfId="45440"/>
    <cellStyle name="Normal 3 3 7 2 2 6" xfId="31116"/>
    <cellStyle name="Normal 3 3 7 2 3" xfId="3046"/>
    <cellStyle name="Normal 3 3 7 2 3 2" xfId="6706"/>
    <cellStyle name="Normal 3 3 7 2 3 2 2" xfId="13966"/>
    <cellStyle name="Normal 3 3 7 2 3 2 2 2" xfId="28344"/>
    <cellStyle name="Normal 3 3 7 2 3 2 2 2 2" xfId="57078"/>
    <cellStyle name="Normal 3 3 7 2 3 2 2 3" xfId="42754"/>
    <cellStyle name="Normal 3 3 7 2 3 2 3" xfId="21181"/>
    <cellStyle name="Normal 3 3 7 2 3 2 3 2" xfId="49916"/>
    <cellStyle name="Normal 3 3 7 2 3 2 4" xfId="35592"/>
    <cellStyle name="Normal 3 3 7 2 3 3" xfId="10379"/>
    <cellStyle name="Normal 3 3 7 2 3 3 2" xfId="24762"/>
    <cellStyle name="Normal 3 3 7 2 3 3 2 2" xfId="53497"/>
    <cellStyle name="Normal 3 3 7 2 3 3 3" xfId="39173"/>
    <cellStyle name="Normal 3 3 7 2 3 4" xfId="17599"/>
    <cellStyle name="Normal 3 3 7 2 3 4 2" xfId="46335"/>
    <cellStyle name="Normal 3 3 7 2 3 5" xfId="32011"/>
    <cellStyle name="Normal 3 3 7 2 4" xfId="4911"/>
    <cellStyle name="Normal 3 3 7 2 4 2" xfId="12176"/>
    <cellStyle name="Normal 3 3 7 2 4 2 2" xfId="26554"/>
    <cellStyle name="Normal 3 3 7 2 4 2 2 2" xfId="55288"/>
    <cellStyle name="Normal 3 3 7 2 4 2 3" xfId="40964"/>
    <cellStyle name="Normal 3 3 7 2 4 3" xfId="19391"/>
    <cellStyle name="Normal 3 3 7 2 4 3 2" xfId="48126"/>
    <cellStyle name="Normal 3 3 7 2 4 4" xfId="33802"/>
    <cellStyle name="Normal 3 3 7 2 5" xfId="8583"/>
    <cellStyle name="Normal 3 3 7 2 5 2" xfId="22972"/>
    <cellStyle name="Normal 3 3 7 2 5 2 2" xfId="51707"/>
    <cellStyle name="Normal 3 3 7 2 5 3" xfId="37383"/>
    <cellStyle name="Normal 3 3 7 2 6" xfId="15809"/>
    <cellStyle name="Normal 3 3 7 2 6 2" xfId="44545"/>
    <cellStyle name="Normal 3 3 7 2 7" xfId="30221"/>
    <cellStyle name="Normal 3 3 7 3" xfId="1703"/>
    <cellStyle name="Normal 3 3 7 3 2" xfId="3495"/>
    <cellStyle name="Normal 3 3 7 3 2 2" xfId="7154"/>
    <cellStyle name="Normal 3 3 7 3 2 2 2" xfId="14414"/>
    <cellStyle name="Normal 3 3 7 3 2 2 2 2" xfId="28792"/>
    <cellStyle name="Normal 3 3 7 3 2 2 2 2 2" xfId="57526"/>
    <cellStyle name="Normal 3 3 7 3 2 2 2 3" xfId="43202"/>
    <cellStyle name="Normal 3 3 7 3 2 2 3" xfId="21629"/>
    <cellStyle name="Normal 3 3 7 3 2 2 3 2" xfId="50364"/>
    <cellStyle name="Normal 3 3 7 3 2 2 4" xfId="36040"/>
    <cellStyle name="Normal 3 3 7 3 2 3" xfId="10827"/>
    <cellStyle name="Normal 3 3 7 3 2 3 2" xfId="25210"/>
    <cellStyle name="Normal 3 3 7 3 2 3 2 2" xfId="53945"/>
    <cellStyle name="Normal 3 3 7 3 2 3 3" xfId="39621"/>
    <cellStyle name="Normal 3 3 7 3 2 4" xfId="18047"/>
    <cellStyle name="Normal 3 3 7 3 2 4 2" xfId="46783"/>
    <cellStyle name="Normal 3 3 7 3 2 5" xfId="32459"/>
    <cellStyle name="Normal 3 3 7 3 3" xfId="5364"/>
    <cellStyle name="Normal 3 3 7 3 3 2" xfId="12624"/>
    <cellStyle name="Normal 3 3 7 3 3 2 2" xfId="27002"/>
    <cellStyle name="Normal 3 3 7 3 3 2 2 2" xfId="55736"/>
    <cellStyle name="Normal 3 3 7 3 3 2 3" xfId="41412"/>
    <cellStyle name="Normal 3 3 7 3 3 3" xfId="19839"/>
    <cellStyle name="Normal 3 3 7 3 3 3 2" xfId="48574"/>
    <cellStyle name="Normal 3 3 7 3 3 4" xfId="34250"/>
    <cellStyle name="Normal 3 3 7 3 4" xfId="9037"/>
    <cellStyle name="Normal 3 3 7 3 4 2" xfId="23420"/>
    <cellStyle name="Normal 3 3 7 3 4 2 2" xfId="52155"/>
    <cellStyle name="Normal 3 3 7 3 4 3" xfId="37831"/>
    <cellStyle name="Normal 3 3 7 3 5" xfId="16257"/>
    <cellStyle name="Normal 3 3 7 3 5 2" xfId="44993"/>
    <cellStyle name="Normal 3 3 7 3 6" xfId="30669"/>
    <cellStyle name="Normal 3 3 7 4" xfId="2599"/>
    <cellStyle name="Normal 3 3 7 4 2" xfId="6259"/>
    <cellStyle name="Normal 3 3 7 4 2 2" xfId="13519"/>
    <cellStyle name="Normal 3 3 7 4 2 2 2" xfId="27897"/>
    <cellStyle name="Normal 3 3 7 4 2 2 2 2" xfId="56631"/>
    <cellStyle name="Normal 3 3 7 4 2 2 3" xfId="42307"/>
    <cellStyle name="Normal 3 3 7 4 2 3" xfId="20734"/>
    <cellStyle name="Normal 3 3 7 4 2 3 2" xfId="49469"/>
    <cellStyle name="Normal 3 3 7 4 2 4" xfId="35145"/>
    <cellStyle name="Normal 3 3 7 4 3" xfId="9932"/>
    <cellStyle name="Normal 3 3 7 4 3 2" xfId="24315"/>
    <cellStyle name="Normal 3 3 7 4 3 2 2" xfId="53050"/>
    <cellStyle name="Normal 3 3 7 4 3 3" xfId="38726"/>
    <cellStyle name="Normal 3 3 7 4 4" xfId="17152"/>
    <cellStyle name="Normal 3 3 7 4 4 2" xfId="45888"/>
    <cellStyle name="Normal 3 3 7 4 5" xfId="31564"/>
    <cellStyle name="Normal 3 3 7 5" xfId="4463"/>
    <cellStyle name="Normal 3 3 7 5 2" xfId="11729"/>
    <cellStyle name="Normal 3 3 7 5 2 2" xfId="26107"/>
    <cellStyle name="Normal 3 3 7 5 2 2 2" xfId="54841"/>
    <cellStyle name="Normal 3 3 7 5 2 3" xfId="40517"/>
    <cellStyle name="Normal 3 3 7 5 3" xfId="18944"/>
    <cellStyle name="Normal 3 3 7 5 3 2" xfId="47679"/>
    <cellStyle name="Normal 3 3 7 5 4" xfId="33355"/>
    <cellStyle name="Normal 3 3 7 6" xfId="8136"/>
    <cellStyle name="Normal 3 3 7 6 2" xfId="22525"/>
    <cellStyle name="Normal 3 3 7 6 2 2" xfId="51260"/>
    <cellStyle name="Normal 3 3 7 6 3" xfId="36936"/>
    <cellStyle name="Normal 3 3 7 7" xfId="15362"/>
    <cellStyle name="Normal 3 3 7 7 2" xfId="44098"/>
    <cellStyle name="Normal 3 3 7 8" xfId="29774"/>
    <cellStyle name="Normal 3 3 8" xfId="943"/>
    <cellStyle name="Normal 3 3 8 2" xfId="1926"/>
    <cellStyle name="Normal 3 3 8 2 2" xfId="3718"/>
    <cellStyle name="Normal 3 3 8 2 2 2" xfId="7377"/>
    <cellStyle name="Normal 3 3 8 2 2 2 2" xfId="14637"/>
    <cellStyle name="Normal 3 3 8 2 2 2 2 2" xfId="29015"/>
    <cellStyle name="Normal 3 3 8 2 2 2 2 2 2" xfId="57749"/>
    <cellStyle name="Normal 3 3 8 2 2 2 2 3" xfId="43425"/>
    <cellStyle name="Normal 3 3 8 2 2 2 3" xfId="21852"/>
    <cellStyle name="Normal 3 3 8 2 2 2 3 2" xfId="50587"/>
    <cellStyle name="Normal 3 3 8 2 2 2 4" xfId="36263"/>
    <cellStyle name="Normal 3 3 8 2 2 3" xfId="11050"/>
    <cellStyle name="Normal 3 3 8 2 2 3 2" xfId="25433"/>
    <cellStyle name="Normal 3 3 8 2 2 3 2 2" xfId="54168"/>
    <cellStyle name="Normal 3 3 8 2 2 3 3" xfId="39844"/>
    <cellStyle name="Normal 3 3 8 2 2 4" xfId="18270"/>
    <cellStyle name="Normal 3 3 8 2 2 4 2" xfId="47006"/>
    <cellStyle name="Normal 3 3 8 2 2 5" xfId="32682"/>
    <cellStyle name="Normal 3 3 8 2 3" xfId="5587"/>
    <cellStyle name="Normal 3 3 8 2 3 2" xfId="12847"/>
    <cellStyle name="Normal 3 3 8 2 3 2 2" xfId="27225"/>
    <cellStyle name="Normal 3 3 8 2 3 2 2 2" xfId="55959"/>
    <cellStyle name="Normal 3 3 8 2 3 2 3" xfId="41635"/>
    <cellStyle name="Normal 3 3 8 2 3 3" xfId="20062"/>
    <cellStyle name="Normal 3 3 8 2 3 3 2" xfId="48797"/>
    <cellStyle name="Normal 3 3 8 2 3 4" xfId="34473"/>
    <cellStyle name="Normal 3 3 8 2 4" xfId="9260"/>
    <cellStyle name="Normal 3 3 8 2 4 2" xfId="23643"/>
    <cellStyle name="Normal 3 3 8 2 4 2 2" xfId="52378"/>
    <cellStyle name="Normal 3 3 8 2 4 3" xfId="38054"/>
    <cellStyle name="Normal 3 3 8 2 5" xfId="16480"/>
    <cellStyle name="Normal 3 3 8 2 5 2" xfId="45216"/>
    <cellStyle name="Normal 3 3 8 2 6" xfId="30892"/>
    <cellStyle name="Normal 3 3 8 3" xfId="2822"/>
    <cellStyle name="Normal 3 3 8 3 2" xfId="6482"/>
    <cellStyle name="Normal 3 3 8 3 2 2" xfId="13742"/>
    <cellStyle name="Normal 3 3 8 3 2 2 2" xfId="28120"/>
    <cellStyle name="Normal 3 3 8 3 2 2 2 2" xfId="56854"/>
    <cellStyle name="Normal 3 3 8 3 2 2 3" xfId="42530"/>
    <cellStyle name="Normal 3 3 8 3 2 3" xfId="20957"/>
    <cellStyle name="Normal 3 3 8 3 2 3 2" xfId="49692"/>
    <cellStyle name="Normal 3 3 8 3 2 4" xfId="35368"/>
    <cellStyle name="Normal 3 3 8 3 3" xfId="10155"/>
    <cellStyle name="Normal 3 3 8 3 3 2" xfId="24538"/>
    <cellStyle name="Normal 3 3 8 3 3 2 2" xfId="53273"/>
    <cellStyle name="Normal 3 3 8 3 3 3" xfId="38949"/>
    <cellStyle name="Normal 3 3 8 3 4" xfId="17375"/>
    <cellStyle name="Normal 3 3 8 3 4 2" xfId="46111"/>
    <cellStyle name="Normal 3 3 8 3 5" xfId="31787"/>
    <cellStyle name="Normal 3 3 8 4" xfId="4687"/>
    <cellStyle name="Normal 3 3 8 4 2" xfId="11952"/>
    <cellStyle name="Normal 3 3 8 4 2 2" xfId="26330"/>
    <cellStyle name="Normal 3 3 8 4 2 2 2" xfId="55064"/>
    <cellStyle name="Normal 3 3 8 4 2 3" xfId="40740"/>
    <cellStyle name="Normal 3 3 8 4 3" xfId="19167"/>
    <cellStyle name="Normal 3 3 8 4 3 2" xfId="47902"/>
    <cellStyle name="Normal 3 3 8 4 4" xfId="33578"/>
    <cellStyle name="Normal 3 3 8 5" xfId="8359"/>
    <cellStyle name="Normal 3 3 8 5 2" xfId="22748"/>
    <cellStyle name="Normal 3 3 8 5 2 2" xfId="51483"/>
    <cellStyle name="Normal 3 3 8 5 3" xfId="37159"/>
    <cellStyle name="Normal 3 3 8 6" xfId="15585"/>
    <cellStyle name="Normal 3 3 8 6 2" xfId="44321"/>
    <cellStyle name="Normal 3 3 8 7" xfId="29997"/>
    <cellStyle name="Normal 3 3 9" xfId="1443"/>
    <cellStyle name="Normal 3 3 9 2" xfId="3271"/>
    <cellStyle name="Normal 3 3 9 2 2" xfId="6930"/>
    <cellStyle name="Normal 3 3 9 2 2 2" xfId="14190"/>
    <cellStyle name="Normal 3 3 9 2 2 2 2" xfId="28568"/>
    <cellStyle name="Normal 3 3 9 2 2 2 2 2" xfId="57302"/>
    <cellStyle name="Normal 3 3 9 2 2 2 3" xfId="42978"/>
    <cellStyle name="Normal 3 3 9 2 2 3" xfId="21405"/>
    <cellStyle name="Normal 3 3 9 2 2 3 2" xfId="50140"/>
    <cellStyle name="Normal 3 3 9 2 2 4" xfId="35816"/>
    <cellStyle name="Normal 3 3 9 2 3" xfId="10603"/>
    <cellStyle name="Normal 3 3 9 2 3 2" xfId="24986"/>
    <cellStyle name="Normal 3 3 9 2 3 2 2" xfId="53721"/>
    <cellStyle name="Normal 3 3 9 2 3 3" xfId="39397"/>
    <cellStyle name="Normal 3 3 9 2 4" xfId="17823"/>
    <cellStyle name="Normal 3 3 9 2 4 2" xfId="46559"/>
    <cellStyle name="Normal 3 3 9 2 5" xfId="32235"/>
    <cellStyle name="Normal 3 3 9 3" xfId="5138"/>
    <cellStyle name="Normal 3 3 9 3 2" xfId="12400"/>
    <cellStyle name="Normal 3 3 9 3 2 2" xfId="26778"/>
    <cellStyle name="Normal 3 3 9 3 2 2 2" xfId="55512"/>
    <cellStyle name="Normal 3 3 9 3 2 3" xfId="41188"/>
    <cellStyle name="Normal 3 3 9 3 3" xfId="19615"/>
    <cellStyle name="Normal 3 3 9 3 3 2" xfId="48350"/>
    <cellStyle name="Normal 3 3 9 3 4" xfId="34026"/>
    <cellStyle name="Normal 3 3 9 4" xfId="8810"/>
    <cellStyle name="Normal 3 3 9 4 2" xfId="23196"/>
    <cellStyle name="Normal 3 3 9 4 2 2" xfId="51931"/>
    <cellStyle name="Normal 3 3 9 4 3" xfId="37607"/>
    <cellStyle name="Normal 3 3 9 5" xfId="16033"/>
    <cellStyle name="Normal 3 3 9 5 2" xfId="44769"/>
    <cellStyle name="Normal 3 3 9 6" xfId="30445"/>
    <cellStyle name="Normal 3 4" xfId="186"/>
    <cellStyle name="Normal 3 4 10" xfId="4226"/>
    <cellStyle name="Normal 3 4 10 2" xfId="11507"/>
    <cellStyle name="Normal 3 4 10 2 2" xfId="25887"/>
    <cellStyle name="Normal 3 4 10 2 2 2" xfId="54621"/>
    <cellStyle name="Normal 3 4 10 2 3" xfId="40297"/>
    <cellStyle name="Normal 3 4 10 3" xfId="18724"/>
    <cellStyle name="Normal 3 4 10 3 2" xfId="47459"/>
    <cellStyle name="Normal 3 4 10 4" xfId="33135"/>
    <cellStyle name="Normal 3 4 11" xfId="7895"/>
    <cellStyle name="Normal 3 4 11 2" xfId="22305"/>
    <cellStyle name="Normal 3 4 11 2 2" xfId="51040"/>
    <cellStyle name="Normal 3 4 11 3" xfId="36716"/>
    <cellStyle name="Normal 3 4 12" xfId="15142"/>
    <cellStyle name="Normal 3 4 12 2" xfId="43878"/>
    <cellStyle name="Normal 3 4 13" xfId="29554"/>
    <cellStyle name="Normal 3 4 2" xfId="288"/>
    <cellStyle name="Normal 3 4 2 10" xfId="7915"/>
    <cellStyle name="Normal 3 4 2 10 2" xfId="22319"/>
    <cellStyle name="Normal 3 4 2 10 2 2" xfId="51054"/>
    <cellStyle name="Normal 3 4 2 10 3" xfId="36730"/>
    <cellStyle name="Normal 3 4 2 11" xfId="15156"/>
    <cellStyle name="Normal 3 4 2 11 2" xfId="43892"/>
    <cellStyle name="Normal 3 4 2 12" xfId="29568"/>
    <cellStyle name="Normal 3 4 2 2" xfId="362"/>
    <cellStyle name="Normal 3 4 2 2 10" xfId="15184"/>
    <cellStyle name="Normal 3 4 2 2 10 2" xfId="43920"/>
    <cellStyle name="Normal 3 4 2 2 11" xfId="29596"/>
    <cellStyle name="Normal 3 4 2 2 2" xfId="462"/>
    <cellStyle name="Normal 3 4 2 2 2 10" xfId="29652"/>
    <cellStyle name="Normal 3 4 2 2 2 2" xfId="662"/>
    <cellStyle name="Normal 3 4 2 2 2 2 2" xfId="934"/>
    <cellStyle name="Normal 3 4 2 2 2 2 2 2" xfId="1381"/>
    <cellStyle name="Normal 3 4 2 2 2 2 2 2 2" xfId="2364"/>
    <cellStyle name="Normal 3 4 2 2 2 2 2 2 2 2" xfId="4156"/>
    <cellStyle name="Normal 3 4 2 2 2 2 2 2 2 2 2" xfId="7815"/>
    <cellStyle name="Normal 3 4 2 2 2 2 2 2 2 2 2 2" xfId="15075"/>
    <cellStyle name="Normal 3 4 2 2 2 2 2 2 2 2 2 2 2" xfId="29453"/>
    <cellStyle name="Normal 3 4 2 2 2 2 2 2 2 2 2 2 2 2" xfId="58187"/>
    <cellStyle name="Normal 3 4 2 2 2 2 2 2 2 2 2 2 3" xfId="43863"/>
    <cellStyle name="Normal 3 4 2 2 2 2 2 2 2 2 2 3" xfId="22290"/>
    <cellStyle name="Normal 3 4 2 2 2 2 2 2 2 2 2 3 2" xfId="51025"/>
    <cellStyle name="Normal 3 4 2 2 2 2 2 2 2 2 2 4" xfId="36701"/>
    <cellStyle name="Normal 3 4 2 2 2 2 2 2 2 2 3" xfId="11488"/>
    <cellStyle name="Normal 3 4 2 2 2 2 2 2 2 2 3 2" xfId="25871"/>
    <cellStyle name="Normal 3 4 2 2 2 2 2 2 2 2 3 2 2" xfId="54606"/>
    <cellStyle name="Normal 3 4 2 2 2 2 2 2 2 2 3 3" xfId="40282"/>
    <cellStyle name="Normal 3 4 2 2 2 2 2 2 2 2 4" xfId="18708"/>
    <cellStyle name="Normal 3 4 2 2 2 2 2 2 2 2 4 2" xfId="47444"/>
    <cellStyle name="Normal 3 4 2 2 2 2 2 2 2 2 5" xfId="33120"/>
    <cellStyle name="Normal 3 4 2 2 2 2 2 2 2 3" xfId="6025"/>
    <cellStyle name="Normal 3 4 2 2 2 2 2 2 2 3 2" xfId="13285"/>
    <cellStyle name="Normal 3 4 2 2 2 2 2 2 2 3 2 2" xfId="27663"/>
    <cellStyle name="Normal 3 4 2 2 2 2 2 2 2 3 2 2 2" xfId="56397"/>
    <cellStyle name="Normal 3 4 2 2 2 2 2 2 2 3 2 3" xfId="42073"/>
    <cellStyle name="Normal 3 4 2 2 2 2 2 2 2 3 3" xfId="20500"/>
    <cellStyle name="Normal 3 4 2 2 2 2 2 2 2 3 3 2" xfId="49235"/>
    <cellStyle name="Normal 3 4 2 2 2 2 2 2 2 3 4" xfId="34911"/>
    <cellStyle name="Normal 3 4 2 2 2 2 2 2 2 4" xfId="9698"/>
    <cellStyle name="Normal 3 4 2 2 2 2 2 2 2 4 2" xfId="24081"/>
    <cellStyle name="Normal 3 4 2 2 2 2 2 2 2 4 2 2" xfId="52816"/>
    <cellStyle name="Normal 3 4 2 2 2 2 2 2 2 4 3" xfId="38492"/>
    <cellStyle name="Normal 3 4 2 2 2 2 2 2 2 5" xfId="16918"/>
    <cellStyle name="Normal 3 4 2 2 2 2 2 2 2 5 2" xfId="45654"/>
    <cellStyle name="Normal 3 4 2 2 2 2 2 2 2 6" xfId="31330"/>
    <cellStyle name="Normal 3 4 2 2 2 2 2 2 3" xfId="3260"/>
    <cellStyle name="Normal 3 4 2 2 2 2 2 2 3 2" xfId="6920"/>
    <cellStyle name="Normal 3 4 2 2 2 2 2 2 3 2 2" xfId="14180"/>
    <cellStyle name="Normal 3 4 2 2 2 2 2 2 3 2 2 2" xfId="28558"/>
    <cellStyle name="Normal 3 4 2 2 2 2 2 2 3 2 2 2 2" xfId="57292"/>
    <cellStyle name="Normal 3 4 2 2 2 2 2 2 3 2 2 3" xfId="42968"/>
    <cellStyle name="Normal 3 4 2 2 2 2 2 2 3 2 3" xfId="21395"/>
    <cellStyle name="Normal 3 4 2 2 2 2 2 2 3 2 3 2" xfId="50130"/>
    <cellStyle name="Normal 3 4 2 2 2 2 2 2 3 2 4" xfId="35806"/>
    <cellStyle name="Normal 3 4 2 2 2 2 2 2 3 3" xfId="10593"/>
    <cellStyle name="Normal 3 4 2 2 2 2 2 2 3 3 2" xfId="24976"/>
    <cellStyle name="Normal 3 4 2 2 2 2 2 2 3 3 2 2" xfId="53711"/>
    <cellStyle name="Normal 3 4 2 2 2 2 2 2 3 3 3" xfId="39387"/>
    <cellStyle name="Normal 3 4 2 2 2 2 2 2 3 4" xfId="17813"/>
    <cellStyle name="Normal 3 4 2 2 2 2 2 2 3 4 2" xfId="46549"/>
    <cellStyle name="Normal 3 4 2 2 2 2 2 2 3 5" xfId="32225"/>
    <cellStyle name="Normal 3 4 2 2 2 2 2 2 4" xfId="5125"/>
    <cellStyle name="Normal 3 4 2 2 2 2 2 2 4 2" xfId="12390"/>
    <cellStyle name="Normal 3 4 2 2 2 2 2 2 4 2 2" xfId="26768"/>
    <cellStyle name="Normal 3 4 2 2 2 2 2 2 4 2 2 2" xfId="55502"/>
    <cellStyle name="Normal 3 4 2 2 2 2 2 2 4 2 3" xfId="41178"/>
    <cellStyle name="Normal 3 4 2 2 2 2 2 2 4 3" xfId="19605"/>
    <cellStyle name="Normal 3 4 2 2 2 2 2 2 4 3 2" xfId="48340"/>
    <cellStyle name="Normal 3 4 2 2 2 2 2 2 4 4" xfId="34016"/>
    <cellStyle name="Normal 3 4 2 2 2 2 2 2 5" xfId="8797"/>
    <cellStyle name="Normal 3 4 2 2 2 2 2 2 5 2" xfId="23186"/>
    <cellStyle name="Normal 3 4 2 2 2 2 2 2 5 2 2" xfId="51921"/>
    <cellStyle name="Normal 3 4 2 2 2 2 2 2 5 3" xfId="37597"/>
    <cellStyle name="Normal 3 4 2 2 2 2 2 2 6" xfId="16023"/>
    <cellStyle name="Normal 3 4 2 2 2 2 2 2 6 2" xfId="44759"/>
    <cellStyle name="Normal 3 4 2 2 2 2 2 2 7" xfId="30435"/>
    <cellStyle name="Normal 3 4 2 2 2 2 2 3" xfId="1917"/>
    <cellStyle name="Normal 3 4 2 2 2 2 2 3 2" xfId="3709"/>
    <cellStyle name="Normal 3 4 2 2 2 2 2 3 2 2" xfId="7368"/>
    <cellStyle name="Normal 3 4 2 2 2 2 2 3 2 2 2" xfId="14628"/>
    <cellStyle name="Normal 3 4 2 2 2 2 2 3 2 2 2 2" xfId="29006"/>
    <cellStyle name="Normal 3 4 2 2 2 2 2 3 2 2 2 2 2" xfId="57740"/>
    <cellStyle name="Normal 3 4 2 2 2 2 2 3 2 2 2 3" xfId="43416"/>
    <cellStyle name="Normal 3 4 2 2 2 2 2 3 2 2 3" xfId="21843"/>
    <cellStyle name="Normal 3 4 2 2 2 2 2 3 2 2 3 2" xfId="50578"/>
    <cellStyle name="Normal 3 4 2 2 2 2 2 3 2 2 4" xfId="36254"/>
    <cellStyle name="Normal 3 4 2 2 2 2 2 3 2 3" xfId="11041"/>
    <cellStyle name="Normal 3 4 2 2 2 2 2 3 2 3 2" xfId="25424"/>
    <cellStyle name="Normal 3 4 2 2 2 2 2 3 2 3 2 2" xfId="54159"/>
    <cellStyle name="Normal 3 4 2 2 2 2 2 3 2 3 3" xfId="39835"/>
    <cellStyle name="Normal 3 4 2 2 2 2 2 3 2 4" xfId="18261"/>
    <cellStyle name="Normal 3 4 2 2 2 2 2 3 2 4 2" xfId="46997"/>
    <cellStyle name="Normal 3 4 2 2 2 2 2 3 2 5" xfId="32673"/>
    <cellStyle name="Normal 3 4 2 2 2 2 2 3 3" xfId="5578"/>
    <cellStyle name="Normal 3 4 2 2 2 2 2 3 3 2" xfId="12838"/>
    <cellStyle name="Normal 3 4 2 2 2 2 2 3 3 2 2" xfId="27216"/>
    <cellStyle name="Normal 3 4 2 2 2 2 2 3 3 2 2 2" xfId="55950"/>
    <cellStyle name="Normal 3 4 2 2 2 2 2 3 3 2 3" xfId="41626"/>
    <cellStyle name="Normal 3 4 2 2 2 2 2 3 3 3" xfId="20053"/>
    <cellStyle name="Normal 3 4 2 2 2 2 2 3 3 3 2" xfId="48788"/>
    <cellStyle name="Normal 3 4 2 2 2 2 2 3 3 4" xfId="34464"/>
    <cellStyle name="Normal 3 4 2 2 2 2 2 3 4" xfId="9251"/>
    <cellStyle name="Normal 3 4 2 2 2 2 2 3 4 2" xfId="23634"/>
    <cellStyle name="Normal 3 4 2 2 2 2 2 3 4 2 2" xfId="52369"/>
    <cellStyle name="Normal 3 4 2 2 2 2 2 3 4 3" xfId="38045"/>
    <cellStyle name="Normal 3 4 2 2 2 2 2 3 5" xfId="16471"/>
    <cellStyle name="Normal 3 4 2 2 2 2 2 3 5 2" xfId="45207"/>
    <cellStyle name="Normal 3 4 2 2 2 2 2 3 6" xfId="30883"/>
    <cellStyle name="Normal 3 4 2 2 2 2 2 4" xfId="2813"/>
    <cellStyle name="Normal 3 4 2 2 2 2 2 4 2" xfId="6473"/>
    <cellStyle name="Normal 3 4 2 2 2 2 2 4 2 2" xfId="13733"/>
    <cellStyle name="Normal 3 4 2 2 2 2 2 4 2 2 2" xfId="28111"/>
    <cellStyle name="Normal 3 4 2 2 2 2 2 4 2 2 2 2" xfId="56845"/>
    <cellStyle name="Normal 3 4 2 2 2 2 2 4 2 2 3" xfId="42521"/>
    <cellStyle name="Normal 3 4 2 2 2 2 2 4 2 3" xfId="20948"/>
    <cellStyle name="Normal 3 4 2 2 2 2 2 4 2 3 2" xfId="49683"/>
    <cellStyle name="Normal 3 4 2 2 2 2 2 4 2 4" xfId="35359"/>
    <cellStyle name="Normal 3 4 2 2 2 2 2 4 3" xfId="10146"/>
    <cellStyle name="Normal 3 4 2 2 2 2 2 4 3 2" xfId="24529"/>
    <cellStyle name="Normal 3 4 2 2 2 2 2 4 3 2 2" xfId="53264"/>
    <cellStyle name="Normal 3 4 2 2 2 2 2 4 3 3" xfId="38940"/>
    <cellStyle name="Normal 3 4 2 2 2 2 2 4 4" xfId="17366"/>
    <cellStyle name="Normal 3 4 2 2 2 2 2 4 4 2" xfId="46102"/>
    <cellStyle name="Normal 3 4 2 2 2 2 2 4 5" xfId="31778"/>
    <cellStyle name="Normal 3 4 2 2 2 2 2 5" xfId="4678"/>
    <cellStyle name="Normal 3 4 2 2 2 2 2 5 2" xfId="11943"/>
    <cellStyle name="Normal 3 4 2 2 2 2 2 5 2 2" xfId="26321"/>
    <cellStyle name="Normal 3 4 2 2 2 2 2 5 2 2 2" xfId="55055"/>
    <cellStyle name="Normal 3 4 2 2 2 2 2 5 2 3" xfId="40731"/>
    <cellStyle name="Normal 3 4 2 2 2 2 2 5 3" xfId="19158"/>
    <cellStyle name="Normal 3 4 2 2 2 2 2 5 3 2" xfId="47893"/>
    <cellStyle name="Normal 3 4 2 2 2 2 2 5 4" xfId="33569"/>
    <cellStyle name="Normal 3 4 2 2 2 2 2 6" xfId="8350"/>
    <cellStyle name="Normal 3 4 2 2 2 2 2 6 2" xfId="22739"/>
    <cellStyle name="Normal 3 4 2 2 2 2 2 6 2 2" xfId="51474"/>
    <cellStyle name="Normal 3 4 2 2 2 2 2 6 3" xfId="37150"/>
    <cellStyle name="Normal 3 4 2 2 2 2 2 7" xfId="15576"/>
    <cellStyle name="Normal 3 4 2 2 2 2 2 7 2" xfId="44312"/>
    <cellStyle name="Normal 3 4 2 2 2 2 2 8" xfId="29988"/>
    <cellStyle name="Normal 3 4 2 2 2 2 3" xfId="1157"/>
    <cellStyle name="Normal 3 4 2 2 2 2 3 2" xfId="2140"/>
    <cellStyle name="Normal 3 4 2 2 2 2 3 2 2" xfId="3932"/>
    <cellStyle name="Normal 3 4 2 2 2 2 3 2 2 2" xfId="7591"/>
    <cellStyle name="Normal 3 4 2 2 2 2 3 2 2 2 2" xfId="14851"/>
    <cellStyle name="Normal 3 4 2 2 2 2 3 2 2 2 2 2" xfId="29229"/>
    <cellStyle name="Normal 3 4 2 2 2 2 3 2 2 2 2 2 2" xfId="57963"/>
    <cellStyle name="Normal 3 4 2 2 2 2 3 2 2 2 2 3" xfId="43639"/>
    <cellStyle name="Normal 3 4 2 2 2 2 3 2 2 2 3" xfId="22066"/>
    <cellStyle name="Normal 3 4 2 2 2 2 3 2 2 2 3 2" xfId="50801"/>
    <cellStyle name="Normal 3 4 2 2 2 2 3 2 2 2 4" xfId="36477"/>
    <cellStyle name="Normal 3 4 2 2 2 2 3 2 2 3" xfId="11264"/>
    <cellStyle name="Normal 3 4 2 2 2 2 3 2 2 3 2" xfId="25647"/>
    <cellStyle name="Normal 3 4 2 2 2 2 3 2 2 3 2 2" xfId="54382"/>
    <cellStyle name="Normal 3 4 2 2 2 2 3 2 2 3 3" xfId="40058"/>
    <cellStyle name="Normal 3 4 2 2 2 2 3 2 2 4" xfId="18484"/>
    <cellStyle name="Normal 3 4 2 2 2 2 3 2 2 4 2" xfId="47220"/>
    <cellStyle name="Normal 3 4 2 2 2 2 3 2 2 5" xfId="32896"/>
    <cellStyle name="Normal 3 4 2 2 2 2 3 2 3" xfId="5801"/>
    <cellStyle name="Normal 3 4 2 2 2 2 3 2 3 2" xfId="13061"/>
    <cellStyle name="Normal 3 4 2 2 2 2 3 2 3 2 2" xfId="27439"/>
    <cellStyle name="Normal 3 4 2 2 2 2 3 2 3 2 2 2" xfId="56173"/>
    <cellStyle name="Normal 3 4 2 2 2 2 3 2 3 2 3" xfId="41849"/>
    <cellStyle name="Normal 3 4 2 2 2 2 3 2 3 3" xfId="20276"/>
    <cellStyle name="Normal 3 4 2 2 2 2 3 2 3 3 2" xfId="49011"/>
    <cellStyle name="Normal 3 4 2 2 2 2 3 2 3 4" xfId="34687"/>
    <cellStyle name="Normal 3 4 2 2 2 2 3 2 4" xfId="9474"/>
    <cellStyle name="Normal 3 4 2 2 2 2 3 2 4 2" xfId="23857"/>
    <cellStyle name="Normal 3 4 2 2 2 2 3 2 4 2 2" xfId="52592"/>
    <cellStyle name="Normal 3 4 2 2 2 2 3 2 4 3" xfId="38268"/>
    <cellStyle name="Normal 3 4 2 2 2 2 3 2 5" xfId="16694"/>
    <cellStyle name="Normal 3 4 2 2 2 2 3 2 5 2" xfId="45430"/>
    <cellStyle name="Normal 3 4 2 2 2 2 3 2 6" xfId="31106"/>
    <cellStyle name="Normal 3 4 2 2 2 2 3 3" xfId="3036"/>
    <cellStyle name="Normal 3 4 2 2 2 2 3 3 2" xfId="6696"/>
    <cellStyle name="Normal 3 4 2 2 2 2 3 3 2 2" xfId="13956"/>
    <cellStyle name="Normal 3 4 2 2 2 2 3 3 2 2 2" xfId="28334"/>
    <cellStyle name="Normal 3 4 2 2 2 2 3 3 2 2 2 2" xfId="57068"/>
    <cellStyle name="Normal 3 4 2 2 2 2 3 3 2 2 3" xfId="42744"/>
    <cellStyle name="Normal 3 4 2 2 2 2 3 3 2 3" xfId="21171"/>
    <cellStyle name="Normal 3 4 2 2 2 2 3 3 2 3 2" xfId="49906"/>
    <cellStyle name="Normal 3 4 2 2 2 2 3 3 2 4" xfId="35582"/>
    <cellStyle name="Normal 3 4 2 2 2 2 3 3 3" xfId="10369"/>
    <cellStyle name="Normal 3 4 2 2 2 2 3 3 3 2" xfId="24752"/>
    <cellStyle name="Normal 3 4 2 2 2 2 3 3 3 2 2" xfId="53487"/>
    <cellStyle name="Normal 3 4 2 2 2 2 3 3 3 3" xfId="39163"/>
    <cellStyle name="Normal 3 4 2 2 2 2 3 3 4" xfId="17589"/>
    <cellStyle name="Normal 3 4 2 2 2 2 3 3 4 2" xfId="46325"/>
    <cellStyle name="Normal 3 4 2 2 2 2 3 3 5" xfId="32001"/>
    <cellStyle name="Normal 3 4 2 2 2 2 3 4" xfId="4901"/>
    <cellStyle name="Normal 3 4 2 2 2 2 3 4 2" xfId="12166"/>
    <cellStyle name="Normal 3 4 2 2 2 2 3 4 2 2" xfId="26544"/>
    <cellStyle name="Normal 3 4 2 2 2 2 3 4 2 2 2" xfId="55278"/>
    <cellStyle name="Normal 3 4 2 2 2 2 3 4 2 3" xfId="40954"/>
    <cellStyle name="Normal 3 4 2 2 2 2 3 4 3" xfId="19381"/>
    <cellStyle name="Normal 3 4 2 2 2 2 3 4 3 2" xfId="48116"/>
    <cellStyle name="Normal 3 4 2 2 2 2 3 4 4" xfId="33792"/>
    <cellStyle name="Normal 3 4 2 2 2 2 3 5" xfId="8573"/>
    <cellStyle name="Normal 3 4 2 2 2 2 3 5 2" xfId="22962"/>
    <cellStyle name="Normal 3 4 2 2 2 2 3 5 2 2" xfId="51697"/>
    <cellStyle name="Normal 3 4 2 2 2 2 3 5 3" xfId="37373"/>
    <cellStyle name="Normal 3 4 2 2 2 2 3 6" xfId="15799"/>
    <cellStyle name="Normal 3 4 2 2 2 2 3 6 2" xfId="44535"/>
    <cellStyle name="Normal 3 4 2 2 2 2 3 7" xfId="30211"/>
    <cellStyle name="Normal 3 4 2 2 2 2 4" xfId="1689"/>
    <cellStyle name="Normal 3 4 2 2 2 2 4 2" xfId="3485"/>
    <cellStyle name="Normal 3 4 2 2 2 2 4 2 2" xfId="7144"/>
    <cellStyle name="Normal 3 4 2 2 2 2 4 2 2 2" xfId="14404"/>
    <cellStyle name="Normal 3 4 2 2 2 2 4 2 2 2 2" xfId="28782"/>
    <cellStyle name="Normal 3 4 2 2 2 2 4 2 2 2 2 2" xfId="57516"/>
    <cellStyle name="Normal 3 4 2 2 2 2 4 2 2 2 3" xfId="43192"/>
    <cellStyle name="Normal 3 4 2 2 2 2 4 2 2 3" xfId="21619"/>
    <cellStyle name="Normal 3 4 2 2 2 2 4 2 2 3 2" xfId="50354"/>
    <cellStyle name="Normal 3 4 2 2 2 2 4 2 2 4" xfId="36030"/>
    <cellStyle name="Normal 3 4 2 2 2 2 4 2 3" xfId="10817"/>
    <cellStyle name="Normal 3 4 2 2 2 2 4 2 3 2" xfId="25200"/>
    <cellStyle name="Normal 3 4 2 2 2 2 4 2 3 2 2" xfId="53935"/>
    <cellStyle name="Normal 3 4 2 2 2 2 4 2 3 3" xfId="39611"/>
    <cellStyle name="Normal 3 4 2 2 2 2 4 2 4" xfId="18037"/>
    <cellStyle name="Normal 3 4 2 2 2 2 4 2 4 2" xfId="46773"/>
    <cellStyle name="Normal 3 4 2 2 2 2 4 2 5" xfId="32449"/>
    <cellStyle name="Normal 3 4 2 2 2 2 4 3" xfId="5354"/>
    <cellStyle name="Normal 3 4 2 2 2 2 4 3 2" xfId="12614"/>
    <cellStyle name="Normal 3 4 2 2 2 2 4 3 2 2" xfId="26992"/>
    <cellStyle name="Normal 3 4 2 2 2 2 4 3 2 2 2" xfId="55726"/>
    <cellStyle name="Normal 3 4 2 2 2 2 4 3 2 3" xfId="41402"/>
    <cellStyle name="Normal 3 4 2 2 2 2 4 3 3" xfId="19829"/>
    <cellStyle name="Normal 3 4 2 2 2 2 4 3 3 2" xfId="48564"/>
    <cellStyle name="Normal 3 4 2 2 2 2 4 3 4" xfId="34240"/>
    <cellStyle name="Normal 3 4 2 2 2 2 4 4" xfId="9027"/>
    <cellStyle name="Normal 3 4 2 2 2 2 4 4 2" xfId="23410"/>
    <cellStyle name="Normal 3 4 2 2 2 2 4 4 2 2" xfId="52145"/>
    <cellStyle name="Normal 3 4 2 2 2 2 4 4 3" xfId="37821"/>
    <cellStyle name="Normal 3 4 2 2 2 2 4 5" xfId="16247"/>
    <cellStyle name="Normal 3 4 2 2 2 2 4 5 2" xfId="44983"/>
    <cellStyle name="Normal 3 4 2 2 2 2 4 6" xfId="30659"/>
    <cellStyle name="Normal 3 4 2 2 2 2 5" xfId="2589"/>
    <cellStyle name="Normal 3 4 2 2 2 2 5 2" xfId="6249"/>
    <cellStyle name="Normal 3 4 2 2 2 2 5 2 2" xfId="13509"/>
    <cellStyle name="Normal 3 4 2 2 2 2 5 2 2 2" xfId="27887"/>
    <cellStyle name="Normal 3 4 2 2 2 2 5 2 2 2 2" xfId="56621"/>
    <cellStyle name="Normal 3 4 2 2 2 2 5 2 2 3" xfId="42297"/>
    <cellStyle name="Normal 3 4 2 2 2 2 5 2 3" xfId="20724"/>
    <cellStyle name="Normal 3 4 2 2 2 2 5 2 3 2" xfId="49459"/>
    <cellStyle name="Normal 3 4 2 2 2 2 5 2 4" xfId="35135"/>
    <cellStyle name="Normal 3 4 2 2 2 2 5 3" xfId="9922"/>
    <cellStyle name="Normal 3 4 2 2 2 2 5 3 2" xfId="24305"/>
    <cellStyle name="Normal 3 4 2 2 2 2 5 3 2 2" xfId="53040"/>
    <cellStyle name="Normal 3 4 2 2 2 2 5 3 3" xfId="38716"/>
    <cellStyle name="Normal 3 4 2 2 2 2 5 4" xfId="17142"/>
    <cellStyle name="Normal 3 4 2 2 2 2 5 4 2" xfId="45878"/>
    <cellStyle name="Normal 3 4 2 2 2 2 5 5" xfId="31554"/>
    <cellStyle name="Normal 3 4 2 2 2 2 6" xfId="4452"/>
    <cellStyle name="Normal 3 4 2 2 2 2 6 2" xfId="11719"/>
    <cellStyle name="Normal 3 4 2 2 2 2 6 2 2" xfId="26097"/>
    <cellStyle name="Normal 3 4 2 2 2 2 6 2 2 2" xfId="54831"/>
    <cellStyle name="Normal 3 4 2 2 2 2 6 2 3" xfId="40507"/>
    <cellStyle name="Normal 3 4 2 2 2 2 6 3" xfId="18934"/>
    <cellStyle name="Normal 3 4 2 2 2 2 6 3 2" xfId="47669"/>
    <cellStyle name="Normal 3 4 2 2 2 2 6 4" xfId="33345"/>
    <cellStyle name="Normal 3 4 2 2 2 2 7" xfId="8123"/>
    <cellStyle name="Normal 3 4 2 2 2 2 7 2" xfId="22515"/>
    <cellStyle name="Normal 3 4 2 2 2 2 7 2 2" xfId="51250"/>
    <cellStyle name="Normal 3 4 2 2 2 2 7 3" xfId="36926"/>
    <cellStyle name="Normal 3 4 2 2 2 2 8" xfId="15352"/>
    <cellStyle name="Normal 3 4 2 2 2 2 8 2" xfId="44088"/>
    <cellStyle name="Normal 3 4 2 2 2 2 9" xfId="29764"/>
    <cellStyle name="Normal 3 4 2 2 2 3" xfId="820"/>
    <cellStyle name="Normal 3 4 2 2 2 3 2" xfId="1269"/>
    <cellStyle name="Normal 3 4 2 2 2 3 2 2" xfId="2252"/>
    <cellStyle name="Normal 3 4 2 2 2 3 2 2 2" xfId="4044"/>
    <cellStyle name="Normal 3 4 2 2 2 3 2 2 2 2" xfId="7703"/>
    <cellStyle name="Normal 3 4 2 2 2 3 2 2 2 2 2" xfId="14963"/>
    <cellStyle name="Normal 3 4 2 2 2 3 2 2 2 2 2 2" xfId="29341"/>
    <cellStyle name="Normal 3 4 2 2 2 3 2 2 2 2 2 2 2" xfId="58075"/>
    <cellStyle name="Normal 3 4 2 2 2 3 2 2 2 2 2 3" xfId="43751"/>
    <cellStyle name="Normal 3 4 2 2 2 3 2 2 2 2 3" xfId="22178"/>
    <cellStyle name="Normal 3 4 2 2 2 3 2 2 2 2 3 2" xfId="50913"/>
    <cellStyle name="Normal 3 4 2 2 2 3 2 2 2 2 4" xfId="36589"/>
    <cellStyle name="Normal 3 4 2 2 2 3 2 2 2 3" xfId="11376"/>
    <cellStyle name="Normal 3 4 2 2 2 3 2 2 2 3 2" xfId="25759"/>
    <cellStyle name="Normal 3 4 2 2 2 3 2 2 2 3 2 2" xfId="54494"/>
    <cellStyle name="Normal 3 4 2 2 2 3 2 2 2 3 3" xfId="40170"/>
    <cellStyle name="Normal 3 4 2 2 2 3 2 2 2 4" xfId="18596"/>
    <cellStyle name="Normal 3 4 2 2 2 3 2 2 2 4 2" xfId="47332"/>
    <cellStyle name="Normal 3 4 2 2 2 3 2 2 2 5" xfId="33008"/>
    <cellStyle name="Normal 3 4 2 2 2 3 2 2 3" xfId="5913"/>
    <cellStyle name="Normal 3 4 2 2 2 3 2 2 3 2" xfId="13173"/>
    <cellStyle name="Normal 3 4 2 2 2 3 2 2 3 2 2" xfId="27551"/>
    <cellStyle name="Normal 3 4 2 2 2 3 2 2 3 2 2 2" xfId="56285"/>
    <cellStyle name="Normal 3 4 2 2 2 3 2 2 3 2 3" xfId="41961"/>
    <cellStyle name="Normal 3 4 2 2 2 3 2 2 3 3" xfId="20388"/>
    <cellStyle name="Normal 3 4 2 2 2 3 2 2 3 3 2" xfId="49123"/>
    <cellStyle name="Normal 3 4 2 2 2 3 2 2 3 4" xfId="34799"/>
    <cellStyle name="Normal 3 4 2 2 2 3 2 2 4" xfId="9586"/>
    <cellStyle name="Normal 3 4 2 2 2 3 2 2 4 2" xfId="23969"/>
    <cellStyle name="Normal 3 4 2 2 2 3 2 2 4 2 2" xfId="52704"/>
    <cellStyle name="Normal 3 4 2 2 2 3 2 2 4 3" xfId="38380"/>
    <cellStyle name="Normal 3 4 2 2 2 3 2 2 5" xfId="16806"/>
    <cellStyle name="Normal 3 4 2 2 2 3 2 2 5 2" xfId="45542"/>
    <cellStyle name="Normal 3 4 2 2 2 3 2 2 6" xfId="31218"/>
    <cellStyle name="Normal 3 4 2 2 2 3 2 3" xfId="3148"/>
    <cellStyle name="Normal 3 4 2 2 2 3 2 3 2" xfId="6808"/>
    <cellStyle name="Normal 3 4 2 2 2 3 2 3 2 2" xfId="14068"/>
    <cellStyle name="Normal 3 4 2 2 2 3 2 3 2 2 2" xfId="28446"/>
    <cellStyle name="Normal 3 4 2 2 2 3 2 3 2 2 2 2" xfId="57180"/>
    <cellStyle name="Normal 3 4 2 2 2 3 2 3 2 2 3" xfId="42856"/>
    <cellStyle name="Normal 3 4 2 2 2 3 2 3 2 3" xfId="21283"/>
    <cellStyle name="Normal 3 4 2 2 2 3 2 3 2 3 2" xfId="50018"/>
    <cellStyle name="Normal 3 4 2 2 2 3 2 3 2 4" xfId="35694"/>
    <cellStyle name="Normal 3 4 2 2 2 3 2 3 3" xfId="10481"/>
    <cellStyle name="Normal 3 4 2 2 2 3 2 3 3 2" xfId="24864"/>
    <cellStyle name="Normal 3 4 2 2 2 3 2 3 3 2 2" xfId="53599"/>
    <cellStyle name="Normal 3 4 2 2 2 3 2 3 3 3" xfId="39275"/>
    <cellStyle name="Normal 3 4 2 2 2 3 2 3 4" xfId="17701"/>
    <cellStyle name="Normal 3 4 2 2 2 3 2 3 4 2" xfId="46437"/>
    <cellStyle name="Normal 3 4 2 2 2 3 2 3 5" xfId="32113"/>
    <cellStyle name="Normal 3 4 2 2 2 3 2 4" xfId="5013"/>
    <cellStyle name="Normal 3 4 2 2 2 3 2 4 2" xfId="12278"/>
    <cellStyle name="Normal 3 4 2 2 2 3 2 4 2 2" xfId="26656"/>
    <cellStyle name="Normal 3 4 2 2 2 3 2 4 2 2 2" xfId="55390"/>
    <cellStyle name="Normal 3 4 2 2 2 3 2 4 2 3" xfId="41066"/>
    <cellStyle name="Normal 3 4 2 2 2 3 2 4 3" xfId="19493"/>
    <cellStyle name="Normal 3 4 2 2 2 3 2 4 3 2" xfId="48228"/>
    <cellStyle name="Normal 3 4 2 2 2 3 2 4 4" xfId="33904"/>
    <cellStyle name="Normal 3 4 2 2 2 3 2 5" xfId="8685"/>
    <cellStyle name="Normal 3 4 2 2 2 3 2 5 2" xfId="23074"/>
    <cellStyle name="Normal 3 4 2 2 2 3 2 5 2 2" xfId="51809"/>
    <cellStyle name="Normal 3 4 2 2 2 3 2 5 3" xfId="37485"/>
    <cellStyle name="Normal 3 4 2 2 2 3 2 6" xfId="15911"/>
    <cellStyle name="Normal 3 4 2 2 2 3 2 6 2" xfId="44647"/>
    <cellStyle name="Normal 3 4 2 2 2 3 2 7" xfId="30323"/>
    <cellStyle name="Normal 3 4 2 2 2 3 3" xfId="1805"/>
    <cellStyle name="Normal 3 4 2 2 2 3 3 2" xfId="3597"/>
    <cellStyle name="Normal 3 4 2 2 2 3 3 2 2" xfId="7256"/>
    <cellStyle name="Normal 3 4 2 2 2 3 3 2 2 2" xfId="14516"/>
    <cellStyle name="Normal 3 4 2 2 2 3 3 2 2 2 2" xfId="28894"/>
    <cellStyle name="Normal 3 4 2 2 2 3 3 2 2 2 2 2" xfId="57628"/>
    <cellStyle name="Normal 3 4 2 2 2 3 3 2 2 2 3" xfId="43304"/>
    <cellStyle name="Normal 3 4 2 2 2 3 3 2 2 3" xfId="21731"/>
    <cellStyle name="Normal 3 4 2 2 2 3 3 2 2 3 2" xfId="50466"/>
    <cellStyle name="Normal 3 4 2 2 2 3 3 2 2 4" xfId="36142"/>
    <cellStyle name="Normal 3 4 2 2 2 3 3 2 3" xfId="10929"/>
    <cellStyle name="Normal 3 4 2 2 2 3 3 2 3 2" xfId="25312"/>
    <cellStyle name="Normal 3 4 2 2 2 3 3 2 3 2 2" xfId="54047"/>
    <cellStyle name="Normal 3 4 2 2 2 3 3 2 3 3" xfId="39723"/>
    <cellStyle name="Normal 3 4 2 2 2 3 3 2 4" xfId="18149"/>
    <cellStyle name="Normal 3 4 2 2 2 3 3 2 4 2" xfId="46885"/>
    <cellStyle name="Normal 3 4 2 2 2 3 3 2 5" xfId="32561"/>
    <cellStyle name="Normal 3 4 2 2 2 3 3 3" xfId="5466"/>
    <cellStyle name="Normal 3 4 2 2 2 3 3 3 2" xfId="12726"/>
    <cellStyle name="Normal 3 4 2 2 2 3 3 3 2 2" xfId="27104"/>
    <cellStyle name="Normal 3 4 2 2 2 3 3 3 2 2 2" xfId="55838"/>
    <cellStyle name="Normal 3 4 2 2 2 3 3 3 2 3" xfId="41514"/>
    <cellStyle name="Normal 3 4 2 2 2 3 3 3 3" xfId="19941"/>
    <cellStyle name="Normal 3 4 2 2 2 3 3 3 3 2" xfId="48676"/>
    <cellStyle name="Normal 3 4 2 2 2 3 3 3 4" xfId="34352"/>
    <cellStyle name="Normal 3 4 2 2 2 3 3 4" xfId="9139"/>
    <cellStyle name="Normal 3 4 2 2 2 3 3 4 2" xfId="23522"/>
    <cellStyle name="Normal 3 4 2 2 2 3 3 4 2 2" xfId="52257"/>
    <cellStyle name="Normal 3 4 2 2 2 3 3 4 3" xfId="37933"/>
    <cellStyle name="Normal 3 4 2 2 2 3 3 5" xfId="16359"/>
    <cellStyle name="Normal 3 4 2 2 2 3 3 5 2" xfId="45095"/>
    <cellStyle name="Normal 3 4 2 2 2 3 3 6" xfId="30771"/>
    <cellStyle name="Normal 3 4 2 2 2 3 4" xfId="2701"/>
    <cellStyle name="Normal 3 4 2 2 2 3 4 2" xfId="6361"/>
    <cellStyle name="Normal 3 4 2 2 2 3 4 2 2" xfId="13621"/>
    <cellStyle name="Normal 3 4 2 2 2 3 4 2 2 2" xfId="27999"/>
    <cellStyle name="Normal 3 4 2 2 2 3 4 2 2 2 2" xfId="56733"/>
    <cellStyle name="Normal 3 4 2 2 2 3 4 2 2 3" xfId="42409"/>
    <cellStyle name="Normal 3 4 2 2 2 3 4 2 3" xfId="20836"/>
    <cellStyle name="Normal 3 4 2 2 2 3 4 2 3 2" xfId="49571"/>
    <cellStyle name="Normal 3 4 2 2 2 3 4 2 4" xfId="35247"/>
    <cellStyle name="Normal 3 4 2 2 2 3 4 3" xfId="10034"/>
    <cellStyle name="Normal 3 4 2 2 2 3 4 3 2" xfId="24417"/>
    <cellStyle name="Normal 3 4 2 2 2 3 4 3 2 2" xfId="53152"/>
    <cellStyle name="Normal 3 4 2 2 2 3 4 3 3" xfId="38828"/>
    <cellStyle name="Normal 3 4 2 2 2 3 4 4" xfId="17254"/>
    <cellStyle name="Normal 3 4 2 2 2 3 4 4 2" xfId="45990"/>
    <cellStyle name="Normal 3 4 2 2 2 3 4 5" xfId="31666"/>
    <cellStyle name="Normal 3 4 2 2 2 3 5" xfId="4565"/>
    <cellStyle name="Normal 3 4 2 2 2 3 5 2" xfId="11831"/>
    <cellStyle name="Normal 3 4 2 2 2 3 5 2 2" xfId="26209"/>
    <cellStyle name="Normal 3 4 2 2 2 3 5 2 2 2" xfId="54943"/>
    <cellStyle name="Normal 3 4 2 2 2 3 5 2 3" xfId="40619"/>
    <cellStyle name="Normal 3 4 2 2 2 3 5 3" xfId="19046"/>
    <cellStyle name="Normal 3 4 2 2 2 3 5 3 2" xfId="47781"/>
    <cellStyle name="Normal 3 4 2 2 2 3 5 4" xfId="33457"/>
    <cellStyle name="Normal 3 4 2 2 2 3 6" xfId="8238"/>
    <cellStyle name="Normal 3 4 2 2 2 3 6 2" xfId="22627"/>
    <cellStyle name="Normal 3 4 2 2 2 3 6 2 2" xfId="51362"/>
    <cellStyle name="Normal 3 4 2 2 2 3 6 3" xfId="37038"/>
    <cellStyle name="Normal 3 4 2 2 2 3 7" xfId="15464"/>
    <cellStyle name="Normal 3 4 2 2 2 3 7 2" xfId="44200"/>
    <cellStyle name="Normal 3 4 2 2 2 3 8" xfId="29876"/>
    <cellStyle name="Normal 3 4 2 2 2 4" xfId="1045"/>
    <cellStyle name="Normal 3 4 2 2 2 4 2" xfId="2028"/>
    <cellStyle name="Normal 3 4 2 2 2 4 2 2" xfId="3820"/>
    <cellStyle name="Normal 3 4 2 2 2 4 2 2 2" xfId="7479"/>
    <cellStyle name="Normal 3 4 2 2 2 4 2 2 2 2" xfId="14739"/>
    <cellStyle name="Normal 3 4 2 2 2 4 2 2 2 2 2" xfId="29117"/>
    <cellStyle name="Normal 3 4 2 2 2 4 2 2 2 2 2 2" xfId="57851"/>
    <cellStyle name="Normal 3 4 2 2 2 4 2 2 2 2 3" xfId="43527"/>
    <cellStyle name="Normal 3 4 2 2 2 4 2 2 2 3" xfId="21954"/>
    <cellStyle name="Normal 3 4 2 2 2 4 2 2 2 3 2" xfId="50689"/>
    <cellStyle name="Normal 3 4 2 2 2 4 2 2 2 4" xfId="36365"/>
    <cellStyle name="Normal 3 4 2 2 2 4 2 2 3" xfId="11152"/>
    <cellStyle name="Normal 3 4 2 2 2 4 2 2 3 2" xfId="25535"/>
    <cellStyle name="Normal 3 4 2 2 2 4 2 2 3 2 2" xfId="54270"/>
    <cellStyle name="Normal 3 4 2 2 2 4 2 2 3 3" xfId="39946"/>
    <cellStyle name="Normal 3 4 2 2 2 4 2 2 4" xfId="18372"/>
    <cellStyle name="Normal 3 4 2 2 2 4 2 2 4 2" xfId="47108"/>
    <cellStyle name="Normal 3 4 2 2 2 4 2 2 5" xfId="32784"/>
    <cellStyle name="Normal 3 4 2 2 2 4 2 3" xfId="5689"/>
    <cellStyle name="Normal 3 4 2 2 2 4 2 3 2" xfId="12949"/>
    <cellStyle name="Normal 3 4 2 2 2 4 2 3 2 2" xfId="27327"/>
    <cellStyle name="Normal 3 4 2 2 2 4 2 3 2 2 2" xfId="56061"/>
    <cellStyle name="Normal 3 4 2 2 2 4 2 3 2 3" xfId="41737"/>
    <cellStyle name="Normal 3 4 2 2 2 4 2 3 3" xfId="20164"/>
    <cellStyle name="Normal 3 4 2 2 2 4 2 3 3 2" xfId="48899"/>
    <cellStyle name="Normal 3 4 2 2 2 4 2 3 4" xfId="34575"/>
    <cellStyle name="Normal 3 4 2 2 2 4 2 4" xfId="9362"/>
    <cellStyle name="Normal 3 4 2 2 2 4 2 4 2" xfId="23745"/>
    <cellStyle name="Normal 3 4 2 2 2 4 2 4 2 2" xfId="52480"/>
    <cellStyle name="Normal 3 4 2 2 2 4 2 4 3" xfId="38156"/>
    <cellStyle name="Normal 3 4 2 2 2 4 2 5" xfId="16582"/>
    <cellStyle name="Normal 3 4 2 2 2 4 2 5 2" xfId="45318"/>
    <cellStyle name="Normal 3 4 2 2 2 4 2 6" xfId="30994"/>
    <cellStyle name="Normal 3 4 2 2 2 4 3" xfId="2924"/>
    <cellStyle name="Normal 3 4 2 2 2 4 3 2" xfId="6584"/>
    <cellStyle name="Normal 3 4 2 2 2 4 3 2 2" xfId="13844"/>
    <cellStyle name="Normal 3 4 2 2 2 4 3 2 2 2" xfId="28222"/>
    <cellStyle name="Normal 3 4 2 2 2 4 3 2 2 2 2" xfId="56956"/>
    <cellStyle name="Normal 3 4 2 2 2 4 3 2 2 3" xfId="42632"/>
    <cellStyle name="Normal 3 4 2 2 2 4 3 2 3" xfId="21059"/>
    <cellStyle name="Normal 3 4 2 2 2 4 3 2 3 2" xfId="49794"/>
    <cellStyle name="Normal 3 4 2 2 2 4 3 2 4" xfId="35470"/>
    <cellStyle name="Normal 3 4 2 2 2 4 3 3" xfId="10257"/>
    <cellStyle name="Normal 3 4 2 2 2 4 3 3 2" xfId="24640"/>
    <cellStyle name="Normal 3 4 2 2 2 4 3 3 2 2" xfId="53375"/>
    <cellStyle name="Normal 3 4 2 2 2 4 3 3 3" xfId="39051"/>
    <cellStyle name="Normal 3 4 2 2 2 4 3 4" xfId="17477"/>
    <cellStyle name="Normal 3 4 2 2 2 4 3 4 2" xfId="46213"/>
    <cellStyle name="Normal 3 4 2 2 2 4 3 5" xfId="31889"/>
    <cellStyle name="Normal 3 4 2 2 2 4 4" xfId="4789"/>
    <cellStyle name="Normal 3 4 2 2 2 4 4 2" xfId="12054"/>
    <cellStyle name="Normal 3 4 2 2 2 4 4 2 2" xfId="26432"/>
    <cellStyle name="Normal 3 4 2 2 2 4 4 2 2 2" xfId="55166"/>
    <cellStyle name="Normal 3 4 2 2 2 4 4 2 3" xfId="40842"/>
    <cellStyle name="Normal 3 4 2 2 2 4 4 3" xfId="19269"/>
    <cellStyle name="Normal 3 4 2 2 2 4 4 3 2" xfId="48004"/>
    <cellStyle name="Normal 3 4 2 2 2 4 4 4" xfId="33680"/>
    <cellStyle name="Normal 3 4 2 2 2 4 5" xfId="8461"/>
    <cellStyle name="Normal 3 4 2 2 2 4 5 2" xfId="22850"/>
    <cellStyle name="Normal 3 4 2 2 2 4 5 2 2" xfId="51585"/>
    <cellStyle name="Normal 3 4 2 2 2 4 5 3" xfId="37261"/>
    <cellStyle name="Normal 3 4 2 2 2 4 6" xfId="15687"/>
    <cellStyle name="Normal 3 4 2 2 2 4 6 2" xfId="44423"/>
    <cellStyle name="Normal 3 4 2 2 2 4 7" xfId="30099"/>
    <cellStyle name="Normal 3 4 2 2 2 5" xfId="1569"/>
    <cellStyle name="Normal 3 4 2 2 2 5 2" xfId="3373"/>
    <cellStyle name="Normal 3 4 2 2 2 5 2 2" xfId="7032"/>
    <cellStyle name="Normal 3 4 2 2 2 5 2 2 2" xfId="14292"/>
    <cellStyle name="Normal 3 4 2 2 2 5 2 2 2 2" xfId="28670"/>
    <cellStyle name="Normal 3 4 2 2 2 5 2 2 2 2 2" xfId="57404"/>
    <cellStyle name="Normal 3 4 2 2 2 5 2 2 2 3" xfId="43080"/>
    <cellStyle name="Normal 3 4 2 2 2 5 2 2 3" xfId="21507"/>
    <cellStyle name="Normal 3 4 2 2 2 5 2 2 3 2" xfId="50242"/>
    <cellStyle name="Normal 3 4 2 2 2 5 2 2 4" xfId="35918"/>
    <cellStyle name="Normal 3 4 2 2 2 5 2 3" xfId="10705"/>
    <cellStyle name="Normal 3 4 2 2 2 5 2 3 2" xfId="25088"/>
    <cellStyle name="Normal 3 4 2 2 2 5 2 3 2 2" xfId="53823"/>
    <cellStyle name="Normal 3 4 2 2 2 5 2 3 3" xfId="39499"/>
    <cellStyle name="Normal 3 4 2 2 2 5 2 4" xfId="17925"/>
    <cellStyle name="Normal 3 4 2 2 2 5 2 4 2" xfId="46661"/>
    <cellStyle name="Normal 3 4 2 2 2 5 2 5" xfId="32337"/>
    <cellStyle name="Normal 3 4 2 2 2 5 3" xfId="5242"/>
    <cellStyle name="Normal 3 4 2 2 2 5 3 2" xfId="12502"/>
    <cellStyle name="Normal 3 4 2 2 2 5 3 2 2" xfId="26880"/>
    <cellStyle name="Normal 3 4 2 2 2 5 3 2 2 2" xfId="55614"/>
    <cellStyle name="Normal 3 4 2 2 2 5 3 2 3" xfId="41290"/>
    <cellStyle name="Normal 3 4 2 2 2 5 3 3" xfId="19717"/>
    <cellStyle name="Normal 3 4 2 2 2 5 3 3 2" xfId="48452"/>
    <cellStyle name="Normal 3 4 2 2 2 5 3 4" xfId="34128"/>
    <cellStyle name="Normal 3 4 2 2 2 5 4" xfId="8915"/>
    <cellStyle name="Normal 3 4 2 2 2 5 4 2" xfId="23298"/>
    <cellStyle name="Normal 3 4 2 2 2 5 4 2 2" xfId="52033"/>
    <cellStyle name="Normal 3 4 2 2 2 5 4 3" xfId="37709"/>
    <cellStyle name="Normal 3 4 2 2 2 5 5" xfId="16135"/>
    <cellStyle name="Normal 3 4 2 2 2 5 5 2" xfId="44871"/>
    <cellStyle name="Normal 3 4 2 2 2 5 6" xfId="30547"/>
    <cellStyle name="Normal 3 4 2 2 2 6" xfId="2477"/>
    <cellStyle name="Normal 3 4 2 2 2 6 2" xfId="6137"/>
    <cellStyle name="Normal 3 4 2 2 2 6 2 2" xfId="13397"/>
    <cellStyle name="Normal 3 4 2 2 2 6 2 2 2" xfId="27775"/>
    <cellStyle name="Normal 3 4 2 2 2 6 2 2 2 2" xfId="56509"/>
    <cellStyle name="Normal 3 4 2 2 2 6 2 2 3" xfId="42185"/>
    <cellStyle name="Normal 3 4 2 2 2 6 2 3" xfId="20612"/>
    <cellStyle name="Normal 3 4 2 2 2 6 2 3 2" xfId="49347"/>
    <cellStyle name="Normal 3 4 2 2 2 6 2 4" xfId="35023"/>
    <cellStyle name="Normal 3 4 2 2 2 6 3" xfId="9810"/>
    <cellStyle name="Normal 3 4 2 2 2 6 3 2" xfId="24193"/>
    <cellStyle name="Normal 3 4 2 2 2 6 3 2 2" xfId="52928"/>
    <cellStyle name="Normal 3 4 2 2 2 6 3 3" xfId="38604"/>
    <cellStyle name="Normal 3 4 2 2 2 6 4" xfId="17030"/>
    <cellStyle name="Normal 3 4 2 2 2 6 4 2" xfId="45766"/>
    <cellStyle name="Normal 3 4 2 2 2 6 5" xfId="31442"/>
    <cellStyle name="Normal 3 4 2 2 2 7" xfId="4336"/>
    <cellStyle name="Normal 3 4 2 2 2 7 2" xfId="11606"/>
    <cellStyle name="Normal 3 4 2 2 2 7 2 2" xfId="25985"/>
    <cellStyle name="Normal 3 4 2 2 2 7 2 2 2" xfId="54719"/>
    <cellStyle name="Normal 3 4 2 2 2 7 2 3" xfId="40395"/>
    <cellStyle name="Normal 3 4 2 2 2 7 3" xfId="18822"/>
    <cellStyle name="Normal 3 4 2 2 2 7 3 2" xfId="47557"/>
    <cellStyle name="Normal 3 4 2 2 2 7 4" xfId="33233"/>
    <cellStyle name="Normal 3 4 2 2 2 8" xfId="8005"/>
    <cellStyle name="Normal 3 4 2 2 2 8 2" xfId="22403"/>
    <cellStyle name="Normal 3 4 2 2 2 8 2 2" xfId="51138"/>
    <cellStyle name="Normal 3 4 2 2 2 8 3" xfId="36814"/>
    <cellStyle name="Normal 3 4 2 2 2 9" xfId="15240"/>
    <cellStyle name="Normal 3 4 2 2 2 9 2" xfId="43976"/>
    <cellStyle name="Normal 3 4 2 2 3" xfId="601"/>
    <cellStyle name="Normal 3 4 2 2 3 2" xfId="878"/>
    <cellStyle name="Normal 3 4 2 2 3 2 2" xfId="1325"/>
    <cellStyle name="Normal 3 4 2 2 3 2 2 2" xfId="2308"/>
    <cellStyle name="Normal 3 4 2 2 3 2 2 2 2" xfId="4100"/>
    <cellStyle name="Normal 3 4 2 2 3 2 2 2 2 2" xfId="7759"/>
    <cellStyle name="Normal 3 4 2 2 3 2 2 2 2 2 2" xfId="15019"/>
    <cellStyle name="Normal 3 4 2 2 3 2 2 2 2 2 2 2" xfId="29397"/>
    <cellStyle name="Normal 3 4 2 2 3 2 2 2 2 2 2 2 2" xfId="58131"/>
    <cellStyle name="Normal 3 4 2 2 3 2 2 2 2 2 2 3" xfId="43807"/>
    <cellStyle name="Normal 3 4 2 2 3 2 2 2 2 2 3" xfId="22234"/>
    <cellStyle name="Normal 3 4 2 2 3 2 2 2 2 2 3 2" xfId="50969"/>
    <cellStyle name="Normal 3 4 2 2 3 2 2 2 2 2 4" xfId="36645"/>
    <cellStyle name="Normal 3 4 2 2 3 2 2 2 2 3" xfId="11432"/>
    <cellStyle name="Normal 3 4 2 2 3 2 2 2 2 3 2" xfId="25815"/>
    <cellStyle name="Normal 3 4 2 2 3 2 2 2 2 3 2 2" xfId="54550"/>
    <cellStyle name="Normal 3 4 2 2 3 2 2 2 2 3 3" xfId="40226"/>
    <cellStyle name="Normal 3 4 2 2 3 2 2 2 2 4" xfId="18652"/>
    <cellStyle name="Normal 3 4 2 2 3 2 2 2 2 4 2" xfId="47388"/>
    <cellStyle name="Normal 3 4 2 2 3 2 2 2 2 5" xfId="33064"/>
    <cellStyle name="Normal 3 4 2 2 3 2 2 2 3" xfId="5969"/>
    <cellStyle name="Normal 3 4 2 2 3 2 2 2 3 2" xfId="13229"/>
    <cellStyle name="Normal 3 4 2 2 3 2 2 2 3 2 2" xfId="27607"/>
    <cellStyle name="Normal 3 4 2 2 3 2 2 2 3 2 2 2" xfId="56341"/>
    <cellStyle name="Normal 3 4 2 2 3 2 2 2 3 2 3" xfId="42017"/>
    <cellStyle name="Normal 3 4 2 2 3 2 2 2 3 3" xfId="20444"/>
    <cellStyle name="Normal 3 4 2 2 3 2 2 2 3 3 2" xfId="49179"/>
    <cellStyle name="Normal 3 4 2 2 3 2 2 2 3 4" xfId="34855"/>
    <cellStyle name="Normal 3 4 2 2 3 2 2 2 4" xfId="9642"/>
    <cellStyle name="Normal 3 4 2 2 3 2 2 2 4 2" xfId="24025"/>
    <cellStyle name="Normal 3 4 2 2 3 2 2 2 4 2 2" xfId="52760"/>
    <cellStyle name="Normal 3 4 2 2 3 2 2 2 4 3" xfId="38436"/>
    <cellStyle name="Normal 3 4 2 2 3 2 2 2 5" xfId="16862"/>
    <cellStyle name="Normal 3 4 2 2 3 2 2 2 5 2" xfId="45598"/>
    <cellStyle name="Normal 3 4 2 2 3 2 2 2 6" xfId="31274"/>
    <cellStyle name="Normal 3 4 2 2 3 2 2 3" xfId="3204"/>
    <cellStyle name="Normal 3 4 2 2 3 2 2 3 2" xfId="6864"/>
    <cellStyle name="Normal 3 4 2 2 3 2 2 3 2 2" xfId="14124"/>
    <cellStyle name="Normal 3 4 2 2 3 2 2 3 2 2 2" xfId="28502"/>
    <cellStyle name="Normal 3 4 2 2 3 2 2 3 2 2 2 2" xfId="57236"/>
    <cellStyle name="Normal 3 4 2 2 3 2 2 3 2 2 3" xfId="42912"/>
    <cellStyle name="Normal 3 4 2 2 3 2 2 3 2 3" xfId="21339"/>
    <cellStyle name="Normal 3 4 2 2 3 2 2 3 2 3 2" xfId="50074"/>
    <cellStyle name="Normal 3 4 2 2 3 2 2 3 2 4" xfId="35750"/>
    <cellStyle name="Normal 3 4 2 2 3 2 2 3 3" xfId="10537"/>
    <cellStyle name="Normal 3 4 2 2 3 2 2 3 3 2" xfId="24920"/>
    <cellStyle name="Normal 3 4 2 2 3 2 2 3 3 2 2" xfId="53655"/>
    <cellStyle name="Normal 3 4 2 2 3 2 2 3 3 3" xfId="39331"/>
    <cellStyle name="Normal 3 4 2 2 3 2 2 3 4" xfId="17757"/>
    <cellStyle name="Normal 3 4 2 2 3 2 2 3 4 2" xfId="46493"/>
    <cellStyle name="Normal 3 4 2 2 3 2 2 3 5" xfId="32169"/>
    <cellStyle name="Normal 3 4 2 2 3 2 2 4" xfId="5069"/>
    <cellStyle name="Normal 3 4 2 2 3 2 2 4 2" xfId="12334"/>
    <cellStyle name="Normal 3 4 2 2 3 2 2 4 2 2" xfId="26712"/>
    <cellStyle name="Normal 3 4 2 2 3 2 2 4 2 2 2" xfId="55446"/>
    <cellStyle name="Normal 3 4 2 2 3 2 2 4 2 3" xfId="41122"/>
    <cellStyle name="Normal 3 4 2 2 3 2 2 4 3" xfId="19549"/>
    <cellStyle name="Normal 3 4 2 2 3 2 2 4 3 2" xfId="48284"/>
    <cellStyle name="Normal 3 4 2 2 3 2 2 4 4" xfId="33960"/>
    <cellStyle name="Normal 3 4 2 2 3 2 2 5" xfId="8741"/>
    <cellStyle name="Normal 3 4 2 2 3 2 2 5 2" xfId="23130"/>
    <cellStyle name="Normal 3 4 2 2 3 2 2 5 2 2" xfId="51865"/>
    <cellStyle name="Normal 3 4 2 2 3 2 2 5 3" xfId="37541"/>
    <cellStyle name="Normal 3 4 2 2 3 2 2 6" xfId="15967"/>
    <cellStyle name="Normal 3 4 2 2 3 2 2 6 2" xfId="44703"/>
    <cellStyle name="Normal 3 4 2 2 3 2 2 7" xfId="30379"/>
    <cellStyle name="Normal 3 4 2 2 3 2 3" xfId="1861"/>
    <cellStyle name="Normal 3 4 2 2 3 2 3 2" xfId="3653"/>
    <cellStyle name="Normal 3 4 2 2 3 2 3 2 2" xfId="7312"/>
    <cellStyle name="Normal 3 4 2 2 3 2 3 2 2 2" xfId="14572"/>
    <cellStyle name="Normal 3 4 2 2 3 2 3 2 2 2 2" xfId="28950"/>
    <cellStyle name="Normal 3 4 2 2 3 2 3 2 2 2 2 2" xfId="57684"/>
    <cellStyle name="Normal 3 4 2 2 3 2 3 2 2 2 3" xfId="43360"/>
    <cellStyle name="Normal 3 4 2 2 3 2 3 2 2 3" xfId="21787"/>
    <cellStyle name="Normal 3 4 2 2 3 2 3 2 2 3 2" xfId="50522"/>
    <cellStyle name="Normal 3 4 2 2 3 2 3 2 2 4" xfId="36198"/>
    <cellStyle name="Normal 3 4 2 2 3 2 3 2 3" xfId="10985"/>
    <cellStyle name="Normal 3 4 2 2 3 2 3 2 3 2" xfId="25368"/>
    <cellStyle name="Normal 3 4 2 2 3 2 3 2 3 2 2" xfId="54103"/>
    <cellStyle name="Normal 3 4 2 2 3 2 3 2 3 3" xfId="39779"/>
    <cellStyle name="Normal 3 4 2 2 3 2 3 2 4" xfId="18205"/>
    <cellStyle name="Normal 3 4 2 2 3 2 3 2 4 2" xfId="46941"/>
    <cellStyle name="Normal 3 4 2 2 3 2 3 2 5" xfId="32617"/>
    <cellStyle name="Normal 3 4 2 2 3 2 3 3" xfId="5522"/>
    <cellStyle name="Normal 3 4 2 2 3 2 3 3 2" xfId="12782"/>
    <cellStyle name="Normal 3 4 2 2 3 2 3 3 2 2" xfId="27160"/>
    <cellStyle name="Normal 3 4 2 2 3 2 3 3 2 2 2" xfId="55894"/>
    <cellStyle name="Normal 3 4 2 2 3 2 3 3 2 3" xfId="41570"/>
    <cellStyle name="Normal 3 4 2 2 3 2 3 3 3" xfId="19997"/>
    <cellStyle name="Normal 3 4 2 2 3 2 3 3 3 2" xfId="48732"/>
    <cellStyle name="Normal 3 4 2 2 3 2 3 3 4" xfId="34408"/>
    <cellStyle name="Normal 3 4 2 2 3 2 3 4" xfId="9195"/>
    <cellStyle name="Normal 3 4 2 2 3 2 3 4 2" xfId="23578"/>
    <cellStyle name="Normal 3 4 2 2 3 2 3 4 2 2" xfId="52313"/>
    <cellStyle name="Normal 3 4 2 2 3 2 3 4 3" xfId="37989"/>
    <cellStyle name="Normal 3 4 2 2 3 2 3 5" xfId="16415"/>
    <cellStyle name="Normal 3 4 2 2 3 2 3 5 2" xfId="45151"/>
    <cellStyle name="Normal 3 4 2 2 3 2 3 6" xfId="30827"/>
    <cellStyle name="Normal 3 4 2 2 3 2 4" xfId="2757"/>
    <cellStyle name="Normal 3 4 2 2 3 2 4 2" xfId="6417"/>
    <cellStyle name="Normal 3 4 2 2 3 2 4 2 2" xfId="13677"/>
    <cellStyle name="Normal 3 4 2 2 3 2 4 2 2 2" xfId="28055"/>
    <cellStyle name="Normal 3 4 2 2 3 2 4 2 2 2 2" xfId="56789"/>
    <cellStyle name="Normal 3 4 2 2 3 2 4 2 2 3" xfId="42465"/>
    <cellStyle name="Normal 3 4 2 2 3 2 4 2 3" xfId="20892"/>
    <cellStyle name="Normal 3 4 2 2 3 2 4 2 3 2" xfId="49627"/>
    <cellStyle name="Normal 3 4 2 2 3 2 4 2 4" xfId="35303"/>
    <cellStyle name="Normal 3 4 2 2 3 2 4 3" xfId="10090"/>
    <cellStyle name="Normal 3 4 2 2 3 2 4 3 2" xfId="24473"/>
    <cellStyle name="Normal 3 4 2 2 3 2 4 3 2 2" xfId="53208"/>
    <cellStyle name="Normal 3 4 2 2 3 2 4 3 3" xfId="38884"/>
    <cellStyle name="Normal 3 4 2 2 3 2 4 4" xfId="17310"/>
    <cellStyle name="Normal 3 4 2 2 3 2 4 4 2" xfId="46046"/>
    <cellStyle name="Normal 3 4 2 2 3 2 4 5" xfId="31722"/>
    <cellStyle name="Normal 3 4 2 2 3 2 5" xfId="4622"/>
    <cellStyle name="Normal 3 4 2 2 3 2 5 2" xfId="11887"/>
    <cellStyle name="Normal 3 4 2 2 3 2 5 2 2" xfId="26265"/>
    <cellStyle name="Normal 3 4 2 2 3 2 5 2 2 2" xfId="54999"/>
    <cellStyle name="Normal 3 4 2 2 3 2 5 2 3" xfId="40675"/>
    <cellStyle name="Normal 3 4 2 2 3 2 5 3" xfId="19102"/>
    <cellStyle name="Normal 3 4 2 2 3 2 5 3 2" xfId="47837"/>
    <cellStyle name="Normal 3 4 2 2 3 2 5 4" xfId="33513"/>
    <cellStyle name="Normal 3 4 2 2 3 2 6" xfId="8294"/>
    <cellStyle name="Normal 3 4 2 2 3 2 6 2" xfId="22683"/>
    <cellStyle name="Normal 3 4 2 2 3 2 6 2 2" xfId="51418"/>
    <cellStyle name="Normal 3 4 2 2 3 2 6 3" xfId="37094"/>
    <cellStyle name="Normal 3 4 2 2 3 2 7" xfId="15520"/>
    <cellStyle name="Normal 3 4 2 2 3 2 7 2" xfId="44256"/>
    <cellStyle name="Normal 3 4 2 2 3 2 8" xfId="29932"/>
    <cellStyle name="Normal 3 4 2 2 3 3" xfId="1101"/>
    <cellStyle name="Normal 3 4 2 2 3 3 2" xfId="2084"/>
    <cellStyle name="Normal 3 4 2 2 3 3 2 2" xfId="3876"/>
    <cellStyle name="Normal 3 4 2 2 3 3 2 2 2" xfId="7535"/>
    <cellStyle name="Normal 3 4 2 2 3 3 2 2 2 2" xfId="14795"/>
    <cellStyle name="Normal 3 4 2 2 3 3 2 2 2 2 2" xfId="29173"/>
    <cellStyle name="Normal 3 4 2 2 3 3 2 2 2 2 2 2" xfId="57907"/>
    <cellStyle name="Normal 3 4 2 2 3 3 2 2 2 2 3" xfId="43583"/>
    <cellStyle name="Normal 3 4 2 2 3 3 2 2 2 3" xfId="22010"/>
    <cellStyle name="Normal 3 4 2 2 3 3 2 2 2 3 2" xfId="50745"/>
    <cellStyle name="Normal 3 4 2 2 3 3 2 2 2 4" xfId="36421"/>
    <cellStyle name="Normal 3 4 2 2 3 3 2 2 3" xfId="11208"/>
    <cellStyle name="Normal 3 4 2 2 3 3 2 2 3 2" xfId="25591"/>
    <cellStyle name="Normal 3 4 2 2 3 3 2 2 3 2 2" xfId="54326"/>
    <cellStyle name="Normal 3 4 2 2 3 3 2 2 3 3" xfId="40002"/>
    <cellStyle name="Normal 3 4 2 2 3 3 2 2 4" xfId="18428"/>
    <cellStyle name="Normal 3 4 2 2 3 3 2 2 4 2" xfId="47164"/>
    <cellStyle name="Normal 3 4 2 2 3 3 2 2 5" xfId="32840"/>
    <cellStyle name="Normal 3 4 2 2 3 3 2 3" xfId="5745"/>
    <cellStyle name="Normal 3 4 2 2 3 3 2 3 2" xfId="13005"/>
    <cellStyle name="Normal 3 4 2 2 3 3 2 3 2 2" xfId="27383"/>
    <cellStyle name="Normal 3 4 2 2 3 3 2 3 2 2 2" xfId="56117"/>
    <cellStyle name="Normal 3 4 2 2 3 3 2 3 2 3" xfId="41793"/>
    <cellStyle name="Normal 3 4 2 2 3 3 2 3 3" xfId="20220"/>
    <cellStyle name="Normal 3 4 2 2 3 3 2 3 3 2" xfId="48955"/>
    <cellStyle name="Normal 3 4 2 2 3 3 2 3 4" xfId="34631"/>
    <cellStyle name="Normal 3 4 2 2 3 3 2 4" xfId="9418"/>
    <cellStyle name="Normal 3 4 2 2 3 3 2 4 2" xfId="23801"/>
    <cellStyle name="Normal 3 4 2 2 3 3 2 4 2 2" xfId="52536"/>
    <cellStyle name="Normal 3 4 2 2 3 3 2 4 3" xfId="38212"/>
    <cellStyle name="Normal 3 4 2 2 3 3 2 5" xfId="16638"/>
    <cellStyle name="Normal 3 4 2 2 3 3 2 5 2" xfId="45374"/>
    <cellStyle name="Normal 3 4 2 2 3 3 2 6" xfId="31050"/>
    <cellStyle name="Normal 3 4 2 2 3 3 3" xfId="2980"/>
    <cellStyle name="Normal 3 4 2 2 3 3 3 2" xfId="6640"/>
    <cellStyle name="Normal 3 4 2 2 3 3 3 2 2" xfId="13900"/>
    <cellStyle name="Normal 3 4 2 2 3 3 3 2 2 2" xfId="28278"/>
    <cellStyle name="Normal 3 4 2 2 3 3 3 2 2 2 2" xfId="57012"/>
    <cellStyle name="Normal 3 4 2 2 3 3 3 2 2 3" xfId="42688"/>
    <cellStyle name="Normal 3 4 2 2 3 3 3 2 3" xfId="21115"/>
    <cellStyle name="Normal 3 4 2 2 3 3 3 2 3 2" xfId="49850"/>
    <cellStyle name="Normal 3 4 2 2 3 3 3 2 4" xfId="35526"/>
    <cellStyle name="Normal 3 4 2 2 3 3 3 3" xfId="10313"/>
    <cellStyle name="Normal 3 4 2 2 3 3 3 3 2" xfId="24696"/>
    <cellStyle name="Normal 3 4 2 2 3 3 3 3 2 2" xfId="53431"/>
    <cellStyle name="Normal 3 4 2 2 3 3 3 3 3" xfId="39107"/>
    <cellStyle name="Normal 3 4 2 2 3 3 3 4" xfId="17533"/>
    <cellStyle name="Normal 3 4 2 2 3 3 3 4 2" xfId="46269"/>
    <cellStyle name="Normal 3 4 2 2 3 3 3 5" xfId="31945"/>
    <cellStyle name="Normal 3 4 2 2 3 3 4" xfId="4845"/>
    <cellStyle name="Normal 3 4 2 2 3 3 4 2" xfId="12110"/>
    <cellStyle name="Normal 3 4 2 2 3 3 4 2 2" xfId="26488"/>
    <cellStyle name="Normal 3 4 2 2 3 3 4 2 2 2" xfId="55222"/>
    <cellStyle name="Normal 3 4 2 2 3 3 4 2 3" xfId="40898"/>
    <cellStyle name="Normal 3 4 2 2 3 3 4 3" xfId="19325"/>
    <cellStyle name="Normal 3 4 2 2 3 3 4 3 2" xfId="48060"/>
    <cellStyle name="Normal 3 4 2 2 3 3 4 4" xfId="33736"/>
    <cellStyle name="Normal 3 4 2 2 3 3 5" xfId="8517"/>
    <cellStyle name="Normal 3 4 2 2 3 3 5 2" xfId="22906"/>
    <cellStyle name="Normal 3 4 2 2 3 3 5 2 2" xfId="51641"/>
    <cellStyle name="Normal 3 4 2 2 3 3 5 3" xfId="37317"/>
    <cellStyle name="Normal 3 4 2 2 3 3 6" xfId="15743"/>
    <cellStyle name="Normal 3 4 2 2 3 3 6 2" xfId="44479"/>
    <cellStyle name="Normal 3 4 2 2 3 3 7" xfId="30155"/>
    <cellStyle name="Normal 3 4 2 2 3 4" xfId="1633"/>
    <cellStyle name="Normal 3 4 2 2 3 4 2" xfId="3429"/>
    <cellStyle name="Normal 3 4 2 2 3 4 2 2" xfId="7088"/>
    <cellStyle name="Normal 3 4 2 2 3 4 2 2 2" xfId="14348"/>
    <cellStyle name="Normal 3 4 2 2 3 4 2 2 2 2" xfId="28726"/>
    <cellStyle name="Normal 3 4 2 2 3 4 2 2 2 2 2" xfId="57460"/>
    <cellStyle name="Normal 3 4 2 2 3 4 2 2 2 3" xfId="43136"/>
    <cellStyle name="Normal 3 4 2 2 3 4 2 2 3" xfId="21563"/>
    <cellStyle name="Normal 3 4 2 2 3 4 2 2 3 2" xfId="50298"/>
    <cellStyle name="Normal 3 4 2 2 3 4 2 2 4" xfId="35974"/>
    <cellStyle name="Normal 3 4 2 2 3 4 2 3" xfId="10761"/>
    <cellStyle name="Normal 3 4 2 2 3 4 2 3 2" xfId="25144"/>
    <cellStyle name="Normal 3 4 2 2 3 4 2 3 2 2" xfId="53879"/>
    <cellStyle name="Normal 3 4 2 2 3 4 2 3 3" xfId="39555"/>
    <cellStyle name="Normal 3 4 2 2 3 4 2 4" xfId="17981"/>
    <cellStyle name="Normal 3 4 2 2 3 4 2 4 2" xfId="46717"/>
    <cellStyle name="Normal 3 4 2 2 3 4 2 5" xfId="32393"/>
    <cellStyle name="Normal 3 4 2 2 3 4 3" xfId="5298"/>
    <cellStyle name="Normal 3 4 2 2 3 4 3 2" xfId="12558"/>
    <cellStyle name="Normal 3 4 2 2 3 4 3 2 2" xfId="26936"/>
    <cellStyle name="Normal 3 4 2 2 3 4 3 2 2 2" xfId="55670"/>
    <cellStyle name="Normal 3 4 2 2 3 4 3 2 3" xfId="41346"/>
    <cellStyle name="Normal 3 4 2 2 3 4 3 3" xfId="19773"/>
    <cellStyle name="Normal 3 4 2 2 3 4 3 3 2" xfId="48508"/>
    <cellStyle name="Normal 3 4 2 2 3 4 3 4" xfId="34184"/>
    <cellStyle name="Normal 3 4 2 2 3 4 4" xfId="8971"/>
    <cellStyle name="Normal 3 4 2 2 3 4 4 2" xfId="23354"/>
    <cellStyle name="Normal 3 4 2 2 3 4 4 2 2" xfId="52089"/>
    <cellStyle name="Normal 3 4 2 2 3 4 4 3" xfId="37765"/>
    <cellStyle name="Normal 3 4 2 2 3 4 5" xfId="16191"/>
    <cellStyle name="Normal 3 4 2 2 3 4 5 2" xfId="44927"/>
    <cellStyle name="Normal 3 4 2 2 3 4 6" xfId="30603"/>
    <cellStyle name="Normal 3 4 2 2 3 5" xfId="2533"/>
    <cellStyle name="Normal 3 4 2 2 3 5 2" xfId="6193"/>
    <cellStyle name="Normal 3 4 2 2 3 5 2 2" xfId="13453"/>
    <cellStyle name="Normal 3 4 2 2 3 5 2 2 2" xfId="27831"/>
    <cellStyle name="Normal 3 4 2 2 3 5 2 2 2 2" xfId="56565"/>
    <cellStyle name="Normal 3 4 2 2 3 5 2 2 3" xfId="42241"/>
    <cellStyle name="Normal 3 4 2 2 3 5 2 3" xfId="20668"/>
    <cellStyle name="Normal 3 4 2 2 3 5 2 3 2" xfId="49403"/>
    <cellStyle name="Normal 3 4 2 2 3 5 2 4" xfId="35079"/>
    <cellStyle name="Normal 3 4 2 2 3 5 3" xfId="9866"/>
    <cellStyle name="Normal 3 4 2 2 3 5 3 2" xfId="24249"/>
    <cellStyle name="Normal 3 4 2 2 3 5 3 2 2" xfId="52984"/>
    <cellStyle name="Normal 3 4 2 2 3 5 3 3" xfId="38660"/>
    <cellStyle name="Normal 3 4 2 2 3 5 4" xfId="17086"/>
    <cellStyle name="Normal 3 4 2 2 3 5 4 2" xfId="45822"/>
    <cellStyle name="Normal 3 4 2 2 3 5 5" xfId="31498"/>
    <cellStyle name="Normal 3 4 2 2 3 6" xfId="4396"/>
    <cellStyle name="Normal 3 4 2 2 3 6 2" xfId="11663"/>
    <cellStyle name="Normal 3 4 2 2 3 6 2 2" xfId="26041"/>
    <cellStyle name="Normal 3 4 2 2 3 6 2 2 2" xfId="54775"/>
    <cellStyle name="Normal 3 4 2 2 3 6 2 3" xfId="40451"/>
    <cellStyle name="Normal 3 4 2 2 3 6 3" xfId="18878"/>
    <cellStyle name="Normal 3 4 2 2 3 6 3 2" xfId="47613"/>
    <cellStyle name="Normal 3 4 2 2 3 6 4" xfId="33289"/>
    <cellStyle name="Normal 3 4 2 2 3 7" xfId="8067"/>
    <cellStyle name="Normal 3 4 2 2 3 7 2" xfId="22459"/>
    <cellStyle name="Normal 3 4 2 2 3 7 2 2" xfId="51194"/>
    <cellStyle name="Normal 3 4 2 2 3 7 3" xfId="36870"/>
    <cellStyle name="Normal 3 4 2 2 3 8" xfId="15296"/>
    <cellStyle name="Normal 3 4 2 2 3 8 2" xfId="44032"/>
    <cellStyle name="Normal 3 4 2 2 3 9" xfId="29708"/>
    <cellStyle name="Normal 3 4 2 2 4" xfId="763"/>
    <cellStyle name="Normal 3 4 2 2 4 2" xfId="1213"/>
    <cellStyle name="Normal 3 4 2 2 4 2 2" xfId="2196"/>
    <cellStyle name="Normal 3 4 2 2 4 2 2 2" xfId="3988"/>
    <cellStyle name="Normal 3 4 2 2 4 2 2 2 2" xfId="7647"/>
    <cellStyle name="Normal 3 4 2 2 4 2 2 2 2 2" xfId="14907"/>
    <cellStyle name="Normal 3 4 2 2 4 2 2 2 2 2 2" xfId="29285"/>
    <cellStyle name="Normal 3 4 2 2 4 2 2 2 2 2 2 2" xfId="58019"/>
    <cellStyle name="Normal 3 4 2 2 4 2 2 2 2 2 3" xfId="43695"/>
    <cellStyle name="Normal 3 4 2 2 4 2 2 2 2 3" xfId="22122"/>
    <cellStyle name="Normal 3 4 2 2 4 2 2 2 2 3 2" xfId="50857"/>
    <cellStyle name="Normal 3 4 2 2 4 2 2 2 2 4" xfId="36533"/>
    <cellStyle name="Normal 3 4 2 2 4 2 2 2 3" xfId="11320"/>
    <cellStyle name="Normal 3 4 2 2 4 2 2 2 3 2" xfId="25703"/>
    <cellStyle name="Normal 3 4 2 2 4 2 2 2 3 2 2" xfId="54438"/>
    <cellStyle name="Normal 3 4 2 2 4 2 2 2 3 3" xfId="40114"/>
    <cellStyle name="Normal 3 4 2 2 4 2 2 2 4" xfId="18540"/>
    <cellStyle name="Normal 3 4 2 2 4 2 2 2 4 2" xfId="47276"/>
    <cellStyle name="Normal 3 4 2 2 4 2 2 2 5" xfId="32952"/>
    <cellStyle name="Normal 3 4 2 2 4 2 2 3" xfId="5857"/>
    <cellStyle name="Normal 3 4 2 2 4 2 2 3 2" xfId="13117"/>
    <cellStyle name="Normal 3 4 2 2 4 2 2 3 2 2" xfId="27495"/>
    <cellStyle name="Normal 3 4 2 2 4 2 2 3 2 2 2" xfId="56229"/>
    <cellStyle name="Normal 3 4 2 2 4 2 2 3 2 3" xfId="41905"/>
    <cellStyle name="Normal 3 4 2 2 4 2 2 3 3" xfId="20332"/>
    <cellStyle name="Normal 3 4 2 2 4 2 2 3 3 2" xfId="49067"/>
    <cellStyle name="Normal 3 4 2 2 4 2 2 3 4" xfId="34743"/>
    <cellStyle name="Normal 3 4 2 2 4 2 2 4" xfId="9530"/>
    <cellStyle name="Normal 3 4 2 2 4 2 2 4 2" xfId="23913"/>
    <cellStyle name="Normal 3 4 2 2 4 2 2 4 2 2" xfId="52648"/>
    <cellStyle name="Normal 3 4 2 2 4 2 2 4 3" xfId="38324"/>
    <cellStyle name="Normal 3 4 2 2 4 2 2 5" xfId="16750"/>
    <cellStyle name="Normal 3 4 2 2 4 2 2 5 2" xfId="45486"/>
    <cellStyle name="Normal 3 4 2 2 4 2 2 6" xfId="31162"/>
    <cellStyle name="Normal 3 4 2 2 4 2 3" xfId="3092"/>
    <cellStyle name="Normal 3 4 2 2 4 2 3 2" xfId="6752"/>
    <cellStyle name="Normal 3 4 2 2 4 2 3 2 2" xfId="14012"/>
    <cellStyle name="Normal 3 4 2 2 4 2 3 2 2 2" xfId="28390"/>
    <cellStyle name="Normal 3 4 2 2 4 2 3 2 2 2 2" xfId="57124"/>
    <cellStyle name="Normal 3 4 2 2 4 2 3 2 2 3" xfId="42800"/>
    <cellStyle name="Normal 3 4 2 2 4 2 3 2 3" xfId="21227"/>
    <cellStyle name="Normal 3 4 2 2 4 2 3 2 3 2" xfId="49962"/>
    <cellStyle name="Normal 3 4 2 2 4 2 3 2 4" xfId="35638"/>
    <cellStyle name="Normal 3 4 2 2 4 2 3 3" xfId="10425"/>
    <cellStyle name="Normal 3 4 2 2 4 2 3 3 2" xfId="24808"/>
    <cellStyle name="Normal 3 4 2 2 4 2 3 3 2 2" xfId="53543"/>
    <cellStyle name="Normal 3 4 2 2 4 2 3 3 3" xfId="39219"/>
    <cellStyle name="Normal 3 4 2 2 4 2 3 4" xfId="17645"/>
    <cellStyle name="Normal 3 4 2 2 4 2 3 4 2" xfId="46381"/>
    <cellStyle name="Normal 3 4 2 2 4 2 3 5" xfId="32057"/>
    <cellStyle name="Normal 3 4 2 2 4 2 4" xfId="4957"/>
    <cellStyle name="Normal 3 4 2 2 4 2 4 2" xfId="12222"/>
    <cellStyle name="Normal 3 4 2 2 4 2 4 2 2" xfId="26600"/>
    <cellStyle name="Normal 3 4 2 2 4 2 4 2 2 2" xfId="55334"/>
    <cellStyle name="Normal 3 4 2 2 4 2 4 2 3" xfId="41010"/>
    <cellStyle name="Normal 3 4 2 2 4 2 4 3" xfId="19437"/>
    <cellStyle name="Normal 3 4 2 2 4 2 4 3 2" xfId="48172"/>
    <cellStyle name="Normal 3 4 2 2 4 2 4 4" xfId="33848"/>
    <cellStyle name="Normal 3 4 2 2 4 2 5" xfId="8629"/>
    <cellStyle name="Normal 3 4 2 2 4 2 5 2" xfId="23018"/>
    <cellStyle name="Normal 3 4 2 2 4 2 5 2 2" xfId="51753"/>
    <cellStyle name="Normal 3 4 2 2 4 2 5 3" xfId="37429"/>
    <cellStyle name="Normal 3 4 2 2 4 2 6" xfId="15855"/>
    <cellStyle name="Normal 3 4 2 2 4 2 6 2" xfId="44591"/>
    <cellStyle name="Normal 3 4 2 2 4 2 7" xfId="30267"/>
    <cellStyle name="Normal 3 4 2 2 4 3" xfId="1749"/>
    <cellStyle name="Normal 3 4 2 2 4 3 2" xfId="3541"/>
    <cellStyle name="Normal 3 4 2 2 4 3 2 2" xfId="7200"/>
    <cellStyle name="Normal 3 4 2 2 4 3 2 2 2" xfId="14460"/>
    <cellStyle name="Normal 3 4 2 2 4 3 2 2 2 2" xfId="28838"/>
    <cellStyle name="Normal 3 4 2 2 4 3 2 2 2 2 2" xfId="57572"/>
    <cellStyle name="Normal 3 4 2 2 4 3 2 2 2 3" xfId="43248"/>
    <cellStyle name="Normal 3 4 2 2 4 3 2 2 3" xfId="21675"/>
    <cellStyle name="Normal 3 4 2 2 4 3 2 2 3 2" xfId="50410"/>
    <cellStyle name="Normal 3 4 2 2 4 3 2 2 4" xfId="36086"/>
    <cellStyle name="Normal 3 4 2 2 4 3 2 3" xfId="10873"/>
    <cellStyle name="Normal 3 4 2 2 4 3 2 3 2" xfId="25256"/>
    <cellStyle name="Normal 3 4 2 2 4 3 2 3 2 2" xfId="53991"/>
    <cellStyle name="Normal 3 4 2 2 4 3 2 3 3" xfId="39667"/>
    <cellStyle name="Normal 3 4 2 2 4 3 2 4" xfId="18093"/>
    <cellStyle name="Normal 3 4 2 2 4 3 2 4 2" xfId="46829"/>
    <cellStyle name="Normal 3 4 2 2 4 3 2 5" xfId="32505"/>
    <cellStyle name="Normal 3 4 2 2 4 3 3" xfId="5410"/>
    <cellStyle name="Normal 3 4 2 2 4 3 3 2" xfId="12670"/>
    <cellStyle name="Normal 3 4 2 2 4 3 3 2 2" xfId="27048"/>
    <cellStyle name="Normal 3 4 2 2 4 3 3 2 2 2" xfId="55782"/>
    <cellStyle name="Normal 3 4 2 2 4 3 3 2 3" xfId="41458"/>
    <cellStyle name="Normal 3 4 2 2 4 3 3 3" xfId="19885"/>
    <cellStyle name="Normal 3 4 2 2 4 3 3 3 2" xfId="48620"/>
    <cellStyle name="Normal 3 4 2 2 4 3 3 4" xfId="34296"/>
    <cellStyle name="Normal 3 4 2 2 4 3 4" xfId="9083"/>
    <cellStyle name="Normal 3 4 2 2 4 3 4 2" xfId="23466"/>
    <cellStyle name="Normal 3 4 2 2 4 3 4 2 2" xfId="52201"/>
    <cellStyle name="Normal 3 4 2 2 4 3 4 3" xfId="37877"/>
    <cellStyle name="Normal 3 4 2 2 4 3 5" xfId="16303"/>
    <cellStyle name="Normal 3 4 2 2 4 3 5 2" xfId="45039"/>
    <cellStyle name="Normal 3 4 2 2 4 3 6" xfId="30715"/>
    <cellStyle name="Normal 3 4 2 2 4 4" xfId="2645"/>
    <cellStyle name="Normal 3 4 2 2 4 4 2" xfId="6305"/>
    <cellStyle name="Normal 3 4 2 2 4 4 2 2" xfId="13565"/>
    <cellStyle name="Normal 3 4 2 2 4 4 2 2 2" xfId="27943"/>
    <cellStyle name="Normal 3 4 2 2 4 4 2 2 2 2" xfId="56677"/>
    <cellStyle name="Normal 3 4 2 2 4 4 2 2 3" xfId="42353"/>
    <cellStyle name="Normal 3 4 2 2 4 4 2 3" xfId="20780"/>
    <cellStyle name="Normal 3 4 2 2 4 4 2 3 2" xfId="49515"/>
    <cellStyle name="Normal 3 4 2 2 4 4 2 4" xfId="35191"/>
    <cellStyle name="Normal 3 4 2 2 4 4 3" xfId="9978"/>
    <cellStyle name="Normal 3 4 2 2 4 4 3 2" xfId="24361"/>
    <cellStyle name="Normal 3 4 2 2 4 4 3 2 2" xfId="53096"/>
    <cellStyle name="Normal 3 4 2 2 4 4 3 3" xfId="38772"/>
    <cellStyle name="Normal 3 4 2 2 4 4 4" xfId="17198"/>
    <cellStyle name="Normal 3 4 2 2 4 4 4 2" xfId="45934"/>
    <cellStyle name="Normal 3 4 2 2 4 4 5" xfId="31610"/>
    <cellStyle name="Normal 3 4 2 2 4 5" xfId="4509"/>
    <cellStyle name="Normal 3 4 2 2 4 5 2" xfId="11775"/>
    <cellStyle name="Normal 3 4 2 2 4 5 2 2" xfId="26153"/>
    <cellStyle name="Normal 3 4 2 2 4 5 2 2 2" xfId="54887"/>
    <cellStyle name="Normal 3 4 2 2 4 5 2 3" xfId="40563"/>
    <cellStyle name="Normal 3 4 2 2 4 5 3" xfId="18990"/>
    <cellStyle name="Normal 3 4 2 2 4 5 3 2" xfId="47725"/>
    <cellStyle name="Normal 3 4 2 2 4 5 4" xfId="33401"/>
    <cellStyle name="Normal 3 4 2 2 4 6" xfId="8182"/>
    <cellStyle name="Normal 3 4 2 2 4 6 2" xfId="22571"/>
    <cellStyle name="Normal 3 4 2 2 4 6 2 2" xfId="51306"/>
    <cellStyle name="Normal 3 4 2 2 4 6 3" xfId="36982"/>
    <cellStyle name="Normal 3 4 2 2 4 7" xfId="15408"/>
    <cellStyle name="Normal 3 4 2 2 4 7 2" xfId="44144"/>
    <cellStyle name="Normal 3 4 2 2 4 8" xfId="29820"/>
    <cellStyle name="Normal 3 4 2 2 5" xfId="989"/>
    <cellStyle name="Normal 3 4 2 2 5 2" xfId="1972"/>
    <cellStyle name="Normal 3 4 2 2 5 2 2" xfId="3764"/>
    <cellStyle name="Normal 3 4 2 2 5 2 2 2" xfId="7423"/>
    <cellStyle name="Normal 3 4 2 2 5 2 2 2 2" xfId="14683"/>
    <cellStyle name="Normal 3 4 2 2 5 2 2 2 2 2" xfId="29061"/>
    <cellStyle name="Normal 3 4 2 2 5 2 2 2 2 2 2" xfId="57795"/>
    <cellStyle name="Normal 3 4 2 2 5 2 2 2 2 3" xfId="43471"/>
    <cellStyle name="Normal 3 4 2 2 5 2 2 2 3" xfId="21898"/>
    <cellStyle name="Normal 3 4 2 2 5 2 2 2 3 2" xfId="50633"/>
    <cellStyle name="Normal 3 4 2 2 5 2 2 2 4" xfId="36309"/>
    <cellStyle name="Normal 3 4 2 2 5 2 2 3" xfId="11096"/>
    <cellStyle name="Normal 3 4 2 2 5 2 2 3 2" xfId="25479"/>
    <cellStyle name="Normal 3 4 2 2 5 2 2 3 2 2" xfId="54214"/>
    <cellStyle name="Normal 3 4 2 2 5 2 2 3 3" xfId="39890"/>
    <cellStyle name="Normal 3 4 2 2 5 2 2 4" xfId="18316"/>
    <cellStyle name="Normal 3 4 2 2 5 2 2 4 2" xfId="47052"/>
    <cellStyle name="Normal 3 4 2 2 5 2 2 5" xfId="32728"/>
    <cellStyle name="Normal 3 4 2 2 5 2 3" xfId="5633"/>
    <cellStyle name="Normal 3 4 2 2 5 2 3 2" xfId="12893"/>
    <cellStyle name="Normal 3 4 2 2 5 2 3 2 2" xfId="27271"/>
    <cellStyle name="Normal 3 4 2 2 5 2 3 2 2 2" xfId="56005"/>
    <cellStyle name="Normal 3 4 2 2 5 2 3 2 3" xfId="41681"/>
    <cellStyle name="Normal 3 4 2 2 5 2 3 3" xfId="20108"/>
    <cellStyle name="Normal 3 4 2 2 5 2 3 3 2" xfId="48843"/>
    <cellStyle name="Normal 3 4 2 2 5 2 3 4" xfId="34519"/>
    <cellStyle name="Normal 3 4 2 2 5 2 4" xfId="9306"/>
    <cellStyle name="Normal 3 4 2 2 5 2 4 2" xfId="23689"/>
    <cellStyle name="Normal 3 4 2 2 5 2 4 2 2" xfId="52424"/>
    <cellStyle name="Normal 3 4 2 2 5 2 4 3" xfId="38100"/>
    <cellStyle name="Normal 3 4 2 2 5 2 5" xfId="16526"/>
    <cellStyle name="Normal 3 4 2 2 5 2 5 2" xfId="45262"/>
    <cellStyle name="Normal 3 4 2 2 5 2 6" xfId="30938"/>
    <cellStyle name="Normal 3 4 2 2 5 3" xfId="2868"/>
    <cellStyle name="Normal 3 4 2 2 5 3 2" xfId="6528"/>
    <cellStyle name="Normal 3 4 2 2 5 3 2 2" xfId="13788"/>
    <cellStyle name="Normal 3 4 2 2 5 3 2 2 2" xfId="28166"/>
    <cellStyle name="Normal 3 4 2 2 5 3 2 2 2 2" xfId="56900"/>
    <cellStyle name="Normal 3 4 2 2 5 3 2 2 3" xfId="42576"/>
    <cellStyle name="Normal 3 4 2 2 5 3 2 3" xfId="21003"/>
    <cellStyle name="Normal 3 4 2 2 5 3 2 3 2" xfId="49738"/>
    <cellStyle name="Normal 3 4 2 2 5 3 2 4" xfId="35414"/>
    <cellStyle name="Normal 3 4 2 2 5 3 3" xfId="10201"/>
    <cellStyle name="Normal 3 4 2 2 5 3 3 2" xfId="24584"/>
    <cellStyle name="Normal 3 4 2 2 5 3 3 2 2" xfId="53319"/>
    <cellStyle name="Normal 3 4 2 2 5 3 3 3" xfId="38995"/>
    <cellStyle name="Normal 3 4 2 2 5 3 4" xfId="17421"/>
    <cellStyle name="Normal 3 4 2 2 5 3 4 2" xfId="46157"/>
    <cellStyle name="Normal 3 4 2 2 5 3 5" xfId="31833"/>
    <cellStyle name="Normal 3 4 2 2 5 4" xfId="4733"/>
    <cellStyle name="Normal 3 4 2 2 5 4 2" xfId="11998"/>
    <cellStyle name="Normal 3 4 2 2 5 4 2 2" xfId="26376"/>
    <cellStyle name="Normal 3 4 2 2 5 4 2 2 2" xfId="55110"/>
    <cellStyle name="Normal 3 4 2 2 5 4 2 3" xfId="40786"/>
    <cellStyle name="Normal 3 4 2 2 5 4 3" xfId="19213"/>
    <cellStyle name="Normal 3 4 2 2 5 4 3 2" xfId="47948"/>
    <cellStyle name="Normal 3 4 2 2 5 4 4" xfId="33624"/>
    <cellStyle name="Normal 3 4 2 2 5 5" xfId="8405"/>
    <cellStyle name="Normal 3 4 2 2 5 5 2" xfId="22794"/>
    <cellStyle name="Normal 3 4 2 2 5 5 2 2" xfId="51529"/>
    <cellStyle name="Normal 3 4 2 2 5 5 3" xfId="37205"/>
    <cellStyle name="Normal 3 4 2 2 5 6" xfId="15631"/>
    <cellStyle name="Normal 3 4 2 2 5 6 2" xfId="44367"/>
    <cellStyle name="Normal 3 4 2 2 5 7" xfId="30043"/>
    <cellStyle name="Normal 3 4 2 2 6" xfId="1508"/>
    <cellStyle name="Normal 3 4 2 2 6 2" xfId="3317"/>
    <cellStyle name="Normal 3 4 2 2 6 2 2" xfId="6976"/>
    <cellStyle name="Normal 3 4 2 2 6 2 2 2" xfId="14236"/>
    <cellStyle name="Normal 3 4 2 2 6 2 2 2 2" xfId="28614"/>
    <cellStyle name="Normal 3 4 2 2 6 2 2 2 2 2" xfId="57348"/>
    <cellStyle name="Normal 3 4 2 2 6 2 2 2 3" xfId="43024"/>
    <cellStyle name="Normal 3 4 2 2 6 2 2 3" xfId="21451"/>
    <cellStyle name="Normal 3 4 2 2 6 2 2 3 2" xfId="50186"/>
    <cellStyle name="Normal 3 4 2 2 6 2 2 4" xfId="35862"/>
    <cellStyle name="Normal 3 4 2 2 6 2 3" xfId="10649"/>
    <cellStyle name="Normal 3 4 2 2 6 2 3 2" xfId="25032"/>
    <cellStyle name="Normal 3 4 2 2 6 2 3 2 2" xfId="53767"/>
    <cellStyle name="Normal 3 4 2 2 6 2 3 3" xfId="39443"/>
    <cellStyle name="Normal 3 4 2 2 6 2 4" xfId="17869"/>
    <cellStyle name="Normal 3 4 2 2 6 2 4 2" xfId="46605"/>
    <cellStyle name="Normal 3 4 2 2 6 2 5" xfId="32281"/>
    <cellStyle name="Normal 3 4 2 2 6 3" xfId="5185"/>
    <cellStyle name="Normal 3 4 2 2 6 3 2" xfId="12446"/>
    <cellStyle name="Normal 3 4 2 2 6 3 2 2" xfId="26824"/>
    <cellStyle name="Normal 3 4 2 2 6 3 2 2 2" xfId="55558"/>
    <cellStyle name="Normal 3 4 2 2 6 3 2 3" xfId="41234"/>
    <cellStyle name="Normal 3 4 2 2 6 3 3" xfId="19661"/>
    <cellStyle name="Normal 3 4 2 2 6 3 3 2" xfId="48396"/>
    <cellStyle name="Normal 3 4 2 2 6 3 4" xfId="34072"/>
    <cellStyle name="Normal 3 4 2 2 6 4" xfId="8859"/>
    <cellStyle name="Normal 3 4 2 2 6 4 2" xfId="23242"/>
    <cellStyle name="Normal 3 4 2 2 6 4 2 2" xfId="51977"/>
    <cellStyle name="Normal 3 4 2 2 6 4 3" xfId="37653"/>
    <cellStyle name="Normal 3 4 2 2 6 5" xfId="16079"/>
    <cellStyle name="Normal 3 4 2 2 6 5 2" xfId="44815"/>
    <cellStyle name="Normal 3 4 2 2 6 6" xfId="30491"/>
    <cellStyle name="Normal 3 4 2 2 7" xfId="2421"/>
    <cellStyle name="Normal 3 4 2 2 7 2" xfId="6081"/>
    <cellStyle name="Normal 3 4 2 2 7 2 2" xfId="13341"/>
    <cellStyle name="Normal 3 4 2 2 7 2 2 2" xfId="27719"/>
    <cellStyle name="Normal 3 4 2 2 7 2 2 2 2" xfId="56453"/>
    <cellStyle name="Normal 3 4 2 2 7 2 2 3" xfId="42129"/>
    <cellStyle name="Normal 3 4 2 2 7 2 3" xfId="20556"/>
    <cellStyle name="Normal 3 4 2 2 7 2 3 2" xfId="49291"/>
    <cellStyle name="Normal 3 4 2 2 7 2 4" xfId="34967"/>
    <cellStyle name="Normal 3 4 2 2 7 3" xfId="9754"/>
    <cellStyle name="Normal 3 4 2 2 7 3 2" xfId="24137"/>
    <cellStyle name="Normal 3 4 2 2 7 3 2 2" xfId="52872"/>
    <cellStyle name="Normal 3 4 2 2 7 3 3" xfId="38548"/>
    <cellStyle name="Normal 3 4 2 2 7 4" xfId="16974"/>
    <cellStyle name="Normal 3 4 2 2 7 4 2" xfId="45710"/>
    <cellStyle name="Normal 3 4 2 2 7 5" xfId="31386"/>
    <cellStyle name="Normal 3 4 2 2 8" xfId="4278"/>
    <cellStyle name="Normal 3 4 2 2 8 2" xfId="11550"/>
    <cellStyle name="Normal 3 4 2 2 8 2 2" xfId="25929"/>
    <cellStyle name="Normal 3 4 2 2 8 2 2 2" xfId="54663"/>
    <cellStyle name="Normal 3 4 2 2 8 2 3" xfId="40339"/>
    <cellStyle name="Normal 3 4 2 2 8 3" xfId="18766"/>
    <cellStyle name="Normal 3 4 2 2 8 3 2" xfId="47501"/>
    <cellStyle name="Normal 3 4 2 2 8 4" xfId="33177"/>
    <cellStyle name="Normal 3 4 2 2 9" xfId="7946"/>
    <cellStyle name="Normal 3 4 2 2 9 2" xfId="22347"/>
    <cellStyle name="Normal 3 4 2 2 9 2 2" xfId="51082"/>
    <cellStyle name="Normal 3 4 2 2 9 3" xfId="36758"/>
    <cellStyle name="Normal 3 4 2 3" xfId="434"/>
    <cellStyle name="Normal 3 4 2 3 10" xfId="29624"/>
    <cellStyle name="Normal 3 4 2 3 2" xfId="634"/>
    <cellStyle name="Normal 3 4 2 3 2 2" xfId="906"/>
    <cellStyle name="Normal 3 4 2 3 2 2 2" xfId="1353"/>
    <cellStyle name="Normal 3 4 2 3 2 2 2 2" xfId="2336"/>
    <cellStyle name="Normal 3 4 2 3 2 2 2 2 2" xfId="4128"/>
    <cellStyle name="Normal 3 4 2 3 2 2 2 2 2 2" xfId="7787"/>
    <cellStyle name="Normal 3 4 2 3 2 2 2 2 2 2 2" xfId="15047"/>
    <cellStyle name="Normal 3 4 2 3 2 2 2 2 2 2 2 2" xfId="29425"/>
    <cellStyle name="Normal 3 4 2 3 2 2 2 2 2 2 2 2 2" xfId="58159"/>
    <cellStyle name="Normal 3 4 2 3 2 2 2 2 2 2 2 3" xfId="43835"/>
    <cellStyle name="Normal 3 4 2 3 2 2 2 2 2 2 3" xfId="22262"/>
    <cellStyle name="Normal 3 4 2 3 2 2 2 2 2 2 3 2" xfId="50997"/>
    <cellStyle name="Normal 3 4 2 3 2 2 2 2 2 2 4" xfId="36673"/>
    <cellStyle name="Normal 3 4 2 3 2 2 2 2 2 3" xfId="11460"/>
    <cellStyle name="Normal 3 4 2 3 2 2 2 2 2 3 2" xfId="25843"/>
    <cellStyle name="Normal 3 4 2 3 2 2 2 2 2 3 2 2" xfId="54578"/>
    <cellStyle name="Normal 3 4 2 3 2 2 2 2 2 3 3" xfId="40254"/>
    <cellStyle name="Normal 3 4 2 3 2 2 2 2 2 4" xfId="18680"/>
    <cellStyle name="Normal 3 4 2 3 2 2 2 2 2 4 2" xfId="47416"/>
    <cellStyle name="Normal 3 4 2 3 2 2 2 2 2 5" xfId="33092"/>
    <cellStyle name="Normal 3 4 2 3 2 2 2 2 3" xfId="5997"/>
    <cellStyle name="Normal 3 4 2 3 2 2 2 2 3 2" xfId="13257"/>
    <cellStyle name="Normal 3 4 2 3 2 2 2 2 3 2 2" xfId="27635"/>
    <cellStyle name="Normal 3 4 2 3 2 2 2 2 3 2 2 2" xfId="56369"/>
    <cellStyle name="Normal 3 4 2 3 2 2 2 2 3 2 3" xfId="42045"/>
    <cellStyle name="Normal 3 4 2 3 2 2 2 2 3 3" xfId="20472"/>
    <cellStyle name="Normal 3 4 2 3 2 2 2 2 3 3 2" xfId="49207"/>
    <cellStyle name="Normal 3 4 2 3 2 2 2 2 3 4" xfId="34883"/>
    <cellStyle name="Normal 3 4 2 3 2 2 2 2 4" xfId="9670"/>
    <cellStyle name="Normal 3 4 2 3 2 2 2 2 4 2" xfId="24053"/>
    <cellStyle name="Normal 3 4 2 3 2 2 2 2 4 2 2" xfId="52788"/>
    <cellStyle name="Normal 3 4 2 3 2 2 2 2 4 3" xfId="38464"/>
    <cellStyle name="Normal 3 4 2 3 2 2 2 2 5" xfId="16890"/>
    <cellStyle name="Normal 3 4 2 3 2 2 2 2 5 2" xfId="45626"/>
    <cellStyle name="Normal 3 4 2 3 2 2 2 2 6" xfId="31302"/>
    <cellStyle name="Normal 3 4 2 3 2 2 2 3" xfId="3232"/>
    <cellStyle name="Normal 3 4 2 3 2 2 2 3 2" xfId="6892"/>
    <cellStyle name="Normal 3 4 2 3 2 2 2 3 2 2" xfId="14152"/>
    <cellStyle name="Normal 3 4 2 3 2 2 2 3 2 2 2" xfId="28530"/>
    <cellStyle name="Normal 3 4 2 3 2 2 2 3 2 2 2 2" xfId="57264"/>
    <cellStyle name="Normal 3 4 2 3 2 2 2 3 2 2 3" xfId="42940"/>
    <cellStyle name="Normal 3 4 2 3 2 2 2 3 2 3" xfId="21367"/>
    <cellStyle name="Normal 3 4 2 3 2 2 2 3 2 3 2" xfId="50102"/>
    <cellStyle name="Normal 3 4 2 3 2 2 2 3 2 4" xfId="35778"/>
    <cellStyle name="Normal 3 4 2 3 2 2 2 3 3" xfId="10565"/>
    <cellStyle name="Normal 3 4 2 3 2 2 2 3 3 2" xfId="24948"/>
    <cellStyle name="Normal 3 4 2 3 2 2 2 3 3 2 2" xfId="53683"/>
    <cellStyle name="Normal 3 4 2 3 2 2 2 3 3 3" xfId="39359"/>
    <cellStyle name="Normal 3 4 2 3 2 2 2 3 4" xfId="17785"/>
    <cellStyle name="Normal 3 4 2 3 2 2 2 3 4 2" xfId="46521"/>
    <cellStyle name="Normal 3 4 2 3 2 2 2 3 5" xfId="32197"/>
    <cellStyle name="Normal 3 4 2 3 2 2 2 4" xfId="5097"/>
    <cellStyle name="Normal 3 4 2 3 2 2 2 4 2" xfId="12362"/>
    <cellStyle name="Normal 3 4 2 3 2 2 2 4 2 2" xfId="26740"/>
    <cellStyle name="Normal 3 4 2 3 2 2 2 4 2 2 2" xfId="55474"/>
    <cellStyle name="Normal 3 4 2 3 2 2 2 4 2 3" xfId="41150"/>
    <cellStyle name="Normal 3 4 2 3 2 2 2 4 3" xfId="19577"/>
    <cellStyle name="Normal 3 4 2 3 2 2 2 4 3 2" xfId="48312"/>
    <cellStyle name="Normal 3 4 2 3 2 2 2 4 4" xfId="33988"/>
    <cellStyle name="Normal 3 4 2 3 2 2 2 5" xfId="8769"/>
    <cellStyle name="Normal 3 4 2 3 2 2 2 5 2" xfId="23158"/>
    <cellStyle name="Normal 3 4 2 3 2 2 2 5 2 2" xfId="51893"/>
    <cellStyle name="Normal 3 4 2 3 2 2 2 5 3" xfId="37569"/>
    <cellStyle name="Normal 3 4 2 3 2 2 2 6" xfId="15995"/>
    <cellStyle name="Normal 3 4 2 3 2 2 2 6 2" xfId="44731"/>
    <cellStyle name="Normal 3 4 2 3 2 2 2 7" xfId="30407"/>
    <cellStyle name="Normal 3 4 2 3 2 2 3" xfId="1889"/>
    <cellStyle name="Normal 3 4 2 3 2 2 3 2" xfId="3681"/>
    <cellStyle name="Normal 3 4 2 3 2 2 3 2 2" xfId="7340"/>
    <cellStyle name="Normal 3 4 2 3 2 2 3 2 2 2" xfId="14600"/>
    <cellStyle name="Normal 3 4 2 3 2 2 3 2 2 2 2" xfId="28978"/>
    <cellStyle name="Normal 3 4 2 3 2 2 3 2 2 2 2 2" xfId="57712"/>
    <cellStyle name="Normal 3 4 2 3 2 2 3 2 2 2 3" xfId="43388"/>
    <cellStyle name="Normal 3 4 2 3 2 2 3 2 2 3" xfId="21815"/>
    <cellStyle name="Normal 3 4 2 3 2 2 3 2 2 3 2" xfId="50550"/>
    <cellStyle name="Normal 3 4 2 3 2 2 3 2 2 4" xfId="36226"/>
    <cellStyle name="Normal 3 4 2 3 2 2 3 2 3" xfId="11013"/>
    <cellStyle name="Normal 3 4 2 3 2 2 3 2 3 2" xfId="25396"/>
    <cellStyle name="Normal 3 4 2 3 2 2 3 2 3 2 2" xfId="54131"/>
    <cellStyle name="Normal 3 4 2 3 2 2 3 2 3 3" xfId="39807"/>
    <cellStyle name="Normal 3 4 2 3 2 2 3 2 4" xfId="18233"/>
    <cellStyle name="Normal 3 4 2 3 2 2 3 2 4 2" xfId="46969"/>
    <cellStyle name="Normal 3 4 2 3 2 2 3 2 5" xfId="32645"/>
    <cellStyle name="Normal 3 4 2 3 2 2 3 3" xfId="5550"/>
    <cellStyle name="Normal 3 4 2 3 2 2 3 3 2" xfId="12810"/>
    <cellStyle name="Normal 3 4 2 3 2 2 3 3 2 2" xfId="27188"/>
    <cellStyle name="Normal 3 4 2 3 2 2 3 3 2 2 2" xfId="55922"/>
    <cellStyle name="Normal 3 4 2 3 2 2 3 3 2 3" xfId="41598"/>
    <cellStyle name="Normal 3 4 2 3 2 2 3 3 3" xfId="20025"/>
    <cellStyle name="Normal 3 4 2 3 2 2 3 3 3 2" xfId="48760"/>
    <cellStyle name="Normal 3 4 2 3 2 2 3 3 4" xfId="34436"/>
    <cellStyle name="Normal 3 4 2 3 2 2 3 4" xfId="9223"/>
    <cellStyle name="Normal 3 4 2 3 2 2 3 4 2" xfId="23606"/>
    <cellStyle name="Normal 3 4 2 3 2 2 3 4 2 2" xfId="52341"/>
    <cellStyle name="Normal 3 4 2 3 2 2 3 4 3" xfId="38017"/>
    <cellStyle name="Normal 3 4 2 3 2 2 3 5" xfId="16443"/>
    <cellStyle name="Normal 3 4 2 3 2 2 3 5 2" xfId="45179"/>
    <cellStyle name="Normal 3 4 2 3 2 2 3 6" xfId="30855"/>
    <cellStyle name="Normal 3 4 2 3 2 2 4" xfId="2785"/>
    <cellStyle name="Normal 3 4 2 3 2 2 4 2" xfId="6445"/>
    <cellStyle name="Normal 3 4 2 3 2 2 4 2 2" xfId="13705"/>
    <cellStyle name="Normal 3 4 2 3 2 2 4 2 2 2" xfId="28083"/>
    <cellStyle name="Normal 3 4 2 3 2 2 4 2 2 2 2" xfId="56817"/>
    <cellStyle name="Normal 3 4 2 3 2 2 4 2 2 3" xfId="42493"/>
    <cellStyle name="Normal 3 4 2 3 2 2 4 2 3" xfId="20920"/>
    <cellStyle name="Normal 3 4 2 3 2 2 4 2 3 2" xfId="49655"/>
    <cellStyle name="Normal 3 4 2 3 2 2 4 2 4" xfId="35331"/>
    <cellStyle name="Normal 3 4 2 3 2 2 4 3" xfId="10118"/>
    <cellStyle name="Normal 3 4 2 3 2 2 4 3 2" xfId="24501"/>
    <cellStyle name="Normal 3 4 2 3 2 2 4 3 2 2" xfId="53236"/>
    <cellStyle name="Normal 3 4 2 3 2 2 4 3 3" xfId="38912"/>
    <cellStyle name="Normal 3 4 2 3 2 2 4 4" xfId="17338"/>
    <cellStyle name="Normal 3 4 2 3 2 2 4 4 2" xfId="46074"/>
    <cellStyle name="Normal 3 4 2 3 2 2 4 5" xfId="31750"/>
    <cellStyle name="Normal 3 4 2 3 2 2 5" xfId="4650"/>
    <cellStyle name="Normal 3 4 2 3 2 2 5 2" xfId="11915"/>
    <cellStyle name="Normal 3 4 2 3 2 2 5 2 2" xfId="26293"/>
    <cellStyle name="Normal 3 4 2 3 2 2 5 2 2 2" xfId="55027"/>
    <cellStyle name="Normal 3 4 2 3 2 2 5 2 3" xfId="40703"/>
    <cellStyle name="Normal 3 4 2 3 2 2 5 3" xfId="19130"/>
    <cellStyle name="Normal 3 4 2 3 2 2 5 3 2" xfId="47865"/>
    <cellStyle name="Normal 3 4 2 3 2 2 5 4" xfId="33541"/>
    <cellStyle name="Normal 3 4 2 3 2 2 6" xfId="8322"/>
    <cellStyle name="Normal 3 4 2 3 2 2 6 2" xfId="22711"/>
    <cellStyle name="Normal 3 4 2 3 2 2 6 2 2" xfId="51446"/>
    <cellStyle name="Normal 3 4 2 3 2 2 6 3" xfId="37122"/>
    <cellStyle name="Normal 3 4 2 3 2 2 7" xfId="15548"/>
    <cellStyle name="Normal 3 4 2 3 2 2 7 2" xfId="44284"/>
    <cellStyle name="Normal 3 4 2 3 2 2 8" xfId="29960"/>
    <cellStyle name="Normal 3 4 2 3 2 3" xfId="1129"/>
    <cellStyle name="Normal 3 4 2 3 2 3 2" xfId="2112"/>
    <cellStyle name="Normal 3 4 2 3 2 3 2 2" xfId="3904"/>
    <cellStyle name="Normal 3 4 2 3 2 3 2 2 2" xfId="7563"/>
    <cellStyle name="Normal 3 4 2 3 2 3 2 2 2 2" xfId="14823"/>
    <cellStyle name="Normal 3 4 2 3 2 3 2 2 2 2 2" xfId="29201"/>
    <cellStyle name="Normal 3 4 2 3 2 3 2 2 2 2 2 2" xfId="57935"/>
    <cellStyle name="Normal 3 4 2 3 2 3 2 2 2 2 3" xfId="43611"/>
    <cellStyle name="Normal 3 4 2 3 2 3 2 2 2 3" xfId="22038"/>
    <cellStyle name="Normal 3 4 2 3 2 3 2 2 2 3 2" xfId="50773"/>
    <cellStyle name="Normal 3 4 2 3 2 3 2 2 2 4" xfId="36449"/>
    <cellStyle name="Normal 3 4 2 3 2 3 2 2 3" xfId="11236"/>
    <cellStyle name="Normal 3 4 2 3 2 3 2 2 3 2" xfId="25619"/>
    <cellStyle name="Normal 3 4 2 3 2 3 2 2 3 2 2" xfId="54354"/>
    <cellStyle name="Normal 3 4 2 3 2 3 2 2 3 3" xfId="40030"/>
    <cellStyle name="Normal 3 4 2 3 2 3 2 2 4" xfId="18456"/>
    <cellStyle name="Normal 3 4 2 3 2 3 2 2 4 2" xfId="47192"/>
    <cellStyle name="Normal 3 4 2 3 2 3 2 2 5" xfId="32868"/>
    <cellStyle name="Normal 3 4 2 3 2 3 2 3" xfId="5773"/>
    <cellStyle name="Normal 3 4 2 3 2 3 2 3 2" xfId="13033"/>
    <cellStyle name="Normal 3 4 2 3 2 3 2 3 2 2" xfId="27411"/>
    <cellStyle name="Normal 3 4 2 3 2 3 2 3 2 2 2" xfId="56145"/>
    <cellStyle name="Normal 3 4 2 3 2 3 2 3 2 3" xfId="41821"/>
    <cellStyle name="Normal 3 4 2 3 2 3 2 3 3" xfId="20248"/>
    <cellStyle name="Normal 3 4 2 3 2 3 2 3 3 2" xfId="48983"/>
    <cellStyle name="Normal 3 4 2 3 2 3 2 3 4" xfId="34659"/>
    <cellStyle name="Normal 3 4 2 3 2 3 2 4" xfId="9446"/>
    <cellStyle name="Normal 3 4 2 3 2 3 2 4 2" xfId="23829"/>
    <cellStyle name="Normal 3 4 2 3 2 3 2 4 2 2" xfId="52564"/>
    <cellStyle name="Normal 3 4 2 3 2 3 2 4 3" xfId="38240"/>
    <cellStyle name="Normal 3 4 2 3 2 3 2 5" xfId="16666"/>
    <cellStyle name="Normal 3 4 2 3 2 3 2 5 2" xfId="45402"/>
    <cellStyle name="Normal 3 4 2 3 2 3 2 6" xfId="31078"/>
    <cellStyle name="Normal 3 4 2 3 2 3 3" xfId="3008"/>
    <cellStyle name="Normal 3 4 2 3 2 3 3 2" xfId="6668"/>
    <cellStyle name="Normal 3 4 2 3 2 3 3 2 2" xfId="13928"/>
    <cellStyle name="Normal 3 4 2 3 2 3 3 2 2 2" xfId="28306"/>
    <cellStyle name="Normal 3 4 2 3 2 3 3 2 2 2 2" xfId="57040"/>
    <cellStyle name="Normal 3 4 2 3 2 3 3 2 2 3" xfId="42716"/>
    <cellStyle name="Normal 3 4 2 3 2 3 3 2 3" xfId="21143"/>
    <cellStyle name="Normal 3 4 2 3 2 3 3 2 3 2" xfId="49878"/>
    <cellStyle name="Normal 3 4 2 3 2 3 3 2 4" xfId="35554"/>
    <cellStyle name="Normal 3 4 2 3 2 3 3 3" xfId="10341"/>
    <cellStyle name="Normal 3 4 2 3 2 3 3 3 2" xfId="24724"/>
    <cellStyle name="Normal 3 4 2 3 2 3 3 3 2 2" xfId="53459"/>
    <cellStyle name="Normal 3 4 2 3 2 3 3 3 3" xfId="39135"/>
    <cellStyle name="Normal 3 4 2 3 2 3 3 4" xfId="17561"/>
    <cellStyle name="Normal 3 4 2 3 2 3 3 4 2" xfId="46297"/>
    <cellStyle name="Normal 3 4 2 3 2 3 3 5" xfId="31973"/>
    <cellStyle name="Normal 3 4 2 3 2 3 4" xfId="4873"/>
    <cellStyle name="Normal 3 4 2 3 2 3 4 2" xfId="12138"/>
    <cellStyle name="Normal 3 4 2 3 2 3 4 2 2" xfId="26516"/>
    <cellStyle name="Normal 3 4 2 3 2 3 4 2 2 2" xfId="55250"/>
    <cellStyle name="Normal 3 4 2 3 2 3 4 2 3" xfId="40926"/>
    <cellStyle name="Normal 3 4 2 3 2 3 4 3" xfId="19353"/>
    <cellStyle name="Normal 3 4 2 3 2 3 4 3 2" xfId="48088"/>
    <cellStyle name="Normal 3 4 2 3 2 3 4 4" xfId="33764"/>
    <cellStyle name="Normal 3 4 2 3 2 3 5" xfId="8545"/>
    <cellStyle name="Normal 3 4 2 3 2 3 5 2" xfId="22934"/>
    <cellStyle name="Normal 3 4 2 3 2 3 5 2 2" xfId="51669"/>
    <cellStyle name="Normal 3 4 2 3 2 3 5 3" xfId="37345"/>
    <cellStyle name="Normal 3 4 2 3 2 3 6" xfId="15771"/>
    <cellStyle name="Normal 3 4 2 3 2 3 6 2" xfId="44507"/>
    <cellStyle name="Normal 3 4 2 3 2 3 7" xfId="30183"/>
    <cellStyle name="Normal 3 4 2 3 2 4" xfId="1661"/>
    <cellStyle name="Normal 3 4 2 3 2 4 2" xfId="3457"/>
    <cellStyle name="Normal 3 4 2 3 2 4 2 2" xfId="7116"/>
    <cellStyle name="Normal 3 4 2 3 2 4 2 2 2" xfId="14376"/>
    <cellStyle name="Normal 3 4 2 3 2 4 2 2 2 2" xfId="28754"/>
    <cellStyle name="Normal 3 4 2 3 2 4 2 2 2 2 2" xfId="57488"/>
    <cellStyle name="Normal 3 4 2 3 2 4 2 2 2 3" xfId="43164"/>
    <cellStyle name="Normal 3 4 2 3 2 4 2 2 3" xfId="21591"/>
    <cellStyle name="Normal 3 4 2 3 2 4 2 2 3 2" xfId="50326"/>
    <cellStyle name="Normal 3 4 2 3 2 4 2 2 4" xfId="36002"/>
    <cellStyle name="Normal 3 4 2 3 2 4 2 3" xfId="10789"/>
    <cellStyle name="Normal 3 4 2 3 2 4 2 3 2" xfId="25172"/>
    <cellStyle name="Normal 3 4 2 3 2 4 2 3 2 2" xfId="53907"/>
    <cellStyle name="Normal 3 4 2 3 2 4 2 3 3" xfId="39583"/>
    <cellStyle name="Normal 3 4 2 3 2 4 2 4" xfId="18009"/>
    <cellStyle name="Normal 3 4 2 3 2 4 2 4 2" xfId="46745"/>
    <cellStyle name="Normal 3 4 2 3 2 4 2 5" xfId="32421"/>
    <cellStyle name="Normal 3 4 2 3 2 4 3" xfId="5326"/>
    <cellStyle name="Normal 3 4 2 3 2 4 3 2" xfId="12586"/>
    <cellStyle name="Normal 3 4 2 3 2 4 3 2 2" xfId="26964"/>
    <cellStyle name="Normal 3 4 2 3 2 4 3 2 2 2" xfId="55698"/>
    <cellStyle name="Normal 3 4 2 3 2 4 3 2 3" xfId="41374"/>
    <cellStyle name="Normal 3 4 2 3 2 4 3 3" xfId="19801"/>
    <cellStyle name="Normal 3 4 2 3 2 4 3 3 2" xfId="48536"/>
    <cellStyle name="Normal 3 4 2 3 2 4 3 4" xfId="34212"/>
    <cellStyle name="Normal 3 4 2 3 2 4 4" xfId="8999"/>
    <cellStyle name="Normal 3 4 2 3 2 4 4 2" xfId="23382"/>
    <cellStyle name="Normal 3 4 2 3 2 4 4 2 2" xfId="52117"/>
    <cellStyle name="Normal 3 4 2 3 2 4 4 3" xfId="37793"/>
    <cellStyle name="Normal 3 4 2 3 2 4 5" xfId="16219"/>
    <cellStyle name="Normal 3 4 2 3 2 4 5 2" xfId="44955"/>
    <cellStyle name="Normal 3 4 2 3 2 4 6" xfId="30631"/>
    <cellStyle name="Normal 3 4 2 3 2 5" xfId="2561"/>
    <cellStyle name="Normal 3 4 2 3 2 5 2" xfId="6221"/>
    <cellStyle name="Normal 3 4 2 3 2 5 2 2" xfId="13481"/>
    <cellStyle name="Normal 3 4 2 3 2 5 2 2 2" xfId="27859"/>
    <cellStyle name="Normal 3 4 2 3 2 5 2 2 2 2" xfId="56593"/>
    <cellStyle name="Normal 3 4 2 3 2 5 2 2 3" xfId="42269"/>
    <cellStyle name="Normal 3 4 2 3 2 5 2 3" xfId="20696"/>
    <cellStyle name="Normal 3 4 2 3 2 5 2 3 2" xfId="49431"/>
    <cellStyle name="Normal 3 4 2 3 2 5 2 4" xfId="35107"/>
    <cellStyle name="Normal 3 4 2 3 2 5 3" xfId="9894"/>
    <cellStyle name="Normal 3 4 2 3 2 5 3 2" xfId="24277"/>
    <cellStyle name="Normal 3 4 2 3 2 5 3 2 2" xfId="53012"/>
    <cellStyle name="Normal 3 4 2 3 2 5 3 3" xfId="38688"/>
    <cellStyle name="Normal 3 4 2 3 2 5 4" xfId="17114"/>
    <cellStyle name="Normal 3 4 2 3 2 5 4 2" xfId="45850"/>
    <cellStyle name="Normal 3 4 2 3 2 5 5" xfId="31526"/>
    <cellStyle name="Normal 3 4 2 3 2 6" xfId="4424"/>
    <cellStyle name="Normal 3 4 2 3 2 6 2" xfId="11691"/>
    <cellStyle name="Normal 3 4 2 3 2 6 2 2" xfId="26069"/>
    <cellStyle name="Normal 3 4 2 3 2 6 2 2 2" xfId="54803"/>
    <cellStyle name="Normal 3 4 2 3 2 6 2 3" xfId="40479"/>
    <cellStyle name="Normal 3 4 2 3 2 6 3" xfId="18906"/>
    <cellStyle name="Normal 3 4 2 3 2 6 3 2" xfId="47641"/>
    <cellStyle name="Normal 3 4 2 3 2 6 4" xfId="33317"/>
    <cellStyle name="Normal 3 4 2 3 2 7" xfId="8095"/>
    <cellStyle name="Normal 3 4 2 3 2 7 2" xfId="22487"/>
    <cellStyle name="Normal 3 4 2 3 2 7 2 2" xfId="51222"/>
    <cellStyle name="Normal 3 4 2 3 2 7 3" xfId="36898"/>
    <cellStyle name="Normal 3 4 2 3 2 8" xfId="15324"/>
    <cellStyle name="Normal 3 4 2 3 2 8 2" xfId="44060"/>
    <cellStyle name="Normal 3 4 2 3 2 9" xfId="29736"/>
    <cellStyle name="Normal 3 4 2 3 3" xfId="792"/>
    <cellStyle name="Normal 3 4 2 3 3 2" xfId="1241"/>
    <cellStyle name="Normal 3 4 2 3 3 2 2" xfId="2224"/>
    <cellStyle name="Normal 3 4 2 3 3 2 2 2" xfId="4016"/>
    <cellStyle name="Normal 3 4 2 3 3 2 2 2 2" xfId="7675"/>
    <cellStyle name="Normal 3 4 2 3 3 2 2 2 2 2" xfId="14935"/>
    <cellStyle name="Normal 3 4 2 3 3 2 2 2 2 2 2" xfId="29313"/>
    <cellStyle name="Normal 3 4 2 3 3 2 2 2 2 2 2 2" xfId="58047"/>
    <cellStyle name="Normal 3 4 2 3 3 2 2 2 2 2 3" xfId="43723"/>
    <cellStyle name="Normal 3 4 2 3 3 2 2 2 2 3" xfId="22150"/>
    <cellStyle name="Normal 3 4 2 3 3 2 2 2 2 3 2" xfId="50885"/>
    <cellStyle name="Normal 3 4 2 3 3 2 2 2 2 4" xfId="36561"/>
    <cellStyle name="Normal 3 4 2 3 3 2 2 2 3" xfId="11348"/>
    <cellStyle name="Normal 3 4 2 3 3 2 2 2 3 2" xfId="25731"/>
    <cellStyle name="Normal 3 4 2 3 3 2 2 2 3 2 2" xfId="54466"/>
    <cellStyle name="Normal 3 4 2 3 3 2 2 2 3 3" xfId="40142"/>
    <cellStyle name="Normal 3 4 2 3 3 2 2 2 4" xfId="18568"/>
    <cellStyle name="Normal 3 4 2 3 3 2 2 2 4 2" xfId="47304"/>
    <cellStyle name="Normal 3 4 2 3 3 2 2 2 5" xfId="32980"/>
    <cellStyle name="Normal 3 4 2 3 3 2 2 3" xfId="5885"/>
    <cellStyle name="Normal 3 4 2 3 3 2 2 3 2" xfId="13145"/>
    <cellStyle name="Normal 3 4 2 3 3 2 2 3 2 2" xfId="27523"/>
    <cellStyle name="Normal 3 4 2 3 3 2 2 3 2 2 2" xfId="56257"/>
    <cellStyle name="Normal 3 4 2 3 3 2 2 3 2 3" xfId="41933"/>
    <cellStyle name="Normal 3 4 2 3 3 2 2 3 3" xfId="20360"/>
    <cellStyle name="Normal 3 4 2 3 3 2 2 3 3 2" xfId="49095"/>
    <cellStyle name="Normal 3 4 2 3 3 2 2 3 4" xfId="34771"/>
    <cellStyle name="Normal 3 4 2 3 3 2 2 4" xfId="9558"/>
    <cellStyle name="Normal 3 4 2 3 3 2 2 4 2" xfId="23941"/>
    <cellStyle name="Normal 3 4 2 3 3 2 2 4 2 2" xfId="52676"/>
    <cellStyle name="Normal 3 4 2 3 3 2 2 4 3" xfId="38352"/>
    <cellStyle name="Normal 3 4 2 3 3 2 2 5" xfId="16778"/>
    <cellStyle name="Normal 3 4 2 3 3 2 2 5 2" xfId="45514"/>
    <cellStyle name="Normal 3 4 2 3 3 2 2 6" xfId="31190"/>
    <cellStyle name="Normal 3 4 2 3 3 2 3" xfId="3120"/>
    <cellStyle name="Normal 3 4 2 3 3 2 3 2" xfId="6780"/>
    <cellStyle name="Normal 3 4 2 3 3 2 3 2 2" xfId="14040"/>
    <cellStyle name="Normal 3 4 2 3 3 2 3 2 2 2" xfId="28418"/>
    <cellStyle name="Normal 3 4 2 3 3 2 3 2 2 2 2" xfId="57152"/>
    <cellStyle name="Normal 3 4 2 3 3 2 3 2 2 3" xfId="42828"/>
    <cellStyle name="Normal 3 4 2 3 3 2 3 2 3" xfId="21255"/>
    <cellStyle name="Normal 3 4 2 3 3 2 3 2 3 2" xfId="49990"/>
    <cellStyle name="Normal 3 4 2 3 3 2 3 2 4" xfId="35666"/>
    <cellStyle name="Normal 3 4 2 3 3 2 3 3" xfId="10453"/>
    <cellStyle name="Normal 3 4 2 3 3 2 3 3 2" xfId="24836"/>
    <cellStyle name="Normal 3 4 2 3 3 2 3 3 2 2" xfId="53571"/>
    <cellStyle name="Normal 3 4 2 3 3 2 3 3 3" xfId="39247"/>
    <cellStyle name="Normal 3 4 2 3 3 2 3 4" xfId="17673"/>
    <cellStyle name="Normal 3 4 2 3 3 2 3 4 2" xfId="46409"/>
    <cellStyle name="Normal 3 4 2 3 3 2 3 5" xfId="32085"/>
    <cellStyle name="Normal 3 4 2 3 3 2 4" xfId="4985"/>
    <cellStyle name="Normal 3 4 2 3 3 2 4 2" xfId="12250"/>
    <cellStyle name="Normal 3 4 2 3 3 2 4 2 2" xfId="26628"/>
    <cellStyle name="Normal 3 4 2 3 3 2 4 2 2 2" xfId="55362"/>
    <cellStyle name="Normal 3 4 2 3 3 2 4 2 3" xfId="41038"/>
    <cellStyle name="Normal 3 4 2 3 3 2 4 3" xfId="19465"/>
    <cellStyle name="Normal 3 4 2 3 3 2 4 3 2" xfId="48200"/>
    <cellStyle name="Normal 3 4 2 3 3 2 4 4" xfId="33876"/>
    <cellStyle name="Normal 3 4 2 3 3 2 5" xfId="8657"/>
    <cellStyle name="Normal 3 4 2 3 3 2 5 2" xfId="23046"/>
    <cellStyle name="Normal 3 4 2 3 3 2 5 2 2" xfId="51781"/>
    <cellStyle name="Normal 3 4 2 3 3 2 5 3" xfId="37457"/>
    <cellStyle name="Normal 3 4 2 3 3 2 6" xfId="15883"/>
    <cellStyle name="Normal 3 4 2 3 3 2 6 2" xfId="44619"/>
    <cellStyle name="Normal 3 4 2 3 3 2 7" xfId="30295"/>
    <cellStyle name="Normal 3 4 2 3 3 3" xfId="1777"/>
    <cellStyle name="Normal 3 4 2 3 3 3 2" xfId="3569"/>
    <cellStyle name="Normal 3 4 2 3 3 3 2 2" xfId="7228"/>
    <cellStyle name="Normal 3 4 2 3 3 3 2 2 2" xfId="14488"/>
    <cellStyle name="Normal 3 4 2 3 3 3 2 2 2 2" xfId="28866"/>
    <cellStyle name="Normal 3 4 2 3 3 3 2 2 2 2 2" xfId="57600"/>
    <cellStyle name="Normal 3 4 2 3 3 3 2 2 2 3" xfId="43276"/>
    <cellStyle name="Normal 3 4 2 3 3 3 2 2 3" xfId="21703"/>
    <cellStyle name="Normal 3 4 2 3 3 3 2 2 3 2" xfId="50438"/>
    <cellStyle name="Normal 3 4 2 3 3 3 2 2 4" xfId="36114"/>
    <cellStyle name="Normal 3 4 2 3 3 3 2 3" xfId="10901"/>
    <cellStyle name="Normal 3 4 2 3 3 3 2 3 2" xfId="25284"/>
    <cellStyle name="Normal 3 4 2 3 3 3 2 3 2 2" xfId="54019"/>
    <cellStyle name="Normal 3 4 2 3 3 3 2 3 3" xfId="39695"/>
    <cellStyle name="Normal 3 4 2 3 3 3 2 4" xfId="18121"/>
    <cellStyle name="Normal 3 4 2 3 3 3 2 4 2" xfId="46857"/>
    <cellStyle name="Normal 3 4 2 3 3 3 2 5" xfId="32533"/>
    <cellStyle name="Normal 3 4 2 3 3 3 3" xfId="5438"/>
    <cellStyle name="Normal 3 4 2 3 3 3 3 2" xfId="12698"/>
    <cellStyle name="Normal 3 4 2 3 3 3 3 2 2" xfId="27076"/>
    <cellStyle name="Normal 3 4 2 3 3 3 3 2 2 2" xfId="55810"/>
    <cellStyle name="Normal 3 4 2 3 3 3 3 2 3" xfId="41486"/>
    <cellStyle name="Normal 3 4 2 3 3 3 3 3" xfId="19913"/>
    <cellStyle name="Normal 3 4 2 3 3 3 3 3 2" xfId="48648"/>
    <cellStyle name="Normal 3 4 2 3 3 3 3 4" xfId="34324"/>
    <cellStyle name="Normal 3 4 2 3 3 3 4" xfId="9111"/>
    <cellStyle name="Normal 3 4 2 3 3 3 4 2" xfId="23494"/>
    <cellStyle name="Normal 3 4 2 3 3 3 4 2 2" xfId="52229"/>
    <cellStyle name="Normal 3 4 2 3 3 3 4 3" xfId="37905"/>
    <cellStyle name="Normal 3 4 2 3 3 3 5" xfId="16331"/>
    <cellStyle name="Normal 3 4 2 3 3 3 5 2" xfId="45067"/>
    <cellStyle name="Normal 3 4 2 3 3 3 6" xfId="30743"/>
    <cellStyle name="Normal 3 4 2 3 3 4" xfId="2673"/>
    <cellStyle name="Normal 3 4 2 3 3 4 2" xfId="6333"/>
    <cellStyle name="Normal 3 4 2 3 3 4 2 2" xfId="13593"/>
    <cellStyle name="Normal 3 4 2 3 3 4 2 2 2" xfId="27971"/>
    <cellStyle name="Normal 3 4 2 3 3 4 2 2 2 2" xfId="56705"/>
    <cellStyle name="Normal 3 4 2 3 3 4 2 2 3" xfId="42381"/>
    <cellStyle name="Normal 3 4 2 3 3 4 2 3" xfId="20808"/>
    <cellStyle name="Normal 3 4 2 3 3 4 2 3 2" xfId="49543"/>
    <cellStyle name="Normal 3 4 2 3 3 4 2 4" xfId="35219"/>
    <cellStyle name="Normal 3 4 2 3 3 4 3" xfId="10006"/>
    <cellStyle name="Normal 3 4 2 3 3 4 3 2" xfId="24389"/>
    <cellStyle name="Normal 3 4 2 3 3 4 3 2 2" xfId="53124"/>
    <cellStyle name="Normal 3 4 2 3 3 4 3 3" xfId="38800"/>
    <cellStyle name="Normal 3 4 2 3 3 4 4" xfId="17226"/>
    <cellStyle name="Normal 3 4 2 3 3 4 4 2" xfId="45962"/>
    <cellStyle name="Normal 3 4 2 3 3 4 5" xfId="31638"/>
    <cellStyle name="Normal 3 4 2 3 3 5" xfId="4537"/>
    <cellStyle name="Normal 3 4 2 3 3 5 2" xfId="11803"/>
    <cellStyle name="Normal 3 4 2 3 3 5 2 2" xfId="26181"/>
    <cellStyle name="Normal 3 4 2 3 3 5 2 2 2" xfId="54915"/>
    <cellStyle name="Normal 3 4 2 3 3 5 2 3" xfId="40591"/>
    <cellStyle name="Normal 3 4 2 3 3 5 3" xfId="19018"/>
    <cellStyle name="Normal 3 4 2 3 3 5 3 2" xfId="47753"/>
    <cellStyle name="Normal 3 4 2 3 3 5 4" xfId="33429"/>
    <cellStyle name="Normal 3 4 2 3 3 6" xfId="8210"/>
    <cellStyle name="Normal 3 4 2 3 3 6 2" xfId="22599"/>
    <cellStyle name="Normal 3 4 2 3 3 6 2 2" xfId="51334"/>
    <cellStyle name="Normal 3 4 2 3 3 6 3" xfId="37010"/>
    <cellStyle name="Normal 3 4 2 3 3 7" xfId="15436"/>
    <cellStyle name="Normal 3 4 2 3 3 7 2" xfId="44172"/>
    <cellStyle name="Normal 3 4 2 3 3 8" xfId="29848"/>
    <cellStyle name="Normal 3 4 2 3 4" xfId="1017"/>
    <cellStyle name="Normal 3 4 2 3 4 2" xfId="2000"/>
    <cellStyle name="Normal 3 4 2 3 4 2 2" xfId="3792"/>
    <cellStyle name="Normal 3 4 2 3 4 2 2 2" xfId="7451"/>
    <cellStyle name="Normal 3 4 2 3 4 2 2 2 2" xfId="14711"/>
    <cellStyle name="Normal 3 4 2 3 4 2 2 2 2 2" xfId="29089"/>
    <cellStyle name="Normal 3 4 2 3 4 2 2 2 2 2 2" xfId="57823"/>
    <cellStyle name="Normal 3 4 2 3 4 2 2 2 2 3" xfId="43499"/>
    <cellStyle name="Normal 3 4 2 3 4 2 2 2 3" xfId="21926"/>
    <cellStyle name="Normal 3 4 2 3 4 2 2 2 3 2" xfId="50661"/>
    <cellStyle name="Normal 3 4 2 3 4 2 2 2 4" xfId="36337"/>
    <cellStyle name="Normal 3 4 2 3 4 2 2 3" xfId="11124"/>
    <cellStyle name="Normal 3 4 2 3 4 2 2 3 2" xfId="25507"/>
    <cellStyle name="Normal 3 4 2 3 4 2 2 3 2 2" xfId="54242"/>
    <cellStyle name="Normal 3 4 2 3 4 2 2 3 3" xfId="39918"/>
    <cellStyle name="Normal 3 4 2 3 4 2 2 4" xfId="18344"/>
    <cellStyle name="Normal 3 4 2 3 4 2 2 4 2" xfId="47080"/>
    <cellStyle name="Normal 3 4 2 3 4 2 2 5" xfId="32756"/>
    <cellStyle name="Normal 3 4 2 3 4 2 3" xfId="5661"/>
    <cellStyle name="Normal 3 4 2 3 4 2 3 2" xfId="12921"/>
    <cellStyle name="Normal 3 4 2 3 4 2 3 2 2" xfId="27299"/>
    <cellStyle name="Normal 3 4 2 3 4 2 3 2 2 2" xfId="56033"/>
    <cellStyle name="Normal 3 4 2 3 4 2 3 2 3" xfId="41709"/>
    <cellStyle name="Normal 3 4 2 3 4 2 3 3" xfId="20136"/>
    <cellStyle name="Normal 3 4 2 3 4 2 3 3 2" xfId="48871"/>
    <cellStyle name="Normal 3 4 2 3 4 2 3 4" xfId="34547"/>
    <cellStyle name="Normal 3 4 2 3 4 2 4" xfId="9334"/>
    <cellStyle name="Normal 3 4 2 3 4 2 4 2" xfId="23717"/>
    <cellStyle name="Normal 3 4 2 3 4 2 4 2 2" xfId="52452"/>
    <cellStyle name="Normal 3 4 2 3 4 2 4 3" xfId="38128"/>
    <cellStyle name="Normal 3 4 2 3 4 2 5" xfId="16554"/>
    <cellStyle name="Normal 3 4 2 3 4 2 5 2" xfId="45290"/>
    <cellStyle name="Normal 3 4 2 3 4 2 6" xfId="30966"/>
    <cellStyle name="Normal 3 4 2 3 4 3" xfId="2896"/>
    <cellStyle name="Normal 3 4 2 3 4 3 2" xfId="6556"/>
    <cellStyle name="Normal 3 4 2 3 4 3 2 2" xfId="13816"/>
    <cellStyle name="Normal 3 4 2 3 4 3 2 2 2" xfId="28194"/>
    <cellStyle name="Normal 3 4 2 3 4 3 2 2 2 2" xfId="56928"/>
    <cellStyle name="Normal 3 4 2 3 4 3 2 2 3" xfId="42604"/>
    <cellStyle name="Normal 3 4 2 3 4 3 2 3" xfId="21031"/>
    <cellStyle name="Normal 3 4 2 3 4 3 2 3 2" xfId="49766"/>
    <cellStyle name="Normal 3 4 2 3 4 3 2 4" xfId="35442"/>
    <cellStyle name="Normal 3 4 2 3 4 3 3" xfId="10229"/>
    <cellStyle name="Normal 3 4 2 3 4 3 3 2" xfId="24612"/>
    <cellStyle name="Normal 3 4 2 3 4 3 3 2 2" xfId="53347"/>
    <cellStyle name="Normal 3 4 2 3 4 3 3 3" xfId="39023"/>
    <cellStyle name="Normal 3 4 2 3 4 3 4" xfId="17449"/>
    <cellStyle name="Normal 3 4 2 3 4 3 4 2" xfId="46185"/>
    <cellStyle name="Normal 3 4 2 3 4 3 5" xfId="31861"/>
    <cellStyle name="Normal 3 4 2 3 4 4" xfId="4761"/>
    <cellStyle name="Normal 3 4 2 3 4 4 2" xfId="12026"/>
    <cellStyle name="Normal 3 4 2 3 4 4 2 2" xfId="26404"/>
    <cellStyle name="Normal 3 4 2 3 4 4 2 2 2" xfId="55138"/>
    <cellStyle name="Normal 3 4 2 3 4 4 2 3" xfId="40814"/>
    <cellStyle name="Normal 3 4 2 3 4 4 3" xfId="19241"/>
    <cellStyle name="Normal 3 4 2 3 4 4 3 2" xfId="47976"/>
    <cellStyle name="Normal 3 4 2 3 4 4 4" xfId="33652"/>
    <cellStyle name="Normal 3 4 2 3 4 5" xfId="8433"/>
    <cellStyle name="Normal 3 4 2 3 4 5 2" xfId="22822"/>
    <cellStyle name="Normal 3 4 2 3 4 5 2 2" xfId="51557"/>
    <cellStyle name="Normal 3 4 2 3 4 5 3" xfId="37233"/>
    <cellStyle name="Normal 3 4 2 3 4 6" xfId="15659"/>
    <cellStyle name="Normal 3 4 2 3 4 6 2" xfId="44395"/>
    <cellStyle name="Normal 3 4 2 3 4 7" xfId="30071"/>
    <cellStyle name="Normal 3 4 2 3 5" xfId="1541"/>
    <cellStyle name="Normal 3 4 2 3 5 2" xfId="3345"/>
    <cellStyle name="Normal 3 4 2 3 5 2 2" xfId="7004"/>
    <cellStyle name="Normal 3 4 2 3 5 2 2 2" xfId="14264"/>
    <cellStyle name="Normal 3 4 2 3 5 2 2 2 2" xfId="28642"/>
    <cellStyle name="Normal 3 4 2 3 5 2 2 2 2 2" xfId="57376"/>
    <cellStyle name="Normal 3 4 2 3 5 2 2 2 3" xfId="43052"/>
    <cellStyle name="Normal 3 4 2 3 5 2 2 3" xfId="21479"/>
    <cellStyle name="Normal 3 4 2 3 5 2 2 3 2" xfId="50214"/>
    <cellStyle name="Normal 3 4 2 3 5 2 2 4" xfId="35890"/>
    <cellStyle name="Normal 3 4 2 3 5 2 3" xfId="10677"/>
    <cellStyle name="Normal 3 4 2 3 5 2 3 2" xfId="25060"/>
    <cellStyle name="Normal 3 4 2 3 5 2 3 2 2" xfId="53795"/>
    <cellStyle name="Normal 3 4 2 3 5 2 3 3" xfId="39471"/>
    <cellStyle name="Normal 3 4 2 3 5 2 4" xfId="17897"/>
    <cellStyle name="Normal 3 4 2 3 5 2 4 2" xfId="46633"/>
    <cellStyle name="Normal 3 4 2 3 5 2 5" xfId="32309"/>
    <cellStyle name="Normal 3 4 2 3 5 3" xfId="5214"/>
    <cellStyle name="Normal 3 4 2 3 5 3 2" xfId="12474"/>
    <cellStyle name="Normal 3 4 2 3 5 3 2 2" xfId="26852"/>
    <cellStyle name="Normal 3 4 2 3 5 3 2 2 2" xfId="55586"/>
    <cellStyle name="Normal 3 4 2 3 5 3 2 3" xfId="41262"/>
    <cellStyle name="Normal 3 4 2 3 5 3 3" xfId="19689"/>
    <cellStyle name="Normal 3 4 2 3 5 3 3 2" xfId="48424"/>
    <cellStyle name="Normal 3 4 2 3 5 3 4" xfId="34100"/>
    <cellStyle name="Normal 3 4 2 3 5 4" xfId="8887"/>
    <cellStyle name="Normal 3 4 2 3 5 4 2" xfId="23270"/>
    <cellStyle name="Normal 3 4 2 3 5 4 2 2" xfId="52005"/>
    <cellStyle name="Normal 3 4 2 3 5 4 3" xfId="37681"/>
    <cellStyle name="Normal 3 4 2 3 5 5" xfId="16107"/>
    <cellStyle name="Normal 3 4 2 3 5 5 2" xfId="44843"/>
    <cellStyle name="Normal 3 4 2 3 5 6" xfId="30519"/>
    <cellStyle name="Normal 3 4 2 3 6" xfId="2449"/>
    <cellStyle name="Normal 3 4 2 3 6 2" xfId="6109"/>
    <cellStyle name="Normal 3 4 2 3 6 2 2" xfId="13369"/>
    <cellStyle name="Normal 3 4 2 3 6 2 2 2" xfId="27747"/>
    <cellStyle name="Normal 3 4 2 3 6 2 2 2 2" xfId="56481"/>
    <cellStyle name="Normal 3 4 2 3 6 2 2 3" xfId="42157"/>
    <cellStyle name="Normal 3 4 2 3 6 2 3" xfId="20584"/>
    <cellStyle name="Normal 3 4 2 3 6 2 3 2" xfId="49319"/>
    <cellStyle name="Normal 3 4 2 3 6 2 4" xfId="34995"/>
    <cellStyle name="Normal 3 4 2 3 6 3" xfId="9782"/>
    <cellStyle name="Normal 3 4 2 3 6 3 2" xfId="24165"/>
    <cellStyle name="Normal 3 4 2 3 6 3 2 2" xfId="52900"/>
    <cellStyle name="Normal 3 4 2 3 6 3 3" xfId="38576"/>
    <cellStyle name="Normal 3 4 2 3 6 4" xfId="17002"/>
    <cellStyle name="Normal 3 4 2 3 6 4 2" xfId="45738"/>
    <cellStyle name="Normal 3 4 2 3 6 5" xfId="31414"/>
    <cellStyle name="Normal 3 4 2 3 7" xfId="4308"/>
    <cellStyle name="Normal 3 4 2 3 7 2" xfId="11578"/>
    <cellStyle name="Normal 3 4 2 3 7 2 2" xfId="25957"/>
    <cellStyle name="Normal 3 4 2 3 7 2 2 2" xfId="54691"/>
    <cellStyle name="Normal 3 4 2 3 7 2 3" xfId="40367"/>
    <cellStyle name="Normal 3 4 2 3 7 3" xfId="18794"/>
    <cellStyle name="Normal 3 4 2 3 7 3 2" xfId="47529"/>
    <cellStyle name="Normal 3 4 2 3 7 4" xfId="33205"/>
    <cellStyle name="Normal 3 4 2 3 8" xfId="7977"/>
    <cellStyle name="Normal 3 4 2 3 8 2" xfId="22375"/>
    <cellStyle name="Normal 3 4 2 3 8 2 2" xfId="51110"/>
    <cellStyle name="Normal 3 4 2 3 8 3" xfId="36786"/>
    <cellStyle name="Normal 3 4 2 3 9" xfId="15212"/>
    <cellStyle name="Normal 3 4 2 3 9 2" xfId="43948"/>
    <cellStyle name="Normal 3 4 2 4" xfId="567"/>
    <cellStyle name="Normal 3 4 2 4 2" xfId="850"/>
    <cellStyle name="Normal 3 4 2 4 2 2" xfId="1297"/>
    <cellStyle name="Normal 3 4 2 4 2 2 2" xfId="2280"/>
    <cellStyle name="Normal 3 4 2 4 2 2 2 2" xfId="4072"/>
    <cellStyle name="Normal 3 4 2 4 2 2 2 2 2" xfId="7731"/>
    <cellStyle name="Normal 3 4 2 4 2 2 2 2 2 2" xfId="14991"/>
    <cellStyle name="Normal 3 4 2 4 2 2 2 2 2 2 2" xfId="29369"/>
    <cellStyle name="Normal 3 4 2 4 2 2 2 2 2 2 2 2" xfId="58103"/>
    <cellStyle name="Normal 3 4 2 4 2 2 2 2 2 2 3" xfId="43779"/>
    <cellStyle name="Normal 3 4 2 4 2 2 2 2 2 3" xfId="22206"/>
    <cellStyle name="Normal 3 4 2 4 2 2 2 2 2 3 2" xfId="50941"/>
    <cellStyle name="Normal 3 4 2 4 2 2 2 2 2 4" xfId="36617"/>
    <cellStyle name="Normal 3 4 2 4 2 2 2 2 3" xfId="11404"/>
    <cellStyle name="Normal 3 4 2 4 2 2 2 2 3 2" xfId="25787"/>
    <cellStyle name="Normal 3 4 2 4 2 2 2 2 3 2 2" xfId="54522"/>
    <cellStyle name="Normal 3 4 2 4 2 2 2 2 3 3" xfId="40198"/>
    <cellStyle name="Normal 3 4 2 4 2 2 2 2 4" xfId="18624"/>
    <cellStyle name="Normal 3 4 2 4 2 2 2 2 4 2" xfId="47360"/>
    <cellStyle name="Normal 3 4 2 4 2 2 2 2 5" xfId="33036"/>
    <cellStyle name="Normal 3 4 2 4 2 2 2 3" xfId="5941"/>
    <cellStyle name="Normal 3 4 2 4 2 2 2 3 2" xfId="13201"/>
    <cellStyle name="Normal 3 4 2 4 2 2 2 3 2 2" xfId="27579"/>
    <cellStyle name="Normal 3 4 2 4 2 2 2 3 2 2 2" xfId="56313"/>
    <cellStyle name="Normal 3 4 2 4 2 2 2 3 2 3" xfId="41989"/>
    <cellStyle name="Normal 3 4 2 4 2 2 2 3 3" xfId="20416"/>
    <cellStyle name="Normal 3 4 2 4 2 2 2 3 3 2" xfId="49151"/>
    <cellStyle name="Normal 3 4 2 4 2 2 2 3 4" xfId="34827"/>
    <cellStyle name="Normal 3 4 2 4 2 2 2 4" xfId="9614"/>
    <cellStyle name="Normal 3 4 2 4 2 2 2 4 2" xfId="23997"/>
    <cellStyle name="Normal 3 4 2 4 2 2 2 4 2 2" xfId="52732"/>
    <cellStyle name="Normal 3 4 2 4 2 2 2 4 3" xfId="38408"/>
    <cellStyle name="Normal 3 4 2 4 2 2 2 5" xfId="16834"/>
    <cellStyle name="Normal 3 4 2 4 2 2 2 5 2" xfId="45570"/>
    <cellStyle name="Normal 3 4 2 4 2 2 2 6" xfId="31246"/>
    <cellStyle name="Normal 3 4 2 4 2 2 3" xfId="3176"/>
    <cellStyle name="Normal 3 4 2 4 2 2 3 2" xfId="6836"/>
    <cellStyle name="Normal 3 4 2 4 2 2 3 2 2" xfId="14096"/>
    <cellStyle name="Normal 3 4 2 4 2 2 3 2 2 2" xfId="28474"/>
    <cellStyle name="Normal 3 4 2 4 2 2 3 2 2 2 2" xfId="57208"/>
    <cellStyle name="Normal 3 4 2 4 2 2 3 2 2 3" xfId="42884"/>
    <cellStyle name="Normal 3 4 2 4 2 2 3 2 3" xfId="21311"/>
    <cellStyle name="Normal 3 4 2 4 2 2 3 2 3 2" xfId="50046"/>
    <cellStyle name="Normal 3 4 2 4 2 2 3 2 4" xfId="35722"/>
    <cellStyle name="Normal 3 4 2 4 2 2 3 3" xfId="10509"/>
    <cellStyle name="Normal 3 4 2 4 2 2 3 3 2" xfId="24892"/>
    <cellStyle name="Normal 3 4 2 4 2 2 3 3 2 2" xfId="53627"/>
    <cellStyle name="Normal 3 4 2 4 2 2 3 3 3" xfId="39303"/>
    <cellStyle name="Normal 3 4 2 4 2 2 3 4" xfId="17729"/>
    <cellStyle name="Normal 3 4 2 4 2 2 3 4 2" xfId="46465"/>
    <cellStyle name="Normal 3 4 2 4 2 2 3 5" xfId="32141"/>
    <cellStyle name="Normal 3 4 2 4 2 2 4" xfId="5041"/>
    <cellStyle name="Normal 3 4 2 4 2 2 4 2" xfId="12306"/>
    <cellStyle name="Normal 3 4 2 4 2 2 4 2 2" xfId="26684"/>
    <cellStyle name="Normal 3 4 2 4 2 2 4 2 2 2" xfId="55418"/>
    <cellStyle name="Normal 3 4 2 4 2 2 4 2 3" xfId="41094"/>
    <cellStyle name="Normal 3 4 2 4 2 2 4 3" xfId="19521"/>
    <cellStyle name="Normal 3 4 2 4 2 2 4 3 2" xfId="48256"/>
    <cellStyle name="Normal 3 4 2 4 2 2 4 4" xfId="33932"/>
    <cellStyle name="Normal 3 4 2 4 2 2 5" xfId="8713"/>
    <cellStyle name="Normal 3 4 2 4 2 2 5 2" xfId="23102"/>
    <cellStyle name="Normal 3 4 2 4 2 2 5 2 2" xfId="51837"/>
    <cellStyle name="Normal 3 4 2 4 2 2 5 3" xfId="37513"/>
    <cellStyle name="Normal 3 4 2 4 2 2 6" xfId="15939"/>
    <cellStyle name="Normal 3 4 2 4 2 2 6 2" xfId="44675"/>
    <cellStyle name="Normal 3 4 2 4 2 2 7" xfId="30351"/>
    <cellStyle name="Normal 3 4 2 4 2 3" xfId="1833"/>
    <cellStyle name="Normal 3 4 2 4 2 3 2" xfId="3625"/>
    <cellStyle name="Normal 3 4 2 4 2 3 2 2" xfId="7284"/>
    <cellStyle name="Normal 3 4 2 4 2 3 2 2 2" xfId="14544"/>
    <cellStyle name="Normal 3 4 2 4 2 3 2 2 2 2" xfId="28922"/>
    <cellStyle name="Normal 3 4 2 4 2 3 2 2 2 2 2" xfId="57656"/>
    <cellStyle name="Normal 3 4 2 4 2 3 2 2 2 3" xfId="43332"/>
    <cellStyle name="Normal 3 4 2 4 2 3 2 2 3" xfId="21759"/>
    <cellStyle name="Normal 3 4 2 4 2 3 2 2 3 2" xfId="50494"/>
    <cellStyle name="Normal 3 4 2 4 2 3 2 2 4" xfId="36170"/>
    <cellStyle name="Normal 3 4 2 4 2 3 2 3" xfId="10957"/>
    <cellStyle name="Normal 3 4 2 4 2 3 2 3 2" xfId="25340"/>
    <cellStyle name="Normal 3 4 2 4 2 3 2 3 2 2" xfId="54075"/>
    <cellStyle name="Normal 3 4 2 4 2 3 2 3 3" xfId="39751"/>
    <cellStyle name="Normal 3 4 2 4 2 3 2 4" xfId="18177"/>
    <cellStyle name="Normal 3 4 2 4 2 3 2 4 2" xfId="46913"/>
    <cellStyle name="Normal 3 4 2 4 2 3 2 5" xfId="32589"/>
    <cellStyle name="Normal 3 4 2 4 2 3 3" xfId="5494"/>
    <cellStyle name="Normal 3 4 2 4 2 3 3 2" xfId="12754"/>
    <cellStyle name="Normal 3 4 2 4 2 3 3 2 2" xfId="27132"/>
    <cellStyle name="Normal 3 4 2 4 2 3 3 2 2 2" xfId="55866"/>
    <cellStyle name="Normal 3 4 2 4 2 3 3 2 3" xfId="41542"/>
    <cellStyle name="Normal 3 4 2 4 2 3 3 3" xfId="19969"/>
    <cellStyle name="Normal 3 4 2 4 2 3 3 3 2" xfId="48704"/>
    <cellStyle name="Normal 3 4 2 4 2 3 3 4" xfId="34380"/>
    <cellStyle name="Normal 3 4 2 4 2 3 4" xfId="9167"/>
    <cellStyle name="Normal 3 4 2 4 2 3 4 2" xfId="23550"/>
    <cellStyle name="Normal 3 4 2 4 2 3 4 2 2" xfId="52285"/>
    <cellStyle name="Normal 3 4 2 4 2 3 4 3" xfId="37961"/>
    <cellStyle name="Normal 3 4 2 4 2 3 5" xfId="16387"/>
    <cellStyle name="Normal 3 4 2 4 2 3 5 2" xfId="45123"/>
    <cellStyle name="Normal 3 4 2 4 2 3 6" xfId="30799"/>
    <cellStyle name="Normal 3 4 2 4 2 4" xfId="2729"/>
    <cellStyle name="Normal 3 4 2 4 2 4 2" xfId="6389"/>
    <cellStyle name="Normal 3 4 2 4 2 4 2 2" xfId="13649"/>
    <cellStyle name="Normal 3 4 2 4 2 4 2 2 2" xfId="28027"/>
    <cellStyle name="Normal 3 4 2 4 2 4 2 2 2 2" xfId="56761"/>
    <cellStyle name="Normal 3 4 2 4 2 4 2 2 3" xfId="42437"/>
    <cellStyle name="Normal 3 4 2 4 2 4 2 3" xfId="20864"/>
    <cellStyle name="Normal 3 4 2 4 2 4 2 3 2" xfId="49599"/>
    <cellStyle name="Normal 3 4 2 4 2 4 2 4" xfId="35275"/>
    <cellStyle name="Normal 3 4 2 4 2 4 3" xfId="10062"/>
    <cellStyle name="Normal 3 4 2 4 2 4 3 2" xfId="24445"/>
    <cellStyle name="Normal 3 4 2 4 2 4 3 2 2" xfId="53180"/>
    <cellStyle name="Normal 3 4 2 4 2 4 3 3" xfId="38856"/>
    <cellStyle name="Normal 3 4 2 4 2 4 4" xfId="17282"/>
    <cellStyle name="Normal 3 4 2 4 2 4 4 2" xfId="46018"/>
    <cellStyle name="Normal 3 4 2 4 2 4 5" xfId="31694"/>
    <cellStyle name="Normal 3 4 2 4 2 5" xfId="4594"/>
    <cellStyle name="Normal 3 4 2 4 2 5 2" xfId="11859"/>
    <cellStyle name="Normal 3 4 2 4 2 5 2 2" xfId="26237"/>
    <cellStyle name="Normal 3 4 2 4 2 5 2 2 2" xfId="54971"/>
    <cellStyle name="Normal 3 4 2 4 2 5 2 3" xfId="40647"/>
    <cellStyle name="Normal 3 4 2 4 2 5 3" xfId="19074"/>
    <cellStyle name="Normal 3 4 2 4 2 5 3 2" xfId="47809"/>
    <cellStyle name="Normal 3 4 2 4 2 5 4" xfId="33485"/>
    <cellStyle name="Normal 3 4 2 4 2 6" xfId="8266"/>
    <cellStyle name="Normal 3 4 2 4 2 6 2" xfId="22655"/>
    <cellStyle name="Normal 3 4 2 4 2 6 2 2" xfId="51390"/>
    <cellStyle name="Normal 3 4 2 4 2 6 3" xfId="37066"/>
    <cellStyle name="Normal 3 4 2 4 2 7" xfId="15492"/>
    <cellStyle name="Normal 3 4 2 4 2 7 2" xfId="44228"/>
    <cellStyle name="Normal 3 4 2 4 2 8" xfId="29904"/>
    <cellStyle name="Normal 3 4 2 4 3" xfId="1073"/>
    <cellStyle name="Normal 3 4 2 4 3 2" xfId="2056"/>
    <cellStyle name="Normal 3 4 2 4 3 2 2" xfId="3848"/>
    <cellStyle name="Normal 3 4 2 4 3 2 2 2" xfId="7507"/>
    <cellStyle name="Normal 3 4 2 4 3 2 2 2 2" xfId="14767"/>
    <cellStyle name="Normal 3 4 2 4 3 2 2 2 2 2" xfId="29145"/>
    <cellStyle name="Normal 3 4 2 4 3 2 2 2 2 2 2" xfId="57879"/>
    <cellStyle name="Normal 3 4 2 4 3 2 2 2 2 3" xfId="43555"/>
    <cellStyle name="Normal 3 4 2 4 3 2 2 2 3" xfId="21982"/>
    <cellStyle name="Normal 3 4 2 4 3 2 2 2 3 2" xfId="50717"/>
    <cellStyle name="Normal 3 4 2 4 3 2 2 2 4" xfId="36393"/>
    <cellStyle name="Normal 3 4 2 4 3 2 2 3" xfId="11180"/>
    <cellStyle name="Normal 3 4 2 4 3 2 2 3 2" xfId="25563"/>
    <cellStyle name="Normal 3 4 2 4 3 2 2 3 2 2" xfId="54298"/>
    <cellStyle name="Normal 3 4 2 4 3 2 2 3 3" xfId="39974"/>
    <cellStyle name="Normal 3 4 2 4 3 2 2 4" xfId="18400"/>
    <cellStyle name="Normal 3 4 2 4 3 2 2 4 2" xfId="47136"/>
    <cellStyle name="Normal 3 4 2 4 3 2 2 5" xfId="32812"/>
    <cellStyle name="Normal 3 4 2 4 3 2 3" xfId="5717"/>
    <cellStyle name="Normal 3 4 2 4 3 2 3 2" xfId="12977"/>
    <cellStyle name="Normal 3 4 2 4 3 2 3 2 2" xfId="27355"/>
    <cellStyle name="Normal 3 4 2 4 3 2 3 2 2 2" xfId="56089"/>
    <cellStyle name="Normal 3 4 2 4 3 2 3 2 3" xfId="41765"/>
    <cellStyle name="Normal 3 4 2 4 3 2 3 3" xfId="20192"/>
    <cellStyle name="Normal 3 4 2 4 3 2 3 3 2" xfId="48927"/>
    <cellStyle name="Normal 3 4 2 4 3 2 3 4" xfId="34603"/>
    <cellStyle name="Normal 3 4 2 4 3 2 4" xfId="9390"/>
    <cellStyle name="Normal 3 4 2 4 3 2 4 2" xfId="23773"/>
    <cellStyle name="Normal 3 4 2 4 3 2 4 2 2" xfId="52508"/>
    <cellStyle name="Normal 3 4 2 4 3 2 4 3" xfId="38184"/>
    <cellStyle name="Normal 3 4 2 4 3 2 5" xfId="16610"/>
    <cellStyle name="Normal 3 4 2 4 3 2 5 2" xfId="45346"/>
    <cellStyle name="Normal 3 4 2 4 3 2 6" xfId="31022"/>
    <cellStyle name="Normal 3 4 2 4 3 3" xfId="2952"/>
    <cellStyle name="Normal 3 4 2 4 3 3 2" xfId="6612"/>
    <cellStyle name="Normal 3 4 2 4 3 3 2 2" xfId="13872"/>
    <cellStyle name="Normal 3 4 2 4 3 3 2 2 2" xfId="28250"/>
    <cellStyle name="Normal 3 4 2 4 3 3 2 2 2 2" xfId="56984"/>
    <cellStyle name="Normal 3 4 2 4 3 3 2 2 3" xfId="42660"/>
    <cellStyle name="Normal 3 4 2 4 3 3 2 3" xfId="21087"/>
    <cellStyle name="Normal 3 4 2 4 3 3 2 3 2" xfId="49822"/>
    <cellStyle name="Normal 3 4 2 4 3 3 2 4" xfId="35498"/>
    <cellStyle name="Normal 3 4 2 4 3 3 3" xfId="10285"/>
    <cellStyle name="Normal 3 4 2 4 3 3 3 2" xfId="24668"/>
    <cellStyle name="Normal 3 4 2 4 3 3 3 2 2" xfId="53403"/>
    <cellStyle name="Normal 3 4 2 4 3 3 3 3" xfId="39079"/>
    <cellStyle name="Normal 3 4 2 4 3 3 4" xfId="17505"/>
    <cellStyle name="Normal 3 4 2 4 3 3 4 2" xfId="46241"/>
    <cellStyle name="Normal 3 4 2 4 3 3 5" xfId="31917"/>
    <cellStyle name="Normal 3 4 2 4 3 4" xfId="4817"/>
    <cellStyle name="Normal 3 4 2 4 3 4 2" xfId="12082"/>
    <cellStyle name="Normal 3 4 2 4 3 4 2 2" xfId="26460"/>
    <cellStyle name="Normal 3 4 2 4 3 4 2 2 2" xfId="55194"/>
    <cellStyle name="Normal 3 4 2 4 3 4 2 3" xfId="40870"/>
    <cellStyle name="Normal 3 4 2 4 3 4 3" xfId="19297"/>
    <cellStyle name="Normal 3 4 2 4 3 4 3 2" xfId="48032"/>
    <cellStyle name="Normal 3 4 2 4 3 4 4" xfId="33708"/>
    <cellStyle name="Normal 3 4 2 4 3 5" xfId="8489"/>
    <cellStyle name="Normal 3 4 2 4 3 5 2" xfId="22878"/>
    <cellStyle name="Normal 3 4 2 4 3 5 2 2" xfId="51613"/>
    <cellStyle name="Normal 3 4 2 4 3 5 3" xfId="37289"/>
    <cellStyle name="Normal 3 4 2 4 3 6" xfId="15715"/>
    <cellStyle name="Normal 3 4 2 4 3 6 2" xfId="44451"/>
    <cellStyle name="Normal 3 4 2 4 3 7" xfId="30127"/>
    <cellStyle name="Normal 3 4 2 4 4" xfId="1604"/>
    <cellStyle name="Normal 3 4 2 4 4 2" xfId="3401"/>
    <cellStyle name="Normal 3 4 2 4 4 2 2" xfId="7060"/>
    <cellStyle name="Normal 3 4 2 4 4 2 2 2" xfId="14320"/>
    <cellStyle name="Normal 3 4 2 4 4 2 2 2 2" xfId="28698"/>
    <cellStyle name="Normal 3 4 2 4 4 2 2 2 2 2" xfId="57432"/>
    <cellStyle name="Normal 3 4 2 4 4 2 2 2 3" xfId="43108"/>
    <cellStyle name="Normal 3 4 2 4 4 2 2 3" xfId="21535"/>
    <cellStyle name="Normal 3 4 2 4 4 2 2 3 2" xfId="50270"/>
    <cellStyle name="Normal 3 4 2 4 4 2 2 4" xfId="35946"/>
    <cellStyle name="Normal 3 4 2 4 4 2 3" xfId="10733"/>
    <cellStyle name="Normal 3 4 2 4 4 2 3 2" xfId="25116"/>
    <cellStyle name="Normal 3 4 2 4 4 2 3 2 2" xfId="53851"/>
    <cellStyle name="Normal 3 4 2 4 4 2 3 3" xfId="39527"/>
    <cellStyle name="Normal 3 4 2 4 4 2 4" xfId="17953"/>
    <cellStyle name="Normal 3 4 2 4 4 2 4 2" xfId="46689"/>
    <cellStyle name="Normal 3 4 2 4 4 2 5" xfId="32365"/>
    <cellStyle name="Normal 3 4 2 4 4 3" xfId="5270"/>
    <cellStyle name="Normal 3 4 2 4 4 3 2" xfId="12530"/>
    <cellStyle name="Normal 3 4 2 4 4 3 2 2" xfId="26908"/>
    <cellStyle name="Normal 3 4 2 4 4 3 2 2 2" xfId="55642"/>
    <cellStyle name="Normal 3 4 2 4 4 3 2 3" xfId="41318"/>
    <cellStyle name="Normal 3 4 2 4 4 3 3" xfId="19745"/>
    <cellStyle name="Normal 3 4 2 4 4 3 3 2" xfId="48480"/>
    <cellStyle name="Normal 3 4 2 4 4 3 4" xfId="34156"/>
    <cellStyle name="Normal 3 4 2 4 4 4" xfId="8943"/>
    <cellStyle name="Normal 3 4 2 4 4 4 2" xfId="23326"/>
    <cellStyle name="Normal 3 4 2 4 4 4 2 2" xfId="52061"/>
    <cellStyle name="Normal 3 4 2 4 4 4 3" xfId="37737"/>
    <cellStyle name="Normal 3 4 2 4 4 5" xfId="16163"/>
    <cellStyle name="Normal 3 4 2 4 4 5 2" xfId="44899"/>
    <cellStyle name="Normal 3 4 2 4 4 6" xfId="30575"/>
    <cellStyle name="Normal 3 4 2 4 5" xfId="2505"/>
    <cellStyle name="Normal 3 4 2 4 5 2" xfId="6165"/>
    <cellStyle name="Normal 3 4 2 4 5 2 2" xfId="13425"/>
    <cellStyle name="Normal 3 4 2 4 5 2 2 2" xfId="27803"/>
    <cellStyle name="Normal 3 4 2 4 5 2 2 2 2" xfId="56537"/>
    <cellStyle name="Normal 3 4 2 4 5 2 2 3" xfId="42213"/>
    <cellStyle name="Normal 3 4 2 4 5 2 3" xfId="20640"/>
    <cellStyle name="Normal 3 4 2 4 5 2 3 2" xfId="49375"/>
    <cellStyle name="Normal 3 4 2 4 5 2 4" xfId="35051"/>
    <cellStyle name="Normal 3 4 2 4 5 3" xfId="9838"/>
    <cellStyle name="Normal 3 4 2 4 5 3 2" xfId="24221"/>
    <cellStyle name="Normal 3 4 2 4 5 3 2 2" xfId="52956"/>
    <cellStyle name="Normal 3 4 2 4 5 3 3" xfId="38632"/>
    <cellStyle name="Normal 3 4 2 4 5 4" xfId="17058"/>
    <cellStyle name="Normal 3 4 2 4 5 4 2" xfId="45794"/>
    <cellStyle name="Normal 3 4 2 4 5 5" xfId="31470"/>
    <cellStyle name="Normal 3 4 2 4 6" xfId="4368"/>
    <cellStyle name="Normal 3 4 2 4 6 2" xfId="11635"/>
    <cellStyle name="Normal 3 4 2 4 6 2 2" xfId="26013"/>
    <cellStyle name="Normal 3 4 2 4 6 2 2 2" xfId="54747"/>
    <cellStyle name="Normal 3 4 2 4 6 2 3" xfId="40423"/>
    <cellStyle name="Normal 3 4 2 4 6 3" xfId="18850"/>
    <cellStyle name="Normal 3 4 2 4 6 3 2" xfId="47585"/>
    <cellStyle name="Normal 3 4 2 4 6 4" xfId="33261"/>
    <cellStyle name="Normal 3 4 2 4 7" xfId="8038"/>
    <cellStyle name="Normal 3 4 2 4 7 2" xfId="22431"/>
    <cellStyle name="Normal 3 4 2 4 7 2 2" xfId="51166"/>
    <cellStyle name="Normal 3 4 2 4 7 3" xfId="36842"/>
    <cellStyle name="Normal 3 4 2 4 8" xfId="15268"/>
    <cellStyle name="Normal 3 4 2 4 8 2" xfId="44004"/>
    <cellStyle name="Normal 3 4 2 4 9" xfId="29680"/>
    <cellStyle name="Normal 3 4 2 5" xfId="734"/>
    <cellStyle name="Normal 3 4 2 5 2" xfId="1185"/>
    <cellStyle name="Normal 3 4 2 5 2 2" xfId="2168"/>
    <cellStyle name="Normal 3 4 2 5 2 2 2" xfId="3960"/>
    <cellStyle name="Normal 3 4 2 5 2 2 2 2" xfId="7619"/>
    <cellStyle name="Normal 3 4 2 5 2 2 2 2 2" xfId="14879"/>
    <cellStyle name="Normal 3 4 2 5 2 2 2 2 2 2" xfId="29257"/>
    <cellStyle name="Normal 3 4 2 5 2 2 2 2 2 2 2" xfId="57991"/>
    <cellStyle name="Normal 3 4 2 5 2 2 2 2 2 3" xfId="43667"/>
    <cellStyle name="Normal 3 4 2 5 2 2 2 2 3" xfId="22094"/>
    <cellStyle name="Normal 3 4 2 5 2 2 2 2 3 2" xfId="50829"/>
    <cellStyle name="Normal 3 4 2 5 2 2 2 2 4" xfId="36505"/>
    <cellStyle name="Normal 3 4 2 5 2 2 2 3" xfId="11292"/>
    <cellStyle name="Normal 3 4 2 5 2 2 2 3 2" xfId="25675"/>
    <cellStyle name="Normal 3 4 2 5 2 2 2 3 2 2" xfId="54410"/>
    <cellStyle name="Normal 3 4 2 5 2 2 2 3 3" xfId="40086"/>
    <cellStyle name="Normal 3 4 2 5 2 2 2 4" xfId="18512"/>
    <cellStyle name="Normal 3 4 2 5 2 2 2 4 2" xfId="47248"/>
    <cellStyle name="Normal 3 4 2 5 2 2 2 5" xfId="32924"/>
    <cellStyle name="Normal 3 4 2 5 2 2 3" xfId="5829"/>
    <cellStyle name="Normal 3 4 2 5 2 2 3 2" xfId="13089"/>
    <cellStyle name="Normal 3 4 2 5 2 2 3 2 2" xfId="27467"/>
    <cellStyle name="Normal 3 4 2 5 2 2 3 2 2 2" xfId="56201"/>
    <cellStyle name="Normal 3 4 2 5 2 2 3 2 3" xfId="41877"/>
    <cellStyle name="Normal 3 4 2 5 2 2 3 3" xfId="20304"/>
    <cellStyle name="Normal 3 4 2 5 2 2 3 3 2" xfId="49039"/>
    <cellStyle name="Normal 3 4 2 5 2 2 3 4" xfId="34715"/>
    <cellStyle name="Normal 3 4 2 5 2 2 4" xfId="9502"/>
    <cellStyle name="Normal 3 4 2 5 2 2 4 2" xfId="23885"/>
    <cellStyle name="Normal 3 4 2 5 2 2 4 2 2" xfId="52620"/>
    <cellStyle name="Normal 3 4 2 5 2 2 4 3" xfId="38296"/>
    <cellStyle name="Normal 3 4 2 5 2 2 5" xfId="16722"/>
    <cellStyle name="Normal 3 4 2 5 2 2 5 2" xfId="45458"/>
    <cellStyle name="Normal 3 4 2 5 2 2 6" xfId="31134"/>
    <cellStyle name="Normal 3 4 2 5 2 3" xfId="3064"/>
    <cellStyle name="Normal 3 4 2 5 2 3 2" xfId="6724"/>
    <cellStyle name="Normal 3 4 2 5 2 3 2 2" xfId="13984"/>
    <cellStyle name="Normal 3 4 2 5 2 3 2 2 2" xfId="28362"/>
    <cellStyle name="Normal 3 4 2 5 2 3 2 2 2 2" xfId="57096"/>
    <cellStyle name="Normal 3 4 2 5 2 3 2 2 3" xfId="42772"/>
    <cellStyle name="Normal 3 4 2 5 2 3 2 3" xfId="21199"/>
    <cellStyle name="Normal 3 4 2 5 2 3 2 3 2" xfId="49934"/>
    <cellStyle name="Normal 3 4 2 5 2 3 2 4" xfId="35610"/>
    <cellStyle name="Normal 3 4 2 5 2 3 3" xfId="10397"/>
    <cellStyle name="Normal 3 4 2 5 2 3 3 2" xfId="24780"/>
    <cellStyle name="Normal 3 4 2 5 2 3 3 2 2" xfId="53515"/>
    <cellStyle name="Normal 3 4 2 5 2 3 3 3" xfId="39191"/>
    <cellStyle name="Normal 3 4 2 5 2 3 4" xfId="17617"/>
    <cellStyle name="Normal 3 4 2 5 2 3 4 2" xfId="46353"/>
    <cellStyle name="Normal 3 4 2 5 2 3 5" xfId="32029"/>
    <cellStyle name="Normal 3 4 2 5 2 4" xfId="4929"/>
    <cellStyle name="Normal 3 4 2 5 2 4 2" xfId="12194"/>
    <cellStyle name="Normal 3 4 2 5 2 4 2 2" xfId="26572"/>
    <cellStyle name="Normal 3 4 2 5 2 4 2 2 2" xfId="55306"/>
    <cellStyle name="Normal 3 4 2 5 2 4 2 3" xfId="40982"/>
    <cellStyle name="Normal 3 4 2 5 2 4 3" xfId="19409"/>
    <cellStyle name="Normal 3 4 2 5 2 4 3 2" xfId="48144"/>
    <cellStyle name="Normal 3 4 2 5 2 4 4" xfId="33820"/>
    <cellStyle name="Normal 3 4 2 5 2 5" xfId="8601"/>
    <cellStyle name="Normal 3 4 2 5 2 5 2" xfId="22990"/>
    <cellStyle name="Normal 3 4 2 5 2 5 2 2" xfId="51725"/>
    <cellStyle name="Normal 3 4 2 5 2 5 3" xfId="37401"/>
    <cellStyle name="Normal 3 4 2 5 2 6" xfId="15827"/>
    <cellStyle name="Normal 3 4 2 5 2 6 2" xfId="44563"/>
    <cellStyle name="Normal 3 4 2 5 2 7" xfId="30239"/>
    <cellStyle name="Normal 3 4 2 5 3" xfId="1721"/>
    <cellStyle name="Normal 3 4 2 5 3 2" xfId="3513"/>
    <cellStyle name="Normal 3 4 2 5 3 2 2" xfId="7172"/>
    <cellStyle name="Normal 3 4 2 5 3 2 2 2" xfId="14432"/>
    <cellStyle name="Normal 3 4 2 5 3 2 2 2 2" xfId="28810"/>
    <cellStyle name="Normal 3 4 2 5 3 2 2 2 2 2" xfId="57544"/>
    <cellStyle name="Normal 3 4 2 5 3 2 2 2 3" xfId="43220"/>
    <cellStyle name="Normal 3 4 2 5 3 2 2 3" xfId="21647"/>
    <cellStyle name="Normal 3 4 2 5 3 2 2 3 2" xfId="50382"/>
    <cellStyle name="Normal 3 4 2 5 3 2 2 4" xfId="36058"/>
    <cellStyle name="Normal 3 4 2 5 3 2 3" xfId="10845"/>
    <cellStyle name="Normal 3 4 2 5 3 2 3 2" xfId="25228"/>
    <cellStyle name="Normal 3 4 2 5 3 2 3 2 2" xfId="53963"/>
    <cellStyle name="Normal 3 4 2 5 3 2 3 3" xfId="39639"/>
    <cellStyle name="Normal 3 4 2 5 3 2 4" xfId="18065"/>
    <cellStyle name="Normal 3 4 2 5 3 2 4 2" xfId="46801"/>
    <cellStyle name="Normal 3 4 2 5 3 2 5" xfId="32477"/>
    <cellStyle name="Normal 3 4 2 5 3 3" xfId="5382"/>
    <cellStyle name="Normal 3 4 2 5 3 3 2" xfId="12642"/>
    <cellStyle name="Normal 3 4 2 5 3 3 2 2" xfId="27020"/>
    <cellStyle name="Normal 3 4 2 5 3 3 2 2 2" xfId="55754"/>
    <cellStyle name="Normal 3 4 2 5 3 3 2 3" xfId="41430"/>
    <cellStyle name="Normal 3 4 2 5 3 3 3" xfId="19857"/>
    <cellStyle name="Normal 3 4 2 5 3 3 3 2" xfId="48592"/>
    <cellStyle name="Normal 3 4 2 5 3 3 4" xfId="34268"/>
    <cellStyle name="Normal 3 4 2 5 3 4" xfId="9055"/>
    <cellStyle name="Normal 3 4 2 5 3 4 2" xfId="23438"/>
    <cellStyle name="Normal 3 4 2 5 3 4 2 2" xfId="52173"/>
    <cellStyle name="Normal 3 4 2 5 3 4 3" xfId="37849"/>
    <cellStyle name="Normal 3 4 2 5 3 5" xfId="16275"/>
    <cellStyle name="Normal 3 4 2 5 3 5 2" xfId="45011"/>
    <cellStyle name="Normal 3 4 2 5 3 6" xfId="30687"/>
    <cellStyle name="Normal 3 4 2 5 4" xfId="2617"/>
    <cellStyle name="Normal 3 4 2 5 4 2" xfId="6277"/>
    <cellStyle name="Normal 3 4 2 5 4 2 2" xfId="13537"/>
    <cellStyle name="Normal 3 4 2 5 4 2 2 2" xfId="27915"/>
    <cellStyle name="Normal 3 4 2 5 4 2 2 2 2" xfId="56649"/>
    <cellStyle name="Normal 3 4 2 5 4 2 2 3" xfId="42325"/>
    <cellStyle name="Normal 3 4 2 5 4 2 3" xfId="20752"/>
    <cellStyle name="Normal 3 4 2 5 4 2 3 2" xfId="49487"/>
    <cellStyle name="Normal 3 4 2 5 4 2 4" xfId="35163"/>
    <cellStyle name="Normal 3 4 2 5 4 3" xfId="9950"/>
    <cellStyle name="Normal 3 4 2 5 4 3 2" xfId="24333"/>
    <cellStyle name="Normal 3 4 2 5 4 3 2 2" xfId="53068"/>
    <cellStyle name="Normal 3 4 2 5 4 3 3" xfId="38744"/>
    <cellStyle name="Normal 3 4 2 5 4 4" xfId="17170"/>
    <cellStyle name="Normal 3 4 2 5 4 4 2" xfId="45906"/>
    <cellStyle name="Normal 3 4 2 5 4 5" xfId="31582"/>
    <cellStyle name="Normal 3 4 2 5 5" xfId="4481"/>
    <cellStyle name="Normal 3 4 2 5 5 2" xfId="11747"/>
    <cellStyle name="Normal 3 4 2 5 5 2 2" xfId="26125"/>
    <cellStyle name="Normal 3 4 2 5 5 2 2 2" xfId="54859"/>
    <cellStyle name="Normal 3 4 2 5 5 2 3" xfId="40535"/>
    <cellStyle name="Normal 3 4 2 5 5 3" xfId="18962"/>
    <cellStyle name="Normal 3 4 2 5 5 3 2" xfId="47697"/>
    <cellStyle name="Normal 3 4 2 5 5 4" xfId="33373"/>
    <cellStyle name="Normal 3 4 2 5 6" xfId="8154"/>
    <cellStyle name="Normal 3 4 2 5 6 2" xfId="22543"/>
    <cellStyle name="Normal 3 4 2 5 6 2 2" xfId="51278"/>
    <cellStyle name="Normal 3 4 2 5 6 3" xfId="36954"/>
    <cellStyle name="Normal 3 4 2 5 7" xfId="15380"/>
    <cellStyle name="Normal 3 4 2 5 7 2" xfId="44116"/>
    <cellStyle name="Normal 3 4 2 5 8" xfId="29792"/>
    <cellStyle name="Normal 3 4 2 6" xfId="961"/>
    <cellStyle name="Normal 3 4 2 6 2" xfId="1944"/>
    <cellStyle name="Normal 3 4 2 6 2 2" xfId="3736"/>
    <cellStyle name="Normal 3 4 2 6 2 2 2" xfId="7395"/>
    <cellStyle name="Normal 3 4 2 6 2 2 2 2" xfId="14655"/>
    <cellStyle name="Normal 3 4 2 6 2 2 2 2 2" xfId="29033"/>
    <cellStyle name="Normal 3 4 2 6 2 2 2 2 2 2" xfId="57767"/>
    <cellStyle name="Normal 3 4 2 6 2 2 2 2 3" xfId="43443"/>
    <cellStyle name="Normal 3 4 2 6 2 2 2 3" xfId="21870"/>
    <cellStyle name="Normal 3 4 2 6 2 2 2 3 2" xfId="50605"/>
    <cellStyle name="Normal 3 4 2 6 2 2 2 4" xfId="36281"/>
    <cellStyle name="Normal 3 4 2 6 2 2 3" xfId="11068"/>
    <cellStyle name="Normal 3 4 2 6 2 2 3 2" xfId="25451"/>
    <cellStyle name="Normal 3 4 2 6 2 2 3 2 2" xfId="54186"/>
    <cellStyle name="Normal 3 4 2 6 2 2 3 3" xfId="39862"/>
    <cellStyle name="Normal 3 4 2 6 2 2 4" xfId="18288"/>
    <cellStyle name="Normal 3 4 2 6 2 2 4 2" xfId="47024"/>
    <cellStyle name="Normal 3 4 2 6 2 2 5" xfId="32700"/>
    <cellStyle name="Normal 3 4 2 6 2 3" xfId="5605"/>
    <cellStyle name="Normal 3 4 2 6 2 3 2" xfId="12865"/>
    <cellStyle name="Normal 3 4 2 6 2 3 2 2" xfId="27243"/>
    <cellStyle name="Normal 3 4 2 6 2 3 2 2 2" xfId="55977"/>
    <cellStyle name="Normal 3 4 2 6 2 3 2 3" xfId="41653"/>
    <cellStyle name="Normal 3 4 2 6 2 3 3" xfId="20080"/>
    <cellStyle name="Normal 3 4 2 6 2 3 3 2" xfId="48815"/>
    <cellStyle name="Normal 3 4 2 6 2 3 4" xfId="34491"/>
    <cellStyle name="Normal 3 4 2 6 2 4" xfId="9278"/>
    <cellStyle name="Normal 3 4 2 6 2 4 2" xfId="23661"/>
    <cellStyle name="Normal 3 4 2 6 2 4 2 2" xfId="52396"/>
    <cellStyle name="Normal 3 4 2 6 2 4 3" xfId="38072"/>
    <cellStyle name="Normal 3 4 2 6 2 5" xfId="16498"/>
    <cellStyle name="Normal 3 4 2 6 2 5 2" xfId="45234"/>
    <cellStyle name="Normal 3 4 2 6 2 6" xfId="30910"/>
    <cellStyle name="Normal 3 4 2 6 3" xfId="2840"/>
    <cellStyle name="Normal 3 4 2 6 3 2" xfId="6500"/>
    <cellStyle name="Normal 3 4 2 6 3 2 2" xfId="13760"/>
    <cellStyle name="Normal 3 4 2 6 3 2 2 2" xfId="28138"/>
    <cellStyle name="Normal 3 4 2 6 3 2 2 2 2" xfId="56872"/>
    <cellStyle name="Normal 3 4 2 6 3 2 2 3" xfId="42548"/>
    <cellStyle name="Normal 3 4 2 6 3 2 3" xfId="20975"/>
    <cellStyle name="Normal 3 4 2 6 3 2 3 2" xfId="49710"/>
    <cellStyle name="Normal 3 4 2 6 3 2 4" xfId="35386"/>
    <cellStyle name="Normal 3 4 2 6 3 3" xfId="10173"/>
    <cellStyle name="Normal 3 4 2 6 3 3 2" xfId="24556"/>
    <cellStyle name="Normal 3 4 2 6 3 3 2 2" xfId="53291"/>
    <cellStyle name="Normal 3 4 2 6 3 3 3" xfId="38967"/>
    <cellStyle name="Normal 3 4 2 6 3 4" xfId="17393"/>
    <cellStyle name="Normal 3 4 2 6 3 4 2" xfId="46129"/>
    <cellStyle name="Normal 3 4 2 6 3 5" xfId="31805"/>
    <cellStyle name="Normal 3 4 2 6 4" xfId="4705"/>
    <cellStyle name="Normal 3 4 2 6 4 2" xfId="11970"/>
    <cellStyle name="Normal 3 4 2 6 4 2 2" xfId="26348"/>
    <cellStyle name="Normal 3 4 2 6 4 2 2 2" xfId="55082"/>
    <cellStyle name="Normal 3 4 2 6 4 2 3" xfId="40758"/>
    <cellStyle name="Normal 3 4 2 6 4 3" xfId="19185"/>
    <cellStyle name="Normal 3 4 2 6 4 3 2" xfId="47920"/>
    <cellStyle name="Normal 3 4 2 6 4 4" xfId="33596"/>
    <cellStyle name="Normal 3 4 2 6 5" xfId="8377"/>
    <cellStyle name="Normal 3 4 2 6 5 2" xfId="22766"/>
    <cellStyle name="Normal 3 4 2 6 5 2 2" xfId="51501"/>
    <cellStyle name="Normal 3 4 2 6 5 3" xfId="37177"/>
    <cellStyle name="Normal 3 4 2 6 6" xfId="15603"/>
    <cellStyle name="Normal 3 4 2 6 6 2" xfId="44339"/>
    <cellStyle name="Normal 3 4 2 6 7" xfId="30015"/>
    <cellStyle name="Normal 3 4 2 7" xfId="1475"/>
    <cellStyle name="Normal 3 4 2 7 2" xfId="3289"/>
    <cellStyle name="Normal 3 4 2 7 2 2" xfId="6948"/>
    <cellStyle name="Normal 3 4 2 7 2 2 2" xfId="14208"/>
    <cellStyle name="Normal 3 4 2 7 2 2 2 2" xfId="28586"/>
    <cellStyle name="Normal 3 4 2 7 2 2 2 2 2" xfId="57320"/>
    <cellStyle name="Normal 3 4 2 7 2 2 2 3" xfId="42996"/>
    <cellStyle name="Normal 3 4 2 7 2 2 3" xfId="21423"/>
    <cellStyle name="Normal 3 4 2 7 2 2 3 2" xfId="50158"/>
    <cellStyle name="Normal 3 4 2 7 2 2 4" xfId="35834"/>
    <cellStyle name="Normal 3 4 2 7 2 3" xfId="10621"/>
    <cellStyle name="Normal 3 4 2 7 2 3 2" xfId="25004"/>
    <cellStyle name="Normal 3 4 2 7 2 3 2 2" xfId="53739"/>
    <cellStyle name="Normal 3 4 2 7 2 3 3" xfId="39415"/>
    <cellStyle name="Normal 3 4 2 7 2 4" xfId="17841"/>
    <cellStyle name="Normal 3 4 2 7 2 4 2" xfId="46577"/>
    <cellStyle name="Normal 3 4 2 7 2 5" xfId="32253"/>
    <cellStyle name="Normal 3 4 2 7 3" xfId="5157"/>
    <cellStyle name="Normal 3 4 2 7 3 2" xfId="12418"/>
    <cellStyle name="Normal 3 4 2 7 3 2 2" xfId="26796"/>
    <cellStyle name="Normal 3 4 2 7 3 2 2 2" xfId="55530"/>
    <cellStyle name="Normal 3 4 2 7 3 2 3" xfId="41206"/>
    <cellStyle name="Normal 3 4 2 7 3 3" xfId="19633"/>
    <cellStyle name="Normal 3 4 2 7 3 3 2" xfId="48368"/>
    <cellStyle name="Normal 3 4 2 7 3 4" xfId="34044"/>
    <cellStyle name="Normal 3 4 2 7 4" xfId="8830"/>
    <cellStyle name="Normal 3 4 2 7 4 2" xfId="23214"/>
    <cellStyle name="Normal 3 4 2 7 4 2 2" xfId="51949"/>
    <cellStyle name="Normal 3 4 2 7 4 3" xfId="37625"/>
    <cellStyle name="Normal 3 4 2 7 5" xfId="16051"/>
    <cellStyle name="Normal 3 4 2 7 5 2" xfId="44787"/>
    <cellStyle name="Normal 3 4 2 7 6" xfId="30463"/>
    <cellStyle name="Normal 3 4 2 8" xfId="2393"/>
    <cellStyle name="Normal 3 4 2 8 2" xfId="6053"/>
    <cellStyle name="Normal 3 4 2 8 2 2" xfId="13313"/>
    <cellStyle name="Normal 3 4 2 8 2 2 2" xfId="27691"/>
    <cellStyle name="Normal 3 4 2 8 2 2 2 2" xfId="56425"/>
    <cellStyle name="Normal 3 4 2 8 2 2 3" xfId="42101"/>
    <cellStyle name="Normal 3 4 2 8 2 3" xfId="20528"/>
    <cellStyle name="Normal 3 4 2 8 2 3 2" xfId="49263"/>
    <cellStyle name="Normal 3 4 2 8 2 4" xfId="34939"/>
    <cellStyle name="Normal 3 4 2 8 3" xfId="9726"/>
    <cellStyle name="Normal 3 4 2 8 3 2" xfId="24109"/>
    <cellStyle name="Normal 3 4 2 8 3 2 2" xfId="52844"/>
    <cellStyle name="Normal 3 4 2 8 3 3" xfId="38520"/>
    <cellStyle name="Normal 3 4 2 8 4" xfId="16946"/>
    <cellStyle name="Normal 3 4 2 8 4 2" xfId="45682"/>
    <cellStyle name="Normal 3 4 2 8 5" xfId="31358"/>
    <cellStyle name="Normal 3 4 2 9" xfId="4247"/>
    <cellStyle name="Normal 3 4 2 9 2" xfId="11522"/>
    <cellStyle name="Normal 3 4 2 9 2 2" xfId="25901"/>
    <cellStyle name="Normal 3 4 2 9 2 2 2" xfId="54635"/>
    <cellStyle name="Normal 3 4 2 9 2 3" xfId="40311"/>
    <cellStyle name="Normal 3 4 2 9 3" xfId="18738"/>
    <cellStyle name="Normal 3 4 2 9 3 2" xfId="47473"/>
    <cellStyle name="Normal 3 4 2 9 4" xfId="33149"/>
    <cellStyle name="Normal 3 4 3" xfId="348"/>
    <cellStyle name="Normal 3 4 3 10" xfId="15170"/>
    <cellStyle name="Normal 3 4 3 10 2" xfId="43906"/>
    <cellStyle name="Normal 3 4 3 11" xfId="29582"/>
    <cellStyle name="Normal 3 4 3 2" xfId="448"/>
    <cellStyle name="Normal 3 4 3 2 10" xfId="29638"/>
    <cellStyle name="Normal 3 4 3 2 2" xfId="648"/>
    <cellStyle name="Normal 3 4 3 2 2 2" xfId="920"/>
    <cellStyle name="Normal 3 4 3 2 2 2 2" xfId="1367"/>
    <cellStyle name="Normal 3 4 3 2 2 2 2 2" xfId="2350"/>
    <cellStyle name="Normal 3 4 3 2 2 2 2 2 2" xfId="4142"/>
    <cellStyle name="Normal 3 4 3 2 2 2 2 2 2 2" xfId="7801"/>
    <cellStyle name="Normal 3 4 3 2 2 2 2 2 2 2 2" xfId="15061"/>
    <cellStyle name="Normal 3 4 3 2 2 2 2 2 2 2 2 2" xfId="29439"/>
    <cellStyle name="Normal 3 4 3 2 2 2 2 2 2 2 2 2 2" xfId="58173"/>
    <cellStyle name="Normal 3 4 3 2 2 2 2 2 2 2 2 3" xfId="43849"/>
    <cellStyle name="Normal 3 4 3 2 2 2 2 2 2 2 3" xfId="22276"/>
    <cellStyle name="Normal 3 4 3 2 2 2 2 2 2 2 3 2" xfId="51011"/>
    <cellStyle name="Normal 3 4 3 2 2 2 2 2 2 2 4" xfId="36687"/>
    <cellStyle name="Normal 3 4 3 2 2 2 2 2 2 3" xfId="11474"/>
    <cellStyle name="Normal 3 4 3 2 2 2 2 2 2 3 2" xfId="25857"/>
    <cellStyle name="Normal 3 4 3 2 2 2 2 2 2 3 2 2" xfId="54592"/>
    <cellStyle name="Normal 3 4 3 2 2 2 2 2 2 3 3" xfId="40268"/>
    <cellStyle name="Normal 3 4 3 2 2 2 2 2 2 4" xfId="18694"/>
    <cellStyle name="Normal 3 4 3 2 2 2 2 2 2 4 2" xfId="47430"/>
    <cellStyle name="Normal 3 4 3 2 2 2 2 2 2 5" xfId="33106"/>
    <cellStyle name="Normal 3 4 3 2 2 2 2 2 3" xfId="6011"/>
    <cellStyle name="Normal 3 4 3 2 2 2 2 2 3 2" xfId="13271"/>
    <cellStyle name="Normal 3 4 3 2 2 2 2 2 3 2 2" xfId="27649"/>
    <cellStyle name="Normal 3 4 3 2 2 2 2 2 3 2 2 2" xfId="56383"/>
    <cellStyle name="Normal 3 4 3 2 2 2 2 2 3 2 3" xfId="42059"/>
    <cellStyle name="Normal 3 4 3 2 2 2 2 2 3 3" xfId="20486"/>
    <cellStyle name="Normal 3 4 3 2 2 2 2 2 3 3 2" xfId="49221"/>
    <cellStyle name="Normal 3 4 3 2 2 2 2 2 3 4" xfId="34897"/>
    <cellStyle name="Normal 3 4 3 2 2 2 2 2 4" xfId="9684"/>
    <cellStyle name="Normal 3 4 3 2 2 2 2 2 4 2" xfId="24067"/>
    <cellStyle name="Normal 3 4 3 2 2 2 2 2 4 2 2" xfId="52802"/>
    <cellStyle name="Normal 3 4 3 2 2 2 2 2 4 3" xfId="38478"/>
    <cellStyle name="Normal 3 4 3 2 2 2 2 2 5" xfId="16904"/>
    <cellStyle name="Normal 3 4 3 2 2 2 2 2 5 2" xfId="45640"/>
    <cellStyle name="Normal 3 4 3 2 2 2 2 2 6" xfId="31316"/>
    <cellStyle name="Normal 3 4 3 2 2 2 2 3" xfId="3246"/>
    <cellStyle name="Normal 3 4 3 2 2 2 2 3 2" xfId="6906"/>
    <cellStyle name="Normal 3 4 3 2 2 2 2 3 2 2" xfId="14166"/>
    <cellStyle name="Normal 3 4 3 2 2 2 2 3 2 2 2" xfId="28544"/>
    <cellStyle name="Normal 3 4 3 2 2 2 2 3 2 2 2 2" xfId="57278"/>
    <cellStyle name="Normal 3 4 3 2 2 2 2 3 2 2 3" xfId="42954"/>
    <cellStyle name="Normal 3 4 3 2 2 2 2 3 2 3" xfId="21381"/>
    <cellStyle name="Normal 3 4 3 2 2 2 2 3 2 3 2" xfId="50116"/>
    <cellStyle name="Normal 3 4 3 2 2 2 2 3 2 4" xfId="35792"/>
    <cellStyle name="Normal 3 4 3 2 2 2 2 3 3" xfId="10579"/>
    <cellStyle name="Normal 3 4 3 2 2 2 2 3 3 2" xfId="24962"/>
    <cellStyle name="Normal 3 4 3 2 2 2 2 3 3 2 2" xfId="53697"/>
    <cellStyle name="Normal 3 4 3 2 2 2 2 3 3 3" xfId="39373"/>
    <cellStyle name="Normal 3 4 3 2 2 2 2 3 4" xfId="17799"/>
    <cellStyle name="Normal 3 4 3 2 2 2 2 3 4 2" xfId="46535"/>
    <cellStyle name="Normal 3 4 3 2 2 2 2 3 5" xfId="32211"/>
    <cellStyle name="Normal 3 4 3 2 2 2 2 4" xfId="5111"/>
    <cellStyle name="Normal 3 4 3 2 2 2 2 4 2" xfId="12376"/>
    <cellStyle name="Normal 3 4 3 2 2 2 2 4 2 2" xfId="26754"/>
    <cellStyle name="Normal 3 4 3 2 2 2 2 4 2 2 2" xfId="55488"/>
    <cellStyle name="Normal 3 4 3 2 2 2 2 4 2 3" xfId="41164"/>
    <cellStyle name="Normal 3 4 3 2 2 2 2 4 3" xfId="19591"/>
    <cellStyle name="Normal 3 4 3 2 2 2 2 4 3 2" xfId="48326"/>
    <cellStyle name="Normal 3 4 3 2 2 2 2 4 4" xfId="34002"/>
    <cellStyle name="Normal 3 4 3 2 2 2 2 5" xfId="8783"/>
    <cellStyle name="Normal 3 4 3 2 2 2 2 5 2" xfId="23172"/>
    <cellStyle name="Normal 3 4 3 2 2 2 2 5 2 2" xfId="51907"/>
    <cellStyle name="Normal 3 4 3 2 2 2 2 5 3" xfId="37583"/>
    <cellStyle name="Normal 3 4 3 2 2 2 2 6" xfId="16009"/>
    <cellStyle name="Normal 3 4 3 2 2 2 2 6 2" xfId="44745"/>
    <cellStyle name="Normal 3 4 3 2 2 2 2 7" xfId="30421"/>
    <cellStyle name="Normal 3 4 3 2 2 2 3" xfId="1903"/>
    <cellStyle name="Normal 3 4 3 2 2 2 3 2" xfId="3695"/>
    <cellStyle name="Normal 3 4 3 2 2 2 3 2 2" xfId="7354"/>
    <cellStyle name="Normal 3 4 3 2 2 2 3 2 2 2" xfId="14614"/>
    <cellStyle name="Normal 3 4 3 2 2 2 3 2 2 2 2" xfId="28992"/>
    <cellStyle name="Normal 3 4 3 2 2 2 3 2 2 2 2 2" xfId="57726"/>
    <cellStyle name="Normal 3 4 3 2 2 2 3 2 2 2 3" xfId="43402"/>
    <cellStyle name="Normal 3 4 3 2 2 2 3 2 2 3" xfId="21829"/>
    <cellStyle name="Normal 3 4 3 2 2 2 3 2 2 3 2" xfId="50564"/>
    <cellStyle name="Normal 3 4 3 2 2 2 3 2 2 4" xfId="36240"/>
    <cellStyle name="Normal 3 4 3 2 2 2 3 2 3" xfId="11027"/>
    <cellStyle name="Normal 3 4 3 2 2 2 3 2 3 2" xfId="25410"/>
    <cellStyle name="Normal 3 4 3 2 2 2 3 2 3 2 2" xfId="54145"/>
    <cellStyle name="Normal 3 4 3 2 2 2 3 2 3 3" xfId="39821"/>
    <cellStyle name="Normal 3 4 3 2 2 2 3 2 4" xfId="18247"/>
    <cellStyle name="Normal 3 4 3 2 2 2 3 2 4 2" xfId="46983"/>
    <cellStyle name="Normal 3 4 3 2 2 2 3 2 5" xfId="32659"/>
    <cellStyle name="Normal 3 4 3 2 2 2 3 3" xfId="5564"/>
    <cellStyle name="Normal 3 4 3 2 2 2 3 3 2" xfId="12824"/>
    <cellStyle name="Normal 3 4 3 2 2 2 3 3 2 2" xfId="27202"/>
    <cellStyle name="Normal 3 4 3 2 2 2 3 3 2 2 2" xfId="55936"/>
    <cellStyle name="Normal 3 4 3 2 2 2 3 3 2 3" xfId="41612"/>
    <cellStyle name="Normal 3 4 3 2 2 2 3 3 3" xfId="20039"/>
    <cellStyle name="Normal 3 4 3 2 2 2 3 3 3 2" xfId="48774"/>
    <cellStyle name="Normal 3 4 3 2 2 2 3 3 4" xfId="34450"/>
    <cellStyle name="Normal 3 4 3 2 2 2 3 4" xfId="9237"/>
    <cellStyle name="Normal 3 4 3 2 2 2 3 4 2" xfId="23620"/>
    <cellStyle name="Normal 3 4 3 2 2 2 3 4 2 2" xfId="52355"/>
    <cellStyle name="Normal 3 4 3 2 2 2 3 4 3" xfId="38031"/>
    <cellStyle name="Normal 3 4 3 2 2 2 3 5" xfId="16457"/>
    <cellStyle name="Normal 3 4 3 2 2 2 3 5 2" xfId="45193"/>
    <cellStyle name="Normal 3 4 3 2 2 2 3 6" xfId="30869"/>
    <cellStyle name="Normal 3 4 3 2 2 2 4" xfId="2799"/>
    <cellStyle name="Normal 3 4 3 2 2 2 4 2" xfId="6459"/>
    <cellStyle name="Normal 3 4 3 2 2 2 4 2 2" xfId="13719"/>
    <cellStyle name="Normal 3 4 3 2 2 2 4 2 2 2" xfId="28097"/>
    <cellStyle name="Normal 3 4 3 2 2 2 4 2 2 2 2" xfId="56831"/>
    <cellStyle name="Normal 3 4 3 2 2 2 4 2 2 3" xfId="42507"/>
    <cellStyle name="Normal 3 4 3 2 2 2 4 2 3" xfId="20934"/>
    <cellStyle name="Normal 3 4 3 2 2 2 4 2 3 2" xfId="49669"/>
    <cellStyle name="Normal 3 4 3 2 2 2 4 2 4" xfId="35345"/>
    <cellStyle name="Normal 3 4 3 2 2 2 4 3" xfId="10132"/>
    <cellStyle name="Normal 3 4 3 2 2 2 4 3 2" xfId="24515"/>
    <cellStyle name="Normal 3 4 3 2 2 2 4 3 2 2" xfId="53250"/>
    <cellStyle name="Normal 3 4 3 2 2 2 4 3 3" xfId="38926"/>
    <cellStyle name="Normal 3 4 3 2 2 2 4 4" xfId="17352"/>
    <cellStyle name="Normal 3 4 3 2 2 2 4 4 2" xfId="46088"/>
    <cellStyle name="Normal 3 4 3 2 2 2 4 5" xfId="31764"/>
    <cellStyle name="Normal 3 4 3 2 2 2 5" xfId="4664"/>
    <cellStyle name="Normal 3 4 3 2 2 2 5 2" xfId="11929"/>
    <cellStyle name="Normal 3 4 3 2 2 2 5 2 2" xfId="26307"/>
    <cellStyle name="Normal 3 4 3 2 2 2 5 2 2 2" xfId="55041"/>
    <cellStyle name="Normal 3 4 3 2 2 2 5 2 3" xfId="40717"/>
    <cellStyle name="Normal 3 4 3 2 2 2 5 3" xfId="19144"/>
    <cellStyle name="Normal 3 4 3 2 2 2 5 3 2" xfId="47879"/>
    <cellStyle name="Normal 3 4 3 2 2 2 5 4" xfId="33555"/>
    <cellStyle name="Normal 3 4 3 2 2 2 6" xfId="8336"/>
    <cellStyle name="Normal 3 4 3 2 2 2 6 2" xfId="22725"/>
    <cellStyle name="Normal 3 4 3 2 2 2 6 2 2" xfId="51460"/>
    <cellStyle name="Normal 3 4 3 2 2 2 6 3" xfId="37136"/>
    <cellStyle name="Normal 3 4 3 2 2 2 7" xfId="15562"/>
    <cellStyle name="Normal 3 4 3 2 2 2 7 2" xfId="44298"/>
    <cellStyle name="Normal 3 4 3 2 2 2 8" xfId="29974"/>
    <cellStyle name="Normal 3 4 3 2 2 3" xfId="1143"/>
    <cellStyle name="Normal 3 4 3 2 2 3 2" xfId="2126"/>
    <cellStyle name="Normal 3 4 3 2 2 3 2 2" xfId="3918"/>
    <cellStyle name="Normal 3 4 3 2 2 3 2 2 2" xfId="7577"/>
    <cellStyle name="Normal 3 4 3 2 2 3 2 2 2 2" xfId="14837"/>
    <cellStyle name="Normal 3 4 3 2 2 3 2 2 2 2 2" xfId="29215"/>
    <cellStyle name="Normal 3 4 3 2 2 3 2 2 2 2 2 2" xfId="57949"/>
    <cellStyle name="Normal 3 4 3 2 2 3 2 2 2 2 3" xfId="43625"/>
    <cellStyle name="Normal 3 4 3 2 2 3 2 2 2 3" xfId="22052"/>
    <cellStyle name="Normal 3 4 3 2 2 3 2 2 2 3 2" xfId="50787"/>
    <cellStyle name="Normal 3 4 3 2 2 3 2 2 2 4" xfId="36463"/>
    <cellStyle name="Normal 3 4 3 2 2 3 2 2 3" xfId="11250"/>
    <cellStyle name="Normal 3 4 3 2 2 3 2 2 3 2" xfId="25633"/>
    <cellStyle name="Normal 3 4 3 2 2 3 2 2 3 2 2" xfId="54368"/>
    <cellStyle name="Normal 3 4 3 2 2 3 2 2 3 3" xfId="40044"/>
    <cellStyle name="Normal 3 4 3 2 2 3 2 2 4" xfId="18470"/>
    <cellStyle name="Normal 3 4 3 2 2 3 2 2 4 2" xfId="47206"/>
    <cellStyle name="Normal 3 4 3 2 2 3 2 2 5" xfId="32882"/>
    <cellStyle name="Normal 3 4 3 2 2 3 2 3" xfId="5787"/>
    <cellStyle name="Normal 3 4 3 2 2 3 2 3 2" xfId="13047"/>
    <cellStyle name="Normal 3 4 3 2 2 3 2 3 2 2" xfId="27425"/>
    <cellStyle name="Normal 3 4 3 2 2 3 2 3 2 2 2" xfId="56159"/>
    <cellStyle name="Normal 3 4 3 2 2 3 2 3 2 3" xfId="41835"/>
    <cellStyle name="Normal 3 4 3 2 2 3 2 3 3" xfId="20262"/>
    <cellStyle name="Normal 3 4 3 2 2 3 2 3 3 2" xfId="48997"/>
    <cellStyle name="Normal 3 4 3 2 2 3 2 3 4" xfId="34673"/>
    <cellStyle name="Normal 3 4 3 2 2 3 2 4" xfId="9460"/>
    <cellStyle name="Normal 3 4 3 2 2 3 2 4 2" xfId="23843"/>
    <cellStyle name="Normal 3 4 3 2 2 3 2 4 2 2" xfId="52578"/>
    <cellStyle name="Normal 3 4 3 2 2 3 2 4 3" xfId="38254"/>
    <cellStyle name="Normal 3 4 3 2 2 3 2 5" xfId="16680"/>
    <cellStyle name="Normal 3 4 3 2 2 3 2 5 2" xfId="45416"/>
    <cellStyle name="Normal 3 4 3 2 2 3 2 6" xfId="31092"/>
    <cellStyle name="Normal 3 4 3 2 2 3 3" xfId="3022"/>
    <cellStyle name="Normal 3 4 3 2 2 3 3 2" xfId="6682"/>
    <cellStyle name="Normal 3 4 3 2 2 3 3 2 2" xfId="13942"/>
    <cellStyle name="Normal 3 4 3 2 2 3 3 2 2 2" xfId="28320"/>
    <cellStyle name="Normal 3 4 3 2 2 3 3 2 2 2 2" xfId="57054"/>
    <cellStyle name="Normal 3 4 3 2 2 3 3 2 2 3" xfId="42730"/>
    <cellStyle name="Normal 3 4 3 2 2 3 3 2 3" xfId="21157"/>
    <cellStyle name="Normal 3 4 3 2 2 3 3 2 3 2" xfId="49892"/>
    <cellStyle name="Normal 3 4 3 2 2 3 3 2 4" xfId="35568"/>
    <cellStyle name="Normal 3 4 3 2 2 3 3 3" xfId="10355"/>
    <cellStyle name="Normal 3 4 3 2 2 3 3 3 2" xfId="24738"/>
    <cellStyle name="Normal 3 4 3 2 2 3 3 3 2 2" xfId="53473"/>
    <cellStyle name="Normal 3 4 3 2 2 3 3 3 3" xfId="39149"/>
    <cellStyle name="Normal 3 4 3 2 2 3 3 4" xfId="17575"/>
    <cellStyle name="Normal 3 4 3 2 2 3 3 4 2" xfId="46311"/>
    <cellStyle name="Normal 3 4 3 2 2 3 3 5" xfId="31987"/>
    <cellStyle name="Normal 3 4 3 2 2 3 4" xfId="4887"/>
    <cellStyle name="Normal 3 4 3 2 2 3 4 2" xfId="12152"/>
    <cellStyle name="Normal 3 4 3 2 2 3 4 2 2" xfId="26530"/>
    <cellStyle name="Normal 3 4 3 2 2 3 4 2 2 2" xfId="55264"/>
    <cellStyle name="Normal 3 4 3 2 2 3 4 2 3" xfId="40940"/>
    <cellStyle name="Normal 3 4 3 2 2 3 4 3" xfId="19367"/>
    <cellStyle name="Normal 3 4 3 2 2 3 4 3 2" xfId="48102"/>
    <cellStyle name="Normal 3 4 3 2 2 3 4 4" xfId="33778"/>
    <cellStyle name="Normal 3 4 3 2 2 3 5" xfId="8559"/>
    <cellStyle name="Normal 3 4 3 2 2 3 5 2" xfId="22948"/>
    <cellStyle name="Normal 3 4 3 2 2 3 5 2 2" xfId="51683"/>
    <cellStyle name="Normal 3 4 3 2 2 3 5 3" xfId="37359"/>
    <cellStyle name="Normal 3 4 3 2 2 3 6" xfId="15785"/>
    <cellStyle name="Normal 3 4 3 2 2 3 6 2" xfId="44521"/>
    <cellStyle name="Normal 3 4 3 2 2 3 7" xfId="30197"/>
    <cellStyle name="Normal 3 4 3 2 2 4" xfId="1675"/>
    <cellStyle name="Normal 3 4 3 2 2 4 2" xfId="3471"/>
    <cellStyle name="Normal 3 4 3 2 2 4 2 2" xfId="7130"/>
    <cellStyle name="Normal 3 4 3 2 2 4 2 2 2" xfId="14390"/>
    <cellStyle name="Normal 3 4 3 2 2 4 2 2 2 2" xfId="28768"/>
    <cellStyle name="Normal 3 4 3 2 2 4 2 2 2 2 2" xfId="57502"/>
    <cellStyle name="Normal 3 4 3 2 2 4 2 2 2 3" xfId="43178"/>
    <cellStyle name="Normal 3 4 3 2 2 4 2 2 3" xfId="21605"/>
    <cellStyle name="Normal 3 4 3 2 2 4 2 2 3 2" xfId="50340"/>
    <cellStyle name="Normal 3 4 3 2 2 4 2 2 4" xfId="36016"/>
    <cellStyle name="Normal 3 4 3 2 2 4 2 3" xfId="10803"/>
    <cellStyle name="Normal 3 4 3 2 2 4 2 3 2" xfId="25186"/>
    <cellStyle name="Normal 3 4 3 2 2 4 2 3 2 2" xfId="53921"/>
    <cellStyle name="Normal 3 4 3 2 2 4 2 3 3" xfId="39597"/>
    <cellStyle name="Normal 3 4 3 2 2 4 2 4" xfId="18023"/>
    <cellStyle name="Normal 3 4 3 2 2 4 2 4 2" xfId="46759"/>
    <cellStyle name="Normal 3 4 3 2 2 4 2 5" xfId="32435"/>
    <cellStyle name="Normal 3 4 3 2 2 4 3" xfId="5340"/>
    <cellStyle name="Normal 3 4 3 2 2 4 3 2" xfId="12600"/>
    <cellStyle name="Normal 3 4 3 2 2 4 3 2 2" xfId="26978"/>
    <cellStyle name="Normal 3 4 3 2 2 4 3 2 2 2" xfId="55712"/>
    <cellStyle name="Normal 3 4 3 2 2 4 3 2 3" xfId="41388"/>
    <cellStyle name="Normal 3 4 3 2 2 4 3 3" xfId="19815"/>
    <cellStyle name="Normal 3 4 3 2 2 4 3 3 2" xfId="48550"/>
    <cellStyle name="Normal 3 4 3 2 2 4 3 4" xfId="34226"/>
    <cellStyle name="Normal 3 4 3 2 2 4 4" xfId="9013"/>
    <cellStyle name="Normal 3 4 3 2 2 4 4 2" xfId="23396"/>
    <cellStyle name="Normal 3 4 3 2 2 4 4 2 2" xfId="52131"/>
    <cellStyle name="Normal 3 4 3 2 2 4 4 3" xfId="37807"/>
    <cellStyle name="Normal 3 4 3 2 2 4 5" xfId="16233"/>
    <cellStyle name="Normal 3 4 3 2 2 4 5 2" xfId="44969"/>
    <cellStyle name="Normal 3 4 3 2 2 4 6" xfId="30645"/>
    <cellStyle name="Normal 3 4 3 2 2 5" xfId="2575"/>
    <cellStyle name="Normal 3 4 3 2 2 5 2" xfId="6235"/>
    <cellStyle name="Normal 3 4 3 2 2 5 2 2" xfId="13495"/>
    <cellStyle name="Normal 3 4 3 2 2 5 2 2 2" xfId="27873"/>
    <cellStyle name="Normal 3 4 3 2 2 5 2 2 2 2" xfId="56607"/>
    <cellStyle name="Normal 3 4 3 2 2 5 2 2 3" xfId="42283"/>
    <cellStyle name="Normal 3 4 3 2 2 5 2 3" xfId="20710"/>
    <cellStyle name="Normal 3 4 3 2 2 5 2 3 2" xfId="49445"/>
    <cellStyle name="Normal 3 4 3 2 2 5 2 4" xfId="35121"/>
    <cellStyle name="Normal 3 4 3 2 2 5 3" xfId="9908"/>
    <cellStyle name="Normal 3 4 3 2 2 5 3 2" xfId="24291"/>
    <cellStyle name="Normal 3 4 3 2 2 5 3 2 2" xfId="53026"/>
    <cellStyle name="Normal 3 4 3 2 2 5 3 3" xfId="38702"/>
    <cellStyle name="Normal 3 4 3 2 2 5 4" xfId="17128"/>
    <cellStyle name="Normal 3 4 3 2 2 5 4 2" xfId="45864"/>
    <cellStyle name="Normal 3 4 3 2 2 5 5" xfId="31540"/>
    <cellStyle name="Normal 3 4 3 2 2 6" xfId="4438"/>
    <cellStyle name="Normal 3 4 3 2 2 6 2" xfId="11705"/>
    <cellStyle name="Normal 3 4 3 2 2 6 2 2" xfId="26083"/>
    <cellStyle name="Normal 3 4 3 2 2 6 2 2 2" xfId="54817"/>
    <cellStyle name="Normal 3 4 3 2 2 6 2 3" xfId="40493"/>
    <cellStyle name="Normal 3 4 3 2 2 6 3" xfId="18920"/>
    <cellStyle name="Normal 3 4 3 2 2 6 3 2" xfId="47655"/>
    <cellStyle name="Normal 3 4 3 2 2 6 4" xfId="33331"/>
    <cellStyle name="Normal 3 4 3 2 2 7" xfId="8109"/>
    <cellStyle name="Normal 3 4 3 2 2 7 2" xfId="22501"/>
    <cellStyle name="Normal 3 4 3 2 2 7 2 2" xfId="51236"/>
    <cellStyle name="Normal 3 4 3 2 2 7 3" xfId="36912"/>
    <cellStyle name="Normal 3 4 3 2 2 8" xfId="15338"/>
    <cellStyle name="Normal 3 4 3 2 2 8 2" xfId="44074"/>
    <cellStyle name="Normal 3 4 3 2 2 9" xfId="29750"/>
    <cellStyle name="Normal 3 4 3 2 3" xfId="806"/>
    <cellStyle name="Normal 3 4 3 2 3 2" xfId="1255"/>
    <cellStyle name="Normal 3 4 3 2 3 2 2" xfId="2238"/>
    <cellStyle name="Normal 3 4 3 2 3 2 2 2" xfId="4030"/>
    <cellStyle name="Normal 3 4 3 2 3 2 2 2 2" xfId="7689"/>
    <cellStyle name="Normal 3 4 3 2 3 2 2 2 2 2" xfId="14949"/>
    <cellStyle name="Normal 3 4 3 2 3 2 2 2 2 2 2" xfId="29327"/>
    <cellStyle name="Normal 3 4 3 2 3 2 2 2 2 2 2 2" xfId="58061"/>
    <cellStyle name="Normal 3 4 3 2 3 2 2 2 2 2 3" xfId="43737"/>
    <cellStyle name="Normal 3 4 3 2 3 2 2 2 2 3" xfId="22164"/>
    <cellStyle name="Normal 3 4 3 2 3 2 2 2 2 3 2" xfId="50899"/>
    <cellStyle name="Normal 3 4 3 2 3 2 2 2 2 4" xfId="36575"/>
    <cellStyle name="Normal 3 4 3 2 3 2 2 2 3" xfId="11362"/>
    <cellStyle name="Normal 3 4 3 2 3 2 2 2 3 2" xfId="25745"/>
    <cellStyle name="Normal 3 4 3 2 3 2 2 2 3 2 2" xfId="54480"/>
    <cellStyle name="Normal 3 4 3 2 3 2 2 2 3 3" xfId="40156"/>
    <cellStyle name="Normal 3 4 3 2 3 2 2 2 4" xfId="18582"/>
    <cellStyle name="Normal 3 4 3 2 3 2 2 2 4 2" xfId="47318"/>
    <cellStyle name="Normal 3 4 3 2 3 2 2 2 5" xfId="32994"/>
    <cellStyle name="Normal 3 4 3 2 3 2 2 3" xfId="5899"/>
    <cellStyle name="Normal 3 4 3 2 3 2 2 3 2" xfId="13159"/>
    <cellStyle name="Normal 3 4 3 2 3 2 2 3 2 2" xfId="27537"/>
    <cellStyle name="Normal 3 4 3 2 3 2 2 3 2 2 2" xfId="56271"/>
    <cellStyle name="Normal 3 4 3 2 3 2 2 3 2 3" xfId="41947"/>
    <cellStyle name="Normal 3 4 3 2 3 2 2 3 3" xfId="20374"/>
    <cellStyle name="Normal 3 4 3 2 3 2 2 3 3 2" xfId="49109"/>
    <cellStyle name="Normal 3 4 3 2 3 2 2 3 4" xfId="34785"/>
    <cellStyle name="Normal 3 4 3 2 3 2 2 4" xfId="9572"/>
    <cellStyle name="Normal 3 4 3 2 3 2 2 4 2" xfId="23955"/>
    <cellStyle name="Normal 3 4 3 2 3 2 2 4 2 2" xfId="52690"/>
    <cellStyle name="Normal 3 4 3 2 3 2 2 4 3" xfId="38366"/>
    <cellStyle name="Normal 3 4 3 2 3 2 2 5" xfId="16792"/>
    <cellStyle name="Normal 3 4 3 2 3 2 2 5 2" xfId="45528"/>
    <cellStyle name="Normal 3 4 3 2 3 2 2 6" xfId="31204"/>
    <cellStyle name="Normal 3 4 3 2 3 2 3" xfId="3134"/>
    <cellStyle name="Normal 3 4 3 2 3 2 3 2" xfId="6794"/>
    <cellStyle name="Normal 3 4 3 2 3 2 3 2 2" xfId="14054"/>
    <cellStyle name="Normal 3 4 3 2 3 2 3 2 2 2" xfId="28432"/>
    <cellStyle name="Normal 3 4 3 2 3 2 3 2 2 2 2" xfId="57166"/>
    <cellStyle name="Normal 3 4 3 2 3 2 3 2 2 3" xfId="42842"/>
    <cellStyle name="Normal 3 4 3 2 3 2 3 2 3" xfId="21269"/>
    <cellStyle name="Normal 3 4 3 2 3 2 3 2 3 2" xfId="50004"/>
    <cellStyle name="Normal 3 4 3 2 3 2 3 2 4" xfId="35680"/>
    <cellStyle name="Normal 3 4 3 2 3 2 3 3" xfId="10467"/>
    <cellStyle name="Normal 3 4 3 2 3 2 3 3 2" xfId="24850"/>
    <cellStyle name="Normal 3 4 3 2 3 2 3 3 2 2" xfId="53585"/>
    <cellStyle name="Normal 3 4 3 2 3 2 3 3 3" xfId="39261"/>
    <cellStyle name="Normal 3 4 3 2 3 2 3 4" xfId="17687"/>
    <cellStyle name="Normal 3 4 3 2 3 2 3 4 2" xfId="46423"/>
    <cellStyle name="Normal 3 4 3 2 3 2 3 5" xfId="32099"/>
    <cellStyle name="Normal 3 4 3 2 3 2 4" xfId="4999"/>
    <cellStyle name="Normal 3 4 3 2 3 2 4 2" xfId="12264"/>
    <cellStyle name="Normal 3 4 3 2 3 2 4 2 2" xfId="26642"/>
    <cellStyle name="Normal 3 4 3 2 3 2 4 2 2 2" xfId="55376"/>
    <cellStyle name="Normal 3 4 3 2 3 2 4 2 3" xfId="41052"/>
    <cellStyle name="Normal 3 4 3 2 3 2 4 3" xfId="19479"/>
    <cellStyle name="Normal 3 4 3 2 3 2 4 3 2" xfId="48214"/>
    <cellStyle name="Normal 3 4 3 2 3 2 4 4" xfId="33890"/>
    <cellStyle name="Normal 3 4 3 2 3 2 5" xfId="8671"/>
    <cellStyle name="Normal 3 4 3 2 3 2 5 2" xfId="23060"/>
    <cellStyle name="Normal 3 4 3 2 3 2 5 2 2" xfId="51795"/>
    <cellStyle name="Normal 3 4 3 2 3 2 5 3" xfId="37471"/>
    <cellStyle name="Normal 3 4 3 2 3 2 6" xfId="15897"/>
    <cellStyle name="Normal 3 4 3 2 3 2 6 2" xfId="44633"/>
    <cellStyle name="Normal 3 4 3 2 3 2 7" xfId="30309"/>
    <cellStyle name="Normal 3 4 3 2 3 3" xfId="1791"/>
    <cellStyle name="Normal 3 4 3 2 3 3 2" xfId="3583"/>
    <cellStyle name="Normal 3 4 3 2 3 3 2 2" xfId="7242"/>
    <cellStyle name="Normal 3 4 3 2 3 3 2 2 2" xfId="14502"/>
    <cellStyle name="Normal 3 4 3 2 3 3 2 2 2 2" xfId="28880"/>
    <cellStyle name="Normal 3 4 3 2 3 3 2 2 2 2 2" xfId="57614"/>
    <cellStyle name="Normal 3 4 3 2 3 3 2 2 2 3" xfId="43290"/>
    <cellStyle name="Normal 3 4 3 2 3 3 2 2 3" xfId="21717"/>
    <cellStyle name="Normal 3 4 3 2 3 3 2 2 3 2" xfId="50452"/>
    <cellStyle name="Normal 3 4 3 2 3 3 2 2 4" xfId="36128"/>
    <cellStyle name="Normal 3 4 3 2 3 3 2 3" xfId="10915"/>
    <cellStyle name="Normal 3 4 3 2 3 3 2 3 2" xfId="25298"/>
    <cellStyle name="Normal 3 4 3 2 3 3 2 3 2 2" xfId="54033"/>
    <cellStyle name="Normal 3 4 3 2 3 3 2 3 3" xfId="39709"/>
    <cellStyle name="Normal 3 4 3 2 3 3 2 4" xfId="18135"/>
    <cellStyle name="Normal 3 4 3 2 3 3 2 4 2" xfId="46871"/>
    <cellStyle name="Normal 3 4 3 2 3 3 2 5" xfId="32547"/>
    <cellStyle name="Normal 3 4 3 2 3 3 3" xfId="5452"/>
    <cellStyle name="Normal 3 4 3 2 3 3 3 2" xfId="12712"/>
    <cellStyle name="Normal 3 4 3 2 3 3 3 2 2" xfId="27090"/>
    <cellStyle name="Normal 3 4 3 2 3 3 3 2 2 2" xfId="55824"/>
    <cellStyle name="Normal 3 4 3 2 3 3 3 2 3" xfId="41500"/>
    <cellStyle name="Normal 3 4 3 2 3 3 3 3" xfId="19927"/>
    <cellStyle name="Normal 3 4 3 2 3 3 3 3 2" xfId="48662"/>
    <cellStyle name="Normal 3 4 3 2 3 3 3 4" xfId="34338"/>
    <cellStyle name="Normal 3 4 3 2 3 3 4" xfId="9125"/>
    <cellStyle name="Normal 3 4 3 2 3 3 4 2" xfId="23508"/>
    <cellStyle name="Normal 3 4 3 2 3 3 4 2 2" xfId="52243"/>
    <cellStyle name="Normal 3 4 3 2 3 3 4 3" xfId="37919"/>
    <cellStyle name="Normal 3 4 3 2 3 3 5" xfId="16345"/>
    <cellStyle name="Normal 3 4 3 2 3 3 5 2" xfId="45081"/>
    <cellStyle name="Normal 3 4 3 2 3 3 6" xfId="30757"/>
    <cellStyle name="Normal 3 4 3 2 3 4" xfId="2687"/>
    <cellStyle name="Normal 3 4 3 2 3 4 2" xfId="6347"/>
    <cellStyle name="Normal 3 4 3 2 3 4 2 2" xfId="13607"/>
    <cellStyle name="Normal 3 4 3 2 3 4 2 2 2" xfId="27985"/>
    <cellStyle name="Normal 3 4 3 2 3 4 2 2 2 2" xfId="56719"/>
    <cellStyle name="Normal 3 4 3 2 3 4 2 2 3" xfId="42395"/>
    <cellStyle name="Normal 3 4 3 2 3 4 2 3" xfId="20822"/>
    <cellStyle name="Normal 3 4 3 2 3 4 2 3 2" xfId="49557"/>
    <cellStyle name="Normal 3 4 3 2 3 4 2 4" xfId="35233"/>
    <cellStyle name="Normal 3 4 3 2 3 4 3" xfId="10020"/>
    <cellStyle name="Normal 3 4 3 2 3 4 3 2" xfId="24403"/>
    <cellStyle name="Normal 3 4 3 2 3 4 3 2 2" xfId="53138"/>
    <cellStyle name="Normal 3 4 3 2 3 4 3 3" xfId="38814"/>
    <cellStyle name="Normal 3 4 3 2 3 4 4" xfId="17240"/>
    <cellStyle name="Normal 3 4 3 2 3 4 4 2" xfId="45976"/>
    <cellStyle name="Normal 3 4 3 2 3 4 5" xfId="31652"/>
    <cellStyle name="Normal 3 4 3 2 3 5" xfId="4551"/>
    <cellStyle name="Normal 3 4 3 2 3 5 2" xfId="11817"/>
    <cellStyle name="Normal 3 4 3 2 3 5 2 2" xfId="26195"/>
    <cellStyle name="Normal 3 4 3 2 3 5 2 2 2" xfId="54929"/>
    <cellStyle name="Normal 3 4 3 2 3 5 2 3" xfId="40605"/>
    <cellStyle name="Normal 3 4 3 2 3 5 3" xfId="19032"/>
    <cellStyle name="Normal 3 4 3 2 3 5 3 2" xfId="47767"/>
    <cellStyle name="Normal 3 4 3 2 3 5 4" xfId="33443"/>
    <cellStyle name="Normal 3 4 3 2 3 6" xfId="8224"/>
    <cellStyle name="Normal 3 4 3 2 3 6 2" xfId="22613"/>
    <cellStyle name="Normal 3 4 3 2 3 6 2 2" xfId="51348"/>
    <cellStyle name="Normal 3 4 3 2 3 6 3" xfId="37024"/>
    <cellStyle name="Normal 3 4 3 2 3 7" xfId="15450"/>
    <cellStyle name="Normal 3 4 3 2 3 7 2" xfId="44186"/>
    <cellStyle name="Normal 3 4 3 2 3 8" xfId="29862"/>
    <cellStyle name="Normal 3 4 3 2 4" xfId="1031"/>
    <cellStyle name="Normal 3 4 3 2 4 2" xfId="2014"/>
    <cellStyle name="Normal 3 4 3 2 4 2 2" xfId="3806"/>
    <cellStyle name="Normal 3 4 3 2 4 2 2 2" xfId="7465"/>
    <cellStyle name="Normal 3 4 3 2 4 2 2 2 2" xfId="14725"/>
    <cellStyle name="Normal 3 4 3 2 4 2 2 2 2 2" xfId="29103"/>
    <cellStyle name="Normal 3 4 3 2 4 2 2 2 2 2 2" xfId="57837"/>
    <cellStyle name="Normal 3 4 3 2 4 2 2 2 2 3" xfId="43513"/>
    <cellStyle name="Normal 3 4 3 2 4 2 2 2 3" xfId="21940"/>
    <cellStyle name="Normal 3 4 3 2 4 2 2 2 3 2" xfId="50675"/>
    <cellStyle name="Normal 3 4 3 2 4 2 2 2 4" xfId="36351"/>
    <cellStyle name="Normal 3 4 3 2 4 2 2 3" xfId="11138"/>
    <cellStyle name="Normal 3 4 3 2 4 2 2 3 2" xfId="25521"/>
    <cellStyle name="Normal 3 4 3 2 4 2 2 3 2 2" xfId="54256"/>
    <cellStyle name="Normal 3 4 3 2 4 2 2 3 3" xfId="39932"/>
    <cellStyle name="Normal 3 4 3 2 4 2 2 4" xfId="18358"/>
    <cellStyle name="Normal 3 4 3 2 4 2 2 4 2" xfId="47094"/>
    <cellStyle name="Normal 3 4 3 2 4 2 2 5" xfId="32770"/>
    <cellStyle name="Normal 3 4 3 2 4 2 3" xfId="5675"/>
    <cellStyle name="Normal 3 4 3 2 4 2 3 2" xfId="12935"/>
    <cellStyle name="Normal 3 4 3 2 4 2 3 2 2" xfId="27313"/>
    <cellStyle name="Normal 3 4 3 2 4 2 3 2 2 2" xfId="56047"/>
    <cellStyle name="Normal 3 4 3 2 4 2 3 2 3" xfId="41723"/>
    <cellStyle name="Normal 3 4 3 2 4 2 3 3" xfId="20150"/>
    <cellStyle name="Normal 3 4 3 2 4 2 3 3 2" xfId="48885"/>
    <cellStyle name="Normal 3 4 3 2 4 2 3 4" xfId="34561"/>
    <cellStyle name="Normal 3 4 3 2 4 2 4" xfId="9348"/>
    <cellStyle name="Normal 3 4 3 2 4 2 4 2" xfId="23731"/>
    <cellStyle name="Normal 3 4 3 2 4 2 4 2 2" xfId="52466"/>
    <cellStyle name="Normal 3 4 3 2 4 2 4 3" xfId="38142"/>
    <cellStyle name="Normal 3 4 3 2 4 2 5" xfId="16568"/>
    <cellStyle name="Normal 3 4 3 2 4 2 5 2" xfId="45304"/>
    <cellStyle name="Normal 3 4 3 2 4 2 6" xfId="30980"/>
    <cellStyle name="Normal 3 4 3 2 4 3" xfId="2910"/>
    <cellStyle name="Normal 3 4 3 2 4 3 2" xfId="6570"/>
    <cellStyle name="Normal 3 4 3 2 4 3 2 2" xfId="13830"/>
    <cellStyle name="Normal 3 4 3 2 4 3 2 2 2" xfId="28208"/>
    <cellStyle name="Normal 3 4 3 2 4 3 2 2 2 2" xfId="56942"/>
    <cellStyle name="Normal 3 4 3 2 4 3 2 2 3" xfId="42618"/>
    <cellStyle name="Normal 3 4 3 2 4 3 2 3" xfId="21045"/>
    <cellStyle name="Normal 3 4 3 2 4 3 2 3 2" xfId="49780"/>
    <cellStyle name="Normal 3 4 3 2 4 3 2 4" xfId="35456"/>
    <cellStyle name="Normal 3 4 3 2 4 3 3" xfId="10243"/>
    <cellStyle name="Normal 3 4 3 2 4 3 3 2" xfId="24626"/>
    <cellStyle name="Normal 3 4 3 2 4 3 3 2 2" xfId="53361"/>
    <cellStyle name="Normal 3 4 3 2 4 3 3 3" xfId="39037"/>
    <cellStyle name="Normal 3 4 3 2 4 3 4" xfId="17463"/>
    <cellStyle name="Normal 3 4 3 2 4 3 4 2" xfId="46199"/>
    <cellStyle name="Normal 3 4 3 2 4 3 5" xfId="31875"/>
    <cellStyle name="Normal 3 4 3 2 4 4" xfId="4775"/>
    <cellStyle name="Normal 3 4 3 2 4 4 2" xfId="12040"/>
    <cellStyle name="Normal 3 4 3 2 4 4 2 2" xfId="26418"/>
    <cellStyle name="Normal 3 4 3 2 4 4 2 2 2" xfId="55152"/>
    <cellStyle name="Normal 3 4 3 2 4 4 2 3" xfId="40828"/>
    <cellStyle name="Normal 3 4 3 2 4 4 3" xfId="19255"/>
    <cellStyle name="Normal 3 4 3 2 4 4 3 2" xfId="47990"/>
    <cellStyle name="Normal 3 4 3 2 4 4 4" xfId="33666"/>
    <cellStyle name="Normal 3 4 3 2 4 5" xfId="8447"/>
    <cellStyle name="Normal 3 4 3 2 4 5 2" xfId="22836"/>
    <cellStyle name="Normal 3 4 3 2 4 5 2 2" xfId="51571"/>
    <cellStyle name="Normal 3 4 3 2 4 5 3" xfId="37247"/>
    <cellStyle name="Normal 3 4 3 2 4 6" xfId="15673"/>
    <cellStyle name="Normal 3 4 3 2 4 6 2" xfId="44409"/>
    <cellStyle name="Normal 3 4 3 2 4 7" xfId="30085"/>
    <cellStyle name="Normal 3 4 3 2 5" xfId="1555"/>
    <cellStyle name="Normal 3 4 3 2 5 2" xfId="3359"/>
    <cellStyle name="Normal 3 4 3 2 5 2 2" xfId="7018"/>
    <cellStyle name="Normal 3 4 3 2 5 2 2 2" xfId="14278"/>
    <cellStyle name="Normal 3 4 3 2 5 2 2 2 2" xfId="28656"/>
    <cellStyle name="Normal 3 4 3 2 5 2 2 2 2 2" xfId="57390"/>
    <cellStyle name="Normal 3 4 3 2 5 2 2 2 3" xfId="43066"/>
    <cellStyle name="Normal 3 4 3 2 5 2 2 3" xfId="21493"/>
    <cellStyle name="Normal 3 4 3 2 5 2 2 3 2" xfId="50228"/>
    <cellStyle name="Normal 3 4 3 2 5 2 2 4" xfId="35904"/>
    <cellStyle name="Normal 3 4 3 2 5 2 3" xfId="10691"/>
    <cellStyle name="Normal 3 4 3 2 5 2 3 2" xfId="25074"/>
    <cellStyle name="Normal 3 4 3 2 5 2 3 2 2" xfId="53809"/>
    <cellStyle name="Normal 3 4 3 2 5 2 3 3" xfId="39485"/>
    <cellStyle name="Normal 3 4 3 2 5 2 4" xfId="17911"/>
    <cellStyle name="Normal 3 4 3 2 5 2 4 2" xfId="46647"/>
    <cellStyle name="Normal 3 4 3 2 5 2 5" xfId="32323"/>
    <cellStyle name="Normal 3 4 3 2 5 3" xfId="5228"/>
    <cellStyle name="Normal 3 4 3 2 5 3 2" xfId="12488"/>
    <cellStyle name="Normal 3 4 3 2 5 3 2 2" xfId="26866"/>
    <cellStyle name="Normal 3 4 3 2 5 3 2 2 2" xfId="55600"/>
    <cellStyle name="Normal 3 4 3 2 5 3 2 3" xfId="41276"/>
    <cellStyle name="Normal 3 4 3 2 5 3 3" xfId="19703"/>
    <cellStyle name="Normal 3 4 3 2 5 3 3 2" xfId="48438"/>
    <cellStyle name="Normal 3 4 3 2 5 3 4" xfId="34114"/>
    <cellStyle name="Normal 3 4 3 2 5 4" xfId="8901"/>
    <cellStyle name="Normal 3 4 3 2 5 4 2" xfId="23284"/>
    <cellStyle name="Normal 3 4 3 2 5 4 2 2" xfId="52019"/>
    <cellStyle name="Normal 3 4 3 2 5 4 3" xfId="37695"/>
    <cellStyle name="Normal 3 4 3 2 5 5" xfId="16121"/>
    <cellStyle name="Normal 3 4 3 2 5 5 2" xfId="44857"/>
    <cellStyle name="Normal 3 4 3 2 5 6" xfId="30533"/>
    <cellStyle name="Normal 3 4 3 2 6" xfId="2463"/>
    <cellStyle name="Normal 3 4 3 2 6 2" xfId="6123"/>
    <cellStyle name="Normal 3 4 3 2 6 2 2" xfId="13383"/>
    <cellStyle name="Normal 3 4 3 2 6 2 2 2" xfId="27761"/>
    <cellStyle name="Normal 3 4 3 2 6 2 2 2 2" xfId="56495"/>
    <cellStyle name="Normal 3 4 3 2 6 2 2 3" xfId="42171"/>
    <cellStyle name="Normal 3 4 3 2 6 2 3" xfId="20598"/>
    <cellStyle name="Normal 3 4 3 2 6 2 3 2" xfId="49333"/>
    <cellStyle name="Normal 3 4 3 2 6 2 4" xfId="35009"/>
    <cellStyle name="Normal 3 4 3 2 6 3" xfId="9796"/>
    <cellStyle name="Normal 3 4 3 2 6 3 2" xfId="24179"/>
    <cellStyle name="Normal 3 4 3 2 6 3 2 2" xfId="52914"/>
    <cellStyle name="Normal 3 4 3 2 6 3 3" xfId="38590"/>
    <cellStyle name="Normal 3 4 3 2 6 4" xfId="17016"/>
    <cellStyle name="Normal 3 4 3 2 6 4 2" xfId="45752"/>
    <cellStyle name="Normal 3 4 3 2 6 5" xfId="31428"/>
    <cellStyle name="Normal 3 4 3 2 7" xfId="4322"/>
    <cellStyle name="Normal 3 4 3 2 7 2" xfId="11592"/>
    <cellStyle name="Normal 3 4 3 2 7 2 2" xfId="25971"/>
    <cellStyle name="Normal 3 4 3 2 7 2 2 2" xfId="54705"/>
    <cellStyle name="Normal 3 4 3 2 7 2 3" xfId="40381"/>
    <cellStyle name="Normal 3 4 3 2 7 3" xfId="18808"/>
    <cellStyle name="Normal 3 4 3 2 7 3 2" xfId="47543"/>
    <cellStyle name="Normal 3 4 3 2 7 4" xfId="33219"/>
    <cellStyle name="Normal 3 4 3 2 8" xfId="7991"/>
    <cellStyle name="Normal 3 4 3 2 8 2" xfId="22389"/>
    <cellStyle name="Normal 3 4 3 2 8 2 2" xfId="51124"/>
    <cellStyle name="Normal 3 4 3 2 8 3" xfId="36800"/>
    <cellStyle name="Normal 3 4 3 2 9" xfId="15226"/>
    <cellStyle name="Normal 3 4 3 2 9 2" xfId="43962"/>
    <cellStyle name="Normal 3 4 3 3" xfId="587"/>
    <cellStyle name="Normal 3 4 3 3 2" xfId="864"/>
    <cellStyle name="Normal 3 4 3 3 2 2" xfId="1311"/>
    <cellStyle name="Normal 3 4 3 3 2 2 2" xfId="2294"/>
    <cellStyle name="Normal 3 4 3 3 2 2 2 2" xfId="4086"/>
    <cellStyle name="Normal 3 4 3 3 2 2 2 2 2" xfId="7745"/>
    <cellStyle name="Normal 3 4 3 3 2 2 2 2 2 2" xfId="15005"/>
    <cellStyle name="Normal 3 4 3 3 2 2 2 2 2 2 2" xfId="29383"/>
    <cellStyle name="Normal 3 4 3 3 2 2 2 2 2 2 2 2" xfId="58117"/>
    <cellStyle name="Normal 3 4 3 3 2 2 2 2 2 2 3" xfId="43793"/>
    <cellStyle name="Normal 3 4 3 3 2 2 2 2 2 3" xfId="22220"/>
    <cellStyle name="Normal 3 4 3 3 2 2 2 2 2 3 2" xfId="50955"/>
    <cellStyle name="Normal 3 4 3 3 2 2 2 2 2 4" xfId="36631"/>
    <cellStyle name="Normal 3 4 3 3 2 2 2 2 3" xfId="11418"/>
    <cellStyle name="Normal 3 4 3 3 2 2 2 2 3 2" xfId="25801"/>
    <cellStyle name="Normal 3 4 3 3 2 2 2 2 3 2 2" xfId="54536"/>
    <cellStyle name="Normal 3 4 3 3 2 2 2 2 3 3" xfId="40212"/>
    <cellStyle name="Normal 3 4 3 3 2 2 2 2 4" xfId="18638"/>
    <cellStyle name="Normal 3 4 3 3 2 2 2 2 4 2" xfId="47374"/>
    <cellStyle name="Normal 3 4 3 3 2 2 2 2 5" xfId="33050"/>
    <cellStyle name="Normal 3 4 3 3 2 2 2 3" xfId="5955"/>
    <cellStyle name="Normal 3 4 3 3 2 2 2 3 2" xfId="13215"/>
    <cellStyle name="Normal 3 4 3 3 2 2 2 3 2 2" xfId="27593"/>
    <cellStyle name="Normal 3 4 3 3 2 2 2 3 2 2 2" xfId="56327"/>
    <cellStyle name="Normal 3 4 3 3 2 2 2 3 2 3" xfId="42003"/>
    <cellStyle name="Normal 3 4 3 3 2 2 2 3 3" xfId="20430"/>
    <cellStyle name="Normal 3 4 3 3 2 2 2 3 3 2" xfId="49165"/>
    <cellStyle name="Normal 3 4 3 3 2 2 2 3 4" xfId="34841"/>
    <cellStyle name="Normal 3 4 3 3 2 2 2 4" xfId="9628"/>
    <cellStyle name="Normal 3 4 3 3 2 2 2 4 2" xfId="24011"/>
    <cellStyle name="Normal 3 4 3 3 2 2 2 4 2 2" xfId="52746"/>
    <cellStyle name="Normal 3 4 3 3 2 2 2 4 3" xfId="38422"/>
    <cellStyle name="Normal 3 4 3 3 2 2 2 5" xfId="16848"/>
    <cellStyle name="Normal 3 4 3 3 2 2 2 5 2" xfId="45584"/>
    <cellStyle name="Normal 3 4 3 3 2 2 2 6" xfId="31260"/>
    <cellStyle name="Normal 3 4 3 3 2 2 3" xfId="3190"/>
    <cellStyle name="Normal 3 4 3 3 2 2 3 2" xfId="6850"/>
    <cellStyle name="Normal 3 4 3 3 2 2 3 2 2" xfId="14110"/>
    <cellStyle name="Normal 3 4 3 3 2 2 3 2 2 2" xfId="28488"/>
    <cellStyle name="Normal 3 4 3 3 2 2 3 2 2 2 2" xfId="57222"/>
    <cellStyle name="Normal 3 4 3 3 2 2 3 2 2 3" xfId="42898"/>
    <cellStyle name="Normal 3 4 3 3 2 2 3 2 3" xfId="21325"/>
    <cellStyle name="Normal 3 4 3 3 2 2 3 2 3 2" xfId="50060"/>
    <cellStyle name="Normal 3 4 3 3 2 2 3 2 4" xfId="35736"/>
    <cellStyle name="Normal 3 4 3 3 2 2 3 3" xfId="10523"/>
    <cellStyle name="Normal 3 4 3 3 2 2 3 3 2" xfId="24906"/>
    <cellStyle name="Normal 3 4 3 3 2 2 3 3 2 2" xfId="53641"/>
    <cellStyle name="Normal 3 4 3 3 2 2 3 3 3" xfId="39317"/>
    <cellStyle name="Normal 3 4 3 3 2 2 3 4" xfId="17743"/>
    <cellStyle name="Normal 3 4 3 3 2 2 3 4 2" xfId="46479"/>
    <cellStyle name="Normal 3 4 3 3 2 2 3 5" xfId="32155"/>
    <cellStyle name="Normal 3 4 3 3 2 2 4" xfId="5055"/>
    <cellStyle name="Normal 3 4 3 3 2 2 4 2" xfId="12320"/>
    <cellStyle name="Normal 3 4 3 3 2 2 4 2 2" xfId="26698"/>
    <cellStyle name="Normal 3 4 3 3 2 2 4 2 2 2" xfId="55432"/>
    <cellStyle name="Normal 3 4 3 3 2 2 4 2 3" xfId="41108"/>
    <cellStyle name="Normal 3 4 3 3 2 2 4 3" xfId="19535"/>
    <cellStyle name="Normal 3 4 3 3 2 2 4 3 2" xfId="48270"/>
    <cellStyle name="Normal 3 4 3 3 2 2 4 4" xfId="33946"/>
    <cellStyle name="Normal 3 4 3 3 2 2 5" xfId="8727"/>
    <cellStyle name="Normal 3 4 3 3 2 2 5 2" xfId="23116"/>
    <cellStyle name="Normal 3 4 3 3 2 2 5 2 2" xfId="51851"/>
    <cellStyle name="Normal 3 4 3 3 2 2 5 3" xfId="37527"/>
    <cellStyle name="Normal 3 4 3 3 2 2 6" xfId="15953"/>
    <cellStyle name="Normal 3 4 3 3 2 2 6 2" xfId="44689"/>
    <cellStyle name="Normal 3 4 3 3 2 2 7" xfId="30365"/>
    <cellStyle name="Normal 3 4 3 3 2 3" xfId="1847"/>
    <cellStyle name="Normal 3 4 3 3 2 3 2" xfId="3639"/>
    <cellStyle name="Normal 3 4 3 3 2 3 2 2" xfId="7298"/>
    <cellStyle name="Normal 3 4 3 3 2 3 2 2 2" xfId="14558"/>
    <cellStyle name="Normal 3 4 3 3 2 3 2 2 2 2" xfId="28936"/>
    <cellStyle name="Normal 3 4 3 3 2 3 2 2 2 2 2" xfId="57670"/>
    <cellStyle name="Normal 3 4 3 3 2 3 2 2 2 3" xfId="43346"/>
    <cellStyle name="Normal 3 4 3 3 2 3 2 2 3" xfId="21773"/>
    <cellStyle name="Normal 3 4 3 3 2 3 2 2 3 2" xfId="50508"/>
    <cellStyle name="Normal 3 4 3 3 2 3 2 2 4" xfId="36184"/>
    <cellStyle name="Normal 3 4 3 3 2 3 2 3" xfId="10971"/>
    <cellStyle name="Normal 3 4 3 3 2 3 2 3 2" xfId="25354"/>
    <cellStyle name="Normal 3 4 3 3 2 3 2 3 2 2" xfId="54089"/>
    <cellStyle name="Normal 3 4 3 3 2 3 2 3 3" xfId="39765"/>
    <cellStyle name="Normal 3 4 3 3 2 3 2 4" xfId="18191"/>
    <cellStyle name="Normal 3 4 3 3 2 3 2 4 2" xfId="46927"/>
    <cellStyle name="Normal 3 4 3 3 2 3 2 5" xfId="32603"/>
    <cellStyle name="Normal 3 4 3 3 2 3 3" xfId="5508"/>
    <cellStyle name="Normal 3 4 3 3 2 3 3 2" xfId="12768"/>
    <cellStyle name="Normal 3 4 3 3 2 3 3 2 2" xfId="27146"/>
    <cellStyle name="Normal 3 4 3 3 2 3 3 2 2 2" xfId="55880"/>
    <cellStyle name="Normal 3 4 3 3 2 3 3 2 3" xfId="41556"/>
    <cellStyle name="Normal 3 4 3 3 2 3 3 3" xfId="19983"/>
    <cellStyle name="Normal 3 4 3 3 2 3 3 3 2" xfId="48718"/>
    <cellStyle name="Normal 3 4 3 3 2 3 3 4" xfId="34394"/>
    <cellStyle name="Normal 3 4 3 3 2 3 4" xfId="9181"/>
    <cellStyle name="Normal 3 4 3 3 2 3 4 2" xfId="23564"/>
    <cellStyle name="Normal 3 4 3 3 2 3 4 2 2" xfId="52299"/>
    <cellStyle name="Normal 3 4 3 3 2 3 4 3" xfId="37975"/>
    <cellStyle name="Normal 3 4 3 3 2 3 5" xfId="16401"/>
    <cellStyle name="Normal 3 4 3 3 2 3 5 2" xfId="45137"/>
    <cellStyle name="Normal 3 4 3 3 2 3 6" xfId="30813"/>
    <cellStyle name="Normal 3 4 3 3 2 4" xfId="2743"/>
    <cellStyle name="Normal 3 4 3 3 2 4 2" xfId="6403"/>
    <cellStyle name="Normal 3 4 3 3 2 4 2 2" xfId="13663"/>
    <cellStyle name="Normal 3 4 3 3 2 4 2 2 2" xfId="28041"/>
    <cellStyle name="Normal 3 4 3 3 2 4 2 2 2 2" xfId="56775"/>
    <cellStyle name="Normal 3 4 3 3 2 4 2 2 3" xfId="42451"/>
    <cellStyle name="Normal 3 4 3 3 2 4 2 3" xfId="20878"/>
    <cellStyle name="Normal 3 4 3 3 2 4 2 3 2" xfId="49613"/>
    <cellStyle name="Normal 3 4 3 3 2 4 2 4" xfId="35289"/>
    <cellStyle name="Normal 3 4 3 3 2 4 3" xfId="10076"/>
    <cellStyle name="Normal 3 4 3 3 2 4 3 2" xfId="24459"/>
    <cellStyle name="Normal 3 4 3 3 2 4 3 2 2" xfId="53194"/>
    <cellStyle name="Normal 3 4 3 3 2 4 3 3" xfId="38870"/>
    <cellStyle name="Normal 3 4 3 3 2 4 4" xfId="17296"/>
    <cellStyle name="Normal 3 4 3 3 2 4 4 2" xfId="46032"/>
    <cellStyle name="Normal 3 4 3 3 2 4 5" xfId="31708"/>
    <cellStyle name="Normal 3 4 3 3 2 5" xfId="4608"/>
    <cellStyle name="Normal 3 4 3 3 2 5 2" xfId="11873"/>
    <cellStyle name="Normal 3 4 3 3 2 5 2 2" xfId="26251"/>
    <cellStyle name="Normal 3 4 3 3 2 5 2 2 2" xfId="54985"/>
    <cellStyle name="Normal 3 4 3 3 2 5 2 3" xfId="40661"/>
    <cellStyle name="Normal 3 4 3 3 2 5 3" xfId="19088"/>
    <cellStyle name="Normal 3 4 3 3 2 5 3 2" xfId="47823"/>
    <cellStyle name="Normal 3 4 3 3 2 5 4" xfId="33499"/>
    <cellStyle name="Normal 3 4 3 3 2 6" xfId="8280"/>
    <cellStyle name="Normal 3 4 3 3 2 6 2" xfId="22669"/>
    <cellStyle name="Normal 3 4 3 3 2 6 2 2" xfId="51404"/>
    <cellStyle name="Normal 3 4 3 3 2 6 3" xfId="37080"/>
    <cellStyle name="Normal 3 4 3 3 2 7" xfId="15506"/>
    <cellStyle name="Normal 3 4 3 3 2 7 2" xfId="44242"/>
    <cellStyle name="Normal 3 4 3 3 2 8" xfId="29918"/>
    <cellStyle name="Normal 3 4 3 3 3" xfId="1087"/>
    <cellStyle name="Normal 3 4 3 3 3 2" xfId="2070"/>
    <cellStyle name="Normal 3 4 3 3 3 2 2" xfId="3862"/>
    <cellStyle name="Normal 3 4 3 3 3 2 2 2" xfId="7521"/>
    <cellStyle name="Normal 3 4 3 3 3 2 2 2 2" xfId="14781"/>
    <cellStyle name="Normal 3 4 3 3 3 2 2 2 2 2" xfId="29159"/>
    <cellStyle name="Normal 3 4 3 3 3 2 2 2 2 2 2" xfId="57893"/>
    <cellStyle name="Normal 3 4 3 3 3 2 2 2 2 3" xfId="43569"/>
    <cellStyle name="Normal 3 4 3 3 3 2 2 2 3" xfId="21996"/>
    <cellStyle name="Normal 3 4 3 3 3 2 2 2 3 2" xfId="50731"/>
    <cellStyle name="Normal 3 4 3 3 3 2 2 2 4" xfId="36407"/>
    <cellStyle name="Normal 3 4 3 3 3 2 2 3" xfId="11194"/>
    <cellStyle name="Normal 3 4 3 3 3 2 2 3 2" xfId="25577"/>
    <cellStyle name="Normal 3 4 3 3 3 2 2 3 2 2" xfId="54312"/>
    <cellStyle name="Normal 3 4 3 3 3 2 2 3 3" xfId="39988"/>
    <cellStyle name="Normal 3 4 3 3 3 2 2 4" xfId="18414"/>
    <cellStyle name="Normal 3 4 3 3 3 2 2 4 2" xfId="47150"/>
    <cellStyle name="Normal 3 4 3 3 3 2 2 5" xfId="32826"/>
    <cellStyle name="Normal 3 4 3 3 3 2 3" xfId="5731"/>
    <cellStyle name="Normal 3 4 3 3 3 2 3 2" xfId="12991"/>
    <cellStyle name="Normal 3 4 3 3 3 2 3 2 2" xfId="27369"/>
    <cellStyle name="Normal 3 4 3 3 3 2 3 2 2 2" xfId="56103"/>
    <cellStyle name="Normal 3 4 3 3 3 2 3 2 3" xfId="41779"/>
    <cellStyle name="Normal 3 4 3 3 3 2 3 3" xfId="20206"/>
    <cellStyle name="Normal 3 4 3 3 3 2 3 3 2" xfId="48941"/>
    <cellStyle name="Normal 3 4 3 3 3 2 3 4" xfId="34617"/>
    <cellStyle name="Normal 3 4 3 3 3 2 4" xfId="9404"/>
    <cellStyle name="Normal 3 4 3 3 3 2 4 2" xfId="23787"/>
    <cellStyle name="Normal 3 4 3 3 3 2 4 2 2" xfId="52522"/>
    <cellStyle name="Normal 3 4 3 3 3 2 4 3" xfId="38198"/>
    <cellStyle name="Normal 3 4 3 3 3 2 5" xfId="16624"/>
    <cellStyle name="Normal 3 4 3 3 3 2 5 2" xfId="45360"/>
    <cellStyle name="Normal 3 4 3 3 3 2 6" xfId="31036"/>
    <cellStyle name="Normal 3 4 3 3 3 3" xfId="2966"/>
    <cellStyle name="Normal 3 4 3 3 3 3 2" xfId="6626"/>
    <cellStyle name="Normal 3 4 3 3 3 3 2 2" xfId="13886"/>
    <cellStyle name="Normal 3 4 3 3 3 3 2 2 2" xfId="28264"/>
    <cellStyle name="Normal 3 4 3 3 3 3 2 2 2 2" xfId="56998"/>
    <cellStyle name="Normal 3 4 3 3 3 3 2 2 3" xfId="42674"/>
    <cellStyle name="Normal 3 4 3 3 3 3 2 3" xfId="21101"/>
    <cellStyle name="Normal 3 4 3 3 3 3 2 3 2" xfId="49836"/>
    <cellStyle name="Normal 3 4 3 3 3 3 2 4" xfId="35512"/>
    <cellStyle name="Normal 3 4 3 3 3 3 3" xfId="10299"/>
    <cellStyle name="Normal 3 4 3 3 3 3 3 2" xfId="24682"/>
    <cellStyle name="Normal 3 4 3 3 3 3 3 2 2" xfId="53417"/>
    <cellStyle name="Normal 3 4 3 3 3 3 3 3" xfId="39093"/>
    <cellStyle name="Normal 3 4 3 3 3 3 4" xfId="17519"/>
    <cellStyle name="Normal 3 4 3 3 3 3 4 2" xfId="46255"/>
    <cellStyle name="Normal 3 4 3 3 3 3 5" xfId="31931"/>
    <cellStyle name="Normal 3 4 3 3 3 4" xfId="4831"/>
    <cellStyle name="Normal 3 4 3 3 3 4 2" xfId="12096"/>
    <cellStyle name="Normal 3 4 3 3 3 4 2 2" xfId="26474"/>
    <cellStyle name="Normal 3 4 3 3 3 4 2 2 2" xfId="55208"/>
    <cellStyle name="Normal 3 4 3 3 3 4 2 3" xfId="40884"/>
    <cellStyle name="Normal 3 4 3 3 3 4 3" xfId="19311"/>
    <cellStyle name="Normal 3 4 3 3 3 4 3 2" xfId="48046"/>
    <cellStyle name="Normal 3 4 3 3 3 4 4" xfId="33722"/>
    <cellStyle name="Normal 3 4 3 3 3 5" xfId="8503"/>
    <cellStyle name="Normal 3 4 3 3 3 5 2" xfId="22892"/>
    <cellStyle name="Normal 3 4 3 3 3 5 2 2" xfId="51627"/>
    <cellStyle name="Normal 3 4 3 3 3 5 3" xfId="37303"/>
    <cellStyle name="Normal 3 4 3 3 3 6" xfId="15729"/>
    <cellStyle name="Normal 3 4 3 3 3 6 2" xfId="44465"/>
    <cellStyle name="Normal 3 4 3 3 3 7" xfId="30141"/>
    <cellStyle name="Normal 3 4 3 3 4" xfId="1619"/>
    <cellStyle name="Normal 3 4 3 3 4 2" xfId="3415"/>
    <cellStyle name="Normal 3 4 3 3 4 2 2" xfId="7074"/>
    <cellStyle name="Normal 3 4 3 3 4 2 2 2" xfId="14334"/>
    <cellStyle name="Normal 3 4 3 3 4 2 2 2 2" xfId="28712"/>
    <cellStyle name="Normal 3 4 3 3 4 2 2 2 2 2" xfId="57446"/>
    <cellStyle name="Normal 3 4 3 3 4 2 2 2 3" xfId="43122"/>
    <cellStyle name="Normal 3 4 3 3 4 2 2 3" xfId="21549"/>
    <cellStyle name="Normal 3 4 3 3 4 2 2 3 2" xfId="50284"/>
    <cellStyle name="Normal 3 4 3 3 4 2 2 4" xfId="35960"/>
    <cellStyle name="Normal 3 4 3 3 4 2 3" xfId="10747"/>
    <cellStyle name="Normal 3 4 3 3 4 2 3 2" xfId="25130"/>
    <cellStyle name="Normal 3 4 3 3 4 2 3 2 2" xfId="53865"/>
    <cellStyle name="Normal 3 4 3 3 4 2 3 3" xfId="39541"/>
    <cellStyle name="Normal 3 4 3 3 4 2 4" xfId="17967"/>
    <cellStyle name="Normal 3 4 3 3 4 2 4 2" xfId="46703"/>
    <cellStyle name="Normal 3 4 3 3 4 2 5" xfId="32379"/>
    <cellStyle name="Normal 3 4 3 3 4 3" xfId="5284"/>
    <cellStyle name="Normal 3 4 3 3 4 3 2" xfId="12544"/>
    <cellStyle name="Normal 3 4 3 3 4 3 2 2" xfId="26922"/>
    <cellStyle name="Normal 3 4 3 3 4 3 2 2 2" xfId="55656"/>
    <cellStyle name="Normal 3 4 3 3 4 3 2 3" xfId="41332"/>
    <cellStyle name="Normal 3 4 3 3 4 3 3" xfId="19759"/>
    <cellStyle name="Normal 3 4 3 3 4 3 3 2" xfId="48494"/>
    <cellStyle name="Normal 3 4 3 3 4 3 4" xfId="34170"/>
    <cellStyle name="Normal 3 4 3 3 4 4" xfId="8957"/>
    <cellStyle name="Normal 3 4 3 3 4 4 2" xfId="23340"/>
    <cellStyle name="Normal 3 4 3 3 4 4 2 2" xfId="52075"/>
    <cellStyle name="Normal 3 4 3 3 4 4 3" xfId="37751"/>
    <cellStyle name="Normal 3 4 3 3 4 5" xfId="16177"/>
    <cellStyle name="Normal 3 4 3 3 4 5 2" xfId="44913"/>
    <cellStyle name="Normal 3 4 3 3 4 6" xfId="30589"/>
    <cellStyle name="Normal 3 4 3 3 5" xfId="2519"/>
    <cellStyle name="Normal 3 4 3 3 5 2" xfId="6179"/>
    <cellStyle name="Normal 3 4 3 3 5 2 2" xfId="13439"/>
    <cellStyle name="Normal 3 4 3 3 5 2 2 2" xfId="27817"/>
    <cellStyle name="Normal 3 4 3 3 5 2 2 2 2" xfId="56551"/>
    <cellStyle name="Normal 3 4 3 3 5 2 2 3" xfId="42227"/>
    <cellStyle name="Normal 3 4 3 3 5 2 3" xfId="20654"/>
    <cellStyle name="Normal 3 4 3 3 5 2 3 2" xfId="49389"/>
    <cellStyle name="Normal 3 4 3 3 5 2 4" xfId="35065"/>
    <cellStyle name="Normal 3 4 3 3 5 3" xfId="9852"/>
    <cellStyle name="Normal 3 4 3 3 5 3 2" xfId="24235"/>
    <cellStyle name="Normal 3 4 3 3 5 3 2 2" xfId="52970"/>
    <cellStyle name="Normal 3 4 3 3 5 3 3" xfId="38646"/>
    <cellStyle name="Normal 3 4 3 3 5 4" xfId="17072"/>
    <cellStyle name="Normal 3 4 3 3 5 4 2" xfId="45808"/>
    <cellStyle name="Normal 3 4 3 3 5 5" xfId="31484"/>
    <cellStyle name="Normal 3 4 3 3 6" xfId="4382"/>
    <cellStyle name="Normal 3 4 3 3 6 2" xfId="11649"/>
    <cellStyle name="Normal 3 4 3 3 6 2 2" xfId="26027"/>
    <cellStyle name="Normal 3 4 3 3 6 2 2 2" xfId="54761"/>
    <cellStyle name="Normal 3 4 3 3 6 2 3" xfId="40437"/>
    <cellStyle name="Normal 3 4 3 3 6 3" xfId="18864"/>
    <cellStyle name="Normal 3 4 3 3 6 3 2" xfId="47599"/>
    <cellStyle name="Normal 3 4 3 3 6 4" xfId="33275"/>
    <cellStyle name="Normal 3 4 3 3 7" xfId="8053"/>
    <cellStyle name="Normal 3 4 3 3 7 2" xfId="22445"/>
    <cellStyle name="Normal 3 4 3 3 7 2 2" xfId="51180"/>
    <cellStyle name="Normal 3 4 3 3 7 3" xfId="36856"/>
    <cellStyle name="Normal 3 4 3 3 8" xfId="15282"/>
    <cellStyle name="Normal 3 4 3 3 8 2" xfId="44018"/>
    <cellStyle name="Normal 3 4 3 3 9" xfId="29694"/>
    <cellStyle name="Normal 3 4 3 4" xfId="749"/>
    <cellStyle name="Normal 3 4 3 4 2" xfId="1199"/>
    <cellStyle name="Normal 3 4 3 4 2 2" xfId="2182"/>
    <cellStyle name="Normal 3 4 3 4 2 2 2" xfId="3974"/>
    <cellStyle name="Normal 3 4 3 4 2 2 2 2" xfId="7633"/>
    <cellStyle name="Normal 3 4 3 4 2 2 2 2 2" xfId="14893"/>
    <cellStyle name="Normal 3 4 3 4 2 2 2 2 2 2" xfId="29271"/>
    <cellStyle name="Normal 3 4 3 4 2 2 2 2 2 2 2" xfId="58005"/>
    <cellStyle name="Normal 3 4 3 4 2 2 2 2 2 3" xfId="43681"/>
    <cellStyle name="Normal 3 4 3 4 2 2 2 2 3" xfId="22108"/>
    <cellStyle name="Normal 3 4 3 4 2 2 2 2 3 2" xfId="50843"/>
    <cellStyle name="Normal 3 4 3 4 2 2 2 2 4" xfId="36519"/>
    <cellStyle name="Normal 3 4 3 4 2 2 2 3" xfId="11306"/>
    <cellStyle name="Normal 3 4 3 4 2 2 2 3 2" xfId="25689"/>
    <cellStyle name="Normal 3 4 3 4 2 2 2 3 2 2" xfId="54424"/>
    <cellStyle name="Normal 3 4 3 4 2 2 2 3 3" xfId="40100"/>
    <cellStyle name="Normal 3 4 3 4 2 2 2 4" xfId="18526"/>
    <cellStyle name="Normal 3 4 3 4 2 2 2 4 2" xfId="47262"/>
    <cellStyle name="Normal 3 4 3 4 2 2 2 5" xfId="32938"/>
    <cellStyle name="Normal 3 4 3 4 2 2 3" xfId="5843"/>
    <cellStyle name="Normal 3 4 3 4 2 2 3 2" xfId="13103"/>
    <cellStyle name="Normal 3 4 3 4 2 2 3 2 2" xfId="27481"/>
    <cellStyle name="Normal 3 4 3 4 2 2 3 2 2 2" xfId="56215"/>
    <cellStyle name="Normal 3 4 3 4 2 2 3 2 3" xfId="41891"/>
    <cellStyle name="Normal 3 4 3 4 2 2 3 3" xfId="20318"/>
    <cellStyle name="Normal 3 4 3 4 2 2 3 3 2" xfId="49053"/>
    <cellStyle name="Normal 3 4 3 4 2 2 3 4" xfId="34729"/>
    <cellStyle name="Normal 3 4 3 4 2 2 4" xfId="9516"/>
    <cellStyle name="Normal 3 4 3 4 2 2 4 2" xfId="23899"/>
    <cellStyle name="Normal 3 4 3 4 2 2 4 2 2" xfId="52634"/>
    <cellStyle name="Normal 3 4 3 4 2 2 4 3" xfId="38310"/>
    <cellStyle name="Normal 3 4 3 4 2 2 5" xfId="16736"/>
    <cellStyle name="Normal 3 4 3 4 2 2 5 2" xfId="45472"/>
    <cellStyle name="Normal 3 4 3 4 2 2 6" xfId="31148"/>
    <cellStyle name="Normal 3 4 3 4 2 3" xfId="3078"/>
    <cellStyle name="Normal 3 4 3 4 2 3 2" xfId="6738"/>
    <cellStyle name="Normal 3 4 3 4 2 3 2 2" xfId="13998"/>
    <cellStyle name="Normal 3 4 3 4 2 3 2 2 2" xfId="28376"/>
    <cellStyle name="Normal 3 4 3 4 2 3 2 2 2 2" xfId="57110"/>
    <cellStyle name="Normal 3 4 3 4 2 3 2 2 3" xfId="42786"/>
    <cellStyle name="Normal 3 4 3 4 2 3 2 3" xfId="21213"/>
    <cellStyle name="Normal 3 4 3 4 2 3 2 3 2" xfId="49948"/>
    <cellStyle name="Normal 3 4 3 4 2 3 2 4" xfId="35624"/>
    <cellStyle name="Normal 3 4 3 4 2 3 3" xfId="10411"/>
    <cellStyle name="Normal 3 4 3 4 2 3 3 2" xfId="24794"/>
    <cellStyle name="Normal 3 4 3 4 2 3 3 2 2" xfId="53529"/>
    <cellStyle name="Normal 3 4 3 4 2 3 3 3" xfId="39205"/>
    <cellStyle name="Normal 3 4 3 4 2 3 4" xfId="17631"/>
    <cellStyle name="Normal 3 4 3 4 2 3 4 2" xfId="46367"/>
    <cellStyle name="Normal 3 4 3 4 2 3 5" xfId="32043"/>
    <cellStyle name="Normal 3 4 3 4 2 4" xfId="4943"/>
    <cellStyle name="Normal 3 4 3 4 2 4 2" xfId="12208"/>
    <cellStyle name="Normal 3 4 3 4 2 4 2 2" xfId="26586"/>
    <cellStyle name="Normal 3 4 3 4 2 4 2 2 2" xfId="55320"/>
    <cellStyle name="Normal 3 4 3 4 2 4 2 3" xfId="40996"/>
    <cellStyle name="Normal 3 4 3 4 2 4 3" xfId="19423"/>
    <cellStyle name="Normal 3 4 3 4 2 4 3 2" xfId="48158"/>
    <cellStyle name="Normal 3 4 3 4 2 4 4" xfId="33834"/>
    <cellStyle name="Normal 3 4 3 4 2 5" xfId="8615"/>
    <cellStyle name="Normal 3 4 3 4 2 5 2" xfId="23004"/>
    <cellStyle name="Normal 3 4 3 4 2 5 2 2" xfId="51739"/>
    <cellStyle name="Normal 3 4 3 4 2 5 3" xfId="37415"/>
    <cellStyle name="Normal 3 4 3 4 2 6" xfId="15841"/>
    <cellStyle name="Normal 3 4 3 4 2 6 2" xfId="44577"/>
    <cellStyle name="Normal 3 4 3 4 2 7" xfId="30253"/>
    <cellStyle name="Normal 3 4 3 4 3" xfId="1735"/>
    <cellStyle name="Normal 3 4 3 4 3 2" xfId="3527"/>
    <cellStyle name="Normal 3 4 3 4 3 2 2" xfId="7186"/>
    <cellStyle name="Normal 3 4 3 4 3 2 2 2" xfId="14446"/>
    <cellStyle name="Normal 3 4 3 4 3 2 2 2 2" xfId="28824"/>
    <cellStyle name="Normal 3 4 3 4 3 2 2 2 2 2" xfId="57558"/>
    <cellStyle name="Normal 3 4 3 4 3 2 2 2 3" xfId="43234"/>
    <cellStyle name="Normal 3 4 3 4 3 2 2 3" xfId="21661"/>
    <cellStyle name="Normal 3 4 3 4 3 2 2 3 2" xfId="50396"/>
    <cellStyle name="Normal 3 4 3 4 3 2 2 4" xfId="36072"/>
    <cellStyle name="Normal 3 4 3 4 3 2 3" xfId="10859"/>
    <cellStyle name="Normal 3 4 3 4 3 2 3 2" xfId="25242"/>
    <cellStyle name="Normal 3 4 3 4 3 2 3 2 2" xfId="53977"/>
    <cellStyle name="Normal 3 4 3 4 3 2 3 3" xfId="39653"/>
    <cellStyle name="Normal 3 4 3 4 3 2 4" xfId="18079"/>
    <cellStyle name="Normal 3 4 3 4 3 2 4 2" xfId="46815"/>
    <cellStyle name="Normal 3 4 3 4 3 2 5" xfId="32491"/>
    <cellStyle name="Normal 3 4 3 4 3 3" xfId="5396"/>
    <cellStyle name="Normal 3 4 3 4 3 3 2" xfId="12656"/>
    <cellStyle name="Normal 3 4 3 4 3 3 2 2" xfId="27034"/>
    <cellStyle name="Normal 3 4 3 4 3 3 2 2 2" xfId="55768"/>
    <cellStyle name="Normal 3 4 3 4 3 3 2 3" xfId="41444"/>
    <cellStyle name="Normal 3 4 3 4 3 3 3" xfId="19871"/>
    <cellStyle name="Normal 3 4 3 4 3 3 3 2" xfId="48606"/>
    <cellStyle name="Normal 3 4 3 4 3 3 4" xfId="34282"/>
    <cellStyle name="Normal 3 4 3 4 3 4" xfId="9069"/>
    <cellStyle name="Normal 3 4 3 4 3 4 2" xfId="23452"/>
    <cellStyle name="Normal 3 4 3 4 3 4 2 2" xfId="52187"/>
    <cellStyle name="Normal 3 4 3 4 3 4 3" xfId="37863"/>
    <cellStyle name="Normal 3 4 3 4 3 5" xfId="16289"/>
    <cellStyle name="Normal 3 4 3 4 3 5 2" xfId="45025"/>
    <cellStyle name="Normal 3 4 3 4 3 6" xfId="30701"/>
    <cellStyle name="Normal 3 4 3 4 4" xfId="2631"/>
    <cellStyle name="Normal 3 4 3 4 4 2" xfId="6291"/>
    <cellStyle name="Normal 3 4 3 4 4 2 2" xfId="13551"/>
    <cellStyle name="Normal 3 4 3 4 4 2 2 2" xfId="27929"/>
    <cellStyle name="Normal 3 4 3 4 4 2 2 2 2" xfId="56663"/>
    <cellStyle name="Normal 3 4 3 4 4 2 2 3" xfId="42339"/>
    <cellStyle name="Normal 3 4 3 4 4 2 3" xfId="20766"/>
    <cellStyle name="Normal 3 4 3 4 4 2 3 2" xfId="49501"/>
    <cellStyle name="Normal 3 4 3 4 4 2 4" xfId="35177"/>
    <cellStyle name="Normal 3 4 3 4 4 3" xfId="9964"/>
    <cellStyle name="Normal 3 4 3 4 4 3 2" xfId="24347"/>
    <cellStyle name="Normal 3 4 3 4 4 3 2 2" xfId="53082"/>
    <cellStyle name="Normal 3 4 3 4 4 3 3" xfId="38758"/>
    <cellStyle name="Normal 3 4 3 4 4 4" xfId="17184"/>
    <cellStyle name="Normal 3 4 3 4 4 4 2" xfId="45920"/>
    <cellStyle name="Normal 3 4 3 4 4 5" xfId="31596"/>
    <cellStyle name="Normal 3 4 3 4 5" xfId="4495"/>
    <cellStyle name="Normal 3 4 3 4 5 2" xfId="11761"/>
    <cellStyle name="Normal 3 4 3 4 5 2 2" xfId="26139"/>
    <cellStyle name="Normal 3 4 3 4 5 2 2 2" xfId="54873"/>
    <cellStyle name="Normal 3 4 3 4 5 2 3" xfId="40549"/>
    <cellStyle name="Normal 3 4 3 4 5 3" xfId="18976"/>
    <cellStyle name="Normal 3 4 3 4 5 3 2" xfId="47711"/>
    <cellStyle name="Normal 3 4 3 4 5 4" xfId="33387"/>
    <cellStyle name="Normal 3 4 3 4 6" xfId="8168"/>
    <cellStyle name="Normal 3 4 3 4 6 2" xfId="22557"/>
    <cellStyle name="Normal 3 4 3 4 6 2 2" xfId="51292"/>
    <cellStyle name="Normal 3 4 3 4 6 3" xfId="36968"/>
    <cellStyle name="Normal 3 4 3 4 7" xfId="15394"/>
    <cellStyle name="Normal 3 4 3 4 7 2" xfId="44130"/>
    <cellStyle name="Normal 3 4 3 4 8" xfId="29806"/>
    <cellStyle name="Normal 3 4 3 5" xfId="975"/>
    <cellStyle name="Normal 3 4 3 5 2" xfId="1958"/>
    <cellStyle name="Normal 3 4 3 5 2 2" xfId="3750"/>
    <cellStyle name="Normal 3 4 3 5 2 2 2" xfId="7409"/>
    <cellStyle name="Normal 3 4 3 5 2 2 2 2" xfId="14669"/>
    <cellStyle name="Normal 3 4 3 5 2 2 2 2 2" xfId="29047"/>
    <cellStyle name="Normal 3 4 3 5 2 2 2 2 2 2" xfId="57781"/>
    <cellStyle name="Normal 3 4 3 5 2 2 2 2 3" xfId="43457"/>
    <cellStyle name="Normal 3 4 3 5 2 2 2 3" xfId="21884"/>
    <cellStyle name="Normal 3 4 3 5 2 2 2 3 2" xfId="50619"/>
    <cellStyle name="Normal 3 4 3 5 2 2 2 4" xfId="36295"/>
    <cellStyle name="Normal 3 4 3 5 2 2 3" xfId="11082"/>
    <cellStyle name="Normal 3 4 3 5 2 2 3 2" xfId="25465"/>
    <cellStyle name="Normal 3 4 3 5 2 2 3 2 2" xfId="54200"/>
    <cellStyle name="Normal 3 4 3 5 2 2 3 3" xfId="39876"/>
    <cellStyle name="Normal 3 4 3 5 2 2 4" xfId="18302"/>
    <cellStyle name="Normal 3 4 3 5 2 2 4 2" xfId="47038"/>
    <cellStyle name="Normal 3 4 3 5 2 2 5" xfId="32714"/>
    <cellStyle name="Normal 3 4 3 5 2 3" xfId="5619"/>
    <cellStyle name="Normal 3 4 3 5 2 3 2" xfId="12879"/>
    <cellStyle name="Normal 3 4 3 5 2 3 2 2" xfId="27257"/>
    <cellStyle name="Normal 3 4 3 5 2 3 2 2 2" xfId="55991"/>
    <cellStyle name="Normal 3 4 3 5 2 3 2 3" xfId="41667"/>
    <cellStyle name="Normal 3 4 3 5 2 3 3" xfId="20094"/>
    <cellStyle name="Normal 3 4 3 5 2 3 3 2" xfId="48829"/>
    <cellStyle name="Normal 3 4 3 5 2 3 4" xfId="34505"/>
    <cellStyle name="Normal 3 4 3 5 2 4" xfId="9292"/>
    <cellStyle name="Normal 3 4 3 5 2 4 2" xfId="23675"/>
    <cellStyle name="Normal 3 4 3 5 2 4 2 2" xfId="52410"/>
    <cellStyle name="Normal 3 4 3 5 2 4 3" xfId="38086"/>
    <cellStyle name="Normal 3 4 3 5 2 5" xfId="16512"/>
    <cellStyle name="Normal 3 4 3 5 2 5 2" xfId="45248"/>
    <cellStyle name="Normal 3 4 3 5 2 6" xfId="30924"/>
    <cellStyle name="Normal 3 4 3 5 3" xfId="2854"/>
    <cellStyle name="Normal 3 4 3 5 3 2" xfId="6514"/>
    <cellStyle name="Normal 3 4 3 5 3 2 2" xfId="13774"/>
    <cellStyle name="Normal 3 4 3 5 3 2 2 2" xfId="28152"/>
    <cellStyle name="Normal 3 4 3 5 3 2 2 2 2" xfId="56886"/>
    <cellStyle name="Normal 3 4 3 5 3 2 2 3" xfId="42562"/>
    <cellStyle name="Normal 3 4 3 5 3 2 3" xfId="20989"/>
    <cellStyle name="Normal 3 4 3 5 3 2 3 2" xfId="49724"/>
    <cellStyle name="Normal 3 4 3 5 3 2 4" xfId="35400"/>
    <cellStyle name="Normal 3 4 3 5 3 3" xfId="10187"/>
    <cellStyle name="Normal 3 4 3 5 3 3 2" xfId="24570"/>
    <cellStyle name="Normal 3 4 3 5 3 3 2 2" xfId="53305"/>
    <cellStyle name="Normal 3 4 3 5 3 3 3" xfId="38981"/>
    <cellStyle name="Normal 3 4 3 5 3 4" xfId="17407"/>
    <cellStyle name="Normal 3 4 3 5 3 4 2" xfId="46143"/>
    <cellStyle name="Normal 3 4 3 5 3 5" xfId="31819"/>
    <cellStyle name="Normal 3 4 3 5 4" xfId="4719"/>
    <cellStyle name="Normal 3 4 3 5 4 2" xfId="11984"/>
    <cellStyle name="Normal 3 4 3 5 4 2 2" xfId="26362"/>
    <cellStyle name="Normal 3 4 3 5 4 2 2 2" xfId="55096"/>
    <cellStyle name="Normal 3 4 3 5 4 2 3" xfId="40772"/>
    <cellStyle name="Normal 3 4 3 5 4 3" xfId="19199"/>
    <cellStyle name="Normal 3 4 3 5 4 3 2" xfId="47934"/>
    <cellStyle name="Normal 3 4 3 5 4 4" xfId="33610"/>
    <cellStyle name="Normal 3 4 3 5 5" xfId="8391"/>
    <cellStyle name="Normal 3 4 3 5 5 2" xfId="22780"/>
    <cellStyle name="Normal 3 4 3 5 5 2 2" xfId="51515"/>
    <cellStyle name="Normal 3 4 3 5 5 3" xfId="37191"/>
    <cellStyle name="Normal 3 4 3 5 6" xfId="15617"/>
    <cellStyle name="Normal 3 4 3 5 6 2" xfId="44353"/>
    <cellStyle name="Normal 3 4 3 5 7" xfId="30029"/>
    <cellStyle name="Normal 3 4 3 6" xfId="1494"/>
    <cellStyle name="Normal 3 4 3 6 2" xfId="3303"/>
    <cellStyle name="Normal 3 4 3 6 2 2" xfId="6962"/>
    <cellStyle name="Normal 3 4 3 6 2 2 2" xfId="14222"/>
    <cellStyle name="Normal 3 4 3 6 2 2 2 2" xfId="28600"/>
    <cellStyle name="Normal 3 4 3 6 2 2 2 2 2" xfId="57334"/>
    <cellStyle name="Normal 3 4 3 6 2 2 2 3" xfId="43010"/>
    <cellStyle name="Normal 3 4 3 6 2 2 3" xfId="21437"/>
    <cellStyle name="Normal 3 4 3 6 2 2 3 2" xfId="50172"/>
    <cellStyle name="Normal 3 4 3 6 2 2 4" xfId="35848"/>
    <cellStyle name="Normal 3 4 3 6 2 3" xfId="10635"/>
    <cellStyle name="Normal 3 4 3 6 2 3 2" xfId="25018"/>
    <cellStyle name="Normal 3 4 3 6 2 3 2 2" xfId="53753"/>
    <cellStyle name="Normal 3 4 3 6 2 3 3" xfId="39429"/>
    <cellStyle name="Normal 3 4 3 6 2 4" xfId="17855"/>
    <cellStyle name="Normal 3 4 3 6 2 4 2" xfId="46591"/>
    <cellStyle name="Normal 3 4 3 6 2 5" xfId="32267"/>
    <cellStyle name="Normal 3 4 3 6 3" xfId="5171"/>
    <cellStyle name="Normal 3 4 3 6 3 2" xfId="12432"/>
    <cellStyle name="Normal 3 4 3 6 3 2 2" xfId="26810"/>
    <cellStyle name="Normal 3 4 3 6 3 2 2 2" xfId="55544"/>
    <cellStyle name="Normal 3 4 3 6 3 2 3" xfId="41220"/>
    <cellStyle name="Normal 3 4 3 6 3 3" xfId="19647"/>
    <cellStyle name="Normal 3 4 3 6 3 3 2" xfId="48382"/>
    <cellStyle name="Normal 3 4 3 6 3 4" xfId="34058"/>
    <cellStyle name="Normal 3 4 3 6 4" xfId="8845"/>
    <cellStyle name="Normal 3 4 3 6 4 2" xfId="23228"/>
    <cellStyle name="Normal 3 4 3 6 4 2 2" xfId="51963"/>
    <cellStyle name="Normal 3 4 3 6 4 3" xfId="37639"/>
    <cellStyle name="Normal 3 4 3 6 5" xfId="16065"/>
    <cellStyle name="Normal 3 4 3 6 5 2" xfId="44801"/>
    <cellStyle name="Normal 3 4 3 6 6" xfId="30477"/>
    <cellStyle name="Normal 3 4 3 7" xfId="2407"/>
    <cellStyle name="Normal 3 4 3 7 2" xfId="6067"/>
    <cellStyle name="Normal 3 4 3 7 2 2" xfId="13327"/>
    <cellStyle name="Normal 3 4 3 7 2 2 2" xfId="27705"/>
    <cellStyle name="Normal 3 4 3 7 2 2 2 2" xfId="56439"/>
    <cellStyle name="Normal 3 4 3 7 2 2 3" xfId="42115"/>
    <cellStyle name="Normal 3 4 3 7 2 3" xfId="20542"/>
    <cellStyle name="Normal 3 4 3 7 2 3 2" xfId="49277"/>
    <cellStyle name="Normal 3 4 3 7 2 4" xfId="34953"/>
    <cellStyle name="Normal 3 4 3 7 3" xfId="9740"/>
    <cellStyle name="Normal 3 4 3 7 3 2" xfId="24123"/>
    <cellStyle name="Normal 3 4 3 7 3 2 2" xfId="52858"/>
    <cellStyle name="Normal 3 4 3 7 3 3" xfId="38534"/>
    <cellStyle name="Normal 3 4 3 7 4" xfId="16960"/>
    <cellStyle name="Normal 3 4 3 7 4 2" xfId="45696"/>
    <cellStyle name="Normal 3 4 3 7 5" xfId="31372"/>
    <cellStyle name="Normal 3 4 3 8" xfId="4264"/>
    <cellStyle name="Normal 3 4 3 8 2" xfId="11536"/>
    <cellStyle name="Normal 3 4 3 8 2 2" xfId="25915"/>
    <cellStyle name="Normal 3 4 3 8 2 2 2" xfId="54649"/>
    <cellStyle name="Normal 3 4 3 8 2 3" xfId="40325"/>
    <cellStyle name="Normal 3 4 3 8 3" xfId="18752"/>
    <cellStyle name="Normal 3 4 3 8 3 2" xfId="47487"/>
    <cellStyle name="Normal 3 4 3 8 4" xfId="33163"/>
    <cellStyle name="Normal 3 4 3 9" xfId="7932"/>
    <cellStyle name="Normal 3 4 3 9 2" xfId="22333"/>
    <cellStyle name="Normal 3 4 3 9 2 2" xfId="51068"/>
    <cellStyle name="Normal 3 4 3 9 3" xfId="36744"/>
    <cellStyle name="Normal 3 4 4" xfId="420"/>
    <cellStyle name="Normal 3 4 4 10" xfId="29610"/>
    <cellStyle name="Normal 3 4 4 2" xfId="620"/>
    <cellStyle name="Normal 3 4 4 2 2" xfId="892"/>
    <cellStyle name="Normal 3 4 4 2 2 2" xfId="1339"/>
    <cellStyle name="Normal 3 4 4 2 2 2 2" xfId="2322"/>
    <cellStyle name="Normal 3 4 4 2 2 2 2 2" xfId="4114"/>
    <cellStyle name="Normal 3 4 4 2 2 2 2 2 2" xfId="7773"/>
    <cellStyle name="Normal 3 4 4 2 2 2 2 2 2 2" xfId="15033"/>
    <cellStyle name="Normal 3 4 4 2 2 2 2 2 2 2 2" xfId="29411"/>
    <cellStyle name="Normal 3 4 4 2 2 2 2 2 2 2 2 2" xfId="58145"/>
    <cellStyle name="Normal 3 4 4 2 2 2 2 2 2 2 3" xfId="43821"/>
    <cellStyle name="Normal 3 4 4 2 2 2 2 2 2 3" xfId="22248"/>
    <cellStyle name="Normal 3 4 4 2 2 2 2 2 2 3 2" xfId="50983"/>
    <cellStyle name="Normal 3 4 4 2 2 2 2 2 2 4" xfId="36659"/>
    <cellStyle name="Normal 3 4 4 2 2 2 2 2 3" xfId="11446"/>
    <cellStyle name="Normal 3 4 4 2 2 2 2 2 3 2" xfId="25829"/>
    <cellStyle name="Normal 3 4 4 2 2 2 2 2 3 2 2" xfId="54564"/>
    <cellStyle name="Normal 3 4 4 2 2 2 2 2 3 3" xfId="40240"/>
    <cellStyle name="Normal 3 4 4 2 2 2 2 2 4" xfId="18666"/>
    <cellStyle name="Normal 3 4 4 2 2 2 2 2 4 2" xfId="47402"/>
    <cellStyle name="Normal 3 4 4 2 2 2 2 2 5" xfId="33078"/>
    <cellStyle name="Normal 3 4 4 2 2 2 2 3" xfId="5983"/>
    <cellStyle name="Normal 3 4 4 2 2 2 2 3 2" xfId="13243"/>
    <cellStyle name="Normal 3 4 4 2 2 2 2 3 2 2" xfId="27621"/>
    <cellStyle name="Normal 3 4 4 2 2 2 2 3 2 2 2" xfId="56355"/>
    <cellStyle name="Normal 3 4 4 2 2 2 2 3 2 3" xfId="42031"/>
    <cellStyle name="Normal 3 4 4 2 2 2 2 3 3" xfId="20458"/>
    <cellStyle name="Normal 3 4 4 2 2 2 2 3 3 2" xfId="49193"/>
    <cellStyle name="Normal 3 4 4 2 2 2 2 3 4" xfId="34869"/>
    <cellStyle name="Normal 3 4 4 2 2 2 2 4" xfId="9656"/>
    <cellStyle name="Normal 3 4 4 2 2 2 2 4 2" xfId="24039"/>
    <cellStyle name="Normal 3 4 4 2 2 2 2 4 2 2" xfId="52774"/>
    <cellStyle name="Normal 3 4 4 2 2 2 2 4 3" xfId="38450"/>
    <cellStyle name="Normal 3 4 4 2 2 2 2 5" xfId="16876"/>
    <cellStyle name="Normal 3 4 4 2 2 2 2 5 2" xfId="45612"/>
    <cellStyle name="Normal 3 4 4 2 2 2 2 6" xfId="31288"/>
    <cellStyle name="Normal 3 4 4 2 2 2 3" xfId="3218"/>
    <cellStyle name="Normal 3 4 4 2 2 2 3 2" xfId="6878"/>
    <cellStyle name="Normal 3 4 4 2 2 2 3 2 2" xfId="14138"/>
    <cellStyle name="Normal 3 4 4 2 2 2 3 2 2 2" xfId="28516"/>
    <cellStyle name="Normal 3 4 4 2 2 2 3 2 2 2 2" xfId="57250"/>
    <cellStyle name="Normal 3 4 4 2 2 2 3 2 2 3" xfId="42926"/>
    <cellStyle name="Normal 3 4 4 2 2 2 3 2 3" xfId="21353"/>
    <cellStyle name="Normal 3 4 4 2 2 2 3 2 3 2" xfId="50088"/>
    <cellStyle name="Normal 3 4 4 2 2 2 3 2 4" xfId="35764"/>
    <cellStyle name="Normal 3 4 4 2 2 2 3 3" xfId="10551"/>
    <cellStyle name="Normal 3 4 4 2 2 2 3 3 2" xfId="24934"/>
    <cellStyle name="Normal 3 4 4 2 2 2 3 3 2 2" xfId="53669"/>
    <cellStyle name="Normal 3 4 4 2 2 2 3 3 3" xfId="39345"/>
    <cellStyle name="Normal 3 4 4 2 2 2 3 4" xfId="17771"/>
    <cellStyle name="Normal 3 4 4 2 2 2 3 4 2" xfId="46507"/>
    <cellStyle name="Normal 3 4 4 2 2 2 3 5" xfId="32183"/>
    <cellStyle name="Normal 3 4 4 2 2 2 4" xfId="5083"/>
    <cellStyle name="Normal 3 4 4 2 2 2 4 2" xfId="12348"/>
    <cellStyle name="Normal 3 4 4 2 2 2 4 2 2" xfId="26726"/>
    <cellStyle name="Normal 3 4 4 2 2 2 4 2 2 2" xfId="55460"/>
    <cellStyle name="Normal 3 4 4 2 2 2 4 2 3" xfId="41136"/>
    <cellStyle name="Normal 3 4 4 2 2 2 4 3" xfId="19563"/>
    <cellStyle name="Normal 3 4 4 2 2 2 4 3 2" xfId="48298"/>
    <cellStyle name="Normal 3 4 4 2 2 2 4 4" xfId="33974"/>
    <cellStyle name="Normal 3 4 4 2 2 2 5" xfId="8755"/>
    <cellStyle name="Normal 3 4 4 2 2 2 5 2" xfId="23144"/>
    <cellStyle name="Normal 3 4 4 2 2 2 5 2 2" xfId="51879"/>
    <cellStyle name="Normal 3 4 4 2 2 2 5 3" xfId="37555"/>
    <cellStyle name="Normal 3 4 4 2 2 2 6" xfId="15981"/>
    <cellStyle name="Normal 3 4 4 2 2 2 6 2" xfId="44717"/>
    <cellStyle name="Normal 3 4 4 2 2 2 7" xfId="30393"/>
    <cellStyle name="Normal 3 4 4 2 2 3" xfId="1875"/>
    <cellStyle name="Normal 3 4 4 2 2 3 2" xfId="3667"/>
    <cellStyle name="Normal 3 4 4 2 2 3 2 2" xfId="7326"/>
    <cellStyle name="Normal 3 4 4 2 2 3 2 2 2" xfId="14586"/>
    <cellStyle name="Normal 3 4 4 2 2 3 2 2 2 2" xfId="28964"/>
    <cellStyle name="Normal 3 4 4 2 2 3 2 2 2 2 2" xfId="57698"/>
    <cellStyle name="Normal 3 4 4 2 2 3 2 2 2 3" xfId="43374"/>
    <cellStyle name="Normal 3 4 4 2 2 3 2 2 3" xfId="21801"/>
    <cellStyle name="Normal 3 4 4 2 2 3 2 2 3 2" xfId="50536"/>
    <cellStyle name="Normal 3 4 4 2 2 3 2 2 4" xfId="36212"/>
    <cellStyle name="Normal 3 4 4 2 2 3 2 3" xfId="10999"/>
    <cellStyle name="Normal 3 4 4 2 2 3 2 3 2" xfId="25382"/>
    <cellStyle name="Normal 3 4 4 2 2 3 2 3 2 2" xfId="54117"/>
    <cellStyle name="Normal 3 4 4 2 2 3 2 3 3" xfId="39793"/>
    <cellStyle name="Normal 3 4 4 2 2 3 2 4" xfId="18219"/>
    <cellStyle name="Normal 3 4 4 2 2 3 2 4 2" xfId="46955"/>
    <cellStyle name="Normal 3 4 4 2 2 3 2 5" xfId="32631"/>
    <cellStyle name="Normal 3 4 4 2 2 3 3" xfId="5536"/>
    <cellStyle name="Normal 3 4 4 2 2 3 3 2" xfId="12796"/>
    <cellStyle name="Normal 3 4 4 2 2 3 3 2 2" xfId="27174"/>
    <cellStyle name="Normal 3 4 4 2 2 3 3 2 2 2" xfId="55908"/>
    <cellStyle name="Normal 3 4 4 2 2 3 3 2 3" xfId="41584"/>
    <cellStyle name="Normal 3 4 4 2 2 3 3 3" xfId="20011"/>
    <cellStyle name="Normal 3 4 4 2 2 3 3 3 2" xfId="48746"/>
    <cellStyle name="Normal 3 4 4 2 2 3 3 4" xfId="34422"/>
    <cellStyle name="Normal 3 4 4 2 2 3 4" xfId="9209"/>
    <cellStyle name="Normal 3 4 4 2 2 3 4 2" xfId="23592"/>
    <cellStyle name="Normal 3 4 4 2 2 3 4 2 2" xfId="52327"/>
    <cellStyle name="Normal 3 4 4 2 2 3 4 3" xfId="38003"/>
    <cellStyle name="Normal 3 4 4 2 2 3 5" xfId="16429"/>
    <cellStyle name="Normal 3 4 4 2 2 3 5 2" xfId="45165"/>
    <cellStyle name="Normal 3 4 4 2 2 3 6" xfId="30841"/>
    <cellStyle name="Normal 3 4 4 2 2 4" xfId="2771"/>
    <cellStyle name="Normal 3 4 4 2 2 4 2" xfId="6431"/>
    <cellStyle name="Normal 3 4 4 2 2 4 2 2" xfId="13691"/>
    <cellStyle name="Normal 3 4 4 2 2 4 2 2 2" xfId="28069"/>
    <cellStyle name="Normal 3 4 4 2 2 4 2 2 2 2" xfId="56803"/>
    <cellStyle name="Normal 3 4 4 2 2 4 2 2 3" xfId="42479"/>
    <cellStyle name="Normal 3 4 4 2 2 4 2 3" xfId="20906"/>
    <cellStyle name="Normal 3 4 4 2 2 4 2 3 2" xfId="49641"/>
    <cellStyle name="Normal 3 4 4 2 2 4 2 4" xfId="35317"/>
    <cellStyle name="Normal 3 4 4 2 2 4 3" xfId="10104"/>
    <cellStyle name="Normal 3 4 4 2 2 4 3 2" xfId="24487"/>
    <cellStyle name="Normal 3 4 4 2 2 4 3 2 2" xfId="53222"/>
    <cellStyle name="Normal 3 4 4 2 2 4 3 3" xfId="38898"/>
    <cellStyle name="Normal 3 4 4 2 2 4 4" xfId="17324"/>
    <cellStyle name="Normal 3 4 4 2 2 4 4 2" xfId="46060"/>
    <cellStyle name="Normal 3 4 4 2 2 4 5" xfId="31736"/>
    <cellStyle name="Normal 3 4 4 2 2 5" xfId="4636"/>
    <cellStyle name="Normal 3 4 4 2 2 5 2" xfId="11901"/>
    <cellStyle name="Normal 3 4 4 2 2 5 2 2" xfId="26279"/>
    <cellStyle name="Normal 3 4 4 2 2 5 2 2 2" xfId="55013"/>
    <cellStyle name="Normal 3 4 4 2 2 5 2 3" xfId="40689"/>
    <cellStyle name="Normal 3 4 4 2 2 5 3" xfId="19116"/>
    <cellStyle name="Normal 3 4 4 2 2 5 3 2" xfId="47851"/>
    <cellStyle name="Normal 3 4 4 2 2 5 4" xfId="33527"/>
    <cellStyle name="Normal 3 4 4 2 2 6" xfId="8308"/>
    <cellStyle name="Normal 3 4 4 2 2 6 2" xfId="22697"/>
    <cellStyle name="Normal 3 4 4 2 2 6 2 2" xfId="51432"/>
    <cellStyle name="Normal 3 4 4 2 2 6 3" xfId="37108"/>
    <cellStyle name="Normal 3 4 4 2 2 7" xfId="15534"/>
    <cellStyle name="Normal 3 4 4 2 2 7 2" xfId="44270"/>
    <cellStyle name="Normal 3 4 4 2 2 8" xfId="29946"/>
    <cellStyle name="Normal 3 4 4 2 3" xfId="1115"/>
    <cellStyle name="Normal 3 4 4 2 3 2" xfId="2098"/>
    <cellStyle name="Normal 3 4 4 2 3 2 2" xfId="3890"/>
    <cellStyle name="Normal 3 4 4 2 3 2 2 2" xfId="7549"/>
    <cellStyle name="Normal 3 4 4 2 3 2 2 2 2" xfId="14809"/>
    <cellStyle name="Normal 3 4 4 2 3 2 2 2 2 2" xfId="29187"/>
    <cellStyle name="Normal 3 4 4 2 3 2 2 2 2 2 2" xfId="57921"/>
    <cellStyle name="Normal 3 4 4 2 3 2 2 2 2 3" xfId="43597"/>
    <cellStyle name="Normal 3 4 4 2 3 2 2 2 3" xfId="22024"/>
    <cellStyle name="Normal 3 4 4 2 3 2 2 2 3 2" xfId="50759"/>
    <cellStyle name="Normal 3 4 4 2 3 2 2 2 4" xfId="36435"/>
    <cellStyle name="Normal 3 4 4 2 3 2 2 3" xfId="11222"/>
    <cellStyle name="Normal 3 4 4 2 3 2 2 3 2" xfId="25605"/>
    <cellStyle name="Normal 3 4 4 2 3 2 2 3 2 2" xfId="54340"/>
    <cellStyle name="Normal 3 4 4 2 3 2 2 3 3" xfId="40016"/>
    <cellStyle name="Normal 3 4 4 2 3 2 2 4" xfId="18442"/>
    <cellStyle name="Normal 3 4 4 2 3 2 2 4 2" xfId="47178"/>
    <cellStyle name="Normal 3 4 4 2 3 2 2 5" xfId="32854"/>
    <cellStyle name="Normal 3 4 4 2 3 2 3" xfId="5759"/>
    <cellStyle name="Normal 3 4 4 2 3 2 3 2" xfId="13019"/>
    <cellStyle name="Normal 3 4 4 2 3 2 3 2 2" xfId="27397"/>
    <cellStyle name="Normal 3 4 4 2 3 2 3 2 2 2" xfId="56131"/>
    <cellStyle name="Normal 3 4 4 2 3 2 3 2 3" xfId="41807"/>
    <cellStyle name="Normal 3 4 4 2 3 2 3 3" xfId="20234"/>
    <cellStyle name="Normal 3 4 4 2 3 2 3 3 2" xfId="48969"/>
    <cellStyle name="Normal 3 4 4 2 3 2 3 4" xfId="34645"/>
    <cellStyle name="Normal 3 4 4 2 3 2 4" xfId="9432"/>
    <cellStyle name="Normal 3 4 4 2 3 2 4 2" xfId="23815"/>
    <cellStyle name="Normal 3 4 4 2 3 2 4 2 2" xfId="52550"/>
    <cellStyle name="Normal 3 4 4 2 3 2 4 3" xfId="38226"/>
    <cellStyle name="Normal 3 4 4 2 3 2 5" xfId="16652"/>
    <cellStyle name="Normal 3 4 4 2 3 2 5 2" xfId="45388"/>
    <cellStyle name="Normal 3 4 4 2 3 2 6" xfId="31064"/>
    <cellStyle name="Normal 3 4 4 2 3 3" xfId="2994"/>
    <cellStyle name="Normal 3 4 4 2 3 3 2" xfId="6654"/>
    <cellStyle name="Normal 3 4 4 2 3 3 2 2" xfId="13914"/>
    <cellStyle name="Normal 3 4 4 2 3 3 2 2 2" xfId="28292"/>
    <cellStyle name="Normal 3 4 4 2 3 3 2 2 2 2" xfId="57026"/>
    <cellStyle name="Normal 3 4 4 2 3 3 2 2 3" xfId="42702"/>
    <cellStyle name="Normal 3 4 4 2 3 3 2 3" xfId="21129"/>
    <cellStyle name="Normal 3 4 4 2 3 3 2 3 2" xfId="49864"/>
    <cellStyle name="Normal 3 4 4 2 3 3 2 4" xfId="35540"/>
    <cellStyle name="Normal 3 4 4 2 3 3 3" xfId="10327"/>
    <cellStyle name="Normal 3 4 4 2 3 3 3 2" xfId="24710"/>
    <cellStyle name="Normal 3 4 4 2 3 3 3 2 2" xfId="53445"/>
    <cellStyle name="Normal 3 4 4 2 3 3 3 3" xfId="39121"/>
    <cellStyle name="Normal 3 4 4 2 3 3 4" xfId="17547"/>
    <cellStyle name="Normal 3 4 4 2 3 3 4 2" xfId="46283"/>
    <cellStyle name="Normal 3 4 4 2 3 3 5" xfId="31959"/>
    <cellStyle name="Normal 3 4 4 2 3 4" xfId="4859"/>
    <cellStyle name="Normal 3 4 4 2 3 4 2" xfId="12124"/>
    <cellStyle name="Normal 3 4 4 2 3 4 2 2" xfId="26502"/>
    <cellStyle name="Normal 3 4 4 2 3 4 2 2 2" xfId="55236"/>
    <cellStyle name="Normal 3 4 4 2 3 4 2 3" xfId="40912"/>
    <cellStyle name="Normal 3 4 4 2 3 4 3" xfId="19339"/>
    <cellStyle name="Normal 3 4 4 2 3 4 3 2" xfId="48074"/>
    <cellStyle name="Normal 3 4 4 2 3 4 4" xfId="33750"/>
    <cellStyle name="Normal 3 4 4 2 3 5" xfId="8531"/>
    <cellStyle name="Normal 3 4 4 2 3 5 2" xfId="22920"/>
    <cellStyle name="Normal 3 4 4 2 3 5 2 2" xfId="51655"/>
    <cellStyle name="Normal 3 4 4 2 3 5 3" xfId="37331"/>
    <cellStyle name="Normal 3 4 4 2 3 6" xfId="15757"/>
    <cellStyle name="Normal 3 4 4 2 3 6 2" xfId="44493"/>
    <cellStyle name="Normal 3 4 4 2 3 7" xfId="30169"/>
    <cellStyle name="Normal 3 4 4 2 4" xfId="1647"/>
    <cellStyle name="Normal 3 4 4 2 4 2" xfId="3443"/>
    <cellStyle name="Normal 3 4 4 2 4 2 2" xfId="7102"/>
    <cellStyle name="Normal 3 4 4 2 4 2 2 2" xfId="14362"/>
    <cellStyle name="Normal 3 4 4 2 4 2 2 2 2" xfId="28740"/>
    <cellStyle name="Normal 3 4 4 2 4 2 2 2 2 2" xfId="57474"/>
    <cellStyle name="Normal 3 4 4 2 4 2 2 2 3" xfId="43150"/>
    <cellStyle name="Normal 3 4 4 2 4 2 2 3" xfId="21577"/>
    <cellStyle name="Normal 3 4 4 2 4 2 2 3 2" xfId="50312"/>
    <cellStyle name="Normal 3 4 4 2 4 2 2 4" xfId="35988"/>
    <cellStyle name="Normal 3 4 4 2 4 2 3" xfId="10775"/>
    <cellStyle name="Normal 3 4 4 2 4 2 3 2" xfId="25158"/>
    <cellStyle name="Normal 3 4 4 2 4 2 3 2 2" xfId="53893"/>
    <cellStyle name="Normal 3 4 4 2 4 2 3 3" xfId="39569"/>
    <cellStyle name="Normal 3 4 4 2 4 2 4" xfId="17995"/>
    <cellStyle name="Normal 3 4 4 2 4 2 4 2" xfId="46731"/>
    <cellStyle name="Normal 3 4 4 2 4 2 5" xfId="32407"/>
    <cellStyle name="Normal 3 4 4 2 4 3" xfId="5312"/>
    <cellStyle name="Normal 3 4 4 2 4 3 2" xfId="12572"/>
    <cellStyle name="Normal 3 4 4 2 4 3 2 2" xfId="26950"/>
    <cellStyle name="Normal 3 4 4 2 4 3 2 2 2" xfId="55684"/>
    <cellStyle name="Normal 3 4 4 2 4 3 2 3" xfId="41360"/>
    <cellStyle name="Normal 3 4 4 2 4 3 3" xfId="19787"/>
    <cellStyle name="Normal 3 4 4 2 4 3 3 2" xfId="48522"/>
    <cellStyle name="Normal 3 4 4 2 4 3 4" xfId="34198"/>
    <cellStyle name="Normal 3 4 4 2 4 4" xfId="8985"/>
    <cellStyle name="Normal 3 4 4 2 4 4 2" xfId="23368"/>
    <cellStyle name="Normal 3 4 4 2 4 4 2 2" xfId="52103"/>
    <cellStyle name="Normal 3 4 4 2 4 4 3" xfId="37779"/>
    <cellStyle name="Normal 3 4 4 2 4 5" xfId="16205"/>
    <cellStyle name="Normal 3 4 4 2 4 5 2" xfId="44941"/>
    <cellStyle name="Normal 3 4 4 2 4 6" xfId="30617"/>
    <cellStyle name="Normal 3 4 4 2 5" xfId="2547"/>
    <cellStyle name="Normal 3 4 4 2 5 2" xfId="6207"/>
    <cellStyle name="Normal 3 4 4 2 5 2 2" xfId="13467"/>
    <cellStyle name="Normal 3 4 4 2 5 2 2 2" xfId="27845"/>
    <cellStyle name="Normal 3 4 4 2 5 2 2 2 2" xfId="56579"/>
    <cellStyle name="Normal 3 4 4 2 5 2 2 3" xfId="42255"/>
    <cellStyle name="Normal 3 4 4 2 5 2 3" xfId="20682"/>
    <cellStyle name="Normal 3 4 4 2 5 2 3 2" xfId="49417"/>
    <cellStyle name="Normal 3 4 4 2 5 2 4" xfId="35093"/>
    <cellStyle name="Normal 3 4 4 2 5 3" xfId="9880"/>
    <cellStyle name="Normal 3 4 4 2 5 3 2" xfId="24263"/>
    <cellStyle name="Normal 3 4 4 2 5 3 2 2" xfId="52998"/>
    <cellStyle name="Normal 3 4 4 2 5 3 3" xfId="38674"/>
    <cellStyle name="Normal 3 4 4 2 5 4" xfId="17100"/>
    <cellStyle name="Normal 3 4 4 2 5 4 2" xfId="45836"/>
    <cellStyle name="Normal 3 4 4 2 5 5" xfId="31512"/>
    <cellStyle name="Normal 3 4 4 2 6" xfId="4410"/>
    <cellStyle name="Normal 3 4 4 2 6 2" xfId="11677"/>
    <cellStyle name="Normal 3 4 4 2 6 2 2" xfId="26055"/>
    <cellStyle name="Normal 3 4 4 2 6 2 2 2" xfId="54789"/>
    <cellStyle name="Normal 3 4 4 2 6 2 3" xfId="40465"/>
    <cellStyle name="Normal 3 4 4 2 6 3" xfId="18892"/>
    <cellStyle name="Normal 3 4 4 2 6 3 2" xfId="47627"/>
    <cellStyle name="Normal 3 4 4 2 6 4" xfId="33303"/>
    <cellStyle name="Normal 3 4 4 2 7" xfId="8081"/>
    <cellStyle name="Normal 3 4 4 2 7 2" xfId="22473"/>
    <cellStyle name="Normal 3 4 4 2 7 2 2" xfId="51208"/>
    <cellStyle name="Normal 3 4 4 2 7 3" xfId="36884"/>
    <cellStyle name="Normal 3 4 4 2 8" xfId="15310"/>
    <cellStyle name="Normal 3 4 4 2 8 2" xfId="44046"/>
    <cellStyle name="Normal 3 4 4 2 9" xfId="29722"/>
    <cellStyle name="Normal 3 4 4 3" xfId="778"/>
    <cellStyle name="Normal 3 4 4 3 2" xfId="1227"/>
    <cellStyle name="Normal 3 4 4 3 2 2" xfId="2210"/>
    <cellStyle name="Normal 3 4 4 3 2 2 2" xfId="4002"/>
    <cellStyle name="Normal 3 4 4 3 2 2 2 2" xfId="7661"/>
    <cellStyle name="Normal 3 4 4 3 2 2 2 2 2" xfId="14921"/>
    <cellStyle name="Normal 3 4 4 3 2 2 2 2 2 2" xfId="29299"/>
    <cellStyle name="Normal 3 4 4 3 2 2 2 2 2 2 2" xfId="58033"/>
    <cellStyle name="Normal 3 4 4 3 2 2 2 2 2 3" xfId="43709"/>
    <cellStyle name="Normal 3 4 4 3 2 2 2 2 3" xfId="22136"/>
    <cellStyle name="Normal 3 4 4 3 2 2 2 2 3 2" xfId="50871"/>
    <cellStyle name="Normal 3 4 4 3 2 2 2 2 4" xfId="36547"/>
    <cellStyle name="Normal 3 4 4 3 2 2 2 3" xfId="11334"/>
    <cellStyle name="Normal 3 4 4 3 2 2 2 3 2" xfId="25717"/>
    <cellStyle name="Normal 3 4 4 3 2 2 2 3 2 2" xfId="54452"/>
    <cellStyle name="Normal 3 4 4 3 2 2 2 3 3" xfId="40128"/>
    <cellStyle name="Normal 3 4 4 3 2 2 2 4" xfId="18554"/>
    <cellStyle name="Normal 3 4 4 3 2 2 2 4 2" xfId="47290"/>
    <cellStyle name="Normal 3 4 4 3 2 2 2 5" xfId="32966"/>
    <cellStyle name="Normal 3 4 4 3 2 2 3" xfId="5871"/>
    <cellStyle name="Normal 3 4 4 3 2 2 3 2" xfId="13131"/>
    <cellStyle name="Normal 3 4 4 3 2 2 3 2 2" xfId="27509"/>
    <cellStyle name="Normal 3 4 4 3 2 2 3 2 2 2" xfId="56243"/>
    <cellStyle name="Normal 3 4 4 3 2 2 3 2 3" xfId="41919"/>
    <cellStyle name="Normal 3 4 4 3 2 2 3 3" xfId="20346"/>
    <cellStyle name="Normal 3 4 4 3 2 2 3 3 2" xfId="49081"/>
    <cellStyle name="Normal 3 4 4 3 2 2 3 4" xfId="34757"/>
    <cellStyle name="Normal 3 4 4 3 2 2 4" xfId="9544"/>
    <cellStyle name="Normal 3 4 4 3 2 2 4 2" xfId="23927"/>
    <cellStyle name="Normal 3 4 4 3 2 2 4 2 2" xfId="52662"/>
    <cellStyle name="Normal 3 4 4 3 2 2 4 3" xfId="38338"/>
    <cellStyle name="Normal 3 4 4 3 2 2 5" xfId="16764"/>
    <cellStyle name="Normal 3 4 4 3 2 2 5 2" xfId="45500"/>
    <cellStyle name="Normal 3 4 4 3 2 2 6" xfId="31176"/>
    <cellStyle name="Normal 3 4 4 3 2 3" xfId="3106"/>
    <cellStyle name="Normal 3 4 4 3 2 3 2" xfId="6766"/>
    <cellStyle name="Normal 3 4 4 3 2 3 2 2" xfId="14026"/>
    <cellStyle name="Normal 3 4 4 3 2 3 2 2 2" xfId="28404"/>
    <cellStyle name="Normal 3 4 4 3 2 3 2 2 2 2" xfId="57138"/>
    <cellStyle name="Normal 3 4 4 3 2 3 2 2 3" xfId="42814"/>
    <cellStyle name="Normal 3 4 4 3 2 3 2 3" xfId="21241"/>
    <cellStyle name="Normal 3 4 4 3 2 3 2 3 2" xfId="49976"/>
    <cellStyle name="Normal 3 4 4 3 2 3 2 4" xfId="35652"/>
    <cellStyle name="Normal 3 4 4 3 2 3 3" xfId="10439"/>
    <cellStyle name="Normal 3 4 4 3 2 3 3 2" xfId="24822"/>
    <cellStyle name="Normal 3 4 4 3 2 3 3 2 2" xfId="53557"/>
    <cellStyle name="Normal 3 4 4 3 2 3 3 3" xfId="39233"/>
    <cellStyle name="Normal 3 4 4 3 2 3 4" xfId="17659"/>
    <cellStyle name="Normal 3 4 4 3 2 3 4 2" xfId="46395"/>
    <cellStyle name="Normal 3 4 4 3 2 3 5" xfId="32071"/>
    <cellStyle name="Normal 3 4 4 3 2 4" xfId="4971"/>
    <cellStyle name="Normal 3 4 4 3 2 4 2" xfId="12236"/>
    <cellStyle name="Normal 3 4 4 3 2 4 2 2" xfId="26614"/>
    <cellStyle name="Normal 3 4 4 3 2 4 2 2 2" xfId="55348"/>
    <cellStyle name="Normal 3 4 4 3 2 4 2 3" xfId="41024"/>
    <cellStyle name="Normal 3 4 4 3 2 4 3" xfId="19451"/>
    <cellStyle name="Normal 3 4 4 3 2 4 3 2" xfId="48186"/>
    <cellStyle name="Normal 3 4 4 3 2 4 4" xfId="33862"/>
    <cellStyle name="Normal 3 4 4 3 2 5" xfId="8643"/>
    <cellStyle name="Normal 3 4 4 3 2 5 2" xfId="23032"/>
    <cellStyle name="Normal 3 4 4 3 2 5 2 2" xfId="51767"/>
    <cellStyle name="Normal 3 4 4 3 2 5 3" xfId="37443"/>
    <cellStyle name="Normal 3 4 4 3 2 6" xfId="15869"/>
    <cellStyle name="Normal 3 4 4 3 2 6 2" xfId="44605"/>
    <cellStyle name="Normal 3 4 4 3 2 7" xfId="30281"/>
    <cellStyle name="Normal 3 4 4 3 3" xfId="1763"/>
    <cellStyle name="Normal 3 4 4 3 3 2" xfId="3555"/>
    <cellStyle name="Normal 3 4 4 3 3 2 2" xfId="7214"/>
    <cellStyle name="Normal 3 4 4 3 3 2 2 2" xfId="14474"/>
    <cellStyle name="Normal 3 4 4 3 3 2 2 2 2" xfId="28852"/>
    <cellStyle name="Normal 3 4 4 3 3 2 2 2 2 2" xfId="57586"/>
    <cellStyle name="Normal 3 4 4 3 3 2 2 2 3" xfId="43262"/>
    <cellStyle name="Normal 3 4 4 3 3 2 2 3" xfId="21689"/>
    <cellStyle name="Normal 3 4 4 3 3 2 2 3 2" xfId="50424"/>
    <cellStyle name="Normal 3 4 4 3 3 2 2 4" xfId="36100"/>
    <cellStyle name="Normal 3 4 4 3 3 2 3" xfId="10887"/>
    <cellStyle name="Normal 3 4 4 3 3 2 3 2" xfId="25270"/>
    <cellStyle name="Normal 3 4 4 3 3 2 3 2 2" xfId="54005"/>
    <cellStyle name="Normal 3 4 4 3 3 2 3 3" xfId="39681"/>
    <cellStyle name="Normal 3 4 4 3 3 2 4" xfId="18107"/>
    <cellStyle name="Normal 3 4 4 3 3 2 4 2" xfId="46843"/>
    <cellStyle name="Normal 3 4 4 3 3 2 5" xfId="32519"/>
    <cellStyle name="Normal 3 4 4 3 3 3" xfId="5424"/>
    <cellStyle name="Normal 3 4 4 3 3 3 2" xfId="12684"/>
    <cellStyle name="Normal 3 4 4 3 3 3 2 2" xfId="27062"/>
    <cellStyle name="Normal 3 4 4 3 3 3 2 2 2" xfId="55796"/>
    <cellStyle name="Normal 3 4 4 3 3 3 2 3" xfId="41472"/>
    <cellStyle name="Normal 3 4 4 3 3 3 3" xfId="19899"/>
    <cellStyle name="Normal 3 4 4 3 3 3 3 2" xfId="48634"/>
    <cellStyle name="Normal 3 4 4 3 3 3 4" xfId="34310"/>
    <cellStyle name="Normal 3 4 4 3 3 4" xfId="9097"/>
    <cellStyle name="Normal 3 4 4 3 3 4 2" xfId="23480"/>
    <cellStyle name="Normal 3 4 4 3 3 4 2 2" xfId="52215"/>
    <cellStyle name="Normal 3 4 4 3 3 4 3" xfId="37891"/>
    <cellStyle name="Normal 3 4 4 3 3 5" xfId="16317"/>
    <cellStyle name="Normal 3 4 4 3 3 5 2" xfId="45053"/>
    <cellStyle name="Normal 3 4 4 3 3 6" xfId="30729"/>
    <cellStyle name="Normal 3 4 4 3 4" xfId="2659"/>
    <cellStyle name="Normal 3 4 4 3 4 2" xfId="6319"/>
    <cellStyle name="Normal 3 4 4 3 4 2 2" xfId="13579"/>
    <cellStyle name="Normal 3 4 4 3 4 2 2 2" xfId="27957"/>
    <cellStyle name="Normal 3 4 4 3 4 2 2 2 2" xfId="56691"/>
    <cellStyle name="Normal 3 4 4 3 4 2 2 3" xfId="42367"/>
    <cellStyle name="Normal 3 4 4 3 4 2 3" xfId="20794"/>
    <cellStyle name="Normal 3 4 4 3 4 2 3 2" xfId="49529"/>
    <cellStyle name="Normal 3 4 4 3 4 2 4" xfId="35205"/>
    <cellStyle name="Normal 3 4 4 3 4 3" xfId="9992"/>
    <cellStyle name="Normal 3 4 4 3 4 3 2" xfId="24375"/>
    <cellStyle name="Normal 3 4 4 3 4 3 2 2" xfId="53110"/>
    <cellStyle name="Normal 3 4 4 3 4 3 3" xfId="38786"/>
    <cellStyle name="Normal 3 4 4 3 4 4" xfId="17212"/>
    <cellStyle name="Normal 3 4 4 3 4 4 2" xfId="45948"/>
    <cellStyle name="Normal 3 4 4 3 4 5" xfId="31624"/>
    <cellStyle name="Normal 3 4 4 3 5" xfId="4523"/>
    <cellStyle name="Normal 3 4 4 3 5 2" xfId="11789"/>
    <cellStyle name="Normal 3 4 4 3 5 2 2" xfId="26167"/>
    <cellStyle name="Normal 3 4 4 3 5 2 2 2" xfId="54901"/>
    <cellStyle name="Normal 3 4 4 3 5 2 3" xfId="40577"/>
    <cellStyle name="Normal 3 4 4 3 5 3" xfId="19004"/>
    <cellStyle name="Normal 3 4 4 3 5 3 2" xfId="47739"/>
    <cellStyle name="Normal 3 4 4 3 5 4" xfId="33415"/>
    <cellStyle name="Normal 3 4 4 3 6" xfId="8196"/>
    <cellStyle name="Normal 3 4 4 3 6 2" xfId="22585"/>
    <cellStyle name="Normal 3 4 4 3 6 2 2" xfId="51320"/>
    <cellStyle name="Normal 3 4 4 3 6 3" xfId="36996"/>
    <cellStyle name="Normal 3 4 4 3 7" xfId="15422"/>
    <cellStyle name="Normal 3 4 4 3 7 2" xfId="44158"/>
    <cellStyle name="Normal 3 4 4 3 8" xfId="29834"/>
    <cellStyle name="Normal 3 4 4 4" xfId="1003"/>
    <cellStyle name="Normal 3 4 4 4 2" xfId="1986"/>
    <cellStyle name="Normal 3 4 4 4 2 2" xfId="3778"/>
    <cellStyle name="Normal 3 4 4 4 2 2 2" xfId="7437"/>
    <cellStyle name="Normal 3 4 4 4 2 2 2 2" xfId="14697"/>
    <cellStyle name="Normal 3 4 4 4 2 2 2 2 2" xfId="29075"/>
    <cellStyle name="Normal 3 4 4 4 2 2 2 2 2 2" xfId="57809"/>
    <cellStyle name="Normal 3 4 4 4 2 2 2 2 3" xfId="43485"/>
    <cellStyle name="Normal 3 4 4 4 2 2 2 3" xfId="21912"/>
    <cellStyle name="Normal 3 4 4 4 2 2 2 3 2" xfId="50647"/>
    <cellStyle name="Normal 3 4 4 4 2 2 2 4" xfId="36323"/>
    <cellStyle name="Normal 3 4 4 4 2 2 3" xfId="11110"/>
    <cellStyle name="Normal 3 4 4 4 2 2 3 2" xfId="25493"/>
    <cellStyle name="Normal 3 4 4 4 2 2 3 2 2" xfId="54228"/>
    <cellStyle name="Normal 3 4 4 4 2 2 3 3" xfId="39904"/>
    <cellStyle name="Normal 3 4 4 4 2 2 4" xfId="18330"/>
    <cellStyle name="Normal 3 4 4 4 2 2 4 2" xfId="47066"/>
    <cellStyle name="Normal 3 4 4 4 2 2 5" xfId="32742"/>
    <cellStyle name="Normal 3 4 4 4 2 3" xfId="5647"/>
    <cellStyle name="Normal 3 4 4 4 2 3 2" xfId="12907"/>
    <cellStyle name="Normal 3 4 4 4 2 3 2 2" xfId="27285"/>
    <cellStyle name="Normal 3 4 4 4 2 3 2 2 2" xfId="56019"/>
    <cellStyle name="Normal 3 4 4 4 2 3 2 3" xfId="41695"/>
    <cellStyle name="Normal 3 4 4 4 2 3 3" xfId="20122"/>
    <cellStyle name="Normal 3 4 4 4 2 3 3 2" xfId="48857"/>
    <cellStyle name="Normal 3 4 4 4 2 3 4" xfId="34533"/>
    <cellStyle name="Normal 3 4 4 4 2 4" xfId="9320"/>
    <cellStyle name="Normal 3 4 4 4 2 4 2" xfId="23703"/>
    <cellStyle name="Normal 3 4 4 4 2 4 2 2" xfId="52438"/>
    <cellStyle name="Normal 3 4 4 4 2 4 3" xfId="38114"/>
    <cellStyle name="Normal 3 4 4 4 2 5" xfId="16540"/>
    <cellStyle name="Normal 3 4 4 4 2 5 2" xfId="45276"/>
    <cellStyle name="Normal 3 4 4 4 2 6" xfId="30952"/>
    <cellStyle name="Normal 3 4 4 4 3" xfId="2882"/>
    <cellStyle name="Normal 3 4 4 4 3 2" xfId="6542"/>
    <cellStyle name="Normal 3 4 4 4 3 2 2" xfId="13802"/>
    <cellStyle name="Normal 3 4 4 4 3 2 2 2" xfId="28180"/>
    <cellStyle name="Normal 3 4 4 4 3 2 2 2 2" xfId="56914"/>
    <cellStyle name="Normal 3 4 4 4 3 2 2 3" xfId="42590"/>
    <cellStyle name="Normal 3 4 4 4 3 2 3" xfId="21017"/>
    <cellStyle name="Normal 3 4 4 4 3 2 3 2" xfId="49752"/>
    <cellStyle name="Normal 3 4 4 4 3 2 4" xfId="35428"/>
    <cellStyle name="Normal 3 4 4 4 3 3" xfId="10215"/>
    <cellStyle name="Normal 3 4 4 4 3 3 2" xfId="24598"/>
    <cellStyle name="Normal 3 4 4 4 3 3 2 2" xfId="53333"/>
    <cellStyle name="Normal 3 4 4 4 3 3 3" xfId="39009"/>
    <cellStyle name="Normal 3 4 4 4 3 4" xfId="17435"/>
    <cellStyle name="Normal 3 4 4 4 3 4 2" xfId="46171"/>
    <cellStyle name="Normal 3 4 4 4 3 5" xfId="31847"/>
    <cellStyle name="Normal 3 4 4 4 4" xfId="4747"/>
    <cellStyle name="Normal 3 4 4 4 4 2" xfId="12012"/>
    <cellStyle name="Normal 3 4 4 4 4 2 2" xfId="26390"/>
    <cellStyle name="Normal 3 4 4 4 4 2 2 2" xfId="55124"/>
    <cellStyle name="Normal 3 4 4 4 4 2 3" xfId="40800"/>
    <cellStyle name="Normal 3 4 4 4 4 3" xfId="19227"/>
    <cellStyle name="Normal 3 4 4 4 4 3 2" xfId="47962"/>
    <cellStyle name="Normal 3 4 4 4 4 4" xfId="33638"/>
    <cellStyle name="Normal 3 4 4 4 5" xfId="8419"/>
    <cellStyle name="Normal 3 4 4 4 5 2" xfId="22808"/>
    <cellStyle name="Normal 3 4 4 4 5 2 2" xfId="51543"/>
    <cellStyle name="Normal 3 4 4 4 5 3" xfId="37219"/>
    <cellStyle name="Normal 3 4 4 4 6" xfId="15645"/>
    <cellStyle name="Normal 3 4 4 4 6 2" xfId="44381"/>
    <cellStyle name="Normal 3 4 4 4 7" xfId="30057"/>
    <cellStyle name="Normal 3 4 4 5" xfId="1527"/>
    <cellStyle name="Normal 3 4 4 5 2" xfId="3331"/>
    <cellStyle name="Normal 3 4 4 5 2 2" xfId="6990"/>
    <cellStyle name="Normal 3 4 4 5 2 2 2" xfId="14250"/>
    <cellStyle name="Normal 3 4 4 5 2 2 2 2" xfId="28628"/>
    <cellStyle name="Normal 3 4 4 5 2 2 2 2 2" xfId="57362"/>
    <cellStyle name="Normal 3 4 4 5 2 2 2 3" xfId="43038"/>
    <cellStyle name="Normal 3 4 4 5 2 2 3" xfId="21465"/>
    <cellStyle name="Normal 3 4 4 5 2 2 3 2" xfId="50200"/>
    <cellStyle name="Normal 3 4 4 5 2 2 4" xfId="35876"/>
    <cellStyle name="Normal 3 4 4 5 2 3" xfId="10663"/>
    <cellStyle name="Normal 3 4 4 5 2 3 2" xfId="25046"/>
    <cellStyle name="Normal 3 4 4 5 2 3 2 2" xfId="53781"/>
    <cellStyle name="Normal 3 4 4 5 2 3 3" xfId="39457"/>
    <cellStyle name="Normal 3 4 4 5 2 4" xfId="17883"/>
    <cellStyle name="Normal 3 4 4 5 2 4 2" xfId="46619"/>
    <cellStyle name="Normal 3 4 4 5 2 5" xfId="32295"/>
    <cellStyle name="Normal 3 4 4 5 3" xfId="5200"/>
    <cellStyle name="Normal 3 4 4 5 3 2" xfId="12460"/>
    <cellStyle name="Normal 3 4 4 5 3 2 2" xfId="26838"/>
    <cellStyle name="Normal 3 4 4 5 3 2 2 2" xfId="55572"/>
    <cellStyle name="Normal 3 4 4 5 3 2 3" xfId="41248"/>
    <cellStyle name="Normal 3 4 4 5 3 3" xfId="19675"/>
    <cellStyle name="Normal 3 4 4 5 3 3 2" xfId="48410"/>
    <cellStyle name="Normal 3 4 4 5 3 4" xfId="34086"/>
    <cellStyle name="Normal 3 4 4 5 4" xfId="8873"/>
    <cellStyle name="Normal 3 4 4 5 4 2" xfId="23256"/>
    <cellStyle name="Normal 3 4 4 5 4 2 2" xfId="51991"/>
    <cellStyle name="Normal 3 4 4 5 4 3" xfId="37667"/>
    <cellStyle name="Normal 3 4 4 5 5" xfId="16093"/>
    <cellStyle name="Normal 3 4 4 5 5 2" xfId="44829"/>
    <cellStyle name="Normal 3 4 4 5 6" xfId="30505"/>
    <cellStyle name="Normal 3 4 4 6" xfId="2435"/>
    <cellStyle name="Normal 3 4 4 6 2" xfId="6095"/>
    <cellStyle name="Normal 3 4 4 6 2 2" xfId="13355"/>
    <cellStyle name="Normal 3 4 4 6 2 2 2" xfId="27733"/>
    <cellStyle name="Normal 3 4 4 6 2 2 2 2" xfId="56467"/>
    <cellStyle name="Normal 3 4 4 6 2 2 3" xfId="42143"/>
    <cellStyle name="Normal 3 4 4 6 2 3" xfId="20570"/>
    <cellStyle name="Normal 3 4 4 6 2 3 2" xfId="49305"/>
    <cellStyle name="Normal 3 4 4 6 2 4" xfId="34981"/>
    <cellStyle name="Normal 3 4 4 6 3" xfId="9768"/>
    <cellStyle name="Normal 3 4 4 6 3 2" xfId="24151"/>
    <cellStyle name="Normal 3 4 4 6 3 2 2" xfId="52886"/>
    <cellStyle name="Normal 3 4 4 6 3 3" xfId="38562"/>
    <cellStyle name="Normal 3 4 4 6 4" xfId="16988"/>
    <cellStyle name="Normal 3 4 4 6 4 2" xfId="45724"/>
    <cellStyle name="Normal 3 4 4 6 5" xfId="31400"/>
    <cellStyle name="Normal 3 4 4 7" xfId="4294"/>
    <cellStyle name="Normal 3 4 4 7 2" xfId="11564"/>
    <cellStyle name="Normal 3 4 4 7 2 2" xfId="25943"/>
    <cellStyle name="Normal 3 4 4 7 2 2 2" xfId="54677"/>
    <cellStyle name="Normal 3 4 4 7 2 3" xfId="40353"/>
    <cellStyle name="Normal 3 4 4 7 3" xfId="18780"/>
    <cellStyle name="Normal 3 4 4 7 3 2" xfId="47515"/>
    <cellStyle name="Normal 3 4 4 7 4" xfId="33191"/>
    <cellStyle name="Normal 3 4 4 8" xfId="7963"/>
    <cellStyle name="Normal 3 4 4 8 2" xfId="22361"/>
    <cellStyle name="Normal 3 4 4 8 2 2" xfId="51096"/>
    <cellStyle name="Normal 3 4 4 8 3" xfId="36772"/>
    <cellStyle name="Normal 3 4 4 9" xfId="15198"/>
    <cellStyle name="Normal 3 4 4 9 2" xfId="43934"/>
    <cellStyle name="Normal 3 4 5" xfId="541"/>
    <cellStyle name="Normal 3 4 5 2" xfId="835"/>
    <cellStyle name="Normal 3 4 5 2 2" xfId="1283"/>
    <cellStyle name="Normal 3 4 5 2 2 2" xfId="2266"/>
    <cellStyle name="Normal 3 4 5 2 2 2 2" xfId="4058"/>
    <cellStyle name="Normal 3 4 5 2 2 2 2 2" xfId="7717"/>
    <cellStyle name="Normal 3 4 5 2 2 2 2 2 2" xfId="14977"/>
    <cellStyle name="Normal 3 4 5 2 2 2 2 2 2 2" xfId="29355"/>
    <cellStyle name="Normal 3 4 5 2 2 2 2 2 2 2 2" xfId="58089"/>
    <cellStyle name="Normal 3 4 5 2 2 2 2 2 2 3" xfId="43765"/>
    <cellStyle name="Normal 3 4 5 2 2 2 2 2 3" xfId="22192"/>
    <cellStyle name="Normal 3 4 5 2 2 2 2 2 3 2" xfId="50927"/>
    <cellStyle name="Normal 3 4 5 2 2 2 2 2 4" xfId="36603"/>
    <cellStyle name="Normal 3 4 5 2 2 2 2 3" xfId="11390"/>
    <cellStyle name="Normal 3 4 5 2 2 2 2 3 2" xfId="25773"/>
    <cellStyle name="Normal 3 4 5 2 2 2 2 3 2 2" xfId="54508"/>
    <cellStyle name="Normal 3 4 5 2 2 2 2 3 3" xfId="40184"/>
    <cellStyle name="Normal 3 4 5 2 2 2 2 4" xfId="18610"/>
    <cellStyle name="Normal 3 4 5 2 2 2 2 4 2" xfId="47346"/>
    <cellStyle name="Normal 3 4 5 2 2 2 2 5" xfId="33022"/>
    <cellStyle name="Normal 3 4 5 2 2 2 3" xfId="5927"/>
    <cellStyle name="Normal 3 4 5 2 2 2 3 2" xfId="13187"/>
    <cellStyle name="Normal 3 4 5 2 2 2 3 2 2" xfId="27565"/>
    <cellStyle name="Normal 3 4 5 2 2 2 3 2 2 2" xfId="56299"/>
    <cellStyle name="Normal 3 4 5 2 2 2 3 2 3" xfId="41975"/>
    <cellStyle name="Normal 3 4 5 2 2 2 3 3" xfId="20402"/>
    <cellStyle name="Normal 3 4 5 2 2 2 3 3 2" xfId="49137"/>
    <cellStyle name="Normal 3 4 5 2 2 2 3 4" xfId="34813"/>
    <cellStyle name="Normal 3 4 5 2 2 2 4" xfId="9600"/>
    <cellStyle name="Normal 3 4 5 2 2 2 4 2" xfId="23983"/>
    <cellStyle name="Normal 3 4 5 2 2 2 4 2 2" xfId="52718"/>
    <cellStyle name="Normal 3 4 5 2 2 2 4 3" xfId="38394"/>
    <cellStyle name="Normal 3 4 5 2 2 2 5" xfId="16820"/>
    <cellStyle name="Normal 3 4 5 2 2 2 5 2" xfId="45556"/>
    <cellStyle name="Normal 3 4 5 2 2 2 6" xfId="31232"/>
    <cellStyle name="Normal 3 4 5 2 2 3" xfId="3162"/>
    <cellStyle name="Normal 3 4 5 2 2 3 2" xfId="6822"/>
    <cellStyle name="Normal 3 4 5 2 2 3 2 2" xfId="14082"/>
    <cellStyle name="Normal 3 4 5 2 2 3 2 2 2" xfId="28460"/>
    <cellStyle name="Normal 3 4 5 2 2 3 2 2 2 2" xfId="57194"/>
    <cellStyle name="Normal 3 4 5 2 2 3 2 2 3" xfId="42870"/>
    <cellStyle name="Normal 3 4 5 2 2 3 2 3" xfId="21297"/>
    <cellStyle name="Normal 3 4 5 2 2 3 2 3 2" xfId="50032"/>
    <cellStyle name="Normal 3 4 5 2 2 3 2 4" xfId="35708"/>
    <cellStyle name="Normal 3 4 5 2 2 3 3" xfId="10495"/>
    <cellStyle name="Normal 3 4 5 2 2 3 3 2" xfId="24878"/>
    <cellStyle name="Normal 3 4 5 2 2 3 3 2 2" xfId="53613"/>
    <cellStyle name="Normal 3 4 5 2 2 3 3 3" xfId="39289"/>
    <cellStyle name="Normal 3 4 5 2 2 3 4" xfId="17715"/>
    <cellStyle name="Normal 3 4 5 2 2 3 4 2" xfId="46451"/>
    <cellStyle name="Normal 3 4 5 2 2 3 5" xfId="32127"/>
    <cellStyle name="Normal 3 4 5 2 2 4" xfId="5027"/>
    <cellStyle name="Normal 3 4 5 2 2 4 2" xfId="12292"/>
    <cellStyle name="Normal 3 4 5 2 2 4 2 2" xfId="26670"/>
    <cellStyle name="Normal 3 4 5 2 2 4 2 2 2" xfId="55404"/>
    <cellStyle name="Normal 3 4 5 2 2 4 2 3" xfId="41080"/>
    <cellStyle name="Normal 3 4 5 2 2 4 3" xfId="19507"/>
    <cellStyle name="Normal 3 4 5 2 2 4 3 2" xfId="48242"/>
    <cellStyle name="Normal 3 4 5 2 2 4 4" xfId="33918"/>
    <cellStyle name="Normal 3 4 5 2 2 5" xfId="8699"/>
    <cellStyle name="Normal 3 4 5 2 2 5 2" xfId="23088"/>
    <cellStyle name="Normal 3 4 5 2 2 5 2 2" xfId="51823"/>
    <cellStyle name="Normal 3 4 5 2 2 5 3" xfId="37499"/>
    <cellStyle name="Normal 3 4 5 2 2 6" xfId="15925"/>
    <cellStyle name="Normal 3 4 5 2 2 6 2" xfId="44661"/>
    <cellStyle name="Normal 3 4 5 2 2 7" xfId="30337"/>
    <cellStyle name="Normal 3 4 5 2 3" xfId="1819"/>
    <cellStyle name="Normal 3 4 5 2 3 2" xfId="3611"/>
    <cellStyle name="Normal 3 4 5 2 3 2 2" xfId="7270"/>
    <cellStyle name="Normal 3 4 5 2 3 2 2 2" xfId="14530"/>
    <cellStyle name="Normal 3 4 5 2 3 2 2 2 2" xfId="28908"/>
    <cellStyle name="Normal 3 4 5 2 3 2 2 2 2 2" xfId="57642"/>
    <cellStyle name="Normal 3 4 5 2 3 2 2 2 3" xfId="43318"/>
    <cellStyle name="Normal 3 4 5 2 3 2 2 3" xfId="21745"/>
    <cellStyle name="Normal 3 4 5 2 3 2 2 3 2" xfId="50480"/>
    <cellStyle name="Normal 3 4 5 2 3 2 2 4" xfId="36156"/>
    <cellStyle name="Normal 3 4 5 2 3 2 3" xfId="10943"/>
    <cellStyle name="Normal 3 4 5 2 3 2 3 2" xfId="25326"/>
    <cellStyle name="Normal 3 4 5 2 3 2 3 2 2" xfId="54061"/>
    <cellStyle name="Normal 3 4 5 2 3 2 3 3" xfId="39737"/>
    <cellStyle name="Normal 3 4 5 2 3 2 4" xfId="18163"/>
    <cellStyle name="Normal 3 4 5 2 3 2 4 2" xfId="46899"/>
    <cellStyle name="Normal 3 4 5 2 3 2 5" xfId="32575"/>
    <cellStyle name="Normal 3 4 5 2 3 3" xfId="5480"/>
    <cellStyle name="Normal 3 4 5 2 3 3 2" xfId="12740"/>
    <cellStyle name="Normal 3 4 5 2 3 3 2 2" xfId="27118"/>
    <cellStyle name="Normal 3 4 5 2 3 3 2 2 2" xfId="55852"/>
    <cellStyle name="Normal 3 4 5 2 3 3 2 3" xfId="41528"/>
    <cellStyle name="Normal 3 4 5 2 3 3 3" xfId="19955"/>
    <cellStyle name="Normal 3 4 5 2 3 3 3 2" xfId="48690"/>
    <cellStyle name="Normal 3 4 5 2 3 3 4" xfId="34366"/>
    <cellStyle name="Normal 3 4 5 2 3 4" xfId="9153"/>
    <cellStyle name="Normal 3 4 5 2 3 4 2" xfId="23536"/>
    <cellStyle name="Normal 3 4 5 2 3 4 2 2" xfId="52271"/>
    <cellStyle name="Normal 3 4 5 2 3 4 3" xfId="37947"/>
    <cellStyle name="Normal 3 4 5 2 3 5" xfId="16373"/>
    <cellStyle name="Normal 3 4 5 2 3 5 2" xfId="45109"/>
    <cellStyle name="Normal 3 4 5 2 3 6" xfId="30785"/>
    <cellStyle name="Normal 3 4 5 2 4" xfId="2715"/>
    <cellStyle name="Normal 3 4 5 2 4 2" xfId="6375"/>
    <cellStyle name="Normal 3 4 5 2 4 2 2" xfId="13635"/>
    <cellStyle name="Normal 3 4 5 2 4 2 2 2" xfId="28013"/>
    <cellStyle name="Normal 3 4 5 2 4 2 2 2 2" xfId="56747"/>
    <cellStyle name="Normal 3 4 5 2 4 2 2 3" xfId="42423"/>
    <cellStyle name="Normal 3 4 5 2 4 2 3" xfId="20850"/>
    <cellStyle name="Normal 3 4 5 2 4 2 3 2" xfId="49585"/>
    <cellStyle name="Normal 3 4 5 2 4 2 4" xfId="35261"/>
    <cellStyle name="Normal 3 4 5 2 4 3" xfId="10048"/>
    <cellStyle name="Normal 3 4 5 2 4 3 2" xfId="24431"/>
    <cellStyle name="Normal 3 4 5 2 4 3 2 2" xfId="53166"/>
    <cellStyle name="Normal 3 4 5 2 4 3 3" xfId="38842"/>
    <cellStyle name="Normal 3 4 5 2 4 4" xfId="17268"/>
    <cellStyle name="Normal 3 4 5 2 4 4 2" xfId="46004"/>
    <cellStyle name="Normal 3 4 5 2 4 5" xfId="31680"/>
    <cellStyle name="Normal 3 4 5 2 5" xfId="4580"/>
    <cellStyle name="Normal 3 4 5 2 5 2" xfId="11845"/>
    <cellStyle name="Normal 3 4 5 2 5 2 2" xfId="26223"/>
    <cellStyle name="Normal 3 4 5 2 5 2 2 2" xfId="54957"/>
    <cellStyle name="Normal 3 4 5 2 5 2 3" xfId="40633"/>
    <cellStyle name="Normal 3 4 5 2 5 3" xfId="19060"/>
    <cellStyle name="Normal 3 4 5 2 5 3 2" xfId="47795"/>
    <cellStyle name="Normal 3 4 5 2 5 4" xfId="33471"/>
    <cellStyle name="Normal 3 4 5 2 6" xfId="8252"/>
    <cellStyle name="Normal 3 4 5 2 6 2" xfId="22641"/>
    <cellStyle name="Normal 3 4 5 2 6 2 2" xfId="51376"/>
    <cellStyle name="Normal 3 4 5 2 6 3" xfId="37052"/>
    <cellStyle name="Normal 3 4 5 2 7" xfId="15478"/>
    <cellStyle name="Normal 3 4 5 2 7 2" xfId="44214"/>
    <cellStyle name="Normal 3 4 5 2 8" xfId="29890"/>
    <cellStyle name="Normal 3 4 5 3" xfId="1059"/>
    <cellStyle name="Normal 3 4 5 3 2" xfId="2042"/>
    <cellStyle name="Normal 3 4 5 3 2 2" xfId="3834"/>
    <cellStyle name="Normal 3 4 5 3 2 2 2" xfId="7493"/>
    <cellStyle name="Normal 3 4 5 3 2 2 2 2" xfId="14753"/>
    <cellStyle name="Normal 3 4 5 3 2 2 2 2 2" xfId="29131"/>
    <cellStyle name="Normal 3 4 5 3 2 2 2 2 2 2" xfId="57865"/>
    <cellStyle name="Normal 3 4 5 3 2 2 2 2 3" xfId="43541"/>
    <cellStyle name="Normal 3 4 5 3 2 2 2 3" xfId="21968"/>
    <cellStyle name="Normal 3 4 5 3 2 2 2 3 2" xfId="50703"/>
    <cellStyle name="Normal 3 4 5 3 2 2 2 4" xfId="36379"/>
    <cellStyle name="Normal 3 4 5 3 2 2 3" xfId="11166"/>
    <cellStyle name="Normal 3 4 5 3 2 2 3 2" xfId="25549"/>
    <cellStyle name="Normal 3 4 5 3 2 2 3 2 2" xfId="54284"/>
    <cellStyle name="Normal 3 4 5 3 2 2 3 3" xfId="39960"/>
    <cellStyle name="Normal 3 4 5 3 2 2 4" xfId="18386"/>
    <cellStyle name="Normal 3 4 5 3 2 2 4 2" xfId="47122"/>
    <cellStyle name="Normal 3 4 5 3 2 2 5" xfId="32798"/>
    <cellStyle name="Normal 3 4 5 3 2 3" xfId="5703"/>
    <cellStyle name="Normal 3 4 5 3 2 3 2" xfId="12963"/>
    <cellStyle name="Normal 3 4 5 3 2 3 2 2" xfId="27341"/>
    <cellStyle name="Normal 3 4 5 3 2 3 2 2 2" xfId="56075"/>
    <cellStyle name="Normal 3 4 5 3 2 3 2 3" xfId="41751"/>
    <cellStyle name="Normal 3 4 5 3 2 3 3" xfId="20178"/>
    <cellStyle name="Normal 3 4 5 3 2 3 3 2" xfId="48913"/>
    <cellStyle name="Normal 3 4 5 3 2 3 4" xfId="34589"/>
    <cellStyle name="Normal 3 4 5 3 2 4" xfId="9376"/>
    <cellStyle name="Normal 3 4 5 3 2 4 2" xfId="23759"/>
    <cellStyle name="Normal 3 4 5 3 2 4 2 2" xfId="52494"/>
    <cellStyle name="Normal 3 4 5 3 2 4 3" xfId="38170"/>
    <cellStyle name="Normal 3 4 5 3 2 5" xfId="16596"/>
    <cellStyle name="Normal 3 4 5 3 2 5 2" xfId="45332"/>
    <cellStyle name="Normal 3 4 5 3 2 6" xfId="31008"/>
    <cellStyle name="Normal 3 4 5 3 3" xfId="2938"/>
    <cellStyle name="Normal 3 4 5 3 3 2" xfId="6598"/>
    <cellStyle name="Normal 3 4 5 3 3 2 2" xfId="13858"/>
    <cellStyle name="Normal 3 4 5 3 3 2 2 2" xfId="28236"/>
    <cellStyle name="Normal 3 4 5 3 3 2 2 2 2" xfId="56970"/>
    <cellStyle name="Normal 3 4 5 3 3 2 2 3" xfId="42646"/>
    <cellStyle name="Normal 3 4 5 3 3 2 3" xfId="21073"/>
    <cellStyle name="Normal 3 4 5 3 3 2 3 2" xfId="49808"/>
    <cellStyle name="Normal 3 4 5 3 3 2 4" xfId="35484"/>
    <cellStyle name="Normal 3 4 5 3 3 3" xfId="10271"/>
    <cellStyle name="Normal 3 4 5 3 3 3 2" xfId="24654"/>
    <cellStyle name="Normal 3 4 5 3 3 3 2 2" xfId="53389"/>
    <cellStyle name="Normal 3 4 5 3 3 3 3" xfId="39065"/>
    <cellStyle name="Normal 3 4 5 3 3 4" xfId="17491"/>
    <cellStyle name="Normal 3 4 5 3 3 4 2" xfId="46227"/>
    <cellStyle name="Normal 3 4 5 3 3 5" xfId="31903"/>
    <cellStyle name="Normal 3 4 5 3 4" xfId="4803"/>
    <cellStyle name="Normal 3 4 5 3 4 2" xfId="12068"/>
    <cellStyle name="Normal 3 4 5 3 4 2 2" xfId="26446"/>
    <cellStyle name="Normal 3 4 5 3 4 2 2 2" xfId="55180"/>
    <cellStyle name="Normal 3 4 5 3 4 2 3" xfId="40856"/>
    <cellStyle name="Normal 3 4 5 3 4 3" xfId="19283"/>
    <cellStyle name="Normal 3 4 5 3 4 3 2" xfId="48018"/>
    <cellStyle name="Normal 3 4 5 3 4 4" xfId="33694"/>
    <cellStyle name="Normal 3 4 5 3 5" xfId="8475"/>
    <cellStyle name="Normal 3 4 5 3 5 2" xfId="22864"/>
    <cellStyle name="Normal 3 4 5 3 5 2 2" xfId="51599"/>
    <cellStyle name="Normal 3 4 5 3 5 3" xfId="37275"/>
    <cellStyle name="Normal 3 4 5 3 6" xfId="15701"/>
    <cellStyle name="Normal 3 4 5 3 6 2" xfId="44437"/>
    <cellStyle name="Normal 3 4 5 3 7" xfId="30113"/>
    <cellStyle name="Normal 3 4 5 4" xfId="1590"/>
    <cellStyle name="Normal 3 4 5 4 2" xfId="3387"/>
    <cellStyle name="Normal 3 4 5 4 2 2" xfId="7046"/>
    <cellStyle name="Normal 3 4 5 4 2 2 2" xfId="14306"/>
    <cellStyle name="Normal 3 4 5 4 2 2 2 2" xfId="28684"/>
    <cellStyle name="Normal 3 4 5 4 2 2 2 2 2" xfId="57418"/>
    <cellStyle name="Normal 3 4 5 4 2 2 2 3" xfId="43094"/>
    <cellStyle name="Normal 3 4 5 4 2 2 3" xfId="21521"/>
    <cellStyle name="Normal 3 4 5 4 2 2 3 2" xfId="50256"/>
    <cellStyle name="Normal 3 4 5 4 2 2 4" xfId="35932"/>
    <cellStyle name="Normal 3 4 5 4 2 3" xfId="10719"/>
    <cellStyle name="Normal 3 4 5 4 2 3 2" xfId="25102"/>
    <cellStyle name="Normal 3 4 5 4 2 3 2 2" xfId="53837"/>
    <cellStyle name="Normal 3 4 5 4 2 3 3" xfId="39513"/>
    <cellStyle name="Normal 3 4 5 4 2 4" xfId="17939"/>
    <cellStyle name="Normal 3 4 5 4 2 4 2" xfId="46675"/>
    <cellStyle name="Normal 3 4 5 4 2 5" xfId="32351"/>
    <cellStyle name="Normal 3 4 5 4 3" xfId="5256"/>
    <cellStyle name="Normal 3 4 5 4 3 2" xfId="12516"/>
    <cellStyle name="Normal 3 4 5 4 3 2 2" xfId="26894"/>
    <cellStyle name="Normal 3 4 5 4 3 2 2 2" xfId="55628"/>
    <cellStyle name="Normal 3 4 5 4 3 2 3" xfId="41304"/>
    <cellStyle name="Normal 3 4 5 4 3 3" xfId="19731"/>
    <cellStyle name="Normal 3 4 5 4 3 3 2" xfId="48466"/>
    <cellStyle name="Normal 3 4 5 4 3 4" xfId="34142"/>
    <cellStyle name="Normal 3 4 5 4 4" xfId="8929"/>
    <cellStyle name="Normal 3 4 5 4 4 2" xfId="23312"/>
    <cellStyle name="Normal 3 4 5 4 4 2 2" xfId="52047"/>
    <cellStyle name="Normal 3 4 5 4 4 3" xfId="37723"/>
    <cellStyle name="Normal 3 4 5 4 5" xfId="16149"/>
    <cellStyle name="Normal 3 4 5 4 5 2" xfId="44885"/>
    <cellStyle name="Normal 3 4 5 4 6" xfId="30561"/>
    <cellStyle name="Normal 3 4 5 5" xfId="2491"/>
    <cellStyle name="Normal 3 4 5 5 2" xfId="6151"/>
    <cellStyle name="Normal 3 4 5 5 2 2" xfId="13411"/>
    <cellStyle name="Normal 3 4 5 5 2 2 2" xfId="27789"/>
    <cellStyle name="Normal 3 4 5 5 2 2 2 2" xfId="56523"/>
    <cellStyle name="Normal 3 4 5 5 2 2 3" xfId="42199"/>
    <cellStyle name="Normal 3 4 5 5 2 3" xfId="20626"/>
    <cellStyle name="Normal 3 4 5 5 2 3 2" xfId="49361"/>
    <cellStyle name="Normal 3 4 5 5 2 4" xfId="35037"/>
    <cellStyle name="Normal 3 4 5 5 3" xfId="9824"/>
    <cellStyle name="Normal 3 4 5 5 3 2" xfId="24207"/>
    <cellStyle name="Normal 3 4 5 5 3 2 2" xfId="52942"/>
    <cellStyle name="Normal 3 4 5 5 3 3" xfId="38618"/>
    <cellStyle name="Normal 3 4 5 5 4" xfId="17044"/>
    <cellStyle name="Normal 3 4 5 5 4 2" xfId="45780"/>
    <cellStyle name="Normal 3 4 5 5 5" xfId="31456"/>
    <cellStyle name="Normal 3 4 5 6" xfId="4353"/>
    <cellStyle name="Normal 3 4 5 6 2" xfId="11621"/>
    <cellStyle name="Normal 3 4 5 6 2 2" xfId="25999"/>
    <cellStyle name="Normal 3 4 5 6 2 2 2" xfId="54733"/>
    <cellStyle name="Normal 3 4 5 6 2 3" xfId="40409"/>
    <cellStyle name="Normal 3 4 5 6 3" xfId="18836"/>
    <cellStyle name="Normal 3 4 5 6 3 2" xfId="47571"/>
    <cellStyle name="Normal 3 4 5 6 4" xfId="33247"/>
    <cellStyle name="Normal 3 4 5 7" xfId="8024"/>
    <cellStyle name="Normal 3 4 5 7 2" xfId="22417"/>
    <cellStyle name="Normal 3 4 5 7 2 2" xfId="51152"/>
    <cellStyle name="Normal 3 4 5 7 3" xfId="36828"/>
    <cellStyle name="Normal 3 4 5 8" xfId="15254"/>
    <cellStyle name="Normal 3 4 5 8 2" xfId="43990"/>
    <cellStyle name="Normal 3 4 5 9" xfId="29666"/>
    <cellStyle name="Normal 3 4 6" xfId="720"/>
    <cellStyle name="Normal 3 4 6 2" xfId="1171"/>
    <cellStyle name="Normal 3 4 6 2 2" xfId="2154"/>
    <cellStyle name="Normal 3 4 6 2 2 2" xfId="3946"/>
    <cellStyle name="Normal 3 4 6 2 2 2 2" xfId="7605"/>
    <cellStyle name="Normal 3 4 6 2 2 2 2 2" xfId="14865"/>
    <cellStyle name="Normal 3 4 6 2 2 2 2 2 2" xfId="29243"/>
    <cellStyle name="Normal 3 4 6 2 2 2 2 2 2 2" xfId="57977"/>
    <cellStyle name="Normal 3 4 6 2 2 2 2 2 3" xfId="43653"/>
    <cellStyle name="Normal 3 4 6 2 2 2 2 3" xfId="22080"/>
    <cellStyle name="Normal 3 4 6 2 2 2 2 3 2" xfId="50815"/>
    <cellStyle name="Normal 3 4 6 2 2 2 2 4" xfId="36491"/>
    <cellStyle name="Normal 3 4 6 2 2 2 3" xfId="11278"/>
    <cellStyle name="Normal 3 4 6 2 2 2 3 2" xfId="25661"/>
    <cellStyle name="Normal 3 4 6 2 2 2 3 2 2" xfId="54396"/>
    <cellStyle name="Normal 3 4 6 2 2 2 3 3" xfId="40072"/>
    <cellStyle name="Normal 3 4 6 2 2 2 4" xfId="18498"/>
    <cellStyle name="Normal 3 4 6 2 2 2 4 2" xfId="47234"/>
    <cellStyle name="Normal 3 4 6 2 2 2 5" xfId="32910"/>
    <cellStyle name="Normal 3 4 6 2 2 3" xfId="5815"/>
    <cellStyle name="Normal 3 4 6 2 2 3 2" xfId="13075"/>
    <cellStyle name="Normal 3 4 6 2 2 3 2 2" xfId="27453"/>
    <cellStyle name="Normal 3 4 6 2 2 3 2 2 2" xfId="56187"/>
    <cellStyle name="Normal 3 4 6 2 2 3 2 3" xfId="41863"/>
    <cellStyle name="Normal 3 4 6 2 2 3 3" xfId="20290"/>
    <cellStyle name="Normal 3 4 6 2 2 3 3 2" xfId="49025"/>
    <cellStyle name="Normal 3 4 6 2 2 3 4" xfId="34701"/>
    <cellStyle name="Normal 3 4 6 2 2 4" xfId="9488"/>
    <cellStyle name="Normal 3 4 6 2 2 4 2" xfId="23871"/>
    <cellStyle name="Normal 3 4 6 2 2 4 2 2" xfId="52606"/>
    <cellStyle name="Normal 3 4 6 2 2 4 3" xfId="38282"/>
    <cellStyle name="Normal 3 4 6 2 2 5" xfId="16708"/>
    <cellStyle name="Normal 3 4 6 2 2 5 2" xfId="45444"/>
    <cellStyle name="Normal 3 4 6 2 2 6" xfId="31120"/>
    <cellStyle name="Normal 3 4 6 2 3" xfId="3050"/>
    <cellStyle name="Normal 3 4 6 2 3 2" xfId="6710"/>
    <cellStyle name="Normal 3 4 6 2 3 2 2" xfId="13970"/>
    <cellStyle name="Normal 3 4 6 2 3 2 2 2" xfId="28348"/>
    <cellStyle name="Normal 3 4 6 2 3 2 2 2 2" xfId="57082"/>
    <cellStyle name="Normal 3 4 6 2 3 2 2 3" xfId="42758"/>
    <cellStyle name="Normal 3 4 6 2 3 2 3" xfId="21185"/>
    <cellStyle name="Normal 3 4 6 2 3 2 3 2" xfId="49920"/>
    <cellStyle name="Normal 3 4 6 2 3 2 4" xfId="35596"/>
    <cellStyle name="Normal 3 4 6 2 3 3" xfId="10383"/>
    <cellStyle name="Normal 3 4 6 2 3 3 2" xfId="24766"/>
    <cellStyle name="Normal 3 4 6 2 3 3 2 2" xfId="53501"/>
    <cellStyle name="Normal 3 4 6 2 3 3 3" xfId="39177"/>
    <cellStyle name="Normal 3 4 6 2 3 4" xfId="17603"/>
    <cellStyle name="Normal 3 4 6 2 3 4 2" xfId="46339"/>
    <cellStyle name="Normal 3 4 6 2 3 5" xfId="32015"/>
    <cellStyle name="Normal 3 4 6 2 4" xfId="4915"/>
    <cellStyle name="Normal 3 4 6 2 4 2" xfId="12180"/>
    <cellStyle name="Normal 3 4 6 2 4 2 2" xfId="26558"/>
    <cellStyle name="Normal 3 4 6 2 4 2 2 2" xfId="55292"/>
    <cellStyle name="Normal 3 4 6 2 4 2 3" xfId="40968"/>
    <cellStyle name="Normal 3 4 6 2 4 3" xfId="19395"/>
    <cellStyle name="Normal 3 4 6 2 4 3 2" xfId="48130"/>
    <cellStyle name="Normal 3 4 6 2 4 4" xfId="33806"/>
    <cellStyle name="Normal 3 4 6 2 5" xfId="8587"/>
    <cellStyle name="Normal 3 4 6 2 5 2" xfId="22976"/>
    <cellStyle name="Normal 3 4 6 2 5 2 2" xfId="51711"/>
    <cellStyle name="Normal 3 4 6 2 5 3" xfId="37387"/>
    <cellStyle name="Normal 3 4 6 2 6" xfId="15813"/>
    <cellStyle name="Normal 3 4 6 2 6 2" xfId="44549"/>
    <cellStyle name="Normal 3 4 6 2 7" xfId="30225"/>
    <cellStyle name="Normal 3 4 6 3" xfId="1707"/>
    <cellStyle name="Normal 3 4 6 3 2" xfId="3499"/>
    <cellStyle name="Normal 3 4 6 3 2 2" xfId="7158"/>
    <cellStyle name="Normal 3 4 6 3 2 2 2" xfId="14418"/>
    <cellStyle name="Normal 3 4 6 3 2 2 2 2" xfId="28796"/>
    <cellStyle name="Normal 3 4 6 3 2 2 2 2 2" xfId="57530"/>
    <cellStyle name="Normal 3 4 6 3 2 2 2 3" xfId="43206"/>
    <cellStyle name="Normal 3 4 6 3 2 2 3" xfId="21633"/>
    <cellStyle name="Normal 3 4 6 3 2 2 3 2" xfId="50368"/>
    <cellStyle name="Normal 3 4 6 3 2 2 4" xfId="36044"/>
    <cellStyle name="Normal 3 4 6 3 2 3" xfId="10831"/>
    <cellStyle name="Normal 3 4 6 3 2 3 2" xfId="25214"/>
    <cellStyle name="Normal 3 4 6 3 2 3 2 2" xfId="53949"/>
    <cellStyle name="Normal 3 4 6 3 2 3 3" xfId="39625"/>
    <cellStyle name="Normal 3 4 6 3 2 4" xfId="18051"/>
    <cellStyle name="Normal 3 4 6 3 2 4 2" xfId="46787"/>
    <cellStyle name="Normal 3 4 6 3 2 5" xfId="32463"/>
    <cellStyle name="Normal 3 4 6 3 3" xfId="5368"/>
    <cellStyle name="Normal 3 4 6 3 3 2" xfId="12628"/>
    <cellStyle name="Normal 3 4 6 3 3 2 2" xfId="27006"/>
    <cellStyle name="Normal 3 4 6 3 3 2 2 2" xfId="55740"/>
    <cellStyle name="Normal 3 4 6 3 3 2 3" xfId="41416"/>
    <cellStyle name="Normal 3 4 6 3 3 3" xfId="19843"/>
    <cellStyle name="Normal 3 4 6 3 3 3 2" xfId="48578"/>
    <cellStyle name="Normal 3 4 6 3 3 4" xfId="34254"/>
    <cellStyle name="Normal 3 4 6 3 4" xfId="9041"/>
    <cellStyle name="Normal 3 4 6 3 4 2" xfId="23424"/>
    <cellStyle name="Normal 3 4 6 3 4 2 2" xfId="52159"/>
    <cellStyle name="Normal 3 4 6 3 4 3" xfId="37835"/>
    <cellStyle name="Normal 3 4 6 3 5" xfId="16261"/>
    <cellStyle name="Normal 3 4 6 3 5 2" xfId="44997"/>
    <cellStyle name="Normal 3 4 6 3 6" xfId="30673"/>
    <cellStyle name="Normal 3 4 6 4" xfId="2603"/>
    <cellStyle name="Normal 3 4 6 4 2" xfId="6263"/>
    <cellStyle name="Normal 3 4 6 4 2 2" xfId="13523"/>
    <cellStyle name="Normal 3 4 6 4 2 2 2" xfId="27901"/>
    <cellStyle name="Normal 3 4 6 4 2 2 2 2" xfId="56635"/>
    <cellStyle name="Normal 3 4 6 4 2 2 3" xfId="42311"/>
    <cellStyle name="Normal 3 4 6 4 2 3" xfId="20738"/>
    <cellStyle name="Normal 3 4 6 4 2 3 2" xfId="49473"/>
    <cellStyle name="Normal 3 4 6 4 2 4" xfId="35149"/>
    <cellStyle name="Normal 3 4 6 4 3" xfId="9936"/>
    <cellStyle name="Normal 3 4 6 4 3 2" xfId="24319"/>
    <cellStyle name="Normal 3 4 6 4 3 2 2" xfId="53054"/>
    <cellStyle name="Normal 3 4 6 4 3 3" xfId="38730"/>
    <cellStyle name="Normal 3 4 6 4 4" xfId="17156"/>
    <cellStyle name="Normal 3 4 6 4 4 2" xfId="45892"/>
    <cellStyle name="Normal 3 4 6 4 5" xfId="31568"/>
    <cellStyle name="Normal 3 4 6 5" xfId="4467"/>
    <cellStyle name="Normal 3 4 6 5 2" xfId="11733"/>
    <cellStyle name="Normal 3 4 6 5 2 2" xfId="26111"/>
    <cellStyle name="Normal 3 4 6 5 2 2 2" xfId="54845"/>
    <cellStyle name="Normal 3 4 6 5 2 3" xfId="40521"/>
    <cellStyle name="Normal 3 4 6 5 3" xfId="18948"/>
    <cellStyle name="Normal 3 4 6 5 3 2" xfId="47683"/>
    <cellStyle name="Normal 3 4 6 5 4" xfId="33359"/>
    <cellStyle name="Normal 3 4 6 6" xfId="8140"/>
    <cellStyle name="Normal 3 4 6 6 2" xfId="22529"/>
    <cellStyle name="Normal 3 4 6 6 2 2" xfId="51264"/>
    <cellStyle name="Normal 3 4 6 6 3" xfId="36940"/>
    <cellStyle name="Normal 3 4 6 7" xfId="15366"/>
    <cellStyle name="Normal 3 4 6 7 2" xfId="44102"/>
    <cellStyle name="Normal 3 4 6 8" xfId="29778"/>
    <cellStyle name="Normal 3 4 7" xfId="947"/>
    <cellStyle name="Normal 3 4 7 2" xfId="1930"/>
    <cellStyle name="Normal 3 4 7 2 2" xfId="3722"/>
    <cellStyle name="Normal 3 4 7 2 2 2" xfId="7381"/>
    <cellStyle name="Normal 3 4 7 2 2 2 2" xfId="14641"/>
    <cellStyle name="Normal 3 4 7 2 2 2 2 2" xfId="29019"/>
    <cellStyle name="Normal 3 4 7 2 2 2 2 2 2" xfId="57753"/>
    <cellStyle name="Normal 3 4 7 2 2 2 2 3" xfId="43429"/>
    <cellStyle name="Normal 3 4 7 2 2 2 3" xfId="21856"/>
    <cellStyle name="Normal 3 4 7 2 2 2 3 2" xfId="50591"/>
    <cellStyle name="Normal 3 4 7 2 2 2 4" xfId="36267"/>
    <cellStyle name="Normal 3 4 7 2 2 3" xfId="11054"/>
    <cellStyle name="Normal 3 4 7 2 2 3 2" xfId="25437"/>
    <cellStyle name="Normal 3 4 7 2 2 3 2 2" xfId="54172"/>
    <cellStyle name="Normal 3 4 7 2 2 3 3" xfId="39848"/>
    <cellStyle name="Normal 3 4 7 2 2 4" xfId="18274"/>
    <cellStyle name="Normal 3 4 7 2 2 4 2" xfId="47010"/>
    <cellStyle name="Normal 3 4 7 2 2 5" xfId="32686"/>
    <cellStyle name="Normal 3 4 7 2 3" xfId="5591"/>
    <cellStyle name="Normal 3 4 7 2 3 2" xfId="12851"/>
    <cellStyle name="Normal 3 4 7 2 3 2 2" xfId="27229"/>
    <cellStyle name="Normal 3 4 7 2 3 2 2 2" xfId="55963"/>
    <cellStyle name="Normal 3 4 7 2 3 2 3" xfId="41639"/>
    <cellStyle name="Normal 3 4 7 2 3 3" xfId="20066"/>
    <cellStyle name="Normal 3 4 7 2 3 3 2" xfId="48801"/>
    <cellStyle name="Normal 3 4 7 2 3 4" xfId="34477"/>
    <cellStyle name="Normal 3 4 7 2 4" xfId="9264"/>
    <cellStyle name="Normal 3 4 7 2 4 2" xfId="23647"/>
    <cellStyle name="Normal 3 4 7 2 4 2 2" xfId="52382"/>
    <cellStyle name="Normal 3 4 7 2 4 3" xfId="38058"/>
    <cellStyle name="Normal 3 4 7 2 5" xfId="16484"/>
    <cellStyle name="Normal 3 4 7 2 5 2" xfId="45220"/>
    <cellStyle name="Normal 3 4 7 2 6" xfId="30896"/>
    <cellStyle name="Normal 3 4 7 3" xfId="2826"/>
    <cellStyle name="Normal 3 4 7 3 2" xfId="6486"/>
    <cellStyle name="Normal 3 4 7 3 2 2" xfId="13746"/>
    <cellStyle name="Normal 3 4 7 3 2 2 2" xfId="28124"/>
    <cellStyle name="Normal 3 4 7 3 2 2 2 2" xfId="56858"/>
    <cellStyle name="Normal 3 4 7 3 2 2 3" xfId="42534"/>
    <cellStyle name="Normal 3 4 7 3 2 3" xfId="20961"/>
    <cellStyle name="Normal 3 4 7 3 2 3 2" xfId="49696"/>
    <cellStyle name="Normal 3 4 7 3 2 4" xfId="35372"/>
    <cellStyle name="Normal 3 4 7 3 3" xfId="10159"/>
    <cellStyle name="Normal 3 4 7 3 3 2" xfId="24542"/>
    <cellStyle name="Normal 3 4 7 3 3 2 2" xfId="53277"/>
    <cellStyle name="Normal 3 4 7 3 3 3" xfId="38953"/>
    <cellStyle name="Normal 3 4 7 3 4" xfId="17379"/>
    <cellStyle name="Normal 3 4 7 3 4 2" xfId="46115"/>
    <cellStyle name="Normal 3 4 7 3 5" xfId="31791"/>
    <cellStyle name="Normal 3 4 7 4" xfId="4691"/>
    <cellStyle name="Normal 3 4 7 4 2" xfId="11956"/>
    <cellStyle name="Normal 3 4 7 4 2 2" xfId="26334"/>
    <cellStyle name="Normal 3 4 7 4 2 2 2" xfId="55068"/>
    <cellStyle name="Normal 3 4 7 4 2 3" xfId="40744"/>
    <cellStyle name="Normal 3 4 7 4 3" xfId="19171"/>
    <cellStyle name="Normal 3 4 7 4 3 2" xfId="47906"/>
    <cellStyle name="Normal 3 4 7 4 4" xfId="33582"/>
    <cellStyle name="Normal 3 4 7 5" xfId="8363"/>
    <cellStyle name="Normal 3 4 7 5 2" xfId="22752"/>
    <cellStyle name="Normal 3 4 7 5 2 2" xfId="51487"/>
    <cellStyle name="Normal 3 4 7 5 3" xfId="37163"/>
    <cellStyle name="Normal 3 4 7 6" xfId="15589"/>
    <cellStyle name="Normal 3 4 7 6 2" xfId="44325"/>
    <cellStyle name="Normal 3 4 7 7" xfId="30001"/>
    <cellStyle name="Normal 3 4 8" xfId="1451"/>
    <cellStyle name="Normal 3 4 8 2" xfId="3275"/>
    <cellStyle name="Normal 3 4 8 2 2" xfId="6934"/>
    <cellStyle name="Normal 3 4 8 2 2 2" xfId="14194"/>
    <cellStyle name="Normal 3 4 8 2 2 2 2" xfId="28572"/>
    <cellStyle name="Normal 3 4 8 2 2 2 2 2" xfId="57306"/>
    <cellStyle name="Normal 3 4 8 2 2 2 3" xfId="42982"/>
    <cellStyle name="Normal 3 4 8 2 2 3" xfId="21409"/>
    <cellStyle name="Normal 3 4 8 2 2 3 2" xfId="50144"/>
    <cellStyle name="Normal 3 4 8 2 2 4" xfId="35820"/>
    <cellStyle name="Normal 3 4 8 2 3" xfId="10607"/>
    <cellStyle name="Normal 3 4 8 2 3 2" xfId="24990"/>
    <cellStyle name="Normal 3 4 8 2 3 2 2" xfId="53725"/>
    <cellStyle name="Normal 3 4 8 2 3 3" xfId="39401"/>
    <cellStyle name="Normal 3 4 8 2 4" xfId="17827"/>
    <cellStyle name="Normal 3 4 8 2 4 2" xfId="46563"/>
    <cellStyle name="Normal 3 4 8 2 5" xfId="32239"/>
    <cellStyle name="Normal 3 4 8 3" xfId="5142"/>
    <cellStyle name="Normal 3 4 8 3 2" xfId="12404"/>
    <cellStyle name="Normal 3 4 8 3 2 2" xfId="26782"/>
    <cellStyle name="Normal 3 4 8 3 2 2 2" xfId="55516"/>
    <cellStyle name="Normal 3 4 8 3 2 3" xfId="41192"/>
    <cellStyle name="Normal 3 4 8 3 3" xfId="19619"/>
    <cellStyle name="Normal 3 4 8 3 3 2" xfId="48354"/>
    <cellStyle name="Normal 3 4 8 3 4" xfId="34030"/>
    <cellStyle name="Normal 3 4 8 4" xfId="8814"/>
    <cellStyle name="Normal 3 4 8 4 2" xfId="23200"/>
    <cellStyle name="Normal 3 4 8 4 2 2" xfId="51935"/>
    <cellStyle name="Normal 3 4 8 4 3" xfId="37611"/>
    <cellStyle name="Normal 3 4 8 5" xfId="16037"/>
    <cellStyle name="Normal 3 4 8 5 2" xfId="44773"/>
    <cellStyle name="Normal 3 4 8 6" xfId="30449"/>
    <cellStyle name="Normal 3 4 9" xfId="2379"/>
    <cellStyle name="Normal 3 4 9 2" xfId="6039"/>
    <cellStyle name="Normal 3 4 9 2 2" xfId="13299"/>
    <cellStyle name="Normal 3 4 9 2 2 2" xfId="27677"/>
    <cellStyle name="Normal 3 4 9 2 2 2 2" xfId="56411"/>
    <cellStyle name="Normal 3 4 9 2 2 3" xfId="42087"/>
    <cellStyle name="Normal 3 4 9 2 3" xfId="20514"/>
    <cellStyle name="Normal 3 4 9 2 3 2" xfId="49249"/>
    <cellStyle name="Normal 3 4 9 2 4" xfId="34925"/>
    <cellStyle name="Normal 3 4 9 3" xfId="9712"/>
    <cellStyle name="Normal 3 4 9 3 2" xfId="24095"/>
    <cellStyle name="Normal 3 4 9 3 2 2" xfId="52830"/>
    <cellStyle name="Normal 3 4 9 3 3" xfId="38506"/>
    <cellStyle name="Normal 3 4 9 4" xfId="16932"/>
    <cellStyle name="Normal 3 4 9 4 2" xfId="45668"/>
    <cellStyle name="Normal 3 4 9 5" xfId="31344"/>
    <cellStyle name="Normal 3 5" xfId="237"/>
    <cellStyle name="Normal 3 5 10" xfId="7905"/>
    <cellStyle name="Normal 3 5 10 2" xfId="22312"/>
    <cellStyle name="Normal 3 5 10 2 2" xfId="51047"/>
    <cellStyle name="Normal 3 5 10 3" xfId="36723"/>
    <cellStyle name="Normal 3 5 11" xfId="15149"/>
    <cellStyle name="Normal 3 5 11 2" xfId="43885"/>
    <cellStyle name="Normal 3 5 12" xfId="29561"/>
    <cellStyle name="Normal 3 5 2" xfId="355"/>
    <cellStyle name="Normal 3 5 2 10" xfId="15177"/>
    <cellStyle name="Normal 3 5 2 10 2" xfId="43913"/>
    <cellStyle name="Normal 3 5 2 11" xfId="29589"/>
    <cellStyle name="Normal 3 5 2 2" xfId="455"/>
    <cellStyle name="Normal 3 5 2 2 10" xfId="29645"/>
    <cellStyle name="Normal 3 5 2 2 2" xfId="655"/>
    <cellStyle name="Normal 3 5 2 2 2 2" xfId="927"/>
    <cellStyle name="Normal 3 5 2 2 2 2 2" xfId="1374"/>
    <cellStyle name="Normal 3 5 2 2 2 2 2 2" xfId="2357"/>
    <cellStyle name="Normal 3 5 2 2 2 2 2 2 2" xfId="4149"/>
    <cellStyle name="Normal 3 5 2 2 2 2 2 2 2 2" xfId="7808"/>
    <cellStyle name="Normal 3 5 2 2 2 2 2 2 2 2 2" xfId="15068"/>
    <cellStyle name="Normal 3 5 2 2 2 2 2 2 2 2 2 2" xfId="29446"/>
    <cellStyle name="Normal 3 5 2 2 2 2 2 2 2 2 2 2 2" xfId="58180"/>
    <cellStyle name="Normal 3 5 2 2 2 2 2 2 2 2 2 3" xfId="43856"/>
    <cellStyle name="Normal 3 5 2 2 2 2 2 2 2 2 3" xfId="22283"/>
    <cellStyle name="Normal 3 5 2 2 2 2 2 2 2 2 3 2" xfId="51018"/>
    <cellStyle name="Normal 3 5 2 2 2 2 2 2 2 2 4" xfId="36694"/>
    <cellStyle name="Normal 3 5 2 2 2 2 2 2 2 3" xfId="11481"/>
    <cellStyle name="Normal 3 5 2 2 2 2 2 2 2 3 2" xfId="25864"/>
    <cellStyle name="Normal 3 5 2 2 2 2 2 2 2 3 2 2" xfId="54599"/>
    <cellStyle name="Normal 3 5 2 2 2 2 2 2 2 3 3" xfId="40275"/>
    <cellStyle name="Normal 3 5 2 2 2 2 2 2 2 4" xfId="18701"/>
    <cellStyle name="Normal 3 5 2 2 2 2 2 2 2 4 2" xfId="47437"/>
    <cellStyle name="Normal 3 5 2 2 2 2 2 2 2 5" xfId="33113"/>
    <cellStyle name="Normal 3 5 2 2 2 2 2 2 3" xfId="6018"/>
    <cellStyle name="Normal 3 5 2 2 2 2 2 2 3 2" xfId="13278"/>
    <cellStyle name="Normal 3 5 2 2 2 2 2 2 3 2 2" xfId="27656"/>
    <cellStyle name="Normal 3 5 2 2 2 2 2 2 3 2 2 2" xfId="56390"/>
    <cellStyle name="Normal 3 5 2 2 2 2 2 2 3 2 3" xfId="42066"/>
    <cellStyle name="Normal 3 5 2 2 2 2 2 2 3 3" xfId="20493"/>
    <cellStyle name="Normal 3 5 2 2 2 2 2 2 3 3 2" xfId="49228"/>
    <cellStyle name="Normal 3 5 2 2 2 2 2 2 3 4" xfId="34904"/>
    <cellStyle name="Normal 3 5 2 2 2 2 2 2 4" xfId="9691"/>
    <cellStyle name="Normal 3 5 2 2 2 2 2 2 4 2" xfId="24074"/>
    <cellStyle name="Normal 3 5 2 2 2 2 2 2 4 2 2" xfId="52809"/>
    <cellStyle name="Normal 3 5 2 2 2 2 2 2 4 3" xfId="38485"/>
    <cellStyle name="Normal 3 5 2 2 2 2 2 2 5" xfId="16911"/>
    <cellStyle name="Normal 3 5 2 2 2 2 2 2 5 2" xfId="45647"/>
    <cellStyle name="Normal 3 5 2 2 2 2 2 2 6" xfId="31323"/>
    <cellStyle name="Normal 3 5 2 2 2 2 2 3" xfId="3253"/>
    <cellStyle name="Normal 3 5 2 2 2 2 2 3 2" xfId="6913"/>
    <cellStyle name="Normal 3 5 2 2 2 2 2 3 2 2" xfId="14173"/>
    <cellStyle name="Normal 3 5 2 2 2 2 2 3 2 2 2" xfId="28551"/>
    <cellStyle name="Normal 3 5 2 2 2 2 2 3 2 2 2 2" xfId="57285"/>
    <cellStyle name="Normal 3 5 2 2 2 2 2 3 2 2 3" xfId="42961"/>
    <cellStyle name="Normal 3 5 2 2 2 2 2 3 2 3" xfId="21388"/>
    <cellStyle name="Normal 3 5 2 2 2 2 2 3 2 3 2" xfId="50123"/>
    <cellStyle name="Normal 3 5 2 2 2 2 2 3 2 4" xfId="35799"/>
    <cellStyle name="Normal 3 5 2 2 2 2 2 3 3" xfId="10586"/>
    <cellStyle name="Normal 3 5 2 2 2 2 2 3 3 2" xfId="24969"/>
    <cellStyle name="Normal 3 5 2 2 2 2 2 3 3 2 2" xfId="53704"/>
    <cellStyle name="Normal 3 5 2 2 2 2 2 3 3 3" xfId="39380"/>
    <cellStyle name="Normal 3 5 2 2 2 2 2 3 4" xfId="17806"/>
    <cellStyle name="Normal 3 5 2 2 2 2 2 3 4 2" xfId="46542"/>
    <cellStyle name="Normal 3 5 2 2 2 2 2 3 5" xfId="32218"/>
    <cellStyle name="Normal 3 5 2 2 2 2 2 4" xfId="5118"/>
    <cellStyle name="Normal 3 5 2 2 2 2 2 4 2" xfId="12383"/>
    <cellStyle name="Normal 3 5 2 2 2 2 2 4 2 2" xfId="26761"/>
    <cellStyle name="Normal 3 5 2 2 2 2 2 4 2 2 2" xfId="55495"/>
    <cellStyle name="Normal 3 5 2 2 2 2 2 4 2 3" xfId="41171"/>
    <cellStyle name="Normal 3 5 2 2 2 2 2 4 3" xfId="19598"/>
    <cellStyle name="Normal 3 5 2 2 2 2 2 4 3 2" xfId="48333"/>
    <cellStyle name="Normal 3 5 2 2 2 2 2 4 4" xfId="34009"/>
    <cellStyle name="Normal 3 5 2 2 2 2 2 5" xfId="8790"/>
    <cellStyle name="Normal 3 5 2 2 2 2 2 5 2" xfId="23179"/>
    <cellStyle name="Normal 3 5 2 2 2 2 2 5 2 2" xfId="51914"/>
    <cellStyle name="Normal 3 5 2 2 2 2 2 5 3" xfId="37590"/>
    <cellStyle name="Normal 3 5 2 2 2 2 2 6" xfId="16016"/>
    <cellStyle name="Normal 3 5 2 2 2 2 2 6 2" xfId="44752"/>
    <cellStyle name="Normal 3 5 2 2 2 2 2 7" xfId="30428"/>
    <cellStyle name="Normal 3 5 2 2 2 2 3" xfId="1910"/>
    <cellStyle name="Normal 3 5 2 2 2 2 3 2" xfId="3702"/>
    <cellStyle name="Normal 3 5 2 2 2 2 3 2 2" xfId="7361"/>
    <cellStyle name="Normal 3 5 2 2 2 2 3 2 2 2" xfId="14621"/>
    <cellStyle name="Normal 3 5 2 2 2 2 3 2 2 2 2" xfId="28999"/>
    <cellStyle name="Normal 3 5 2 2 2 2 3 2 2 2 2 2" xfId="57733"/>
    <cellStyle name="Normal 3 5 2 2 2 2 3 2 2 2 3" xfId="43409"/>
    <cellStyle name="Normal 3 5 2 2 2 2 3 2 2 3" xfId="21836"/>
    <cellStyle name="Normal 3 5 2 2 2 2 3 2 2 3 2" xfId="50571"/>
    <cellStyle name="Normal 3 5 2 2 2 2 3 2 2 4" xfId="36247"/>
    <cellStyle name="Normal 3 5 2 2 2 2 3 2 3" xfId="11034"/>
    <cellStyle name="Normal 3 5 2 2 2 2 3 2 3 2" xfId="25417"/>
    <cellStyle name="Normal 3 5 2 2 2 2 3 2 3 2 2" xfId="54152"/>
    <cellStyle name="Normal 3 5 2 2 2 2 3 2 3 3" xfId="39828"/>
    <cellStyle name="Normal 3 5 2 2 2 2 3 2 4" xfId="18254"/>
    <cellStyle name="Normal 3 5 2 2 2 2 3 2 4 2" xfId="46990"/>
    <cellStyle name="Normal 3 5 2 2 2 2 3 2 5" xfId="32666"/>
    <cellStyle name="Normal 3 5 2 2 2 2 3 3" xfId="5571"/>
    <cellStyle name="Normal 3 5 2 2 2 2 3 3 2" xfId="12831"/>
    <cellStyle name="Normal 3 5 2 2 2 2 3 3 2 2" xfId="27209"/>
    <cellStyle name="Normal 3 5 2 2 2 2 3 3 2 2 2" xfId="55943"/>
    <cellStyle name="Normal 3 5 2 2 2 2 3 3 2 3" xfId="41619"/>
    <cellStyle name="Normal 3 5 2 2 2 2 3 3 3" xfId="20046"/>
    <cellStyle name="Normal 3 5 2 2 2 2 3 3 3 2" xfId="48781"/>
    <cellStyle name="Normal 3 5 2 2 2 2 3 3 4" xfId="34457"/>
    <cellStyle name="Normal 3 5 2 2 2 2 3 4" xfId="9244"/>
    <cellStyle name="Normal 3 5 2 2 2 2 3 4 2" xfId="23627"/>
    <cellStyle name="Normal 3 5 2 2 2 2 3 4 2 2" xfId="52362"/>
    <cellStyle name="Normal 3 5 2 2 2 2 3 4 3" xfId="38038"/>
    <cellStyle name="Normal 3 5 2 2 2 2 3 5" xfId="16464"/>
    <cellStyle name="Normal 3 5 2 2 2 2 3 5 2" xfId="45200"/>
    <cellStyle name="Normal 3 5 2 2 2 2 3 6" xfId="30876"/>
    <cellStyle name="Normal 3 5 2 2 2 2 4" xfId="2806"/>
    <cellStyle name="Normal 3 5 2 2 2 2 4 2" xfId="6466"/>
    <cellStyle name="Normal 3 5 2 2 2 2 4 2 2" xfId="13726"/>
    <cellStyle name="Normal 3 5 2 2 2 2 4 2 2 2" xfId="28104"/>
    <cellStyle name="Normal 3 5 2 2 2 2 4 2 2 2 2" xfId="56838"/>
    <cellStyle name="Normal 3 5 2 2 2 2 4 2 2 3" xfId="42514"/>
    <cellStyle name="Normal 3 5 2 2 2 2 4 2 3" xfId="20941"/>
    <cellStyle name="Normal 3 5 2 2 2 2 4 2 3 2" xfId="49676"/>
    <cellStyle name="Normal 3 5 2 2 2 2 4 2 4" xfId="35352"/>
    <cellStyle name="Normal 3 5 2 2 2 2 4 3" xfId="10139"/>
    <cellStyle name="Normal 3 5 2 2 2 2 4 3 2" xfId="24522"/>
    <cellStyle name="Normal 3 5 2 2 2 2 4 3 2 2" xfId="53257"/>
    <cellStyle name="Normal 3 5 2 2 2 2 4 3 3" xfId="38933"/>
    <cellStyle name="Normal 3 5 2 2 2 2 4 4" xfId="17359"/>
    <cellStyle name="Normal 3 5 2 2 2 2 4 4 2" xfId="46095"/>
    <cellStyle name="Normal 3 5 2 2 2 2 4 5" xfId="31771"/>
    <cellStyle name="Normal 3 5 2 2 2 2 5" xfId="4671"/>
    <cellStyle name="Normal 3 5 2 2 2 2 5 2" xfId="11936"/>
    <cellStyle name="Normal 3 5 2 2 2 2 5 2 2" xfId="26314"/>
    <cellStyle name="Normal 3 5 2 2 2 2 5 2 2 2" xfId="55048"/>
    <cellStyle name="Normal 3 5 2 2 2 2 5 2 3" xfId="40724"/>
    <cellStyle name="Normal 3 5 2 2 2 2 5 3" xfId="19151"/>
    <cellStyle name="Normal 3 5 2 2 2 2 5 3 2" xfId="47886"/>
    <cellStyle name="Normal 3 5 2 2 2 2 5 4" xfId="33562"/>
    <cellStyle name="Normal 3 5 2 2 2 2 6" xfId="8343"/>
    <cellStyle name="Normal 3 5 2 2 2 2 6 2" xfId="22732"/>
    <cellStyle name="Normal 3 5 2 2 2 2 6 2 2" xfId="51467"/>
    <cellStyle name="Normal 3 5 2 2 2 2 6 3" xfId="37143"/>
    <cellStyle name="Normal 3 5 2 2 2 2 7" xfId="15569"/>
    <cellStyle name="Normal 3 5 2 2 2 2 7 2" xfId="44305"/>
    <cellStyle name="Normal 3 5 2 2 2 2 8" xfId="29981"/>
    <cellStyle name="Normal 3 5 2 2 2 3" xfId="1150"/>
    <cellStyle name="Normal 3 5 2 2 2 3 2" xfId="2133"/>
    <cellStyle name="Normal 3 5 2 2 2 3 2 2" xfId="3925"/>
    <cellStyle name="Normal 3 5 2 2 2 3 2 2 2" xfId="7584"/>
    <cellStyle name="Normal 3 5 2 2 2 3 2 2 2 2" xfId="14844"/>
    <cellStyle name="Normal 3 5 2 2 2 3 2 2 2 2 2" xfId="29222"/>
    <cellStyle name="Normal 3 5 2 2 2 3 2 2 2 2 2 2" xfId="57956"/>
    <cellStyle name="Normal 3 5 2 2 2 3 2 2 2 2 3" xfId="43632"/>
    <cellStyle name="Normal 3 5 2 2 2 3 2 2 2 3" xfId="22059"/>
    <cellStyle name="Normal 3 5 2 2 2 3 2 2 2 3 2" xfId="50794"/>
    <cellStyle name="Normal 3 5 2 2 2 3 2 2 2 4" xfId="36470"/>
    <cellStyle name="Normal 3 5 2 2 2 3 2 2 3" xfId="11257"/>
    <cellStyle name="Normal 3 5 2 2 2 3 2 2 3 2" xfId="25640"/>
    <cellStyle name="Normal 3 5 2 2 2 3 2 2 3 2 2" xfId="54375"/>
    <cellStyle name="Normal 3 5 2 2 2 3 2 2 3 3" xfId="40051"/>
    <cellStyle name="Normal 3 5 2 2 2 3 2 2 4" xfId="18477"/>
    <cellStyle name="Normal 3 5 2 2 2 3 2 2 4 2" xfId="47213"/>
    <cellStyle name="Normal 3 5 2 2 2 3 2 2 5" xfId="32889"/>
    <cellStyle name="Normal 3 5 2 2 2 3 2 3" xfId="5794"/>
    <cellStyle name="Normal 3 5 2 2 2 3 2 3 2" xfId="13054"/>
    <cellStyle name="Normal 3 5 2 2 2 3 2 3 2 2" xfId="27432"/>
    <cellStyle name="Normal 3 5 2 2 2 3 2 3 2 2 2" xfId="56166"/>
    <cellStyle name="Normal 3 5 2 2 2 3 2 3 2 3" xfId="41842"/>
    <cellStyle name="Normal 3 5 2 2 2 3 2 3 3" xfId="20269"/>
    <cellStyle name="Normal 3 5 2 2 2 3 2 3 3 2" xfId="49004"/>
    <cellStyle name="Normal 3 5 2 2 2 3 2 3 4" xfId="34680"/>
    <cellStyle name="Normal 3 5 2 2 2 3 2 4" xfId="9467"/>
    <cellStyle name="Normal 3 5 2 2 2 3 2 4 2" xfId="23850"/>
    <cellStyle name="Normal 3 5 2 2 2 3 2 4 2 2" xfId="52585"/>
    <cellStyle name="Normal 3 5 2 2 2 3 2 4 3" xfId="38261"/>
    <cellStyle name="Normal 3 5 2 2 2 3 2 5" xfId="16687"/>
    <cellStyle name="Normal 3 5 2 2 2 3 2 5 2" xfId="45423"/>
    <cellStyle name="Normal 3 5 2 2 2 3 2 6" xfId="31099"/>
    <cellStyle name="Normal 3 5 2 2 2 3 3" xfId="3029"/>
    <cellStyle name="Normal 3 5 2 2 2 3 3 2" xfId="6689"/>
    <cellStyle name="Normal 3 5 2 2 2 3 3 2 2" xfId="13949"/>
    <cellStyle name="Normal 3 5 2 2 2 3 3 2 2 2" xfId="28327"/>
    <cellStyle name="Normal 3 5 2 2 2 3 3 2 2 2 2" xfId="57061"/>
    <cellStyle name="Normal 3 5 2 2 2 3 3 2 2 3" xfId="42737"/>
    <cellStyle name="Normal 3 5 2 2 2 3 3 2 3" xfId="21164"/>
    <cellStyle name="Normal 3 5 2 2 2 3 3 2 3 2" xfId="49899"/>
    <cellStyle name="Normal 3 5 2 2 2 3 3 2 4" xfId="35575"/>
    <cellStyle name="Normal 3 5 2 2 2 3 3 3" xfId="10362"/>
    <cellStyle name="Normal 3 5 2 2 2 3 3 3 2" xfId="24745"/>
    <cellStyle name="Normal 3 5 2 2 2 3 3 3 2 2" xfId="53480"/>
    <cellStyle name="Normal 3 5 2 2 2 3 3 3 3" xfId="39156"/>
    <cellStyle name="Normal 3 5 2 2 2 3 3 4" xfId="17582"/>
    <cellStyle name="Normal 3 5 2 2 2 3 3 4 2" xfId="46318"/>
    <cellStyle name="Normal 3 5 2 2 2 3 3 5" xfId="31994"/>
    <cellStyle name="Normal 3 5 2 2 2 3 4" xfId="4894"/>
    <cellStyle name="Normal 3 5 2 2 2 3 4 2" xfId="12159"/>
    <cellStyle name="Normal 3 5 2 2 2 3 4 2 2" xfId="26537"/>
    <cellStyle name="Normal 3 5 2 2 2 3 4 2 2 2" xfId="55271"/>
    <cellStyle name="Normal 3 5 2 2 2 3 4 2 3" xfId="40947"/>
    <cellStyle name="Normal 3 5 2 2 2 3 4 3" xfId="19374"/>
    <cellStyle name="Normal 3 5 2 2 2 3 4 3 2" xfId="48109"/>
    <cellStyle name="Normal 3 5 2 2 2 3 4 4" xfId="33785"/>
    <cellStyle name="Normal 3 5 2 2 2 3 5" xfId="8566"/>
    <cellStyle name="Normal 3 5 2 2 2 3 5 2" xfId="22955"/>
    <cellStyle name="Normal 3 5 2 2 2 3 5 2 2" xfId="51690"/>
    <cellStyle name="Normal 3 5 2 2 2 3 5 3" xfId="37366"/>
    <cellStyle name="Normal 3 5 2 2 2 3 6" xfId="15792"/>
    <cellStyle name="Normal 3 5 2 2 2 3 6 2" xfId="44528"/>
    <cellStyle name="Normal 3 5 2 2 2 3 7" xfId="30204"/>
    <cellStyle name="Normal 3 5 2 2 2 4" xfId="1682"/>
    <cellStyle name="Normal 3 5 2 2 2 4 2" xfId="3478"/>
    <cellStyle name="Normal 3 5 2 2 2 4 2 2" xfId="7137"/>
    <cellStyle name="Normal 3 5 2 2 2 4 2 2 2" xfId="14397"/>
    <cellStyle name="Normal 3 5 2 2 2 4 2 2 2 2" xfId="28775"/>
    <cellStyle name="Normal 3 5 2 2 2 4 2 2 2 2 2" xfId="57509"/>
    <cellStyle name="Normal 3 5 2 2 2 4 2 2 2 3" xfId="43185"/>
    <cellStyle name="Normal 3 5 2 2 2 4 2 2 3" xfId="21612"/>
    <cellStyle name="Normal 3 5 2 2 2 4 2 2 3 2" xfId="50347"/>
    <cellStyle name="Normal 3 5 2 2 2 4 2 2 4" xfId="36023"/>
    <cellStyle name="Normal 3 5 2 2 2 4 2 3" xfId="10810"/>
    <cellStyle name="Normal 3 5 2 2 2 4 2 3 2" xfId="25193"/>
    <cellStyle name="Normal 3 5 2 2 2 4 2 3 2 2" xfId="53928"/>
    <cellStyle name="Normal 3 5 2 2 2 4 2 3 3" xfId="39604"/>
    <cellStyle name="Normal 3 5 2 2 2 4 2 4" xfId="18030"/>
    <cellStyle name="Normal 3 5 2 2 2 4 2 4 2" xfId="46766"/>
    <cellStyle name="Normal 3 5 2 2 2 4 2 5" xfId="32442"/>
    <cellStyle name="Normal 3 5 2 2 2 4 3" xfId="5347"/>
    <cellStyle name="Normal 3 5 2 2 2 4 3 2" xfId="12607"/>
    <cellStyle name="Normal 3 5 2 2 2 4 3 2 2" xfId="26985"/>
    <cellStyle name="Normal 3 5 2 2 2 4 3 2 2 2" xfId="55719"/>
    <cellStyle name="Normal 3 5 2 2 2 4 3 2 3" xfId="41395"/>
    <cellStyle name="Normal 3 5 2 2 2 4 3 3" xfId="19822"/>
    <cellStyle name="Normal 3 5 2 2 2 4 3 3 2" xfId="48557"/>
    <cellStyle name="Normal 3 5 2 2 2 4 3 4" xfId="34233"/>
    <cellStyle name="Normal 3 5 2 2 2 4 4" xfId="9020"/>
    <cellStyle name="Normal 3 5 2 2 2 4 4 2" xfId="23403"/>
    <cellStyle name="Normal 3 5 2 2 2 4 4 2 2" xfId="52138"/>
    <cellStyle name="Normal 3 5 2 2 2 4 4 3" xfId="37814"/>
    <cellStyle name="Normal 3 5 2 2 2 4 5" xfId="16240"/>
    <cellStyle name="Normal 3 5 2 2 2 4 5 2" xfId="44976"/>
    <cellStyle name="Normal 3 5 2 2 2 4 6" xfId="30652"/>
    <cellStyle name="Normal 3 5 2 2 2 5" xfId="2582"/>
    <cellStyle name="Normal 3 5 2 2 2 5 2" xfId="6242"/>
    <cellStyle name="Normal 3 5 2 2 2 5 2 2" xfId="13502"/>
    <cellStyle name="Normal 3 5 2 2 2 5 2 2 2" xfId="27880"/>
    <cellStyle name="Normal 3 5 2 2 2 5 2 2 2 2" xfId="56614"/>
    <cellStyle name="Normal 3 5 2 2 2 5 2 2 3" xfId="42290"/>
    <cellStyle name="Normal 3 5 2 2 2 5 2 3" xfId="20717"/>
    <cellStyle name="Normal 3 5 2 2 2 5 2 3 2" xfId="49452"/>
    <cellStyle name="Normal 3 5 2 2 2 5 2 4" xfId="35128"/>
    <cellStyle name="Normal 3 5 2 2 2 5 3" xfId="9915"/>
    <cellStyle name="Normal 3 5 2 2 2 5 3 2" xfId="24298"/>
    <cellStyle name="Normal 3 5 2 2 2 5 3 2 2" xfId="53033"/>
    <cellStyle name="Normal 3 5 2 2 2 5 3 3" xfId="38709"/>
    <cellStyle name="Normal 3 5 2 2 2 5 4" xfId="17135"/>
    <cellStyle name="Normal 3 5 2 2 2 5 4 2" xfId="45871"/>
    <cellStyle name="Normal 3 5 2 2 2 5 5" xfId="31547"/>
    <cellStyle name="Normal 3 5 2 2 2 6" xfId="4445"/>
    <cellStyle name="Normal 3 5 2 2 2 6 2" xfId="11712"/>
    <cellStyle name="Normal 3 5 2 2 2 6 2 2" xfId="26090"/>
    <cellStyle name="Normal 3 5 2 2 2 6 2 2 2" xfId="54824"/>
    <cellStyle name="Normal 3 5 2 2 2 6 2 3" xfId="40500"/>
    <cellStyle name="Normal 3 5 2 2 2 6 3" xfId="18927"/>
    <cellStyle name="Normal 3 5 2 2 2 6 3 2" xfId="47662"/>
    <cellStyle name="Normal 3 5 2 2 2 6 4" xfId="33338"/>
    <cellStyle name="Normal 3 5 2 2 2 7" xfId="8116"/>
    <cellStyle name="Normal 3 5 2 2 2 7 2" xfId="22508"/>
    <cellStyle name="Normal 3 5 2 2 2 7 2 2" xfId="51243"/>
    <cellStyle name="Normal 3 5 2 2 2 7 3" xfId="36919"/>
    <cellStyle name="Normal 3 5 2 2 2 8" xfId="15345"/>
    <cellStyle name="Normal 3 5 2 2 2 8 2" xfId="44081"/>
    <cellStyle name="Normal 3 5 2 2 2 9" xfId="29757"/>
    <cellStyle name="Normal 3 5 2 2 3" xfId="813"/>
    <cellStyle name="Normal 3 5 2 2 3 2" xfId="1262"/>
    <cellStyle name="Normal 3 5 2 2 3 2 2" xfId="2245"/>
    <cellStyle name="Normal 3 5 2 2 3 2 2 2" xfId="4037"/>
    <cellStyle name="Normal 3 5 2 2 3 2 2 2 2" xfId="7696"/>
    <cellStyle name="Normal 3 5 2 2 3 2 2 2 2 2" xfId="14956"/>
    <cellStyle name="Normal 3 5 2 2 3 2 2 2 2 2 2" xfId="29334"/>
    <cellStyle name="Normal 3 5 2 2 3 2 2 2 2 2 2 2" xfId="58068"/>
    <cellStyle name="Normal 3 5 2 2 3 2 2 2 2 2 3" xfId="43744"/>
    <cellStyle name="Normal 3 5 2 2 3 2 2 2 2 3" xfId="22171"/>
    <cellStyle name="Normal 3 5 2 2 3 2 2 2 2 3 2" xfId="50906"/>
    <cellStyle name="Normal 3 5 2 2 3 2 2 2 2 4" xfId="36582"/>
    <cellStyle name="Normal 3 5 2 2 3 2 2 2 3" xfId="11369"/>
    <cellStyle name="Normal 3 5 2 2 3 2 2 2 3 2" xfId="25752"/>
    <cellStyle name="Normal 3 5 2 2 3 2 2 2 3 2 2" xfId="54487"/>
    <cellStyle name="Normal 3 5 2 2 3 2 2 2 3 3" xfId="40163"/>
    <cellStyle name="Normal 3 5 2 2 3 2 2 2 4" xfId="18589"/>
    <cellStyle name="Normal 3 5 2 2 3 2 2 2 4 2" xfId="47325"/>
    <cellStyle name="Normal 3 5 2 2 3 2 2 2 5" xfId="33001"/>
    <cellStyle name="Normal 3 5 2 2 3 2 2 3" xfId="5906"/>
    <cellStyle name="Normal 3 5 2 2 3 2 2 3 2" xfId="13166"/>
    <cellStyle name="Normal 3 5 2 2 3 2 2 3 2 2" xfId="27544"/>
    <cellStyle name="Normal 3 5 2 2 3 2 2 3 2 2 2" xfId="56278"/>
    <cellStyle name="Normal 3 5 2 2 3 2 2 3 2 3" xfId="41954"/>
    <cellStyle name="Normal 3 5 2 2 3 2 2 3 3" xfId="20381"/>
    <cellStyle name="Normal 3 5 2 2 3 2 2 3 3 2" xfId="49116"/>
    <cellStyle name="Normal 3 5 2 2 3 2 2 3 4" xfId="34792"/>
    <cellStyle name="Normal 3 5 2 2 3 2 2 4" xfId="9579"/>
    <cellStyle name="Normal 3 5 2 2 3 2 2 4 2" xfId="23962"/>
    <cellStyle name="Normal 3 5 2 2 3 2 2 4 2 2" xfId="52697"/>
    <cellStyle name="Normal 3 5 2 2 3 2 2 4 3" xfId="38373"/>
    <cellStyle name="Normal 3 5 2 2 3 2 2 5" xfId="16799"/>
    <cellStyle name="Normal 3 5 2 2 3 2 2 5 2" xfId="45535"/>
    <cellStyle name="Normal 3 5 2 2 3 2 2 6" xfId="31211"/>
    <cellStyle name="Normal 3 5 2 2 3 2 3" xfId="3141"/>
    <cellStyle name="Normal 3 5 2 2 3 2 3 2" xfId="6801"/>
    <cellStyle name="Normal 3 5 2 2 3 2 3 2 2" xfId="14061"/>
    <cellStyle name="Normal 3 5 2 2 3 2 3 2 2 2" xfId="28439"/>
    <cellStyle name="Normal 3 5 2 2 3 2 3 2 2 2 2" xfId="57173"/>
    <cellStyle name="Normal 3 5 2 2 3 2 3 2 2 3" xfId="42849"/>
    <cellStyle name="Normal 3 5 2 2 3 2 3 2 3" xfId="21276"/>
    <cellStyle name="Normal 3 5 2 2 3 2 3 2 3 2" xfId="50011"/>
    <cellStyle name="Normal 3 5 2 2 3 2 3 2 4" xfId="35687"/>
    <cellStyle name="Normal 3 5 2 2 3 2 3 3" xfId="10474"/>
    <cellStyle name="Normal 3 5 2 2 3 2 3 3 2" xfId="24857"/>
    <cellStyle name="Normal 3 5 2 2 3 2 3 3 2 2" xfId="53592"/>
    <cellStyle name="Normal 3 5 2 2 3 2 3 3 3" xfId="39268"/>
    <cellStyle name="Normal 3 5 2 2 3 2 3 4" xfId="17694"/>
    <cellStyle name="Normal 3 5 2 2 3 2 3 4 2" xfId="46430"/>
    <cellStyle name="Normal 3 5 2 2 3 2 3 5" xfId="32106"/>
    <cellStyle name="Normal 3 5 2 2 3 2 4" xfId="5006"/>
    <cellStyle name="Normal 3 5 2 2 3 2 4 2" xfId="12271"/>
    <cellStyle name="Normal 3 5 2 2 3 2 4 2 2" xfId="26649"/>
    <cellStyle name="Normal 3 5 2 2 3 2 4 2 2 2" xfId="55383"/>
    <cellStyle name="Normal 3 5 2 2 3 2 4 2 3" xfId="41059"/>
    <cellStyle name="Normal 3 5 2 2 3 2 4 3" xfId="19486"/>
    <cellStyle name="Normal 3 5 2 2 3 2 4 3 2" xfId="48221"/>
    <cellStyle name="Normal 3 5 2 2 3 2 4 4" xfId="33897"/>
    <cellStyle name="Normal 3 5 2 2 3 2 5" xfId="8678"/>
    <cellStyle name="Normal 3 5 2 2 3 2 5 2" xfId="23067"/>
    <cellStyle name="Normal 3 5 2 2 3 2 5 2 2" xfId="51802"/>
    <cellStyle name="Normal 3 5 2 2 3 2 5 3" xfId="37478"/>
    <cellStyle name="Normal 3 5 2 2 3 2 6" xfId="15904"/>
    <cellStyle name="Normal 3 5 2 2 3 2 6 2" xfId="44640"/>
    <cellStyle name="Normal 3 5 2 2 3 2 7" xfId="30316"/>
    <cellStyle name="Normal 3 5 2 2 3 3" xfId="1798"/>
    <cellStyle name="Normal 3 5 2 2 3 3 2" xfId="3590"/>
    <cellStyle name="Normal 3 5 2 2 3 3 2 2" xfId="7249"/>
    <cellStyle name="Normal 3 5 2 2 3 3 2 2 2" xfId="14509"/>
    <cellStyle name="Normal 3 5 2 2 3 3 2 2 2 2" xfId="28887"/>
    <cellStyle name="Normal 3 5 2 2 3 3 2 2 2 2 2" xfId="57621"/>
    <cellStyle name="Normal 3 5 2 2 3 3 2 2 2 3" xfId="43297"/>
    <cellStyle name="Normal 3 5 2 2 3 3 2 2 3" xfId="21724"/>
    <cellStyle name="Normal 3 5 2 2 3 3 2 2 3 2" xfId="50459"/>
    <cellStyle name="Normal 3 5 2 2 3 3 2 2 4" xfId="36135"/>
    <cellStyle name="Normal 3 5 2 2 3 3 2 3" xfId="10922"/>
    <cellStyle name="Normal 3 5 2 2 3 3 2 3 2" xfId="25305"/>
    <cellStyle name="Normal 3 5 2 2 3 3 2 3 2 2" xfId="54040"/>
    <cellStyle name="Normal 3 5 2 2 3 3 2 3 3" xfId="39716"/>
    <cellStyle name="Normal 3 5 2 2 3 3 2 4" xfId="18142"/>
    <cellStyle name="Normal 3 5 2 2 3 3 2 4 2" xfId="46878"/>
    <cellStyle name="Normal 3 5 2 2 3 3 2 5" xfId="32554"/>
    <cellStyle name="Normal 3 5 2 2 3 3 3" xfId="5459"/>
    <cellStyle name="Normal 3 5 2 2 3 3 3 2" xfId="12719"/>
    <cellStyle name="Normal 3 5 2 2 3 3 3 2 2" xfId="27097"/>
    <cellStyle name="Normal 3 5 2 2 3 3 3 2 2 2" xfId="55831"/>
    <cellStyle name="Normal 3 5 2 2 3 3 3 2 3" xfId="41507"/>
    <cellStyle name="Normal 3 5 2 2 3 3 3 3" xfId="19934"/>
    <cellStyle name="Normal 3 5 2 2 3 3 3 3 2" xfId="48669"/>
    <cellStyle name="Normal 3 5 2 2 3 3 3 4" xfId="34345"/>
    <cellStyle name="Normal 3 5 2 2 3 3 4" xfId="9132"/>
    <cellStyle name="Normal 3 5 2 2 3 3 4 2" xfId="23515"/>
    <cellStyle name="Normal 3 5 2 2 3 3 4 2 2" xfId="52250"/>
    <cellStyle name="Normal 3 5 2 2 3 3 4 3" xfId="37926"/>
    <cellStyle name="Normal 3 5 2 2 3 3 5" xfId="16352"/>
    <cellStyle name="Normal 3 5 2 2 3 3 5 2" xfId="45088"/>
    <cellStyle name="Normal 3 5 2 2 3 3 6" xfId="30764"/>
    <cellStyle name="Normal 3 5 2 2 3 4" xfId="2694"/>
    <cellStyle name="Normal 3 5 2 2 3 4 2" xfId="6354"/>
    <cellStyle name="Normal 3 5 2 2 3 4 2 2" xfId="13614"/>
    <cellStyle name="Normal 3 5 2 2 3 4 2 2 2" xfId="27992"/>
    <cellStyle name="Normal 3 5 2 2 3 4 2 2 2 2" xfId="56726"/>
    <cellStyle name="Normal 3 5 2 2 3 4 2 2 3" xfId="42402"/>
    <cellStyle name="Normal 3 5 2 2 3 4 2 3" xfId="20829"/>
    <cellStyle name="Normal 3 5 2 2 3 4 2 3 2" xfId="49564"/>
    <cellStyle name="Normal 3 5 2 2 3 4 2 4" xfId="35240"/>
    <cellStyle name="Normal 3 5 2 2 3 4 3" xfId="10027"/>
    <cellStyle name="Normal 3 5 2 2 3 4 3 2" xfId="24410"/>
    <cellStyle name="Normal 3 5 2 2 3 4 3 2 2" xfId="53145"/>
    <cellStyle name="Normal 3 5 2 2 3 4 3 3" xfId="38821"/>
    <cellStyle name="Normal 3 5 2 2 3 4 4" xfId="17247"/>
    <cellStyle name="Normal 3 5 2 2 3 4 4 2" xfId="45983"/>
    <cellStyle name="Normal 3 5 2 2 3 4 5" xfId="31659"/>
    <cellStyle name="Normal 3 5 2 2 3 5" xfId="4558"/>
    <cellStyle name="Normal 3 5 2 2 3 5 2" xfId="11824"/>
    <cellStyle name="Normal 3 5 2 2 3 5 2 2" xfId="26202"/>
    <cellStyle name="Normal 3 5 2 2 3 5 2 2 2" xfId="54936"/>
    <cellStyle name="Normal 3 5 2 2 3 5 2 3" xfId="40612"/>
    <cellStyle name="Normal 3 5 2 2 3 5 3" xfId="19039"/>
    <cellStyle name="Normal 3 5 2 2 3 5 3 2" xfId="47774"/>
    <cellStyle name="Normal 3 5 2 2 3 5 4" xfId="33450"/>
    <cellStyle name="Normal 3 5 2 2 3 6" xfId="8231"/>
    <cellStyle name="Normal 3 5 2 2 3 6 2" xfId="22620"/>
    <cellStyle name="Normal 3 5 2 2 3 6 2 2" xfId="51355"/>
    <cellStyle name="Normal 3 5 2 2 3 6 3" xfId="37031"/>
    <cellStyle name="Normal 3 5 2 2 3 7" xfId="15457"/>
    <cellStyle name="Normal 3 5 2 2 3 7 2" xfId="44193"/>
    <cellStyle name="Normal 3 5 2 2 3 8" xfId="29869"/>
    <cellStyle name="Normal 3 5 2 2 4" xfId="1038"/>
    <cellStyle name="Normal 3 5 2 2 4 2" xfId="2021"/>
    <cellStyle name="Normal 3 5 2 2 4 2 2" xfId="3813"/>
    <cellStyle name="Normal 3 5 2 2 4 2 2 2" xfId="7472"/>
    <cellStyle name="Normal 3 5 2 2 4 2 2 2 2" xfId="14732"/>
    <cellStyle name="Normal 3 5 2 2 4 2 2 2 2 2" xfId="29110"/>
    <cellStyle name="Normal 3 5 2 2 4 2 2 2 2 2 2" xfId="57844"/>
    <cellStyle name="Normal 3 5 2 2 4 2 2 2 2 3" xfId="43520"/>
    <cellStyle name="Normal 3 5 2 2 4 2 2 2 3" xfId="21947"/>
    <cellStyle name="Normal 3 5 2 2 4 2 2 2 3 2" xfId="50682"/>
    <cellStyle name="Normal 3 5 2 2 4 2 2 2 4" xfId="36358"/>
    <cellStyle name="Normal 3 5 2 2 4 2 2 3" xfId="11145"/>
    <cellStyle name="Normal 3 5 2 2 4 2 2 3 2" xfId="25528"/>
    <cellStyle name="Normal 3 5 2 2 4 2 2 3 2 2" xfId="54263"/>
    <cellStyle name="Normal 3 5 2 2 4 2 2 3 3" xfId="39939"/>
    <cellStyle name="Normal 3 5 2 2 4 2 2 4" xfId="18365"/>
    <cellStyle name="Normal 3 5 2 2 4 2 2 4 2" xfId="47101"/>
    <cellStyle name="Normal 3 5 2 2 4 2 2 5" xfId="32777"/>
    <cellStyle name="Normal 3 5 2 2 4 2 3" xfId="5682"/>
    <cellStyle name="Normal 3 5 2 2 4 2 3 2" xfId="12942"/>
    <cellStyle name="Normal 3 5 2 2 4 2 3 2 2" xfId="27320"/>
    <cellStyle name="Normal 3 5 2 2 4 2 3 2 2 2" xfId="56054"/>
    <cellStyle name="Normal 3 5 2 2 4 2 3 2 3" xfId="41730"/>
    <cellStyle name="Normal 3 5 2 2 4 2 3 3" xfId="20157"/>
    <cellStyle name="Normal 3 5 2 2 4 2 3 3 2" xfId="48892"/>
    <cellStyle name="Normal 3 5 2 2 4 2 3 4" xfId="34568"/>
    <cellStyle name="Normal 3 5 2 2 4 2 4" xfId="9355"/>
    <cellStyle name="Normal 3 5 2 2 4 2 4 2" xfId="23738"/>
    <cellStyle name="Normal 3 5 2 2 4 2 4 2 2" xfId="52473"/>
    <cellStyle name="Normal 3 5 2 2 4 2 4 3" xfId="38149"/>
    <cellStyle name="Normal 3 5 2 2 4 2 5" xfId="16575"/>
    <cellStyle name="Normal 3 5 2 2 4 2 5 2" xfId="45311"/>
    <cellStyle name="Normal 3 5 2 2 4 2 6" xfId="30987"/>
    <cellStyle name="Normal 3 5 2 2 4 3" xfId="2917"/>
    <cellStyle name="Normal 3 5 2 2 4 3 2" xfId="6577"/>
    <cellStyle name="Normal 3 5 2 2 4 3 2 2" xfId="13837"/>
    <cellStyle name="Normal 3 5 2 2 4 3 2 2 2" xfId="28215"/>
    <cellStyle name="Normal 3 5 2 2 4 3 2 2 2 2" xfId="56949"/>
    <cellStyle name="Normal 3 5 2 2 4 3 2 2 3" xfId="42625"/>
    <cellStyle name="Normal 3 5 2 2 4 3 2 3" xfId="21052"/>
    <cellStyle name="Normal 3 5 2 2 4 3 2 3 2" xfId="49787"/>
    <cellStyle name="Normal 3 5 2 2 4 3 2 4" xfId="35463"/>
    <cellStyle name="Normal 3 5 2 2 4 3 3" xfId="10250"/>
    <cellStyle name="Normal 3 5 2 2 4 3 3 2" xfId="24633"/>
    <cellStyle name="Normal 3 5 2 2 4 3 3 2 2" xfId="53368"/>
    <cellStyle name="Normal 3 5 2 2 4 3 3 3" xfId="39044"/>
    <cellStyle name="Normal 3 5 2 2 4 3 4" xfId="17470"/>
    <cellStyle name="Normal 3 5 2 2 4 3 4 2" xfId="46206"/>
    <cellStyle name="Normal 3 5 2 2 4 3 5" xfId="31882"/>
    <cellStyle name="Normal 3 5 2 2 4 4" xfId="4782"/>
    <cellStyle name="Normal 3 5 2 2 4 4 2" xfId="12047"/>
    <cellStyle name="Normal 3 5 2 2 4 4 2 2" xfId="26425"/>
    <cellStyle name="Normal 3 5 2 2 4 4 2 2 2" xfId="55159"/>
    <cellStyle name="Normal 3 5 2 2 4 4 2 3" xfId="40835"/>
    <cellStyle name="Normal 3 5 2 2 4 4 3" xfId="19262"/>
    <cellStyle name="Normal 3 5 2 2 4 4 3 2" xfId="47997"/>
    <cellStyle name="Normal 3 5 2 2 4 4 4" xfId="33673"/>
    <cellStyle name="Normal 3 5 2 2 4 5" xfId="8454"/>
    <cellStyle name="Normal 3 5 2 2 4 5 2" xfId="22843"/>
    <cellStyle name="Normal 3 5 2 2 4 5 2 2" xfId="51578"/>
    <cellStyle name="Normal 3 5 2 2 4 5 3" xfId="37254"/>
    <cellStyle name="Normal 3 5 2 2 4 6" xfId="15680"/>
    <cellStyle name="Normal 3 5 2 2 4 6 2" xfId="44416"/>
    <cellStyle name="Normal 3 5 2 2 4 7" xfId="30092"/>
    <cellStyle name="Normal 3 5 2 2 5" xfId="1562"/>
    <cellStyle name="Normal 3 5 2 2 5 2" xfId="3366"/>
    <cellStyle name="Normal 3 5 2 2 5 2 2" xfId="7025"/>
    <cellStyle name="Normal 3 5 2 2 5 2 2 2" xfId="14285"/>
    <cellStyle name="Normal 3 5 2 2 5 2 2 2 2" xfId="28663"/>
    <cellStyle name="Normal 3 5 2 2 5 2 2 2 2 2" xfId="57397"/>
    <cellStyle name="Normal 3 5 2 2 5 2 2 2 3" xfId="43073"/>
    <cellStyle name="Normal 3 5 2 2 5 2 2 3" xfId="21500"/>
    <cellStyle name="Normal 3 5 2 2 5 2 2 3 2" xfId="50235"/>
    <cellStyle name="Normal 3 5 2 2 5 2 2 4" xfId="35911"/>
    <cellStyle name="Normal 3 5 2 2 5 2 3" xfId="10698"/>
    <cellStyle name="Normal 3 5 2 2 5 2 3 2" xfId="25081"/>
    <cellStyle name="Normal 3 5 2 2 5 2 3 2 2" xfId="53816"/>
    <cellStyle name="Normal 3 5 2 2 5 2 3 3" xfId="39492"/>
    <cellStyle name="Normal 3 5 2 2 5 2 4" xfId="17918"/>
    <cellStyle name="Normal 3 5 2 2 5 2 4 2" xfId="46654"/>
    <cellStyle name="Normal 3 5 2 2 5 2 5" xfId="32330"/>
    <cellStyle name="Normal 3 5 2 2 5 3" xfId="5235"/>
    <cellStyle name="Normal 3 5 2 2 5 3 2" xfId="12495"/>
    <cellStyle name="Normal 3 5 2 2 5 3 2 2" xfId="26873"/>
    <cellStyle name="Normal 3 5 2 2 5 3 2 2 2" xfId="55607"/>
    <cellStyle name="Normal 3 5 2 2 5 3 2 3" xfId="41283"/>
    <cellStyle name="Normal 3 5 2 2 5 3 3" xfId="19710"/>
    <cellStyle name="Normal 3 5 2 2 5 3 3 2" xfId="48445"/>
    <cellStyle name="Normal 3 5 2 2 5 3 4" xfId="34121"/>
    <cellStyle name="Normal 3 5 2 2 5 4" xfId="8908"/>
    <cellStyle name="Normal 3 5 2 2 5 4 2" xfId="23291"/>
    <cellStyle name="Normal 3 5 2 2 5 4 2 2" xfId="52026"/>
    <cellStyle name="Normal 3 5 2 2 5 4 3" xfId="37702"/>
    <cellStyle name="Normal 3 5 2 2 5 5" xfId="16128"/>
    <cellStyle name="Normal 3 5 2 2 5 5 2" xfId="44864"/>
    <cellStyle name="Normal 3 5 2 2 5 6" xfId="30540"/>
    <cellStyle name="Normal 3 5 2 2 6" xfId="2470"/>
    <cellStyle name="Normal 3 5 2 2 6 2" xfId="6130"/>
    <cellStyle name="Normal 3 5 2 2 6 2 2" xfId="13390"/>
    <cellStyle name="Normal 3 5 2 2 6 2 2 2" xfId="27768"/>
    <cellStyle name="Normal 3 5 2 2 6 2 2 2 2" xfId="56502"/>
    <cellStyle name="Normal 3 5 2 2 6 2 2 3" xfId="42178"/>
    <cellStyle name="Normal 3 5 2 2 6 2 3" xfId="20605"/>
    <cellStyle name="Normal 3 5 2 2 6 2 3 2" xfId="49340"/>
    <cellStyle name="Normal 3 5 2 2 6 2 4" xfId="35016"/>
    <cellStyle name="Normal 3 5 2 2 6 3" xfId="9803"/>
    <cellStyle name="Normal 3 5 2 2 6 3 2" xfId="24186"/>
    <cellStyle name="Normal 3 5 2 2 6 3 2 2" xfId="52921"/>
    <cellStyle name="Normal 3 5 2 2 6 3 3" xfId="38597"/>
    <cellStyle name="Normal 3 5 2 2 6 4" xfId="17023"/>
    <cellStyle name="Normal 3 5 2 2 6 4 2" xfId="45759"/>
    <cellStyle name="Normal 3 5 2 2 6 5" xfId="31435"/>
    <cellStyle name="Normal 3 5 2 2 7" xfId="4329"/>
    <cellStyle name="Normal 3 5 2 2 7 2" xfId="11599"/>
    <cellStyle name="Normal 3 5 2 2 7 2 2" xfId="25978"/>
    <cellStyle name="Normal 3 5 2 2 7 2 2 2" xfId="54712"/>
    <cellStyle name="Normal 3 5 2 2 7 2 3" xfId="40388"/>
    <cellStyle name="Normal 3 5 2 2 7 3" xfId="18815"/>
    <cellStyle name="Normal 3 5 2 2 7 3 2" xfId="47550"/>
    <cellStyle name="Normal 3 5 2 2 7 4" xfId="33226"/>
    <cellStyle name="Normal 3 5 2 2 8" xfId="7998"/>
    <cellStyle name="Normal 3 5 2 2 8 2" xfId="22396"/>
    <cellStyle name="Normal 3 5 2 2 8 2 2" xfId="51131"/>
    <cellStyle name="Normal 3 5 2 2 8 3" xfId="36807"/>
    <cellStyle name="Normal 3 5 2 2 9" xfId="15233"/>
    <cellStyle name="Normal 3 5 2 2 9 2" xfId="43969"/>
    <cellStyle name="Normal 3 5 2 3" xfId="594"/>
    <cellStyle name="Normal 3 5 2 3 2" xfId="871"/>
    <cellStyle name="Normal 3 5 2 3 2 2" xfId="1318"/>
    <cellStyle name="Normal 3 5 2 3 2 2 2" xfId="2301"/>
    <cellStyle name="Normal 3 5 2 3 2 2 2 2" xfId="4093"/>
    <cellStyle name="Normal 3 5 2 3 2 2 2 2 2" xfId="7752"/>
    <cellStyle name="Normal 3 5 2 3 2 2 2 2 2 2" xfId="15012"/>
    <cellStyle name="Normal 3 5 2 3 2 2 2 2 2 2 2" xfId="29390"/>
    <cellStyle name="Normal 3 5 2 3 2 2 2 2 2 2 2 2" xfId="58124"/>
    <cellStyle name="Normal 3 5 2 3 2 2 2 2 2 2 3" xfId="43800"/>
    <cellStyle name="Normal 3 5 2 3 2 2 2 2 2 3" xfId="22227"/>
    <cellStyle name="Normal 3 5 2 3 2 2 2 2 2 3 2" xfId="50962"/>
    <cellStyle name="Normal 3 5 2 3 2 2 2 2 2 4" xfId="36638"/>
    <cellStyle name="Normal 3 5 2 3 2 2 2 2 3" xfId="11425"/>
    <cellStyle name="Normal 3 5 2 3 2 2 2 2 3 2" xfId="25808"/>
    <cellStyle name="Normal 3 5 2 3 2 2 2 2 3 2 2" xfId="54543"/>
    <cellStyle name="Normal 3 5 2 3 2 2 2 2 3 3" xfId="40219"/>
    <cellStyle name="Normal 3 5 2 3 2 2 2 2 4" xfId="18645"/>
    <cellStyle name="Normal 3 5 2 3 2 2 2 2 4 2" xfId="47381"/>
    <cellStyle name="Normal 3 5 2 3 2 2 2 2 5" xfId="33057"/>
    <cellStyle name="Normal 3 5 2 3 2 2 2 3" xfId="5962"/>
    <cellStyle name="Normal 3 5 2 3 2 2 2 3 2" xfId="13222"/>
    <cellStyle name="Normal 3 5 2 3 2 2 2 3 2 2" xfId="27600"/>
    <cellStyle name="Normal 3 5 2 3 2 2 2 3 2 2 2" xfId="56334"/>
    <cellStyle name="Normal 3 5 2 3 2 2 2 3 2 3" xfId="42010"/>
    <cellStyle name="Normal 3 5 2 3 2 2 2 3 3" xfId="20437"/>
    <cellStyle name="Normal 3 5 2 3 2 2 2 3 3 2" xfId="49172"/>
    <cellStyle name="Normal 3 5 2 3 2 2 2 3 4" xfId="34848"/>
    <cellStyle name="Normal 3 5 2 3 2 2 2 4" xfId="9635"/>
    <cellStyle name="Normal 3 5 2 3 2 2 2 4 2" xfId="24018"/>
    <cellStyle name="Normal 3 5 2 3 2 2 2 4 2 2" xfId="52753"/>
    <cellStyle name="Normal 3 5 2 3 2 2 2 4 3" xfId="38429"/>
    <cellStyle name="Normal 3 5 2 3 2 2 2 5" xfId="16855"/>
    <cellStyle name="Normal 3 5 2 3 2 2 2 5 2" xfId="45591"/>
    <cellStyle name="Normal 3 5 2 3 2 2 2 6" xfId="31267"/>
    <cellStyle name="Normal 3 5 2 3 2 2 3" xfId="3197"/>
    <cellStyle name="Normal 3 5 2 3 2 2 3 2" xfId="6857"/>
    <cellStyle name="Normal 3 5 2 3 2 2 3 2 2" xfId="14117"/>
    <cellStyle name="Normal 3 5 2 3 2 2 3 2 2 2" xfId="28495"/>
    <cellStyle name="Normal 3 5 2 3 2 2 3 2 2 2 2" xfId="57229"/>
    <cellStyle name="Normal 3 5 2 3 2 2 3 2 2 3" xfId="42905"/>
    <cellStyle name="Normal 3 5 2 3 2 2 3 2 3" xfId="21332"/>
    <cellStyle name="Normal 3 5 2 3 2 2 3 2 3 2" xfId="50067"/>
    <cellStyle name="Normal 3 5 2 3 2 2 3 2 4" xfId="35743"/>
    <cellStyle name="Normal 3 5 2 3 2 2 3 3" xfId="10530"/>
    <cellStyle name="Normal 3 5 2 3 2 2 3 3 2" xfId="24913"/>
    <cellStyle name="Normal 3 5 2 3 2 2 3 3 2 2" xfId="53648"/>
    <cellStyle name="Normal 3 5 2 3 2 2 3 3 3" xfId="39324"/>
    <cellStyle name="Normal 3 5 2 3 2 2 3 4" xfId="17750"/>
    <cellStyle name="Normal 3 5 2 3 2 2 3 4 2" xfId="46486"/>
    <cellStyle name="Normal 3 5 2 3 2 2 3 5" xfId="32162"/>
    <cellStyle name="Normal 3 5 2 3 2 2 4" xfId="5062"/>
    <cellStyle name="Normal 3 5 2 3 2 2 4 2" xfId="12327"/>
    <cellStyle name="Normal 3 5 2 3 2 2 4 2 2" xfId="26705"/>
    <cellStyle name="Normal 3 5 2 3 2 2 4 2 2 2" xfId="55439"/>
    <cellStyle name="Normal 3 5 2 3 2 2 4 2 3" xfId="41115"/>
    <cellStyle name="Normal 3 5 2 3 2 2 4 3" xfId="19542"/>
    <cellStyle name="Normal 3 5 2 3 2 2 4 3 2" xfId="48277"/>
    <cellStyle name="Normal 3 5 2 3 2 2 4 4" xfId="33953"/>
    <cellStyle name="Normal 3 5 2 3 2 2 5" xfId="8734"/>
    <cellStyle name="Normal 3 5 2 3 2 2 5 2" xfId="23123"/>
    <cellStyle name="Normal 3 5 2 3 2 2 5 2 2" xfId="51858"/>
    <cellStyle name="Normal 3 5 2 3 2 2 5 3" xfId="37534"/>
    <cellStyle name="Normal 3 5 2 3 2 2 6" xfId="15960"/>
    <cellStyle name="Normal 3 5 2 3 2 2 6 2" xfId="44696"/>
    <cellStyle name="Normal 3 5 2 3 2 2 7" xfId="30372"/>
    <cellStyle name="Normal 3 5 2 3 2 3" xfId="1854"/>
    <cellStyle name="Normal 3 5 2 3 2 3 2" xfId="3646"/>
    <cellStyle name="Normal 3 5 2 3 2 3 2 2" xfId="7305"/>
    <cellStyle name="Normal 3 5 2 3 2 3 2 2 2" xfId="14565"/>
    <cellStyle name="Normal 3 5 2 3 2 3 2 2 2 2" xfId="28943"/>
    <cellStyle name="Normal 3 5 2 3 2 3 2 2 2 2 2" xfId="57677"/>
    <cellStyle name="Normal 3 5 2 3 2 3 2 2 2 3" xfId="43353"/>
    <cellStyle name="Normal 3 5 2 3 2 3 2 2 3" xfId="21780"/>
    <cellStyle name="Normal 3 5 2 3 2 3 2 2 3 2" xfId="50515"/>
    <cellStyle name="Normal 3 5 2 3 2 3 2 2 4" xfId="36191"/>
    <cellStyle name="Normal 3 5 2 3 2 3 2 3" xfId="10978"/>
    <cellStyle name="Normal 3 5 2 3 2 3 2 3 2" xfId="25361"/>
    <cellStyle name="Normal 3 5 2 3 2 3 2 3 2 2" xfId="54096"/>
    <cellStyle name="Normal 3 5 2 3 2 3 2 3 3" xfId="39772"/>
    <cellStyle name="Normal 3 5 2 3 2 3 2 4" xfId="18198"/>
    <cellStyle name="Normal 3 5 2 3 2 3 2 4 2" xfId="46934"/>
    <cellStyle name="Normal 3 5 2 3 2 3 2 5" xfId="32610"/>
    <cellStyle name="Normal 3 5 2 3 2 3 3" xfId="5515"/>
    <cellStyle name="Normal 3 5 2 3 2 3 3 2" xfId="12775"/>
    <cellStyle name="Normal 3 5 2 3 2 3 3 2 2" xfId="27153"/>
    <cellStyle name="Normal 3 5 2 3 2 3 3 2 2 2" xfId="55887"/>
    <cellStyle name="Normal 3 5 2 3 2 3 3 2 3" xfId="41563"/>
    <cellStyle name="Normal 3 5 2 3 2 3 3 3" xfId="19990"/>
    <cellStyle name="Normal 3 5 2 3 2 3 3 3 2" xfId="48725"/>
    <cellStyle name="Normal 3 5 2 3 2 3 3 4" xfId="34401"/>
    <cellStyle name="Normal 3 5 2 3 2 3 4" xfId="9188"/>
    <cellStyle name="Normal 3 5 2 3 2 3 4 2" xfId="23571"/>
    <cellStyle name="Normal 3 5 2 3 2 3 4 2 2" xfId="52306"/>
    <cellStyle name="Normal 3 5 2 3 2 3 4 3" xfId="37982"/>
    <cellStyle name="Normal 3 5 2 3 2 3 5" xfId="16408"/>
    <cellStyle name="Normal 3 5 2 3 2 3 5 2" xfId="45144"/>
    <cellStyle name="Normal 3 5 2 3 2 3 6" xfId="30820"/>
    <cellStyle name="Normal 3 5 2 3 2 4" xfId="2750"/>
    <cellStyle name="Normal 3 5 2 3 2 4 2" xfId="6410"/>
    <cellStyle name="Normal 3 5 2 3 2 4 2 2" xfId="13670"/>
    <cellStyle name="Normal 3 5 2 3 2 4 2 2 2" xfId="28048"/>
    <cellStyle name="Normal 3 5 2 3 2 4 2 2 2 2" xfId="56782"/>
    <cellStyle name="Normal 3 5 2 3 2 4 2 2 3" xfId="42458"/>
    <cellStyle name="Normal 3 5 2 3 2 4 2 3" xfId="20885"/>
    <cellStyle name="Normal 3 5 2 3 2 4 2 3 2" xfId="49620"/>
    <cellStyle name="Normal 3 5 2 3 2 4 2 4" xfId="35296"/>
    <cellStyle name="Normal 3 5 2 3 2 4 3" xfId="10083"/>
    <cellStyle name="Normal 3 5 2 3 2 4 3 2" xfId="24466"/>
    <cellStyle name="Normal 3 5 2 3 2 4 3 2 2" xfId="53201"/>
    <cellStyle name="Normal 3 5 2 3 2 4 3 3" xfId="38877"/>
    <cellStyle name="Normal 3 5 2 3 2 4 4" xfId="17303"/>
    <cellStyle name="Normal 3 5 2 3 2 4 4 2" xfId="46039"/>
    <cellStyle name="Normal 3 5 2 3 2 4 5" xfId="31715"/>
    <cellStyle name="Normal 3 5 2 3 2 5" xfId="4615"/>
    <cellStyle name="Normal 3 5 2 3 2 5 2" xfId="11880"/>
    <cellStyle name="Normal 3 5 2 3 2 5 2 2" xfId="26258"/>
    <cellStyle name="Normal 3 5 2 3 2 5 2 2 2" xfId="54992"/>
    <cellStyle name="Normal 3 5 2 3 2 5 2 3" xfId="40668"/>
    <cellStyle name="Normal 3 5 2 3 2 5 3" xfId="19095"/>
    <cellStyle name="Normal 3 5 2 3 2 5 3 2" xfId="47830"/>
    <cellStyle name="Normal 3 5 2 3 2 5 4" xfId="33506"/>
    <cellStyle name="Normal 3 5 2 3 2 6" xfId="8287"/>
    <cellStyle name="Normal 3 5 2 3 2 6 2" xfId="22676"/>
    <cellStyle name="Normal 3 5 2 3 2 6 2 2" xfId="51411"/>
    <cellStyle name="Normal 3 5 2 3 2 6 3" xfId="37087"/>
    <cellStyle name="Normal 3 5 2 3 2 7" xfId="15513"/>
    <cellStyle name="Normal 3 5 2 3 2 7 2" xfId="44249"/>
    <cellStyle name="Normal 3 5 2 3 2 8" xfId="29925"/>
    <cellStyle name="Normal 3 5 2 3 3" xfId="1094"/>
    <cellStyle name="Normal 3 5 2 3 3 2" xfId="2077"/>
    <cellStyle name="Normal 3 5 2 3 3 2 2" xfId="3869"/>
    <cellStyle name="Normal 3 5 2 3 3 2 2 2" xfId="7528"/>
    <cellStyle name="Normal 3 5 2 3 3 2 2 2 2" xfId="14788"/>
    <cellStyle name="Normal 3 5 2 3 3 2 2 2 2 2" xfId="29166"/>
    <cellStyle name="Normal 3 5 2 3 3 2 2 2 2 2 2" xfId="57900"/>
    <cellStyle name="Normal 3 5 2 3 3 2 2 2 2 3" xfId="43576"/>
    <cellStyle name="Normal 3 5 2 3 3 2 2 2 3" xfId="22003"/>
    <cellStyle name="Normal 3 5 2 3 3 2 2 2 3 2" xfId="50738"/>
    <cellStyle name="Normal 3 5 2 3 3 2 2 2 4" xfId="36414"/>
    <cellStyle name="Normal 3 5 2 3 3 2 2 3" xfId="11201"/>
    <cellStyle name="Normal 3 5 2 3 3 2 2 3 2" xfId="25584"/>
    <cellStyle name="Normal 3 5 2 3 3 2 2 3 2 2" xfId="54319"/>
    <cellStyle name="Normal 3 5 2 3 3 2 2 3 3" xfId="39995"/>
    <cellStyle name="Normal 3 5 2 3 3 2 2 4" xfId="18421"/>
    <cellStyle name="Normal 3 5 2 3 3 2 2 4 2" xfId="47157"/>
    <cellStyle name="Normal 3 5 2 3 3 2 2 5" xfId="32833"/>
    <cellStyle name="Normal 3 5 2 3 3 2 3" xfId="5738"/>
    <cellStyle name="Normal 3 5 2 3 3 2 3 2" xfId="12998"/>
    <cellStyle name="Normal 3 5 2 3 3 2 3 2 2" xfId="27376"/>
    <cellStyle name="Normal 3 5 2 3 3 2 3 2 2 2" xfId="56110"/>
    <cellStyle name="Normal 3 5 2 3 3 2 3 2 3" xfId="41786"/>
    <cellStyle name="Normal 3 5 2 3 3 2 3 3" xfId="20213"/>
    <cellStyle name="Normal 3 5 2 3 3 2 3 3 2" xfId="48948"/>
    <cellStyle name="Normal 3 5 2 3 3 2 3 4" xfId="34624"/>
    <cellStyle name="Normal 3 5 2 3 3 2 4" xfId="9411"/>
    <cellStyle name="Normal 3 5 2 3 3 2 4 2" xfId="23794"/>
    <cellStyle name="Normal 3 5 2 3 3 2 4 2 2" xfId="52529"/>
    <cellStyle name="Normal 3 5 2 3 3 2 4 3" xfId="38205"/>
    <cellStyle name="Normal 3 5 2 3 3 2 5" xfId="16631"/>
    <cellStyle name="Normal 3 5 2 3 3 2 5 2" xfId="45367"/>
    <cellStyle name="Normal 3 5 2 3 3 2 6" xfId="31043"/>
    <cellStyle name="Normal 3 5 2 3 3 3" xfId="2973"/>
    <cellStyle name="Normal 3 5 2 3 3 3 2" xfId="6633"/>
    <cellStyle name="Normal 3 5 2 3 3 3 2 2" xfId="13893"/>
    <cellStyle name="Normal 3 5 2 3 3 3 2 2 2" xfId="28271"/>
    <cellStyle name="Normal 3 5 2 3 3 3 2 2 2 2" xfId="57005"/>
    <cellStyle name="Normal 3 5 2 3 3 3 2 2 3" xfId="42681"/>
    <cellStyle name="Normal 3 5 2 3 3 3 2 3" xfId="21108"/>
    <cellStyle name="Normal 3 5 2 3 3 3 2 3 2" xfId="49843"/>
    <cellStyle name="Normal 3 5 2 3 3 3 2 4" xfId="35519"/>
    <cellStyle name="Normal 3 5 2 3 3 3 3" xfId="10306"/>
    <cellStyle name="Normal 3 5 2 3 3 3 3 2" xfId="24689"/>
    <cellStyle name="Normal 3 5 2 3 3 3 3 2 2" xfId="53424"/>
    <cellStyle name="Normal 3 5 2 3 3 3 3 3" xfId="39100"/>
    <cellStyle name="Normal 3 5 2 3 3 3 4" xfId="17526"/>
    <cellStyle name="Normal 3 5 2 3 3 3 4 2" xfId="46262"/>
    <cellStyle name="Normal 3 5 2 3 3 3 5" xfId="31938"/>
    <cellStyle name="Normal 3 5 2 3 3 4" xfId="4838"/>
    <cellStyle name="Normal 3 5 2 3 3 4 2" xfId="12103"/>
    <cellStyle name="Normal 3 5 2 3 3 4 2 2" xfId="26481"/>
    <cellStyle name="Normal 3 5 2 3 3 4 2 2 2" xfId="55215"/>
    <cellStyle name="Normal 3 5 2 3 3 4 2 3" xfId="40891"/>
    <cellStyle name="Normal 3 5 2 3 3 4 3" xfId="19318"/>
    <cellStyle name="Normal 3 5 2 3 3 4 3 2" xfId="48053"/>
    <cellStyle name="Normal 3 5 2 3 3 4 4" xfId="33729"/>
    <cellStyle name="Normal 3 5 2 3 3 5" xfId="8510"/>
    <cellStyle name="Normal 3 5 2 3 3 5 2" xfId="22899"/>
    <cellStyle name="Normal 3 5 2 3 3 5 2 2" xfId="51634"/>
    <cellStyle name="Normal 3 5 2 3 3 5 3" xfId="37310"/>
    <cellStyle name="Normal 3 5 2 3 3 6" xfId="15736"/>
    <cellStyle name="Normal 3 5 2 3 3 6 2" xfId="44472"/>
    <cellStyle name="Normal 3 5 2 3 3 7" xfId="30148"/>
    <cellStyle name="Normal 3 5 2 3 4" xfId="1626"/>
    <cellStyle name="Normal 3 5 2 3 4 2" xfId="3422"/>
    <cellStyle name="Normal 3 5 2 3 4 2 2" xfId="7081"/>
    <cellStyle name="Normal 3 5 2 3 4 2 2 2" xfId="14341"/>
    <cellStyle name="Normal 3 5 2 3 4 2 2 2 2" xfId="28719"/>
    <cellStyle name="Normal 3 5 2 3 4 2 2 2 2 2" xfId="57453"/>
    <cellStyle name="Normal 3 5 2 3 4 2 2 2 3" xfId="43129"/>
    <cellStyle name="Normal 3 5 2 3 4 2 2 3" xfId="21556"/>
    <cellStyle name="Normal 3 5 2 3 4 2 2 3 2" xfId="50291"/>
    <cellStyle name="Normal 3 5 2 3 4 2 2 4" xfId="35967"/>
    <cellStyle name="Normal 3 5 2 3 4 2 3" xfId="10754"/>
    <cellStyle name="Normal 3 5 2 3 4 2 3 2" xfId="25137"/>
    <cellStyle name="Normal 3 5 2 3 4 2 3 2 2" xfId="53872"/>
    <cellStyle name="Normal 3 5 2 3 4 2 3 3" xfId="39548"/>
    <cellStyle name="Normal 3 5 2 3 4 2 4" xfId="17974"/>
    <cellStyle name="Normal 3 5 2 3 4 2 4 2" xfId="46710"/>
    <cellStyle name="Normal 3 5 2 3 4 2 5" xfId="32386"/>
    <cellStyle name="Normal 3 5 2 3 4 3" xfId="5291"/>
    <cellStyle name="Normal 3 5 2 3 4 3 2" xfId="12551"/>
    <cellStyle name="Normal 3 5 2 3 4 3 2 2" xfId="26929"/>
    <cellStyle name="Normal 3 5 2 3 4 3 2 2 2" xfId="55663"/>
    <cellStyle name="Normal 3 5 2 3 4 3 2 3" xfId="41339"/>
    <cellStyle name="Normal 3 5 2 3 4 3 3" xfId="19766"/>
    <cellStyle name="Normal 3 5 2 3 4 3 3 2" xfId="48501"/>
    <cellStyle name="Normal 3 5 2 3 4 3 4" xfId="34177"/>
    <cellStyle name="Normal 3 5 2 3 4 4" xfId="8964"/>
    <cellStyle name="Normal 3 5 2 3 4 4 2" xfId="23347"/>
    <cellStyle name="Normal 3 5 2 3 4 4 2 2" xfId="52082"/>
    <cellStyle name="Normal 3 5 2 3 4 4 3" xfId="37758"/>
    <cellStyle name="Normal 3 5 2 3 4 5" xfId="16184"/>
    <cellStyle name="Normal 3 5 2 3 4 5 2" xfId="44920"/>
    <cellStyle name="Normal 3 5 2 3 4 6" xfId="30596"/>
    <cellStyle name="Normal 3 5 2 3 5" xfId="2526"/>
    <cellStyle name="Normal 3 5 2 3 5 2" xfId="6186"/>
    <cellStyle name="Normal 3 5 2 3 5 2 2" xfId="13446"/>
    <cellStyle name="Normal 3 5 2 3 5 2 2 2" xfId="27824"/>
    <cellStyle name="Normal 3 5 2 3 5 2 2 2 2" xfId="56558"/>
    <cellStyle name="Normal 3 5 2 3 5 2 2 3" xfId="42234"/>
    <cellStyle name="Normal 3 5 2 3 5 2 3" xfId="20661"/>
    <cellStyle name="Normal 3 5 2 3 5 2 3 2" xfId="49396"/>
    <cellStyle name="Normal 3 5 2 3 5 2 4" xfId="35072"/>
    <cellStyle name="Normal 3 5 2 3 5 3" xfId="9859"/>
    <cellStyle name="Normal 3 5 2 3 5 3 2" xfId="24242"/>
    <cellStyle name="Normal 3 5 2 3 5 3 2 2" xfId="52977"/>
    <cellStyle name="Normal 3 5 2 3 5 3 3" xfId="38653"/>
    <cellStyle name="Normal 3 5 2 3 5 4" xfId="17079"/>
    <cellStyle name="Normal 3 5 2 3 5 4 2" xfId="45815"/>
    <cellStyle name="Normal 3 5 2 3 5 5" xfId="31491"/>
    <cellStyle name="Normal 3 5 2 3 6" xfId="4389"/>
    <cellStyle name="Normal 3 5 2 3 6 2" xfId="11656"/>
    <cellStyle name="Normal 3 5 2 3 6 2 2" xfId="26034"/>
    <cellStyle name="Normal 3 5 2 3 6 2 2 2" xfId="54768"/>
    <cellStyle name="Normal 3 5 2 3 6 2 3" xfId="40444"/>
    <cellStyle name="Normal 3 5 2 3 6 3" xfId="18871"/>
    <cellStyle name="Normal 3 5 2 3 6 3 2" xfId="47606"/>
    <cellStyle name="Normal 3 5 2 3 6 4" xfId="33282"/>
    <cellStyle name="Normal 3 5 2 3 7" xfId="8060"/>
    <cellStyle name="Normal 3 5 2 3 7 2" xfId="22452"/>
    <cellStyle name="Normal 3 5 2 3 7 2 2" xfId="51187"/>
    <cellStyle name="Normal 3 5 2 3 7 3" xfId="36863"/>
    <cellStyle name="Normal 3 5 2 3 8" xfId="15289"/>
    <cellStyle name="Normal 3 5 2 3 8 2" xfId="44025"/>
    <cellStyle name="Normal 3 5 2 3 9" xfId="29701"/>
    <cellStyle name="Normal 3 5 2 4" xfId="756"/>
    <cellStyle name="Normal 3 5 2 4 2" xfId="1206"/>
    <cellStyle name="Normal 3 5 2 4 2 2" xfId="2189"/>
    <cellStyle name="Normal 3 5 2 4 2 2 2" xfId="3981"/>
    <cellStyle name="Normal 3 5 2 4 2 2 2 2" xfId="7640"/>
    <cellStyle name="Normal 3 5 2 4 2 2 2 2 2" xfId="14900"/>
    <cellStyle name="Normal 3 5 2 4 2 2 2 2 2 2" xfId="29278"/>
    <cellStyle name="Normal 3 5 2 4 2 2 2 2 2 2 2" xfId="58012"/>
    <cellStyle name="Normal 3 5 2 4 2 2 2 2 2 3" xfId="43688"/>
    <cellStyle name="Normal 3 5 2 4 2 2 2 2 3" xfId="22115"/>
    <cellStyle name="Normal 3 5 2 4 2 2 2 2 3 2" xfId="50850"/>
    <cellStyle name="Normal 3 5 2 4 2 2 2 2 4" xfId="36526"/>
    <cellStyle name="Normal 3 5 2 4 2 2 2 3" xfId="11313"/>
    <cellStyle name="Normal 3 5 2 4 2 2 2 3 2" xfId="25696"/>
    <cellStyle name="Normal 3 5 2 4 2 2 2 3 2 2" xfId="54431"/>
    <cellStyle name="Normal 3 5 2 4 2 2 2 3 3" xfId="40107"/>
    <cellStyle name="Normal 3 5 2 4 2 2 2 4" xfId="18533"/>
    <cellStyle name="Normal 3 5 2 4 2 2 2 4 2" xfId="47269"/>
    <cellStyle name="Normal 3 5 2 4 2 2 2 5" xfId="32945"/>
    <cellStyle name="Normal 3 5 2 4 2 2 3" xfId="5850"/>
    <cellStyle name="Normal 3 5 2 4 2 2 3 2" xfId="13110"/>
    <cellStyle name="Normal 3 5 2 4 2 2 3 2 2" xfId="27488"/>
    <cellStyle name="Normal 3 5 2 4 2 2 3 2 2 2" xfId="56222"/>
    <cellStyle name="Normal 3 5 2 4 2 2 3 2 3" xfId="41898"/>
    <cellStyle name="Normal 3 5 2 4 2 2 3 3" xfId="20325"/>
    <cellStyle name="Normal 3 5 2 4 2 2 3 3 2" xfId="49060"/>
    <cellStyle name="Normal 3 5 2 4 2 2 3 4" xfId="34736"/>
    <cellStyle name="Normal 3 5 2 4 2 2 4" xfId="9523"/>
    <cellStyle name="Normal 3 5 2 4 2 2 4 2" xfId="23906"/>
    <cellStyle name="Normal 3 5 2 4 2 2 4 2 2" xfId="52641"/>
    <cellStyle name="Normal 3 5 2 4 2 2 4 3" xfId="38317"/>
    <cellStyle name="Normal 3 5 2 4 2 2 5" xfId="16743"/>
    <cellStyle name="Normal 3 5 2 4 2 2 5 2" xfId="45479"/>
    <cellStyle name="Normal 3 5 2 4 2 2 6" xfId="31155"/>
    <cellStyle name="Normal 3 5 2 4 2 3" xfId="3085"/>
    <cellStyle name="Normal 3 5 2 4 2 3 2" xfId="6745"/>
    <cellStyle name="Normal 3 5 2 4 2 3 2 2" xfId="14005"/>
    <cellStyle name="Normal 3 5 2 4 2 3 2 2 2" xfId="28383"/>
    <cellStyle name="Normal 3 5 2 4 2 3 2 2 2 2" xfId="57117"/>
    <cellStyle name="Normal 3 5 2 4 2 3 2 2 3" xfId="42793"/>
    <cellStyle name="Normal 3 5 2 4 2 3 2 3" xfId="21220"/>
    <cellStyle name="Normal 3 5 2 4 2 3 2 3 2" xfId="49955"/>
    <cellStyle name="Normal 3 5 2 4 2 3 2 4" xfId="35631"/>
    <cellStyle name="Normal 3 5 2 4 2 3 3" xfId="10418"/>
    <cellStyle name="Normal 3 5 2 4 2 3 3 2" xfId="24801"/>
    <cellStyle name="Normal 3 5 2 4 2 3 3 2 2" xfId="53536"/>
    <cellStyle name="Normal 3 5 2 4 2 3 3 3" xfId="39212"/>
    <cellStyle name="Normal 3 5 2 4 2 3 4" xfId="17638"/>
    <cellStyle name="Normal 3 5 2 4 2 3 4 2" xfId="46374"/>
    <cellStyle name="Normal 3 5 2 4 2 3 5" xfId="32050"/>
    <cellStyle name="Normal 3 5 2 4 2 4" xfId="4950"/>
    <cellStyle name="Normal 3 5 2 4 2 4 2" xfId="12215"/>
    <cellStyle name="Normal 3 5 2 4 2 4 2 2" xfId="26593"/>
    <cellStyle name="Normal 3 5 2 4 2 4 2 2 2" xfId="55327"/>
    <cellStyle name="Normal 3 5 2 4 2 4 2 3" xfId="41003"/>
    <cellStyle name="Normal 3 5 2 4 2 4 3" xfId="19430"/>
    <cellStyle name="Normal 3 5 2 4 2 4 3 2" xfId="48165"/>
    <cellStyle name="Normal 3 5 2 4 2 4 4" xfId="33841"/>
    <cellStyle name="Normal 3 5 2 4 2 5" xfId="8622"/>
    <cellStyle name="Normal 3 5 2 4 2 5 2" xfId="23011"/>
    <cellStyle name="Normal 3 5 2 4 2 5 2 2" xfId="51746"/>
    <cellStyle name="Normal 3 5 2 4 2 5 3" xfId="37422"/>
    <cellStyle name="Normal 3 5 2 4 2 6" xfId="15848"/>
    <cellStyle name="Normal 3 5 2 4 2 6 2" xfId="44584"/>
    <cellStyle name="Normal 3 5 2 4 2 7" xfId="30260"/>
    <cellStyle name="Normal 3 5 2 4 3" xfId="1742"/>
    <cellStyle name="Normal 3 5 2 4 3 2" xfId="3534"/>
    <cellStyle name="Normal 3 5 2 4 3 2 2" xfId="7193"/>
    <cellStyle name="Normal 3 5 2 4 3 2 2 2" xfId="14453"/>
    <cellStyle name="Normal 3 5 2 4 3 2 2 2 2" xfId="28831"/>
    <cellStyle name="Normal 3 5 2 4 3 2 2 2 2 2" xfId="57565"/>
    <cellStyle name="Normal 3 5 2 4 3 2 2 2 3" xfId="43241"/>
    <cellStyle name="Normal 3 5 2 4 3 2 2 3" xfId="21668"/>
    <cellStyle name="Normal 3 5 2 4 3 2 2 3 2" xfId="50403"/>
    <cellStyle name="Normal 3 5 2 4 3 2 2 4" xfId="36079"/>
    <cellStyle name="Normal 3 5 2 4 3 2 3" xfId="10866"/>
    <cellStyle name="Normal 3 5 2 4 3 2 3 2" xfId="25249"/>
    <cellStyle name="Normal 3 5 2 4 3 2 3 2 2" xfId="53984"/>
    <cellStyle name="Normal 3 5 2 4 3 2 3 3" xfId="39660"/>
    <cellStyle name="Normal 3 5 2 4 3 2 4" xfId="18086"/>
    <cellStyle name="Normal 3 5 2 4 3 2 4 2" xfId="46822"/>
    <cellStyle name="Normal 3 5 2 4 3 2 5" xfId="32498"/>
    <cellStyle name="Normal 3 5 2 4 3 3" xfId="5403"/>
    <cellStyle name="Normal 3 5 2 4 3 3 2" xfId="12663"/>
    <cellStyle name="Normal 3 5 2 4 3 3 2 2" xfId="27041"/>
    <cellStyle name="Normal 3 5 2 4 3 3 2 2 2" xfId="55775"/>
    <cellStyle name="Normal 3 5 2 4 3 3 2 3" xfId="41451"/>
    <cellStyle name="Normal 3 5 2 4 3 3 3" xfId="19878"/>
    <cellStyle name="Normal 3 5 2 4 3 3 3 2" xfId="48613"/>
    <cellStyle name="Normal 3 5 2 4 3 3 4" xfId="34289"/>
    <cellStyle name="Normal 3 5 2 4 3 4" xfId="9076"/>
    <cellStyle name="Normal 3 5 2 4 3 4 2" xfId="23459"/>
    <cellStyle name="Normal 3 5 2 4 3 4 2 2" xfId="52194"/>
    <cellStyle name="Normal 3 5 2 4 3 4 3" xfId="37870"/>
    <cellStyle name="Normal 3 5 2 4 3 5" xfId="16296"/>
    <cellStyle name="Normal 3 5 2 4 3 5 2" xfId="45032"/>
    <cellStyle name="Normal 3 5 2 4 3 6" xfId="30708"/>
    <cellStyle name="Normal 3 5 2 4 4" xfId="2638"/>
    <cellStyle name="Normal 3 5 2 4 4 2" xfId="6298"/>
    <cellStyle name="Normal 3 5 2 4 4 2 2" xfId="13558"/>
    <cellStyle name="Normal 3 5 2 4 4 2 2 2" xfId="27936"/>
    <cellStyle name="Normal 3 5 2 4 4 2 2 2 2" xfId="56670"/>
    <cellStyle name="Normal 3 5 2 4 4 2 2 3" xfId="42346"/>
    <cellStyle name="Normal 3 5 2 4 4 2 3" xfId="20773"/>
    <cellStyle name="Normal 3 5 2 4 4 2 3 2" xfId="49508"/>
    <cellStyle name="Normal 3 5 2 4 4 2 4" xfId="35184"/>
    <cellStyle name="Normal 3 5 2 4 4 3" xfId="9971"/>
    <cellStyle name="Normal 3 5 2 4 4 3 2" xfId="24354"/>
    <cellStyle name="Normal 3 5 2 4 4 3 2 2" xfId="53089"/>
    <cellStyle name="Normal 3 5 2 4 4 3 3" xfId="38765"/>
    <cellStyle name="Normal 3 5 2 4 4 4" xfId="17191"/>
    <cellStyle name="Normal 3 5 2 4 4 4 2" xfId="45927"/>
    <cellStyle name="Normal 3 5 2 4 4 5" xfId="31603"/>
    <cellStyle name="Normal 3 5 2 4 5" xfId="4502"/>
    <cellStyle name="Normal 3 5 2 4 5 2" xfId="11768"/>
    <cellStyle name="Normal 3 5 2 4 5 2 2" xfId="26146"/>
    <cellStyle name="Normal 3 5 2 4 5 2 2 2" xfId="54880"/>
    <cellStyle name="Normal 3 5 2 4 5 2 3" xfId="40556"/>
    <cellStyle name="Normal 3 5 2 4 5 3" xfId="18983"/>
    <cellStyle name="Normal 3 5 2 4 5 3 2" xfId="47718"/>
    <cellStyle name="Normal 3 5 2 4 5 4" xfId="33394"/>
    <cellStyle name="Normal 3 5 2 4 6" xfId="8175"/>
    <cellStyle name="Normal 3 5 2 4 6 2" xfId="22564"/>
    <cellStyle name="Normal 3 5 2 4 6 2 2" xfId="51299"/>
    <cellStyle name="Normal 3 5 2 4 6 3" xfId="36975"/>
    <cellStyle name="Normal 3 5 2 4 7" xfId="15401"/>
    <cellStyle name="Normal 3 5 2 4 7 2" xfId="44137"/>
    <cellStyle name="Normal 3 5 2 4 8" xfId="29813"/>
    <cellStyle name="Normal 3 5 2 5" xfId="982"/>
    <cellStyle name="Normal 3 5 2 5 2" xfId="1965"/>
    <cellStyle name="Normal 3 5 2 5 2 2" xfId="3757"/>
    <cellStyle name="Normal 3 5 2 5 2 2 2" xfId="7416"/>
    <cellStyle name="Normal 3 5 2 5 2 2 2 2" xfId="14676"/>
    <cellStyle name="Normal 3 5 2 5 2 2 2 2 2" xfId="29054"/>
    <cellStyle name="Normal 3 5 2 5 2 2 2 2 2 2" xfId="57788"/>
    <cellStyle name="Normal 3 5 2 5 2 2 2 2 3" xfId="43464"/>
    <cellStyle name="Normal 3 5 2 5 2 2 2 3" xfId="21891"/>
    <cellStyle name="Normal 3 5 2 5 2 2 2 3 2" xfId="50626"/>
    <cellStyle name="Normal 3 5 2 5 2 2 2 4" xfId="36302"/>
    <cellStyle name="Normal 3 5 2 5 2 2 3" xfId="11089"/>
    <cellStyle name="Normal 3 5 2 5 2 2 3 2" xfId="25472"/>
    <cellStyle name="Normal 3 5 2 5 2 2 3 2 2" xfId="54207"/>
    <cellStyle name="Normal 3 5 2 5 2 2 3 3" xfId="39883"/>
    <cellStyle name="Normal 3 5 2 5 2 2 4" xfId="18309"/>
    <cellStyle name="Normal 3 5 2 5 2 2 4 2" xfId="47045"/>
    <cellStyle name="Normal 3 5 2 5 2 2 5" xfId="32721"/>
    <cellStyle name="Normal 3 5 2 5 2 3" xfId="5626"/>
    <cellStyle name="Normal 3 5 2 5 2 3 2" xfId="12886"/>
    <cellStyle name="Normal 3 5 2 5 2 3 2 2" xfId="27264"/>
    <cellStyle name="Normal 3 5 2 5 2 3 2 2 2" xfId="55998"/>
    <cellStyle name="Normal 3 5 2 5 2 3 2 3" xfId="41674"/>
    <cellStyle name="Normal 3 5 2 5 2 3 3" xfId="20101"/>
    <cellStyle name="Normal 3 5 2 5 2 3 3 2" xfId="48836"/>
    <cellStyle name="Normal 3 5 2 5 2 3 4" xfId="34512"/>
    <cellStyle name="Normal 3 5 2 5 2 4" xfId="9299"/>
    <cellStyle name="Normal 3 5 2 5 2 4 2" xfId="23682"/>
    <cellStyle name="Normal 3 5 2 5 2 4 2 2" xfId="52417"/>
    <cellStyle name="Normal 3 5 2 5 2 4 3" xfId="38093"/>
    <cellStyle name="Normal 3 5 2 5 2 5" xfId="16519"/>
    <cellStyle name="Normal 3 5 2 5 2 5 2" xfId="45255"/>
    <cellStyle name="Normal 3 5 2 5 2 6" xfId="30931"/>
    <cellStyle name="Normal 3 5 2 5 3" xfId="2861"/>
    <cellStyle name="Normal 3 5 2 5 3 2" xfId="6521"/>
    <cellStyle name="Normal 3 5 2 5 3 2 2" xfId="13781"/>
    <cellStyle name="Normal 3 5 2 5 3 2 2 2" xfId="28159"/>
    <cellStyle name="Normal 3 5 2 5 3 2 2 2 2" xfId="56893"/>
    <cellStyle name="Normal 3 5 2 5 3 2 2 3" xfId="42569"/>
    <cellStyle name="Normal 3 5 2 5 3 2 3" xfId="20996"/>
    <cellStyle name="Normal 3 5 2 5 3 2 3 2" xfId="49731"/>
    <cellStyle name="Normal 3 5 2 5 3 2 4" xfId="35407"/>
    <cellStyle name="Normal 3 5 2 5 3 3" xfId="10194"/>
    <cellStyle name="Normal 3 5 2 5 3 3 2" xfId="24577"/>
    <cellStyle name="Normal 3 5 2 5 3 3 2 2" xfId="53312"/>
    <cellStyle name="Normal 3 5 2 5 3 3 3" xfId="38988"/>
    <cellStyle name="Normal 3 5 2 5 3 4" xfId="17414"/>
    <cellStyle name="Normal 3 5 2 5 3 4 2" xfId="46150"/>
    <cellStyle name="Normal 3 5 2 5 3 5" xfId="31826"/>
    <cellStyle name="Normal 3 5 2 5 4" xfId="4726"/>
    <cellStyle name="Normal 3 5 2 5 4 2" xfId="11991"/>
    <cellStyle name="Normal 3 5 2 5 4 2 2" xfId="26369"/>
    <cellStyle name="Normal 3 5 2 5 4 2 2 2" xfId="55103"/>
    <cellStyle name="Normal 3 5 2 5 4 2 3" xfId="40779"/>
    <cellStyle name="Normal 3 5 2 5 4 3" xfId="19206"/>
    <cellStyle name="Normal 3 5 2 5 4 3 2" xfId="47941"/>
    <cellStyle name="Normal 3 5 2 5 4 4" xfId="33617"/>
    <cellStyle name="Normal 3 5 2 5 5" xfId="8398"/>
    <cellStyle name="Normal 3 5 2 5 5 2" xfId="22787"/>
    <cellStyle name="Normal 3 5 2 5 5 2 2" xfId="51522"/>
    <cellStyle name="Normal 3 5 2 5 5 3" xfId="37198"/>
    <cellStyle name="Normal 3 5 2 5 6" xfId="15624"/>
    <cellStyle name="Normal 3 5 2 5 6 2" xfId="44360"/>
    <cellStyle name="Normal 3 5 2 5 7" xfId="30036"/>
    <cellStyle name="Normal 3 5 2 6" xfId="1501"/>
    <cellStyle name="Normal 3 5 2 6 2" xfId="3310"/>
    <cellStyle name="Normal 3 5 2 6 2 2" xfId="6969"/>
    <cellStyle name="Normal 3 5 2 6 2 2 2" xfId="14229"/>
    <cellStyle name="Normal 3 5 2 6 2 2 2 2" xfId="28607"/>
    <cellStyle name="Normal 3 5 2 6 2 2 2 2 2" xfId="57341"/>
    <cellStyle name="Normal 3 5 2 6 2 2 2 3" xfId="43017"/>
    <cellStyle name="Normal 3 5 2 6 2 2 3" xfId="21444"/>
    <cellStyle name="Normal 3 5 2 6 2 2 3 2" xfId="50179"/>
    <cellStyle name="Normal 3 5 2 6 2 2 4" xfId="35855"/>
    <cellStyle name="Normal 3 5 2 6 2 3" xfId="10642"/>
    <cellStyle name="Normal 3 5 2 6 2 3 2" xfId="25025"/>
    <cellStyle name="Normal 3 5 2 6 2 3 2 2" xfId="53760"/>
    <cellStyle name="Normal 3 5 2 6 2 3 3" xfId="39436"/>
    <cellStyle name="Normal 3 5 2 6 2 4" xfId="17862"/>
    <cellStyle name="Normal 3 5 2 6 2 4 2" xfId="46598"/>
    <cellStyle name="Normal 3 5 2 6 2 5" xfId="32274"/>
    <cellStyle name="Normal 3 5 2 6 3" xfId="5178"/>
    <cellStyle name="Normal 3 5 2 6 3 2" xfId="12439"/>
    <cellStyle name="Normal 3 5 2 6 3 2 2" xfId="26817"/>
    <cellStyle name="Normal 3 5 2 6 3 2 2 2" xfId="55551"/>
    <cellStyle name="Normal 3 5 2 6 3 2 3" xfId="41227"/>
    <cellStyle name="Normal 3 5 2 6 3 3" xfId="19654"/>
    <cellStyle name="Normal 3 5 2 6 3 3 2" xfId="48389"/>
    <cellStyle name="Normal 3 5 2 6 3 4" xfId="34065"/>
    <cellStyle name="Normal 3 5 2 6 4" xfId="8852"/>
    <cellStyle name="Normal 3 5 2 6 4 2" xfId="23235"/>
    <cellStyle name="Normal 3 5 2 6 4 2 2" xfId="51970"/>
    <cellStyle name="Normal 3 5 2 6 4 3" xfId="37646"/>
    <cellStyle name="Normal 3 5 2 6 5" xfId="16072"/>
    <cellStyle name="Normal 3 5 2 6 5 2" xfId="44808"/>
    <cellStyle name="Normal 3 5 2 6 6" xfId="30484"/>
    <cellStyle name="Normal 3 5 2 7" xfId="2414"/>
    <cellStyle name="Normal 3 5 2 7 2" xfId="6074"/>
    <cellStyle name="Normal 3 5 2 7 2 2" xfId="13334"/>
    <cellStyle name="Normal 3 5 2 7 2 2 2" xfId="27712"/>
    <cellStyle name="Normal 3 5 2 7 2 2 2 2" xfId="56446"/>
    <cellStyle name="Normal 3 5 2 7 2 2 3" xfId="42122"/>
    <cellStyle name="Normal 3 5 2 7 2 3" xfId="20549"/>
    <cellStyle name="Normal 3 5 2 7 2 3 2" xfId="49284"/>
    <cellStyle name="Normal 3 5 2 7 2 4" xfId="34960"/>
    <cellStyle name="Normal 3 5 2 7 3" xfId="9747"/>
    <cellStyle name="Normal 3 5 2 7 3 2" xfId="24130"/>
    <cellStyle name="Normal 3 5 2 7 3 2 2" xfId="52865"/>
    <cellStyle name="Normal 3 5 2 7 3 3" xfId="38541"/>
    <cellStyle name="Normal 3 5 2 7 4" xfId="16967"/>
    <cellStyle name="Normal 3 5 2 7 4 2" xfId="45703"/>
    <cellStyle name="Normal 3 5 2 7 5" xfId="31379"/>
    <cellStyle name="Normal 3 5 2 8" xfId="4271"/>
    <cellStyle name="Normal 3 5 2 8 2" xfId="11543"/>
    <cellStyle name="Normal 3 5 2 8 2 2" xfId="25922"/>
    <cellStyle name="Normal 3 5 2 8 2 2 2" xfId="54656"/>
    <cellStyle name="Normal 3 5 2 8 2 3" xfId="40332"/>
    <cellStyle name="Normal 3 5 2 8 3" xfId="18759"/>
    <cellStyle name="Normal 3 5 2 8 3 2" xfId="47494"/>
    <cellStyle name="Normal 3 5 2 8 4" xfId="33170"/>
    <cellStyle name="Normal 3 5 2 9" xfId="7939"/>
    <cellStyle name="Normal 3 5 2 9 2" xfId="22340"/>
    <cellStyle name="Normal 3 5 2 9 2 2" xfId="51075"/>
    <cellStyle name="Normal 3 5 2 9 3" xfId="36751"/>
    <cellStyle name="Normal 3 5 3" xfId="427"/>
    <cellStyle name="Normal 3 5 3 10" xfId="29617"/>
    <cellStyle name="Normal 3 5 3 2" xfId="627"/>
    <cellStyle name="Normal 3 5 3 2 2" xfId="899"/>
    <cellStyle name="Normal 3 5 3 2 2 2" xfId="1346"/>
    <cellStyle name="Normal 3 5 3 2 2 2 2" xfId="2329"/>
    <cellStyle name="Normal 3 5 3 2 2 2 2 2" xfId="4121"/>
    <cellStyle name="Normal 3 5 3 2 2 2 2 2 2" xfId="7780"/>
    <cellStyle name="Normal 3 5 3 2 2 2 2 2 2 2" xfId="15040"/>
    <cellStyle name="Normal 3 5 3 2 2 2 2 2 2 2 2" xfId="29418"/>
    <cellStyle name="Normal 3 5 3 2 2 2 2 2 2 2 2 2" xfId="58152"/>
    <cellStyle name="Normal 3 5 3 2 2 2 2 2 2 2 3" xfId="43828"/>
    <cellStyle name="Normal 3 5 3 2 2 2 2 2 2 3" xfId="22255"/>
    <cellStyle name="Normal 3 5 3 2 2 2 2 2 2 3 2" xfId="50990"/>
    <cellStyle name="Normal 3 5 3 2 2 2 2 2 2 4" xfId="36666"/>
    <cellStyle name="Normal 3 5 3 2 2 2 2 2 3" xfId="11453"/>
    <cellStyle name="Normal 3 5 3 2 2 2 2 2 3 2" xfId="25836"/>
    <cellStyle name="Normal 3 5 3 2 2 2 2 2 3 2 2" xfId="54571"/>
    <cellStyle name="Normal 3 5 3 2 2 2 2 2 3 3" xfId="40247"/>
    <cellStyle name="Normal 3 5 3 2 2 2 2 2 4" xfId="18673"/>
    <cellStyle name="Normal 3 5 3 2 2 2 2 2 4 2" xfId="47409"/>
    <cellStyle name="Normal 3 5 3 2 2 2 2 2 5" xfId="33085"/>
    <cellStyle name="Normal 3 5 3 2 2 2 2 3" xfId="5990"/>
    <cellStyle name="Normal 3 5 3 2 2 2 2 3 2" xfId="13250"/>
    <cellStyle name="Normal 3 5 3 2 2 2 2 3 2 2" xfId="27628"/>
    <cellStyle name="Normal 3 5 3 2 2 2 2 3 2 2 2" xfId="56362"/>
    <cellStyle name="Normal 3 5 3 2 2 2 2 3 2 3" xfId="42038"/>
    <cellStyle name="Normal 3 5 3 2 2 2 2 3 3" xfId="20465"/>
    <cellStyle name="Normal 3 5 3 2 2 2 2 3 3 2" xfId="49200"/>
    <cellStyle name="Normal 3 5 3 2 2 2 2 3 4" xfId="34876"/>
    <cellStyle name="Normal 3 5 3 2 2 2 2 4" xfId="9663"/>
    <cellStyle name="Normal 3 5 3 2 2 2 2 4 2" xfId="24046"/>
    <cellStyle name="Normal 3 5 3 2 2 2 2 4 2 2" xfId="52781"/>
    <cellStyle name="Normal 3 5 3 2 2 2 2 4 3" xfId="38457"/>
    <cellStyle name="Normal 3 5 3 2 2 2 2 5" xfId="16883"/>
    <cellStyle name="Normal 3 5 3 2 2 2 2 5 2" xfId="45619"/>
    <cellStyle name="Normal 3 5 3 2 2 2 2 6" xfId="31295"/>
    <cellStyle name="Normal 3 5 3 2 2 2 3" xfId="3225"/>
    <cellStyle name="Normal 3 5 3 2 2 2 3 2" xfId="6885"/>
    <cellStyle name="Normal 3 5 3 2 2 2 3 2 2" xfId="14145"/>
    <cellStyle name="Normal 3 5 3 2 2 2 3 2 2 2" xfId="28523"/>
    <cellStyle name="Normal 3 5 3 2 2 2 3 2 2 2 2" xfId="57257"/>
    <cellStyle name="Normal 3 5 3 2 2 2 3 2 2 3" xfId="42933"/>
    <cellStyle name="Normal 3 5 3 2 2 2 3 2 3" xfId="21360"/>
    <cellStyle name="Normal 3 5 3 2 2 2 3 2 3 2" xfId="50095"/>
    <cellStyle name="Normal 3 5 3 2 2 2 3 2 4" xfId="35771"/>
    <cellStyle name="Normal 3 5 3 2 2 2 3 3" xfId="10558"/>
    <cellStyle name="Normal 3 5 3 2 2 2 3 3 2" xfId="24941"/>
    <cellStyle name="Normal 3 5 3 2 2 2 3 3 2 2" xfId="53676"/>
    <cellStyle name="Normal 3 5 3 2 2 2 3 3 3" xfId="39352"/>
    <cellStyle name="Normal 3 5 3 2 2 2 3 4" xfId="17778"/>
    <cellStyle name="Normal 3 5 3 2 2 2 3 4 2" xfId="46514"/>
    <cellStyle name="Normal 3 5 3 2 2 2 3 5" xfId="32190"/>
    <cellStyle name="Normal 3 5 3 2 2 2 4" xfId="5090"/>
    <cellStyle name="Normal 3 5 3 2 2 2 4 2" xfId="12355"/>
    <cellStyle name="Normal 3 5 3 2 2 2 4 2 2" xfId="26733"/>
    <cellStyle name="Normal 3 5 3 2 2 2 4 2 2 2" xfId="55467"/>
    <cellStyle name="Normal 3 5 3 2 2 2 4 2 3" xfId="41143"/>
    <cellStyle name="Normal 3 5 3 2 2 2 4 3" xfId="19570"/>
    <cellStyle name="Normal 3 5 3 2 2 2 4 3 2" xfId="48305"/>
    <cellStyle name="Normal 3 5 3 2 2 2 4 4" xfId="33981"/>
    <cellStyle name="Normal 3 5 3 2 2 2 5" xfId="8762"/>
    <cellStyle name="Normal 3 5 3 2 2 2 5 2" xfId="23151"/>
    <cellStyle name="Normal 3 5 3 2 2 2 5 2 2" xfId="51886"/>
    <cellStyle name="Normal 3 5 3 2 2 2 5 3" xfId="37562"/>
    <cellStyle name="Normal 3 5 3 2 2 2 6" xfId="15988"/>
    <cellStyle name="Normal 3 5 3 2 2 2 6 2" xfId="44724"/>
    <cellStyle name="Normal 3 5 3 2 2 2 7" xfId="30400"/>
    <cellStyle name="Normal 3 5 3 2 2 3" xfId="1882"/>
    <cellStyle name="Normal 3 5 3 2 2 3 2" xfId="3674"/>
    <cellStyle name="Normal 3 5 3 2 2 3 2 2" xfId="7333"/>
    <cellStyle name="Normal 3 5 3 2 2 3 2 2 2" xfId="14593"/>
    <cellStyle name="Normal 3 5 3 2 2 3 2 2 2 2" xfId="28971"/>
    <cellStyle name="Normal 3 5 3 2 2 3 2 2 2 2 2" xfId="57705"/>
    <cellStyle name="Normal 3 5 3 2 2 3 2 2 2 3" xfId="43381"/>
    <cellStyle name="Normal 3 5 3 2 2 3 2 2 3" xfId="21808"/>
    <cellStyle name="Normal 3 5 3 2 2 3 2 2 3 2" xfId="50543"/>
    <cellStyle name="Normal 3 5 3 2 2 3 2 2 4" xfId="36219"/>
    <cellStyle name="Normal 3 5 3 2 2 3 2 3" xfId="11006"/>
    <cellStyle name="Normal 3 5 3 2 2 3 2 3 2" xfId="25389"/>
    <cellStyle name="Normal 3 5 3 2 2 3 2 3 2 2" xfId="54124"/>
    <cellStyle name="Normal 3 5 3 2 2 3 2 3 3" xfId="39800"/>
    <cellStyle name="Normal 3 5 3 2 2 3 2 4" xfId="18226"/>
    <cellStyle name="Normal 3 5 3 2 2 3 2 4 2" xfId="46962"/>
    <cellStyle name="Normal 3 5 3 2 2 3 2 5" xfId="32638"/>
    <cellStyle name="Normal 3 5 3 2 2 3 3" xfId="5543"/>
    <cellStyle name="Normal 3 5 3 2 2 3 3 2" xfId="12803"/>
    <cellStyle name="Normal 3 5 3 2 2 3 3 2 2" xfId="27181"/>
    <cellStyle name="Normal 3 5 3 2 2 3 3 2 2 2" xfId="55915"/>
    <cellStyle name="Normal 3 5 3 2 2 3 3 2 3" xfId="41591"/>
    <cellStyle name="Normal 3 5 3 2 2 3 3 3" xfId="20018"/>
    <cellStyle name="Normal 3 5 3 2 2 3 3 3 2" xfId="48753"/>
    <cellStyle name="Normal 3 5 3 2 2 3 3 4" xfId="34429"/>
    <cellStyle name="Normal 3 5 3 2 2 3 4" xfId="9216"/>
    <cellStyle name="Normal 3 5 3 2 2 3 4 2" xfId="23599"/>
    <cellStyle name="Normal 3 5 3 2 2 3 4 2 2" xfId="52334"/>
    <cellStyle name="Normal 3 5 3 2 2 3 4 3" xfId="38010"/>
    <cellStyle name="Normal 3 5 3 2 2 3 5" xfId="16436"/>
    <cellStyle name="Normal 3 5 3 2 2 3 5 2" xfId="45172"/>
    <cellStyle name="Normal 3 5 3 2 2 3 6" xfId="30848"/>
    <cellStyle name="Normal 3 5 3 2 2 4" xfId="2778"/>
    <cellStyle name="Normal 3 5 3 2 2 4 2" xfId="6438"/>
    <cellStyle name="Normal 3 5 3 2 2 4 2 2" xfId="13698"/>
    <cellStyle name="Normal 3 5 3 2 2 4 2 2 2" xfId="28076"/>
    <cellStyle name="Normal 3 5 3 2 2 4 2 2 2 2" xfId="56810"/>
    <cellStyle name="Normal 3 5 3 2 2 4 2 2 3" xfId="42486"/>
    <cellStyle name="Normal 3 5 3 2 2 4 2 3" xfId="20913"/>
    <cellStyle name="Normal 3 5 3 2 2 4 2 3 2" xfId="49648"/>
    <cellStyle name="Normal 3 5 3 2 2 4 2 4" xfId="35324"/>
    <cellStyle name="Normal 3 5 3 2 2 4 3" xfId="10111"/>
    <cellStyle name="Normal 3 5 3 2 2 4 3 2" xfId="24494"/>
    <cellStyle name="Normal 3 5 3 2 2 4 3 2 2" xfId="53229"/>
    <cellStyle name="Normal 3 5 3 2 2 4 3 3" xfId="38905"/>
    <cellStyle name="Normal 3 5 3 2 2 4 4" xfId="17331"/>
    <cellStyle name="Normal 3 5 3 2 2 4 4 2" xfId="46067"/>
    <cellStyle name="Normal 3 5 3 2 2 4 5" xfId="31743"/>
    <cellStyle name="Normal 3 5 3 2 2 5" xfId="4643"/>
    <cellStyle name="Normal 3 5 3 2 2 5 2" xfId="11908"/>
    <cellStyle name="Normal 3 5 3 2 2 5 2 2" xfId="26286"/>
    <cellStyle name="Normal 3 5 3 2 2 5 2 2 2" xfId="55020"/>
    <cellStyle name="Normal 3 5 3 2 2 5 2 3" xfId="40696"/>
    <cellStyle name="Normal 3 5 3 2 2 5 3" xfId="19123"/>
    <cellStyle name="Normal 3 5 3 2 2 5 3 2" xfId="47858"/>
    <cellStyle name="Normal 3 5 3 2 2 5 4" xfId="33534"/>
    <cellStyle name="Normal 3 5 3 2 2 6" xfId="8315"/>
    <cellStyle name="Normal 3 5 3 2 2 6 2" xfId="22704"/>
    <cellStyle name="Normal 3 5 3 2 2 6 2 2" xfId="51439"/>
    <cellStyle name="Normal 3 5 3 2 2 6 3" xfId="37115"/>
    <cellStyle name="Normal 3 5 3 2 2 7" xfId="15541"/>
    <cellStyle name="Normal 3 5 3 2 2 7 2" xfId="44277"/>
    <cellStyle name="Normal 3 5 3 2 2 8" xfId="29953"/>
    <cellStyle name="Normal 3 5 3 2 3" xfId="1122"/>
    <cellStyle name="Normal 3 5 3 2 3 2" xfId="2105"/>
    <cellStyle name="Normal 3 5 3 2 3 2 2" xfId="3897"/>
    <cellStyle name="Normal 3 5 3 2 3 2 2 2" xfId="7556"/>
    <cellStyle name="Normal 3 5 3 2 3 2 2 2 2" xfId="14816"/>
    <cellStyle name="Normal 3 5 3 2 3 2 2 2 2 2" xfId="29194"/>
    <cellStyle name="Normal 3 5 3 2 3 2 2 2 2 2 2" xfId="57928"/>
    <cellStyle name="Normal 3 5 3 2 3 2 2 2 2 3" xfId="43604"/>
    <cellStyle name="Normal 3 5 3 2 3 2 2 2 3" xfId="22031"/>
    <cellStyle name="Normal 3 5 3 2 3 2 2 2 3 2" xfId="50766"/>
    <cellStyle name="Normal 3 5 3 2 3 2 2 2 4" xfId="36442"/>
    <cellStyle name="Normal 3 5 3 2 3 2 2 3" xfId="11229"/>
    <cellStyle name="Normal 3 5 3 2 3 2 2 3 2" xfId="25612"/>
    <cellStyle name="Normal 3 5 3 2 3 2 2 3 2 2" xfId="54347"/>
    <cellStyle name="Normal 3 5 3 2 3 2 2 3 3" xfId="40023"/>
    <cellStyle name="Normal 3 5 3 2 3 2 2 4" xfId="18449"/>
    <cellStyle name="Normal 3 5 3 2 3 2 2 4 2" xfId="47185"/>
    <cellStyle name="Normal 3 5 3 2 3 2 2 5" xfId="32861"/>
    <cellStyle name="Normal 3 5 3 2 3 2 3" xfId="5766"/>
    <cellStyle name="Normal 3 5 3 2 3 2 3 2" xfId="13026"/>
    <cellStyle name="Normal 3 5 3 2 3 2 3 2 2" xfId="27404"/>
    <cellStyle name="Normal 3 5 3 2 3 2 3 2 2 2" xfId="56138"/>
    <cellStyle name="Normal 3 5 3 2 3 2 3 2 3" xfId="41814"/>
    <cellStyle name="Normal 3 5 3 2 3 2 3 3" xfId="20241"/>
    <cellStyle name="Normal 3 5 3 2 3 2 3 3 2" xfId="48976"/>
    <cellStyle name="Normal 3 5 3 2 3 2 3 4" xfId="34652"/>
    <cellStyle name="Normal 3 5 3 2 3 2 4" xfId="9439"/>
    <cellStyle name="Normal 3 5 3 2 3 2 4 2" xfId="23822"/>
    <cellStyle name="Normal 3 5 3 2 3 2 4 2 2" xfId="52557"/>
    <cellStyle name="Normal 3 5 3 2 3 2 4 3" xfId="38233"/>
    <cellStyle name="Normal 3 5 3 2 3 2 5" xfId="16659"/>
    <cellStyle name="Normal 3 5 3 2 3 2 5 2" xfId="45395"/>
    <cellStyle name="Normal 3 5 3 2 3 2 6" xfId="31071"/>
    <cellStyle name="Normal 3 5 3 2 3 3" xfId="3001"/>
    <cellStyle name="Normal 3 5 3 2 3 3 2" xfId="6661"/>
    <cellStyle name="Normal 3 5 3 2 3 3 2 2" xfId="13921"/>
    <cellStyle name="Normal 3 5 3 2 3 3 2 2 2" xfId="28299"/>
    <cellStyle name="Normal 3 5 3 2 3 3 2 2 2 2" xfId="57033"/>
    <cellStyle name="Normal 3 5 3 2 3 3 2 2 3" xfId="42709"/>
    <cellStyle name="Normal 3 5 3 2 3 3 2 3" xfId="21136"/>
    <cellStyle name="Normal 3 5 3 2 3 3 2 3 2" xfId="49871"/>
    <cellStyle name="Normal 3 5 3 2 3 3 2 4" xfId="35547"/>
    <cellStyle name="Normal 3 5 3 2 3 3 3" xfId="10334"/>
    <cellStyle name="Normal 3 5 3 2 3 3 3 2" xfId="24717"/>
    <cellStyle name="Normal 3 5 3 2 3 3 3 2 2" xfId="53452"/>
    <cellStyle name="Normal 3 5 3 2 3 3 3 3" xfId="39128"/>
    <cellStyle name="Normal 3 5 3 2 3 3 4" xfId="17554"/>
    <cellStyle name="Normal 3 5 3 2 3 3 4 2" xfId="46290"/>
    <cellStyle name="Normal 3 5 3 2 3 3 5" xfId="31966"/>
    <cellStyle name="Normal 3 5 3 2 3 4" xfId="4866"/>
    <cellStyle name="Normal 3 5 3 2 3 4 2" xfId="12131"/>
    <cellStyle name="Normal 3 5 3 2 3 4 2 2" xfId="26509"/>
    <cellStyle name="Normal 3 5 3 2 3 4 2 2 2" xfId="55243"/>
    <cellStyle name="Normal 3 5 3 2 3 4 2 3" xfId="40919"/>
    <cellStyle name="Normal 3 5 3 2 3 4 3" xfId="19346"/>
    <cellStyle name="Normal 3 5 3 2 3 4 3 2" xfId="48081"/>
    <cellStyle name="Normal 3 5 3 2 3 4 4" xfId="33757"/>
    <cellStyle name="Normal 3 5 3 2 3 5" xfId="8538"/>
    <cellStyle name="Normal 3 5 3 2 3 5 2" xfId="22927"/>
    <cellStyle name="Normal 3 5 3 2 3 5 2 2" xfId="51662"/>
    <cellStyle name="Normal 3 5 3 2 3 5 3" xfId="37338"/>
    <cellStyle name="Normal 3 5 3 2 3 6" xfId="15764"/>
    <cellStyle name="Normal 3 5 3 2 3 6 2" xfId="44500"/>
    <cellStyle name="Normal 3 5 3 2 3 7" xfId="30176"/>
    <cellStyle name="Normal 3 5 3 2 4" xfId="1654"/>
    <cellStyle name="Normal 3 5 3 2 4 2" xfId="3450"/>
    <cellStyle name="Normal 3 5 3 2 4 2 2" xfId="7109"/>
    <cellStyle name="Normal 3 5 3 2 4 2 2 2" xfId="14369"/>
    <cellStyle name="Normal 3 5 3 2 4 2 2 2 2" xfId="28747"/>
    <cellStyle name="Normal 3 5 3 2 4 2 2 2 2 2" xfId="57481"/>
    <cellStyle name="Normal 3 5 3 2 4 2 2 2 3" xfId="43157"/>
    <cellStyle name="Normal 3 5 3 2 4 2 2 3" xfId="21584"/>
    <cellStyle name="Normal 3 5 3 2 4 2 2 3 2" xfId="50319"/>
    <cellStyle name="Normal 3 5 3 2 4 2 2 4" xfId="35995"/>
    <cellStyle name="Normal 3 5 3 2 4 2 3" xfId="10782"/>
    <cellStyle name="Normal 3 5 3 2 4 2 3 2" xfId="25165"/>
    <cellStyle name="Normal 3 5 3 2 4 2 3 2 2" xfId="53900"/>
    <cellStyle name="Normal 3 5 3 2 4 2 3 3" xfId="39576"/>
    <cellStyle name="Normal 3 5 3 2 4 2 4" xfId="18002"/>
    <cellStyle name="Normal 3 5 3 2 4 2 4 2" xfId="46738"/>
    <cellStyle name="Normal 3 5 3 2 4 2 5" xfId="32414"/>
    <cellStyle name="Normal 3 5 3 2 4 3" xfId="5319"/>
    <cellStyle name="Normal 3 5 3 2 4 3 2" xfId="12579"/>
    <cellStyle name="Normal 3 5 3 2 4 3 2 2" xfId="26957"/>
    <cellStyle name="Normal 3 5 3 2 4 3 2 2 2" xfId="55691"/>
    <cellStyle name="Normal 3 5 3 2 4 3 2 3" xfId="41367"/>
    <cellStyle name="Normal 3 5 3 2 4 3 3" xfId="19794"/>
    <cellStyle name="Normal 3 5 3 2 4 3 3 2" xfId="48529"/>
    <cellStyle name="Normal 3 5 3 2 4 3 4" xfId="34205"/>
    <cellStyle name="Normal 3 5 3 2 4 4" xfId="8992"/>
    <cellStyle name="Normal 3 5 3 2 4 4 2" xfId="23375"/>
    <cellStyle name="Normal 3 5 3 2 4 4 2 2" xfId="52110"/>
    <cellStyle name="Normal 3 5 3 2 4 4 3" xfId="37786"/>
    <cellStyle name="Normal 3 5 3 2 4 5" xfId="16212"/>
    <cellStyle name="Normal 3 5 3 2 4 5 2" xfId="44948"/>
    <cellStyle name="Normal 3 5 3 2 4 6" xfId="30624"/>
    <cellStyle name="Normal 3 5 3 2 5" xfId="2554"/>
    <cellStyle name="Normal 3 5 3 2 5 2" xfId="6214"/>
    <cellStyle name="Normal 3 5 3 2 5 2 2" xfId="13474"/>
    <cellStyle name="Normal 3 5 3 2 5 2 2 2" xfId="27852"/>
    <cellStyle name="Normal 3 5 3 2 5 2 2 2 2" xfId="56586"/>
    <cellStyle name="Normal 3 5 3 2 5 2 2 3" xfId="42262"/>
    <cellStyle name="Normal 3 5 3 2 5 2 3" xfId="20689"/>
    <cellStyle name="Normal 3 5 3 2 5 2 3 2" xfId="49424"/>
    <cellStyle name="Normal 3 5 3 2 5 2 4" xfId="35100"/>
    <cellStyle name="Normal 3 5 3 2 5 3" xfId="9887"/>
    <cellStyle name="Normal 3 5 3 2 5 3 2" xfId="24270"/>
    <cellStyle name="Normal 3 5 3 2 5 3 2 2" xfId="53005"/>
    <cellStyle name="Normal 3 5 3 2 5 3 3" xfId="38681"/>
    <cellStyle name="Normal 3 5 3 2 5 4" xfId="17107"/>
    <cellStyle name="Normal 3 5 3 2 5 4 2" xfId="45843"/>
    <cellStyle name="Normal 3 5 3 2 5 5" xfId="31519"/>
    <cellStyle name="Normal 3 5 3 2 6" xfId="4417"/>
    <cellStyle name="Normal 3 5 3 2 6 2" xfId="11684"/>
    <cellStyle name="Normal 3 5 3 2 6 2 2" xfId="26062"/>
    <cellStyle name="Normal 3 5 3 2 6 2 2 2" xfId="54796"/>
    <cellStyle name="Normal 3 5 3 2 6 2 3" xfId="40472"/>
    <cellStyle name="Normal 3 5 3 2 6 3" xfId="18899"/>
    <cellStyle name="Normal 3 5 3 2 6 3 2" xfId="47634"/>
    <cellStyle name="Normal 3 5 3 2 6 4" xfId="33310"/>
    <cellStyle name="Normal 3 5 3 2 7" xfId="8088"/>
    <cellStyle name="Normal 3 5 3 2 7 2" xfId="22480"/>
    <cellStyle name="Normal 3 5 3 2 7 2 2" xfId="51215"/>
    <cellStyle name="Normal 3 5 3 2 7 3" xfId="36891"/>
    <cellStyle name="Normal 3 5 3 2 8" xfId="15317"/>
    <cellStyle name="Normal 3 5 3 2 8 2" xfId="44053"/>
    <cellStyle name="Normal 3 5 3 2 9" xfId="29729"/>
    <cellStyle name="Normal 3 5 3 3" xfId="785"/>
    <cellStyle name="Normal 3 5 3 3 2" xfId="1234"/>
    <cellStyle name="Normal 3 5 3 3 2 2" xfId="2217"/>
    <cellStyle name="Normal 3 5 3 3 2 2 2" xfId="4009"/>
    <cellStyle name="Normal 3 5 3 3 2 2 2 2" xfId="7668"/>
    <cellStyle name="Normal 3 5 3 3 2 2 2 2 2" xfId="14928"/>
    <cellStyle name="Normal 3 5 3 3 2 2 2 2 2 2" xfId="29306"/>
    <cellStyle name="Normal 3 5 3 3 2 2 2 2 2 2 2" xfId="58040"/>
    <cellStyle name="Normal 3 5 3 3 2 2 2 2 2 3" xfId="43716"/>
    <cellStyle name="Normal 3 5 3 3 2 2 2 2 3" xfId="22143"/>
    <cellStyle name="Normal 3 5 3 3 2 2 2 2 3 2" xfId="50878"/>
    <cellStyle name="Normal 3 5 3 3 2 2 2 2 4" xfId="36554"/>
    <cellStyle name="Normal 3 5 3 3 2 2 2 3" xfId="11341"/>
    <cellStyle name="Normal 3 5 3 3 2 2 2 3 2" xfId="25724"/>
    <cellStyle name="Normal 3 5 3 3 2 2 2 3 2 2" xfId="54459"/>
    <cellStyle name="Normal 3 5 3 3 2 2 2 3 3" xfId="40135"/>
    <cellStyle name="Normal 3 5 3 3 2 2 2 4" xfId="18561"/>
    <cellStyle name="Normal 3 5 3 3 2 2 2 4 2" xfId="47297"/>
    <cellStyle name="Normal 3 5 3 3 2 2 2 5" xfId="32973"/>
    <cellStyle name="Normal 3 5 3 3 2 2 3" xfId="5878"/>
    <cellStyle name="Normal 3 5 3 3 2 2 3 2" xfId="13138"/>
    <cellStyle name="Normal 3 5 3 3 2 2 3 2 2" xfId="27516"/>
    <cellStyle name="Normal 3 5 3 3 2 2 3 2 2 2" xfId="56250"/>
    <cellStyle name="Normal 3 5 3 3 2 2 3 2 3" xfId="41926"/>
    <cellStyle name="Normal 3 5 3 3 2 2 3 3" xfId="20353"/>
    <cellStyle name="Normal 3 5 3 3 2 2 3 3 2" xfId="49088"/>
    <cellStyle name="Normal 3 5 3 3 2 2 3 4" xfId="34764"/>
    <cellStyle name="Normal 3 5 3 3 2 2 4" xfId="9551"/>
    <cellStyle name="Normal 3 5 3 3 2 2 4 2" xfId="23934"/>
    <cellStyle name="Normal 3 5 3 3 2 2 4 2 2" xfId="52669"/>
    <cellStyle name="Normal 3 5 3 3 2 2 4 3" xfId="38345"/>
    <cellStyle name="Normal 3 5 3 3 2 2 5" xfId="16771"/>
    <cellStyle name="Normal 3 5 3 3 2 2 5 2" xfId="45507"/>
    <cellStyle name="Normal 3 5 3 3 2 2 6" xfId="31183"/>
    <cellStyle name="Normal 3 5 3 3 2 3" xfId="3113"/>
    <cellStyle name="Normal 3 5 3 3 2 3 2" xfId="6773"/>
    <cellStyle name="Normal 3 5 3 3 2 3 2 2" xfId="14033"/>
    <cellStyle name="Normal 3 5 3 3 2 3 2 2 2" xfId="28411"/>
    <cellStyle name="Normal 3 5 3 3 2 3 2 2 2 2" xfId="57145"/>
    <cellStyle name="Normal 3 5 3 3 2 3 2 2 3" xfId="42821"/>
    <cellStyle name="Normal 3 5 3 3 2 3 2 3" xfId="21248"/>
    <cellStyle name="Normal 3 5 3 3 2 3 2 3 2" xfId="49983"/>
    <cellStyle name="Normal 3 5 3 3 2 3 2 4" xfId="35659"/>
    <cellStyle name="Normal 3 5 3 3 2 3 3" xfId="10446"/>
    <cellStyle name="Normal 3 5 3 3 2 3 3 2" xfId="24829"/>
    <cellStyle name="Normal 3 5 3 3 2 3 3 2 2" xfId="53564"/>
    <cellStyle name="Normal 3 5 3 3 2 3 3 3" xfId="39240"/>
    <cellStyle name="Normal 3 5 3 3 2 3 4" xfId="17666"/>
    <cellStyle name="Normal 3 5 3 3 2 3 4 2" xfId="46402"/>
    <cellStyle name="Normal 3 5 3 3 2 3 5" xfId="32078"/>
    <cellStyle name="Normal 3 5 3 3 2 4" xfId="4978"/>
    <cellStyle name="Normal 3 5 3 3 2 4 2" xfId="12243"/>
    <cellStyle name="Normal 3 5 3 3 2 4 2 2" xfId="26621"/>
    <cellStyle name="Normal 3 5 3 3 2 4 2 2 2" xfId="55355"/>
    <cellStyle name="Normal 3 5 3 3 2 4 2 3" xfId="41031"/>
    <cellStyle name="Normal 3 5 3 3 2 4 3" xfId="19458"/>
    <cellStyle name="Normal 3 5 3 3 2 4 3 2" xfId="48193"/>
    <cellStyle name="Normal 3 5 3 3 2 4 4" xfId="33869"/>
    <cellStyle name="Normal 3 5 3 3 2 5" xfId="8650"/>
    <cellStyle name="Normal 3 5 3 3 2 5 2" xfId="23039"/>
    <cellStyle name="Normal 3 5 3 3 2 5 2 2" xfId="51774"/>
    <cellStyle name="Normal 3 5 3 3 2 5 3" xfId="37450"/>
    <cellStyle name="Normal 3 5 3 3 2 6" xfId="15876"/>
    <cellStyle name="Normal 3 5 3 3 2 6 2" xfId="44612"/>
    <cellStyle name="Normal 3 5 3 3 2 7" xfId="30288"/>
    <cellStyle name="Normal 3 5 3 3 3" xfId="1770"/>
    <cellStyle name="Normal 3 5 3 3 3 2" xfId="3562"/>
    <cellStyle name="Normal 3 5 3 3 3 2 2" xfId="7221"/>
    <cellStyle name="Normal 3 5 3 3 3 2 2 2" xfId="14481"/>
    <cellStyle name="Normal 3 5 3 3 3 2 2 2 2" xfId="28859"/>
    <cellStyle name="Normal 3 5 3 3 3 2 2 2 2 2" xfId="57593"/>
    <cellStyle name="Normal 3 5 3 3 3 2 2 2 3" xfId="43269"/>
    <cellStyle name="Normal 3 5 3 3 3 2 2 3" xfId="21696"/>
    <cellStyle name="Normal 3 5 3 3 3 2 2 3 2" xfId="50431"/>
    <cellStyle name="Normal 3 5 3 3 3 2 2 4" xfId="36107"/>
    <cellStyle name="Normal 3 5 3 3 3 2 3" xfId="10894"/>
    <cellStyle name="Normal 3 5 3 3 3 2 3 2" xfId="25277"/>
    <cellStyle name="Normal 3 5 3 3 3 2 3 2 2" xfId="54012"/>
    <cellStyle name="Normal 3 5 3 3 3 2 3 3" xfId="39688"/>
    <cellStyle name="Normal 3 5 3 3 3 2 4" xfId="18114"/>
    <cellStyle name="Normal 3 5 3 3 3 2 4 2" xfId="46850"/>
    <cellStyle name="Normal 3 5 3 3 3 2 5" xfId="32526"/>
    <cellStyle name="Normal 3 5 3 3 3 3" xfId="5431"/>
    <cellStyle name="Normal 3 5 3 3 3 3 2" xfId="12691"/>
    <cellStyle name="Normal 3 5 3 3 3 3 2 2" xfId="27069"/>
    <cellStyle name="Normal 3 5 3 3 3 3 2 2 2" xfId="55803"/>
    <cellStyle name="Normal 3 5 3 3 3 3 2 3" xfId="41479"/>
    <cellStyle name="Normal 3 5 3 3 3 3 3" xfId="19906"/>
    <cellStyle name="Normal 3 5 3 3 3 3 3 2" xfId="48641"/>
    <cellStyle name="Normal 3 5 3 3 3 3 4" xfId="34317"/>
    <cellStyle name="Normal 3 5 3 3 3 4" xfId="9104"/>
    <cellStyle name="Normal 3 5 3 3 3 4 2" xfId="23487"/>
    <cellStyle name="Normal 3 5 3 3 3 4 2 2" xfId="52222"/>
    <cellStyle name="Normal 3 5 3 3 3 4 3" xfId="37898"/>
    <cellStyle name="Normal 3 5 3 3 3 5" xfId="16324"/>
    <cellStyle name="Normal 3 5 3 3 3 5 2" xfId="45060"/>
    <cellStyle name="Normal 3 5 3 3 3 6" xfId="30736"/>
    <cellStyle name="Normal 3 5 3 3 4" xfId="2666"/>
    <cellStyle name="Normal 3 5 3 3 4 2" xfId="6326"/>
    <cellStyle name="Normal 3 5 3 3 4 2 2" xfId="13586"/>
    <cellStyle name="Normal 3 5 3 3 4 2 2 2" xfId="27964"/>
    <cellStyle name="Normal 3 5 3 3 4 2 2 2 2" xfId="56698"/>
    <cellStyle name="Normal 3 5 3 3 4 2 2 3" xfId="42374"/>
    <cellStyle name="Normal 3 5 3 3 4 2 3" xfId="20801"/>
    <cellStyle name="Normal 3 5 3 3 4 2 3 2" xfId="49536"/>
    <cellStyle name="Normal 3 5 3 3 4 2 4" xfId="35212"/>
    <cellStyle name="Normal 3 5 3 3 4 3" xfId="9999"/>
    <cellStyle name="Normal 3 5 3 3 4 3 2" xfId="24382"/>
    <cellStyle name="Normal 3 5 3 3 4 3 2 2" xfId="53117"/>
    <cellStyle name="Normal 3 5 3 3 4 3 3" xfId="38793"/>
    <cellStyle name="Normal 3 5 3 3 4 4" xfId="17219"/>
    <cellStyle name="Normal 3 5 3 3 4 4 2" xfId="45955"/>
    <cellStyle name="Normal 3 5 3 3 4 5" xfId="31631"/>
    <cellStyle name="Normal 3 5 3 3 5" xfId="4530"/>
    <cellStyle name="Normal 3 5 3 3 5 2" xfId="11796"/>
    <cellStyle name="Normal 3 5 3 3 5 2 2" xfId="26174"/>
    <cellStyle name="Normal 3 5 3 3 5 2 2 2" xfId="54908"/>
    <cellStyle name="Normal 3 5 3 3 5 2 3" xfId="40584"/>
    <cellStyle name="Normal 3 5 3 3 5 3" xfId="19011"/>
    <cellStyle name="Normal 3 5 3 3 5 3 2" xfId="47746"/>
    <cellStyle name="Normal 3 5 3 3 5 4" xfId="33422"/>
    <cellStyle name="Normal 3 5 3 3 6" xfId="8203"/>
    <cellStyle name="Normal 3 5 3 3 6 2" xfId="22592"/>
    <cellStyle name="Normal 3 5 3 3 6 2 2" xfId="51327"/>
    <cellStyle name="Normal 3 5 3 3 6 3" xfId="37003"/>
    <cellStyle name="Normal 3 5 3 3 7" xfId="15429"/>
    <cellStyle name="Normal 3 5 3 3 7 2" xfId="44165"/>
    <cellStyle name="Normal 3 5 3 3 8" xfId="29841"/>
    <cellStyle name="Normal 3 5 3 4" xfId="1010"/>
    <cellStyle name="Normal 3 5 3 4 2" xfId="1993"/>
    <cellStyle name="Normal 3 5 3 4 2 2" xfId="3785"/>
    <cellStyle name="Normal 3 5 3 4 2 2 2" xfId="7444"/>
    <cellStyle name="Normal 3 5 3 4 2 2 2 2" xfId="14704"/>
    <cellStyle name="Normal 3 5 3 4 2 2 2 2 2" xfId="29082"/>
    <cellStyle name="Normal 3 5 3 4 2 2 2 2 2 2" xfId="57816"/>
    <cellStyle name="Normal 3 5 3 4 2 2 2 2 3" xfId="43492"/>
    <cellStyle name="Normal 3 5 3 4 2 2 2 3" xfId="21919"/>
    <cellStyle name="Normal 3 5 3 4 2 2 2 3 2" xfId="50654"/>
    <cellStyle name="Normal 3 5 3 4 2 2 2 4" xfId="36330"/>
    <cellStyle name="Normal 3 5 3 4 2 2 3" xfId="11117"/>
    <cellStyle name="Normal 3 5 3 4 2 2 3 2" xfId="25500"/>
    <cellStyle name="Normal 3 5 3 4 2 2 3 2 2" xfId="54235"/>
    <cellStyle name="Normal 3 5 3 4 2 2 3 3" xfId="39911"/>
    <cellStyle name="Normal 3 5 3 4 2 2 4" xfId="18337"/>
    <cellStyle name="Normal 3 5 3 4 2 2 4 2" xfId="47073"/>
    <cellStyle name="Normal 3 5 3 4 2 2 5" xfId="32749"/>
    <cellStyle name="Normal 3 5 3 4 2 3" xfId="5654"/>
    <cellStyle name="Normal 3 5 3 4 2 3 2" xfId="12914"/>
    <cellStyle name="Normal 3 5 3 4 2 3 2 2" xfId="27292"/>
    <cellStyle name="Normal 3 5 3 4 2 3 2 2 2" xfId="56026"/>
    <cellStyle name="Normal 3 5 3 4 2 3 2 3" xfId="41702"/>
    <cellStyle name="Normal 3 5 3 4 2 3 3" xfId="20129"/>
    <cellStyle name="Normal 3 5 3 4 2 3 3 2" xfId="48864"/>
    <cellStyle name="Normal 3 5 3 4 2 3 4" xfId="34540"/>
    <cellStyle name="Normal 3 5 3 4 2 4" xfId="9327"/>
    <cellStyle name="Normal 3 5 3 4 2 4 2" xfId="23710"/>
    <cellStyle name="Normal 3 5 3 4 2 4 2 2" xfId="52445"/>
    <cellStyle name="Normal 3 5 3 4 2 4 3" xfId="38121"/>
    <cellStyle name="Normal 3 5 3 4 2 5" xfId="16547"/>
    <cellStyle name="Normal 3 5 3 4 2 5 2" xfId="45283"/>
    <cellStyle name="Normal 3 5 3 4 2 6" xfId="30959"/>
    <cellStyle name="Normal 3 5 3 4 3" xfId="2889"/>
    <cellStyle name="Normal 3 5 3 4 3 2" xfId="6549"/>
    <cellStyle name="Normal 3 5 3 4 3 2 2" xfId="13809"/>
    <cellStyle name="Normal 3 5 3 4 3 2 2 2" xfId="28187"/>
    <cellStyle name="Normal 3 5 3 4 3 2 2 2 2" xfId="56921"/>
    <cellStyle name="Normal 3 5 3 4 3 2 2 3" xfId="42597"/>
    <cellStyle name="Normal 3 5 3 4 3 2 3" xfId="21024"/>
    <cellStyle name="Normal 3 5 3 4 3 2 3 2" xfId="49759"/>
    <cellStyle name="Normal 3 5 3 4 3 2 4" xfId="35435"/>
    <cellStyle name="Normal 3 5 3 4 3 3" xfId="10222"/>
    <cellStyle name="Normal 3 5 3 4 3 3 2" xfId="24605"/>
    <cellStyle name="Normal 3 5 3 4 3 3 2 2" xfId="53340"/>
    <cellStyle name="Normal 3 5 3 4 3 3 3" xfId="39016"/>
    <cellStyle name="Normal 3 5 3 4 3 4" xfId="17442"/>
    <cellStyle name="Normal 3 5 3 4 3 4 2" xfId="46178"/>
    <cellStyle name="Normal 3 5 3 4 3 5" xfId="31854"/>
    <cellStyle name="Normal 3 5 3 4 4" xfId="4754"/>
    <cellStyle name="Normal 3 5 3 4 4 2" xfId="12019"/>
    <cellStyle name="Normal 3 5 3 4 4 2 2" xfId="26397"/>
    <cellStyle name="Normal 3 5 3 4 4 2 2 2" xfId="55131"/>
    <cellStyle name="Normal 3 5 3 4 4 2 3" xfId="40807"/>
    <cellStyle name="Normal 3 5 3 4 4 3" xfId="19234"/>
    <cellStyle name="Normal 3 5 3 4 4 3 2" xfId="47969"/>
    <cellStyle name="Normal 3 5 3 4 4 4" xfId="33645"/>
    <cellStyle name="Normal 3 5 3 4 5" xfId="8426"/>
    <cellStyle name="Normal 3 5 3 4 5 2" xfId="22815"/>
    <cellStyle name="Normal 3 5 3 4 5 2 2" xfId="51550"/>
    <cellStyle name="Normal 3 5 3 4 5 3" xfId="37226"/>
    <cellStyle name="Normal 3 5 3 4 6" xfId="15652"/>
    <cellStyle name="Normal 3 5 3 4 6 2" xfId="44388"/>
    <cellStyle name="Normal 3 5 3 4 7" xfId="30064"/>
    <cellStyle name="Normal 3 5 3 5" xfId="1534"/>
    <cellStyle name="Normal 3 5 3 5 2" xfId="3338"/>
    <cellStyle name="Normal 3 5 3 5 2 2" xfId="6997"/>
    <cellStyle name="Normal 3 5 3 5 2 2 2" xfId="14257"/>
    <cellStyle name="Normal 3 5 3 5 2 2 2 2" xfId="28635"/>
    <cellStyle name="Normal 3 5 3 5 2 2 2 2 2" xfId="57369"/>
    <cellStyle name="Normal 3 5 3 5 2 2 2 3" xfId="43045"/>
    <cellStyle name="Normal 3 5 3 5 2 2 3" xfId="21472"/>
    <cellStyle name="Normal 3 5 3 5 2 2 3 2" xfId="50207"/>
    <cellStyle name="Normal 3 5 3 5 2 2 4" xfId="35883"/>
    <cellStyle name="Normal 3 5 3 5 2 3" xfId="10670"/>
    <cellStyle name="Normal 3 5 3 5 2 3 2" xfId="25053"/>
    <cellStyle name="Normal 3 5 3 5 2 3 2 2" xfId="53788"/>
    <cellStyle name="Normal 3 5 3 5 2 3 3" xfId="39464"/>
    <cellStyle name="Normal 3 5 3 5 2 4" xfId="17890"/>
    <cellStyle name="Normal 3 5 3 5 2 4 2" xfId="46626"/>
    <cellStyle name="Normal 3 5 3 5 2 5" xfId="32302"/>
    <cellStyle name="Normal 3 5 3 5 3" xfId="5207"/>
    <cellStyle name="Normal 3 5 3 5 3 2" xfId="12467"/>
    <cellStyle name="Normal 3 5 3 5 3 2 2" xfId="26845"/>
    <cellStyle name="Normal 3 5 3 5 3 2 2 2" xfId="55579"/>
    <cellStyle name="Normal 3 5 3 5 3 2 3" xfId="41255"/>
    <cellStyle name="Normal 3 5 3 5 3 3" xfId="19682"/>
    <cellStyle name="Normal 3 5 3 5 3 3 2" xfId="48417"/>
    <cellStyle name="Normal 3 5 3 5 3 4" xfId="34093"/>
    <cellStyle name="Normal 3 5 3 5 4" xfId="8880"/>
    <cellStyle name="Normal 3 5 3 5 4 2" xfId="23263"/>
    <cellStyle name="Normal 3 5 3 5 4 2 2" xfId="51998"/>
    <cellStyle name="Normal 3 5 3 5 4 3" xfId="37674"/>
    <cellStyle name="Normal 3 5 3 5 5" xfId="16100"/>
    <cellStyle name="Normal 3 5 3 5 5 2" xfId="44836"/>
    <cellStyle name="Normal 3 5 3 5 6" xfId="30512"/>
    <cellStyle name="Normal 3 5 3 6" xfId="2442"/>
    <cellStyle name="Normal 3 5 3 6 2" xfId="6102"/>
    <cellStyle name="Normal 3 5 3 6 2 2" xfId="13362"/>
    <cellStyle name="Normal 3 5 3 6 2 2 2" xfId="27740"/>
    <cellStyle name="Normal 3 5 3 6 2 2 2 2" xfId="56474"/>
    <cellStyle name="Normal 3 5 3 6 2 2 3" xfId="42150"/>
    <cellStyle name="Normal 3 5 3 6 2 3" xfId="20577"/>
    <cellStyle name="Normal 3 5 3 6 2 3 2" xfId="49312"/>
    <cellStyle name="Normal 3 5 3 6 2 4" xfId="34988"/>
    <cellStyle name="Normal 3 5 3 6 3" xfId="9775"/>
    <cellStyle name="Normal 3 5 3 6 3 2" xfId="24158"/>
    <cellStyle name="Normal 3 5 3 6 3 2 2" xfId="52893"/>
    <cellStyle name="Normal 3 5 3 6 3 3" xfId="38569"/>
    <cellStyle name="Normal 3 5 3 6 4" xfId="16995"/>
    <cellStyle name="Normal 3 5 3 6 4 2" xfId="45731"/>
    <cellStyle name="Normal 3 5 3 6 5" xfId="31407"/>
    <cellStyle name="Normal 3 5 3 7" xfId="4301"/>
    <cellStyle name="Normal 3 5 3 7 2" xfId="11571"/>
    <cellStyle name="Normal 3 5 3 7 2 2" xfId="25950"/>
    <cellStyle name="Normal 3 5 3 7 2 2 2" xfId="54684"/>
    <cellStyle name="Normal 3 5 3 7 2 3" xfId="40360"/>
    <cellStyle name="Normal 3 5 3 7 3" xfId="18787"/>
    <cellStyle name="Normal 3 5 3 7 3 2" xfId="47522"/>
    <cellStyle name="Normal 3 5 3 7 4" xfId="33198"/>
    <cellStyle name="Normal 3 5 3 8" xfId="7970"/>
    <cellStyle name="Normal 3 5 3 8 2" xfId="22368"/>
    <cellStyle name="Normal 3 5 3 8 2 2" xfId="51103"/>
    <cellStyle name="Normal 3 5 3 8 3" xfId="36779"/>
    <cellStyle name="Normal 3 5 3 9" xfId="15205"/>
    <cellStyle name="Normal 3 5 3 9 2" xfId="43941"/>
    <cellStyle name="Normal 3 5 4" xfId="554"/>
    <cellStyle name="Normal 3 5 4 2" xfId="842"/>
    <cellStyle name="Normal 3 5 4 2 2" xfId="1290"/>
    <cellStyle name="Normal 3 5 4 2 2 2" xfId="2273"/>
    <cellStyle name="Normal 3 5 4 2 2 2 2" xfId="4065"/>
    <cellStyle name="Normal 3 5 4 2 2 2 2 2" xfId="7724"/>
    <cellStyle name="Normal 3 5 4 2 2 2 2 2 2" xfId="14984"/>
    <cellStyle name="Normal 3 5 4 2 2 2 2 2 2 2" xfId="29362"/>
    <cellStyle name="Normal 3 5 4 2 2 2 2 2 2 2 2" xfId="58096"/>
    <cellStyle name="Normal 3 5 4 2 2 2 2 2 2 3" xfId="43772"/>
    <cellStyle name="Normal 3 5 4 2 2 2 2 2 3" xfId="22199"/>
    <cellStyle name="Normal 3 5 4 2 2 2 2 2 3 2" xfId="50934"/>
    <cellStyle name="Normal 3 5 4 2 2 2 2 2 4" xfId="36610"/>
    <cellStyle name="Normal 3 5 4 2 2 2 2 3" xfId="11397"/>
    <cellStyle name="Normal 3 5 4 2 2 2 2 3 2" xfId="25780"/>
    <cellStyle name="Normal 3 5 4 2 2 2 2 3 2 2" xfId="54515"/>
    <cellStyle name="Normal 3 5 4 2 2 2 2 3 3" xfId="40191"/>
    <cellStyle name="Normal 3 5 4 2 2 2 2 4" xfId="18617"/>
    <cellStyle name="Normal 3 5 4 2 2 2 2 4 2" xfId="47353"/>
    <cellStyle name="Normal 3 5 4 2 2 2 2 5" xfId="33029"/>
    <cellStyle name="Normal 3 5 4 2 2 2 3" xfId="5934"/>
    <cellStyle name="Normal 3 5 4 2 2 2 3 2" xfId="13194"/>
    <cellStyle name="Normal 3 5 4 2 2 2 3 2 2" xfId="27572"/>
    <cellStyle name="Normal 3 5 4 2 2 2 3 2 2 2" xfId="56306"/>
    <cellStyle name="Normal 3 5 4 2 2 2 3 2 3" xfId="41982"/>
    <cellStyle name="Normal 3 5 4 2 2 2 3 3" xfId="20409"/>
    <cellStyle name="Normal 3 5 4 2 2 2 3 3 2" xfId="49144"/>
    <cellStyle name="Normal 3 5 4 2 2 2 3 4" xfId="34820"/>
    <cellStyle name="Normal 3 5 4 2 2 2 4" xfId="9607"/>
    <cellStyle name="Normal 3 5 4 2 2 2 4 2" xfId="23990"/>
    <cellStyle name="Normal 3 5 4 2 2 2 4 2 2" xfId="52725"/>
    <cellStyle name="Normal 3 5 4 2 2 2 4 3" xfId="38401"/>
    <cellStyle name="Normal 3 5 4 2 2 2 5" xfId="16827"/>
    <cellStyle name="Normal 3 5 4 2 2 2 5 2" xfId="45563"/>
    <cellStyle name="Normal 3 5 4 2 2 2 6" xfId="31239"/>
    <cellStyle name="Normal 3 5 4 2 2 3" xfId="3169"/>
    <cellStyle name="Normal 3 5 4 2 2 3 2" xfId="6829"/>
    <cellStyle name="Normal 3 5 4 2 2 3 2 2" xfId="14089"/>
    <cellStyle name="Normal 3 5 4 2 2 3 2 2 2" xfId="28467"/>
    <cellStyle name="Normal 3 5 4 2 2 3 2 2 2 2" xfId="57201"/>
    <cellStyle name="Normal 3 5 4 2 2 3 2 2 3" xfId="42877"/>
    <cellStyle name="Normal 3 5 4 2 2 3 2 3" xfId="21304"/>
    <cellStyle name="Normal 3 5 4 2 2 3 2 3 2" xfId="50039"/>
    <cellStyle name="Normal 3 5 4 2 2 3 2 4" xfId="35715"/>
    <cellStyle name="Normal 3 5 4 2 2 3 3" xfId="10502"/>
    <cellStyle name="Normal 3 5 4 2 2 3 3 2" xfId="24885"/>
    <cellStyle name="Normal 3 5 4 2 2 3 3 2 2" xfId="53620"/>
    <cellStyle name="Normal 3 5 4 2 2 3 3 3" xfId="39296"/>
    <cellStyle name="Normal 3 5 4 2 2 3 4" xfId="17722"/>
    <cellStyle name="Normal 3 5 4 2 2 3 4 2" xfId="46458"/>
    <cellStyle name="Normal 3 5 4 2 2 3 5" xfId="32134"/>
    <cellStyle name="Normal 3 5 4 2 2 4" xfId="5034"/>
    <cellStyle name="Normal 3 5 4 2 2 4 2" xfId="12299"/>
    <cellStyle name="Normal 3 5 4 2 2 4 2 2" xfId="26677"/>
    <cellStyle name="Normal 3 5 4 2 2 4 2 2 2" xfId="55411"/>
    <cellStyle name="Normal 3 5 4 2 2 4 2 3" xfId="41087"/>
    <cellStyle name="Normal 3 5 4 2 2 4 3" xfId="19514"/>
    <cellStyle name="Normal 3 5 4 2 2 4 3 2" xfId="48249"/>
    <cellStyle name="Normal 3 5 4 2 2 4 4" xfId="33925"/>
    <cellStyle name="Normal 3 5 4 2 2 5" xfId="8706"/>
    <cellStyle name="Normal 3 5 4 2 2 5 2" xfId="23095"/>
    <cellStyle name="Normal 3 5 4 2 2 5 2 2" xfId="51830"/>
    <cellStyle name="Normal 3 5 4 2 2 5 3" xfId="37506"/>
    <cellStyle name="Normal 3 5 4 2 2 6" xfId="15932"/>
    <cellStyle name="Normal 3 5 4 2 2 6 2" xfId="44668"/>
    <cellStyle name="Normal 3 5 4 2 2 7" xfId="30344"/>
    <cellStyle name="Normal 3 5 4 2 3" xfId="1826"/>
    <cellStyle name="Normal 3 5 4 2 3 2" xfId="3618"/>
    <cellStyle name="Normal 3 5 4 2 3 2 2" xfId="7277"/>
    <cellStyle name="Normal 3 5 4 2 3 2 2 2" xfId="14537"/>
    <cellStyle name="Normal 3 5 4 2 3 2 2 2 2" xfId="28915"/>
    <cellStyle name="Normal 3 5 4 2 3 2 2 2 2 2" xfId="57649"/>
    <cellStyle name="Normal 3 5 4 2 3 2 2 2 3" xfId="43325"/>
    <cellStyle name="Normal 3 5 4 2 3 2 2 3" xfId="21752"/>
    <cellStyle name="Normal 3 5 4 2 3 2 2 3 2" xfId="50487"/>
    <cellStyle name="Normal 3 5 4 2 3 2 2 4" xfId="36163"/>
    <cellStyle name="Normal 3 5 4 2 3 2 3" xfId="10950"/>
    <cellStyle name="Normal 3 5 4 2 3 2 3 2" xfId="25333"/>
    <cellStyle name="Normal 3 5 4 2 3 2 3 2 2" xfId="54068"/>
    <cellStyle name="Normal 3 5 4 2 3 2 3 3" xfId="39744"/>
    <cellStyle name="Normal 3 5 4 2 3 2 4" xfId="18170"/>
    <cellStyle name="Normal 3 5 4 2 3 2 4 2" xfId="46906"/>
    <cellStyle name="Normal 3 5 4 2 3 2 5" xfId="32582"/>
    <cellStyle name="Normal 3 5 4 2 3 3" xfId="5487"/>
    <cellStyle name="Normal 3 5 4 2 3 3 2" xfId="12747"/>
    <cellStyle name="Normal 3 5 4 2 3 3 2 2" xfId="27125"/>
    <cellStyle name="Normal 3 5 4 2 3 3 2 2 2" xfId="55859"/>
    <cellStyle name="Normal 3 5 4 2 3 3 2 3" xfId="41535"/>
    <cellStyle name="Normal 3 5 4 2 3 3 3" xfId="19962"/>
    <cellStyle name="Normal 3 5 4 2 3 3 3 2" xfId="48697"/>
    <cellStyle name="Normal 3 5 4 2 3 3 4" xfId="34373"/>
    <cellStyle name="Normal 3 5 4 2 3 4" xfId="9160"/>
    <cellStyle name="Normal 3 5 4 2 3 4 2" xfId="23543"/>
    <cellStyle name="Normal 3 5 4 2 3 4 2 2" xfId="52278"/>
    <cellStyle name="Normal 3 5 4 2 3 4 3" xfId="37954"/>
    <cellStyle name="Normal 3 5 4 2 3 5" xfId="16380"/>
    <cellStyle name="Normal 3 5 4 2 3 5 2" xfId="45116"/>
    <cellStyle name="Normal 3 5 4 2 3 6" xfId="30792"/>
    <cellStyle name="Normal 3 5 4 2 4" xfId="2722"/>
    <cellStyle name="Normal 3 5 4 2 4 2" xfId="6382"/>
    <cellStyle name="Normal 3 5 4 2 4 2 2" xfId="13642"/>
    <cellStyle name="Normal 3 5 4 2 4 2 2 2" xfId="28020"/>
    <cellStyle name="Normal 3 5 4 2 4 2 2 2 2" xfId="56754"/>
    <cellStyle name="Normal 3 5 4 2 4 2 2 3" xfId="42430"/>
    <cellStyle name="Normal 3 5 4 2 4 2 3" xfId="20857"/>
    <cellStyle name="Normal 3 5 4 2 4 2 3 2" xfId="49592"/>
    <cellStyle name="Normal 3 5 4 2 4 2 4" xfId="35268"/>
    <cellStyle name="Normal 3 5 4 2 4 3" xfId="10055"/>
    <cellStyle name="Normal 3 5 4 2 4 3 2" xfId="24438"/>
    <cellStyle name="Normal 3 5 4 2 4 3 2 2" xfId="53173"/>
    <cellStyle name="Normal 3 5 4 2 4 3 3" xfId="38849"/>
    <cellStyle name="Normal 3 5 4 2 4 4" xfId="17275"/>
    <cellStyle name="Normal 3 5 4 2 4 4 2" xfId="46011"/>
    <cellStyle name="Normal 3 5 4 2 4 5" xfId="31687"/>
    <cellStyle name="Normal 3 5 4 2 5" xfId="4587"/>
    <cellStyle name="Normal 3 5 4 2 5 2" xfId="11852"/>
    <cellStyle name="Normal 3 5 4 2 5 2 2" xfId="26230"/>
    <cellStyle name="Normal 3 5 4 2 5 2 2 2" xfId="54964"/>
    <cellStyle name="Normal 3 5 4 2 5 2 3" xfId="40640"/>
    <cellStyle name="Normal 3 5 4 2 5 3" xfId="19067"/>
    <cellStyle name="Normal 3 5 4 2 5 3 2" xfId="47802"/>
    <cellStyle name="Normal 3 5 4 2 5 4" xfId="33478"/>
    <cellStyle name="Normal 3 5 4 2 6" xfId="8259"/>
    <cellStyle name="Normal 3 5 4 2 6 2" xfId="22648"/>
    <cellStyle name="Normal 3 5 4 2 6 2 2" xfId="51383"/>
    <cellStyle name="Normal 3 5 4 2 6 3" xfId="37059"/>
    <cellStyle name="Normal 3 5 4 2 7" xfId="15485"/>
    <cellStyle name="Normal 3 5 4 2 7 2" xfId="44221"/>
    <cellStyle name="Normal 3 5 4 2 8" xfId="29897"/>
    <cellStyle name="Normal 3 5 4 3" xfId="1066"/>
    <cellStyle name="Normal 3 5 4 3 2" xfId="2049"/>
    <cellStyle name="Normal 3 5 4 3 2 2" xfId="3841"/>
    <cellStyle name="Normal 3 5 4 3 2 2 2" xfId="7500"/>
    <cellStyle name="Normal 3 5 4 3 2 2 2 2" xfId="14760"/>
    <cellStyle name="Normal 3 5 4 3 2 2 2 2 2" xfId="29138"/>
    <cellStyle name="Normal 3 5 4 3 2 2 2 2 2 2" xfId="57872"/>
    <cellStyle name="Normal 3 5 4 3 2 2 2 2 3" xfId="43548"/>
    <cellStyle name="Normal 3 5 4 3 2 2 2 3" xfId="21975"/>
    <cellStyle name="Normal 3 5 4 3 2 2 2 3 2" xfId="50710"/>
    <cellStyle name="Normal 3 5 4 3 2 2 2 4" xfId="36386"/>
    <cellStyle name="Normal 3 5 4 3 2 2 3" xfId="11173"/>
    <cellStyle name="Normal 3 5 4 3 2 2 3 2" xfId="25556"/>
    <cellStyle name="Normal 3 5 4 3 2 2 3 2 2" xfId="54291"/>
    <cellStyle name="Normal 3 5 4 3 2 2 3 3" xfId="39967"/>
    <cellStyle name="Normal 3 5 4 3 2 2 4" xfId="18393"/>
    <cellStyle name="Normal 3 5 4 3 2 2 4 2" xfId="47129"/>
    <cellStyle name="Normal 3 5 4 3 2 2 5" xfId="32805"/>
    <cellStyle name="Normal 3 5 4 3 2 3" xfId="5710"/>
    <cellStyle name="Normal 3 5 4 3 2 3 2" xfId="12970"/>
    <cellStyle name="Normal 3 5 4 3 2 3 2 2" xfId="27348"/>
    <cellStyle name="Normal 3 5 4 3 2 3 2 2 2" xfId="56082"/>
    <cellStyle name="Normal 3 5 4 3 2 3 2 3" xfId="41758"/>
    <cellStyle name="Normal 3 5 4 3 2 3 3" xfId="20185"/>
    <cellStyle name="Normal 3 5 4 3 2 3 3 2" xfId="48920"/>
    <cellStyle name="Normal 3 5 4 3 2 3 4" xfId="34596"/>
    <cellStyle name="Normal 3 5 4 3 2 4" xfId="9383"/>
    <cellStyle name="Normal 3 5 4 3 2 4 2" xfId="23766"/>
    <cellStyle name="Normal 3 5 4 3 2 4 2 2" xfId="52501"/>
    <cellStyle name="Normal 3 5 4 3 2 4 3" xfId="38177"/>
    <cellStyle name="Normal 3 5 4 3 2 5" xfId="16603"/>
    <cellStyle name="Normal 3 5 4 3 2 5 2" xfId="45339"/>
    <cellStyle name="Normal 3 5 4 3 2 6" xfId="31015"/>
    <cellStyle name="Normal 3 5 4 3 3" xfId="2945"/>
    <cellStyle name="Normal 3 5 4 3 3 2" xfId="6605"/>
    <cellStyle name="Normal 3 5 4 3 3 2 2" xfId="13865"/>
    <cellStyle name="Normal 3 5 4 3 3 2 2 2" xfId="28243"/>
    <cellStyle name="Normal 3 5 4 3 3 2 2 2 2" xfId="56977"/>
    <cellStyle name="Normal 3 5 4 3 3 2 2 3" xfId="42653"/>
    <cellStyle name="Normal 3 5 4 3 3 2 3" xfId="21080"/>
    <cellStyle name="Normal 3 5 4 3 3 2 3 2" xfId="49815"/>
    <cellStyle name="Normal 3 5 4 3 3 2 4" xfId="35491"/>
    <cellStyle name="Normal 3 5 4 3 3 3" xfId="10278"/>
    <cellStyle name="Normal 3 5 4 3 3 3 2" xfId="24661"/>
    <cellStyle name="Normal 3 5 4 3 3 3 2 2" xfId="53396"/>
    <cellStyle name="Normal 3 5 4 3 3 3 3" xfId="39072"/>
    <cellStyle name="Normal 3 5 4 3 3 4" xfId="17498"/>
    <cellStyle name="Normal 3 5 4 3 3 4 2" xfId="46234"/>
    <cellStyle name="Normal 3 5 4 3 3 5" xfId="31910"/>
    <cellStyle name="Normal 3 5 4 3 4" xfId="4810"/>
    <cellStyle name="Normal 3 5 4 3 4 2" xfId="12075"/>
    <cellStyle name="Normal 3 5 4 3 4 2 2" xfId="26453"/>
    <cellStyle name="Normal 3 5 4 3 4 2 2 2" xfId="55187"/>
    <cellStyle name="Normal 3 5 4 3 4 2 3" xfId="40863"/>
    <cellStyle name="Normal 3 5 4 3 4 3" xfId="19290"/>
    <cellStyle name="Normal 3 5 4 3 4 3 2" xfId="48025"/>
    <cellStyle name="Normal 3 5 4 3 4 4" xfId="33701"/>
    <cellStyle name="Normal 3 5 4 3 5" xfId="8482"/>
    <cellStyle name="Normal 3 5 4 3 5 2" xfId="22871"/>
    <cellStyle name="Normal 3 5 4 3 5 2 2" xfId="51606"/>
    <cellStyle name="Normal 3 5 4 3 5 3" xfId="37282"/>
    <cellStyle name="Normal 3 5 4 3 6" xfId="15708"/>
    <cellStyle name="Normal 3 5 4 3 6 2" xfId="44444"/>
    <cellStyle name="Normal 3 5 4 3 7" xfId="30120"/>
    <cellStyle name="Normal 3 5 4 4" xfId="1597"/>
    <cellStyle name="Normal 3 5 4 4 2" xfId="3394"/>
    <cellStyle name="Normal 3 5 4 4 2 2" xfId="7053"/>
    <cellStyle name="Normal 3 5 4 4 2 2 2" xfId="14313"/>
    <cellStyle name="Normal 3 5 4 4 2 2 2 2" xfId="28691"/>
    <cellStyle name="Normal 3 5 4 4 2 2 2 2 2" xfId="57425"/>
    <cellStyle name="Normal 3 5 4 4 2 2 2 3" xfId="43101"/>
    <cellStyle name="Normal 3 5 4 4 2 2 3" xfId="21528"/>
    <cellStyle name="Normal 3 5 4 4 2 2 3 2" xfId="50263"/>
    <cellStyle name="Normal 3 5 4 4 2 2 4" xfId="35939"/>
    <cellStyle name="Normal 3 5 4 4 2 3" xfId="10726"/>
    <cellStyle name="Normal 3 5 4 4 2 3 2" xfId="25109"/>
    <cellStyle name="Normal 3 5 4 4 2 3 2 2" xfId="53844"/>
    <cellStyle name="Normal 3 5 4 4 2 3 3" xfId="39520"/>
    <cellStyle name="Normal 3 5 4 4 2 4" xfId="17946"/>
    <cellStyle name="Normal 3 5 4 4 2 4 2" xfId="46682"/>
    <cellStyle name="Normal 3 5 4 4 2 5" xfId="32358"/>
    <cellStyle name="Normal 3 5 4 4 3" xfId="5263"/>
    <cellStyle name="Normal 3 5 4 4 3 2" xfId="12523"/>
    <cellStyle name="Normal 3 5 4 4 3 2 2" xfId="26901"/>
    <cellStyle name="Normal 3 5 4 4 3 2 2 2" xfId="55635"/>
    <cellStyle name="Normal 3 5 4 4 3 2 3" xfId="41311"/>
    <cellStyle name="Normal 3 5 4 4 3 3" xfId="19738"/>
    <cellStyle name="Normal 3 5 4 4 3 3 2" xfId="48473"/>
    <cellStyle name="Normal 3 5 4 4 3 4" xfId="34149"/>
    <cellStyle name="Normal 3 5 4 4 4" xfId="8936"/>
    <cellStyle name="Normal 3 5 4 4 4 2" xfId="23319"/>
    <cellStyle name="Normal 3 5 4 4 4 2 2" xfId="52054"/>
    <cellStyle name="Normal 3 5 4 4 4 3" xfId="37730"/>
    <cellStyle name="Normal 3 5 4 4 5" xfId="16156"/>
    <cellStyle name="Normal 3 5 4 4 5 2" xfId="44892"/>
    <cellStyle name="Normal 3 5 4 4 6" xfId="30568"/>
    <cellStyle name="Normal 3 5 4 5" xfId="2498"/>
    <cellStyle name="Normal 3 5 4 5 2" xfId="6158"/>
    <cellStyle name="Normal 3 5 4 5 2 2" xfId="13418"/>
    <cellStyle name="Normal 3 5 4 5 2 2 2" xfId="27796"/>
    <cellStyle name="Normal 3 5 4 5 2 2 2 2" xfId="56530"/>
    <cellStyle name="Normal 3 5 4 5 2 2 3" xfId="42206"/>
    <cellStyle name="Normal 3 5 4 5 2 3" xfId="20633"/>
    <cellStyle name="Normal 3 5 4 5 2 3 2" xfId="49368"/>
    <cellStyle name="Normal 3 5 4 5 2 4" xfId="35044"/>
    <cellStyle name="Normal 3 5 4 5 3" xfId="9831"/>
    <cellStyle name="Normal 3 5 4 5 3 2" xfId="24214"/>
    <cellStyle name="Normal 3 5 4 5 3 2 2" xfId="52949"/>
    <cellStyle name="Normal 3 5 4 5 3 3" xfId="38625"/>
    <cellStyle name="Normal 3 5 4 5 4" xfId="17051"/>
    <cellStyle name="Normal 3 5 4 5 4 2" xfId="45787"/>
    <cellStyle name="Normal 3 5 4 5 5" xfId="31463"/>
    <cellStyle name="Normal 3 5 4 6" xfId="4360"/>
    <cellStyle name="Normal 3 5 4 6 2" xfId="11628"/>
    <cellStyle name="Normal 3 5 4 6 2 2" xfId="26006"/>
    <cellStyle name="Normal 3 5 4 6 2 2 2" xfId="54740"/>
    <cellStyle name="Normal 3 5 4 6 2 3" xfId="40416"/>
    <cellStyle name="Normal 3 5 4 6 3" xfId="18843"/>
    <cellStyle name="Normal 3 5 4 6 3 2" xfId="47578"/>
    <cellStyle name="Normal 3 5 4 6 4" xfId="33254"/>
    <cellStyle name="Normal 3 5 4 7" xfId="8031"/>
    <cellStyle name="Normal 3 5 4 7 2" xfId="22424"/>
    <cellStyle name="Normal 3 5 4 7 2 2" xfId="51159"/>
    <cellStyle name="Normal 3 5 4 7 3" xfId="36835"/>
    <cellStyle name="Normal 3 5 4 8" xfId="15261"/>
    <cellStyle name="Normal 3 5 4 8 2" xfId="43997"/>
    <cellStyle name="Normal 3 5 4 9" xfId="29673"/>
    <cellStyle name="Normal 3 5 5" xfId="727"/>
    <cellStyle name="Normal 3 5 5 2" xfId="1178"/>
    <cellStyle name="Normal 3 5 5 2 2" xfId="2161"/>
    <cellStyle name="Normal 3 5 5 2 2 2" xfId="3953"/>
    <cellStyle name="Normal 3 5 5 2 2 2 2" xfId="7612"/>
    <cellStyle name="Normal 3 5 5 2 2 2 2 2" xfId="14872"/>
    <cellStyle name="Normal 3 5 5 2 2 2 2 2 2" xfId="29250"/>
    <cellStyle name="Normal 3 5 5 2 2 2 2 2 2 2" xfId="57984"/>
    <cellStyle name="Normal 3 5 5 2 2 2 2 2 3" xfId="43660"/>
    <cellStyle name="Normal 3 5 5 2 2 2 2 3" xfId="22087"/>
    <cellStyle name="Normal 3 5 5 2 2 2 2 3 2" xfId="50822"/>
    <cellStyle name="Normal 3 5 5 2 2 2 2 4" xfId="36498"/>
    <cellStyle name="Normal 3 5 5 2 2 2 3" xfId="11285"/>
    <cellStyle name="Normal 3 5 5 2 2 2 3 2" xfId="25668"/>
    <cellStyle name="Normal 3 5 5 2 2 2 3 2 2" xfId="54403"/>
    <cellStyle name="Normal 3 5 5 2 2 2 3 3" xfId="40079"/>
    <cellStyle name="Normal 3 5 5 2 2 2 4" xfId="18505"/>
    <cellStyle name="Normal 3 5 5 2 2 2 4 2" xfId="47241"/>
    <cellStyle name="Normal 3 5 5 2 2 2 5" xfId="32917"/>
    <cellStyle name="Normal 3 5 5 2 2 3" xfId="5822"/>
    <cellStyle name="Normal 3 5 5 2 2 3 2" xfId="13082"/>
    <cellStyle name="Normal 3 5 5 2 2 3 2 2" xfId="27460"/>
    <cellStyle name="Normal 3 5 5 2 2 3 2 2 2" xfId="56194"/>
    <cellStyle name="Normal 3 5 5 2 2 3 2 3" xfId="41870"/>
    <cellStyle name="Normal 3 5 5 2 2 3 3" xfId="20297"/>
    <cellStyle name="Normal 3 5 5 2 2 3 3 2" xfId="49032"/>
    <cellStyle name="Normal 3 5 5 2 2 3 4" xfId="34708"/>
    <cellStyle name="Normal 3 5 5 2 2 4" xfId="9495"/>
    <cellStyle name="Normal 3 5 5 2 2 4 2" xfId="23878"/>
    <cellStyle name="Normal 3 5 5 2 2 4 2 2" xfId="52613"/>
    <cellStyle name="Normal 3 5 5 2 2 4 3" xfId="38289"/>
    <cellStyle name="Normal 3 5 5 2 2 5" xfId="16715"/>
    <cellStyle name="Normal 3 5 5 2 2 5 2" xfId="45451"/>
    <cellStyle name="Normal 3 5 5 2 2 6" xfId="31127"/>
    <cellStyle name="Normal 3 5 5 2 3" xfId="3057"/>
    <cellStyle name="Normal 3 5 5 2 3 2" xfId="6717"/>
    <cellStyle name="Normal 3 5 5 2 3 2 2" xfId="13977"/>
    <cellStyle name="Normal 3 5 5 2 3 2 2 2" xfId="28355"/>
    <cellStyle name="Normal 3 5 5 2 3 2 2 2 2" xfId="57089"/>
    <cellStyle name="Normal 3 5 5 2 3 2 2 3" xfId="42765"/>
    <cellStyle name="Normal 3 5 5 2 3 2 3" xfId="21192"/>
    <cellStyle name="Normal 3 5 5 2 3 2 3 2" xfId="49927"/>
    <cellStyle name="Normal 3 5 5 2 3 2 4" xfId="35603"/>
    <cellStyle name="Normal 3 5 5 2 3 3" xfId="10390"/>
    <cellStyle name="Normal 3 5 5 2 3 3 2" xfId="24773"/>
    <cellStyle name="Normal 3 5 5 2 3 3 2 2" xfId="53508"/>
    <cellStyle name="Normal 3 5 5 2 3 3 3" xfId="39184"/>
    <cellStyle name="Normal 3 5 5 2 3 4" xfId="17610"/>
    <cellStyle name="Normal 3 5 5 2 3 4 2" xfId="46346"/>
    <cellStyle name="Normal 3 5 5 2 3 5" xfId="32022"/>
    <cellStyle name="Normal 3 5 5 2 4" xfId="4922"/>
    <cellStyle name="Normal 3 5 5 2 4 2" xfId="12187"/>
    <cellStyle name="Normal 3 5 5 2 4 2 2" xfId="26565"/>
    <cellStyle name="Normal 3 5 5 2 4 2 2 2" xfId="55299"/>
    <cellStyle name="Normal 3 5 5 2 4 2 3" xfId="40975"/>
    <cellStyle name="Normal 3 5 5 2 4 3" xfId="19402"/>
    <cellStyle name="Normal 3 5 5 2 4 3 2" xfId="48137"/>
    <cellStyle name="Normal 3 5 5 2 4 4" xfId="33813"/>
    <cellStyle name="Normal 3 5 5 2 5" xfId="8594"/>
    <cellStyle name="Normal 3 5 5 2 5 2" xfId="22983"/>
    <cellStyle name="Normal 3 5 5 2 5 2 2" xfId="51718"/>
    <cellStyle name="Normal 3 5 5 2 5 3" xfId="37394"/>
    <cellStyle name="Normal 3 5 5 2 6" xfId="15820"/>
    <cellStyle name="Normal 3 5 5 2 6 2" xfId="44556"/>
    <cellStyle name="Normal 3 5 5 2 7" xfId="30232"/>
    <cellStyle name="Normal 3 5 5 3" xfId="1714"/>
    <cellStyle name="Normal 3 5 5 3 2" xfId="3506"/>
    <cellStyle name="Normal 3 5 5 3 2 2" xfId="7165"/>
    <cellStyle name="Normal 3 5 5 3 2 2 2" xfId="14425"/>
    <cellStyle name="Normal 3 5 5 3 2 2 2 2" xfId="28803"/>
    <cellStyle name="Normal 3 5 5 3 2 2 2 2 2" xfId="57537"/>
    <cellStyle name="Normal 3 5 5 3 2 2 2 3" xfId="43213"/>
    <cellStyle name="Normal 3 5 5 3 2 2 3" xfId="21640"/>
    <cellStyle name="Normal 3 5 5 3 2 2 3 2" xfId="50375"/>
    <cellStyle name="Normal 3 5 5 3 2 2 4" xfId="36051"/>
    <cellStyle name="Normal 3 5 5 3 2 3" xfId="10838"/>
    <cellStyle name="Normal 3 5 5 3 2 3 2" xfId="25221"/>
    <cellStyle name="Normal 3 5 5 3 2 3 2 2" xfId="53956"/>
    <cellStyle name="Normal 3 5 5 3 2 3 3" xfId="39632"/>
    <cellStyle name="Normal 3 5 5 3 2 4" xfId="18058"/>
    <cellStyle name="Normal 3 5 5 3 2 4 2" xfId="46794"/>
    <cellStyle name="Normal 3 5 5 3 2 5" xfId="32470"/>
    <cellStyle name="Normal 3 5 5 3 3" xfId="5375"/>
    <cellStyle name="Normal 3 5 5 3 3 2" xfId="12635"/>
    <cellStyle name="Normal 3 5 5 3 3 2 2" xfId="27013"/>
    <cellStyle name="Normal 3 5 5 3 3 2 2 2" xfId="55747"/>
    <cellStyle name="Normal 3 5 5 3 3 2 3" xfId="41423"/>
    <cellStyle name="Normal 3 5 5 3 3 3" xfId="19850"/>
    <cellStyle name="Normal 3 5 5 3 3 3 2" xfId="48585"/>
    <cellStyle name="Normal 3 5 5 3 3 4" xfId="34261"/>
    <cellStyle name="Normal 3 5 5 3 4" xfId="9048"/>
    <cellStyle name="Normal 3 5 5 3 4 2" xfId="23431"/>
    <cellStyle name="Normal 3 5 5 3 4 2 2" xfId="52166"/>
    <cellStyle name="Normal 3 5 5 3 4 3" xfId="37842"/>
    <cellStyle name="Normal 3 5 5 3 5" xfId="16268"/>
    <cellStyle name="Normal 3 5 5 3 5 2" xfId="45004"/>
    <cellStyle name="Normal 3 5 5 3 6" xfId="30680"/>
    <cellStyle name="Normal 3 5 5 4" xfId="2610"/>
    <cellStyle name="Normal 3 5 5 4 2" xfId="6270"/>
    <cellStyle name="Normal 3 5 5 4 2 2" xfId="13530"/>
    <cellStyle name="Normal 3 5 5 4 2 2 2" xfId="27908"/>
    <cellStyle name="Normal 3 5 5 4 2 2 2 2" xfId="56642"/>
    <cellStyle name="Normal 3 5 5 4 2 2 3" xfId="42318"/>
    <cellStyle name="Normal 3 5 5 4 2 3" xfId="20745"/>
    <cellStyle name="Normal 3 5 5 4 2 3 2" xfId="49480"/>
    <cellStyle name="Normal 3 5 5 4 2 4" xfId="35156"/>
    <cellStyle name="Normal 3 5 5 4 3" xfId="9943"/>
    <cellStyle name="Normal 3 5 5 4 3 2" xfId="24326"/>
    <cellStyle name="Normal 3 5 5 4 3 2 2" xfId="53061"/>
    <cellStyle name="Normal 3 5 5 4 3 3" xfId="38737"/>
    <cellStyle name="Normal 3 5 5 4 4" xfId="17163"/>
    <cellStyle name="Normal 3 5 5 4 4 2" xfId="45899"/>
    <cellStyle name="Normal 3 5 5 4 5" xfId="31575"/>
    <cellStyle name="Normal 3 5 5 5" xfId="4474"/>
    <cellStyle name="Normal 3 5 5 5 2" xfId="11740"/>
    <cellStyle name="Normal 3 5 5 5 2 2" xfId="26118"/>
    <cellStyle name="Normal 3 5 5 5 2 2 2" xfId="54852"/>
    <cellStyle name="Normal 3 5 5 5 2 3" xfId="40528"/>
    <cellStyle name="Normal 3 5 5 5 3" xfId="18955"/>
    <cellStyle name="Normal 3 5 5 5 3 2" xfId="47690"/>
    <cellStyle name="Normal 3 5 5 5 4" xfId="33366"/>
    <cellStyle name="Normal 3 5 5 6" xfId="8147"/>
    <cellStyle name="Normal 3 5 5 6 2" xfId="22536"/>
    <cellStyle name="Normal 3 5 5 6 2 2" xfId="51271"/>
    <cellStyle name="Normal 3 5 5 6 3" xfId="36947"/>
    <cellStyle name="Normal 3 5 5 7" xfId="15373"/>
    <cellStyle name="Normal 3 5 5 7 2" xfId="44109"/>
    <cellStyle name="Normal 3 5 5 8" xfId="29785"/>
    <cellStyle name="Normal 3 5 6" xfId="954"/>
    <cellStyle name="Normal 3 5 6 2" xfId="1937"/>
    <cellStyle name="Normal 3 5 6 2 2" xfId="3729"/>
    <cellStyle name="Normal 3 5 6 2 2 2" xfId="7388"/>
    <cellStyle name="Normal 3 5 6 2 2 2 2" xfId="14648"/>
    <cellStyle name="Normal 3 5 6 2 2 2 2 2" xfId="29026"/>
    <cellStyle name="Normal 3 5 6 2 2 2 2 2 2" xfId="57760"/>
    <cellStyle name="Normal 3 5 6 2 2 2 2 3" xfId="43436"/>
    <cellStyle name="Normal 3 5 6 2 2 2 3" xfId="21863"/>
    <cellStyle name="Normal 3 5 6 2 2 2 3 2" xfId="50598"/>
    <cellStyle name="Normal 3 5 6 2 2 2 4" xfId="36274"/>
    <cellStyle name="Normal 3 5 6 2 2 3" xfId="11061"/>
    <cellStyle name="Normal 3 5 6 2 2 3 2" xfId="25444"/>
    <cellStyle name="Normal 3 5 6 2 2 3 2 2" xfId="54179"/>
    <cellStyle name="Normal 3 5 6 2 2 3 3" xfId="39855"/>
    <cellStyle name="Normal 3 5 6 2 2 4" xfId="18281"/>
    <cellStyle name="Normal 3 5 6 2 2 4 2" xfId="47017"/>
    <cellStyle name="Normal 3 5 6 2 2 5" xfId="32693"/>
    <cellStyle name="Normal 3 5 6 2 3" xfId="5598"/>
    <cellStyle name="Normal 3 5 6 2 3 2" xfId="12858"/>
    <cellStyle name="Normal 3 5 6 2 3 2 2" xfId="27236"/>
    <cellStyle name="Normal 3 5 6 2 3 2 2 2" xfId="55970"/>
    <cellStyle name="Normal 3 5 6 2 3 2 3" xfId="41646"/>
    <cellStyle name="Normal 3 5 6 2 3 3" xfId="20073"/>
    <cellStyle name="Normal 3 5 6 2 3 3 2" xfId="48808"/>
    <cellStyle name="Normal 3 5 6 2 3 4" xfId="34484"/>
    <cellStyle name="Normal 3 5 6 2 4" xfId="9271"/>
    <cellStyle name="Normal 3 5 6 2 4 2" xfId="23654"/>
    <cellStyle name="Normal 3 5 6 2 4 2 2" xfId="52389"/>
    <cellStyle name="Normal 3 5 6 2 4 3" xfId="38065"/>
    <cellStyle name="Normal 3 5 6 2 5" xfId="16491"/>
    <cellStyle name="Normal 3 5 6 2 5 2" xfId="45227"/>
    <cellStyle name="Normal 3 5 6 2 6" xfId="30903"/>
    <cellStyle name="Normal 3 5 6 3" xfId="2833"/>
    <cellStyle name="Normal 3 5 6 3 2" xfId="6493"/>
    <cellStyle name="Normal 3 5 6 3 2 2" xfId="13753"/>
    <cellStyle name="Normal 3 5 6 3 2 2 2" xfId="28131"/>
    <cellStyle name="Normal 3 5 6 3 2 2 2 2" xfId="56865"/>
    <cellStyle name="Normal 3 5 6 3 2 2 3" xfId="42541"/>
    <cellStyle name="Normal 3 5 6 3 2 3" xfId="20968"/>
    <cellStyle name="Normal 3 5 6 3 2 3 2" xfId="49703"/>
    <cellStyle name="Normal 3 5 6 3 2 4" xfId="35379"/>
    <cellStyle name="Normal 3 5 6 3 3" xfId="10166"/>
    <cellStyle name="Normal 3 5 6 3 3 2" xfId="24549"/>
    <cellStyle name="Normal 3 5 6 3 3 2 2" xfId="53284"/>
    <cellStyle name="Normal 3 5 6 3 3 3" xfId="38960"/>
    <cellStyle name="Normal 3 5 6 3 4" xfId="17386"/>
    <cellStyle name="Normal 3 5 6 3 4 2" xfId="46122"/>
    <cellStyle name="Normal 3 5 6 3 5" xfId="31798"/>
    <cellStyle name="Normal 3 5 6 4" xfId="4698"/>
    <cellStyle name="Normal 3 5 6 4 2" xfId="11963"/>
    <cellStyle name="Normal 3 5 6 4 2 2" xfId="26341"/>
    <cellStyle name="Normal 3 5 6 4 2 2 2" xfId="55075"/>
    <cellStyle name="Normal 3 5 6 4 2 3" xfId="40751"/>
    <cellStyle name="Normal 3 5 6 4 3" xfId="19178"/>
    <cellStyle name="Normal 3 5 6 4 3 2" xfId="47913"/>
    <cellStyle name="Normal 3 5 6 4 4" xfId="33589"/>
    <cellStyle name="Normal 3 5 6 5" xfId="8370"/>
    <cellStyle name="Normal 3 5 6 5 2" xfId="22759"/>
    <cellStyle name="Normal 3 5 6 5 2 2" xfId="51494"/>
    <cellStyle name="Normal 3 5 6 5 3" xfId="37170"/>
    <cellStyle name="Normal 3 5 6 6" xfId="15596"/>
    <cellStyle name="Normal 3 5 6 6 2" xfId="44332"/>
    <cellStyle name="Normal 3 5 6 7" xfId="30008"/>
    <cellStyle name="Normal 3 5 7" xfId="1463"/>
    <cellStyle name="Normal 3 5 7 2" xfId="3282"/>
    <cellStyle name="Normal 3 5 7 2 2" xfId="6941"/>
    <cellStyle name="Normal 3 5 7 2 2 2" xfId="14201"/>
    <cellStyle name="Normal 3 5 7 2 2 2 2" xfId="28579"/>
    <cellStyle name="Normal 3 5 7 2 2 2 2 2" xfId="57313"/>
    <cellStyle name="Normal 3 5 7 2 2 2 3" xfId="42989"/>
    <cellStyle name="Normal 3 5 7 2 2 3" xfId="21416"/>
    <cellStyle name="Normal 3 5 7 2 2 3 2" xfId="50151"/>
    <cellStyle name="Normal 3 5 7 2 2 4" xfId="35827"/>
    <cellStyle name="Normal 3 5 7 2 3" xfId="10614"/>
    <cellStyle name="Normal 3 5 7 2 3 2" xfId="24997"/>
    <cellStyle name="Normal 3 5 7 2 3 2 2" xfId="53732"/>
    <cellStyle name="Normal 3 5 7 2 3 3" xfId="39408"/>
    <cellStyle name="Normal 3 5 7 2 4" xfId="17834"/>
    <cellStyle name="Normal 3 5 7 2 4 2" xfId="46570"/>
    <cellStyle name="Normal 3 5 7 2 5" xfId="32246"/>
    <cellStyle name="Normal 3 5 7 3" xfId="5150"/>
    <cellStyle name="Normal 3 5 7 3 2" xfId="12411"/>
    <cellStyle name="Normal 3 5 7 3 2 2" xfId="26789"/>
    <cellStyle name="Normal 3 5 7 3 2 2 2" xfId="55523"/>
    <cellStyle name="Normal 3 5 7 3 2 3" xfId="41199"/>
    <cellStyle name="Normal 3 5 7 3 3" xfId="19626"/>
    <cellStyle name="Normal 3 5 7 3 3 2" xfId="48361"/>
    <cellStyle name="Normal 3 5 7 3 4" xfId="34037"/>
    <cellStyle name="Normal 3 5 7 4" xfId="8822"/>
    <cellStyle name="Normal 3 5 7 4 2" xfId="23207"/>
    <cellStyle name="Normal 3 5 7 4 2 2" xfId="51942"/>
    <cellStyle name="Normal 3 5 7 4 3" xfId="37618"/>
    <cellStyle name="Normal 3 5 7 5" xfId="16044"/>
    <cellStyle name="Normal 3 5 7 5 2" xfId="44780"/>
    <cellStyle name="Normal 3 5 7 6" xfId="30456"/>
    <cellStyle name="Normal 3 5 8" xfId="2386"/>
    <cellStyle name="Normal 3 5 8 2" xfId="6046"/>
    <cellStyle name="Normal 3 5 8 2 2" xfId="13306"/>
    <cellStyle name="Normal 3 5 8 2 2 2" xfId="27684"/>
    <cellStyle name="Normal 3 5 8 2 2 2 2" xfId="56418"/>
    <cellStyle name="Normal 3 5 8 2 2 3" xfId="42094"/>
    <cellStyle name="Normal 3 5 8 2 3" xfId="20521"/>
    <cellStyle name="Normal 3 5 8 2 3 2" xfId="49256"/>
    <cellStyle name="Normal 3 5 8 2 4" xfId="34932"/>
    <cellStyle name="Normal 3 5 8 3" xfId="9719"/>
    <cellStyle name="Normal 3 5 8 3 2" xfId="24102"/>
    <cellStyle name="Normal 3 5 8 3 2 2" xfId="52837"/>
    <cellStyle name="Normal 3 5 8 3 3" xfId="38513"/>
    <cellStyle name="Normal 3 5 8 4" xfId="16939"/>
    <cellStyle name="Normal 3 5 8 4 2" xfId="45675"/>
    <cellStyle name="Normal 3 5 8 5" xfId="31351"/>
    <cellStyle name="Normal 3 5 9" xfId="4237"/>
    <cellStyle name="Normal 3 5 9 2" xfId="11515"/>
    <cellStyle name="Normal 3 5 9 2 2" xfId="25894"/>
    <cellStyle name="Normal 3 5 9 2 2 2" xfId="54628"/>
    <cellStyle name="Normal 3 5 9 2 3" xfId="40304"/>
    <cellStyle name="Normal 3 5 9 3" xfId="18731"/>
    <cellStyle name="Normal 3 5 9 3 2" xfId="47466"/>
    <cellStyle name="Normal 3 5 9 4" xfId="33142"/>
    <cellStyle name="Normal 3 6" xfId="341"/>
    <cellStyle name="Normal 3 6 10" xfId="15163"/>
    <cellStyle name="Normal 3 6 10 2" xfId="43899"/>
    <cellStyle name="Normal 3 6 11" xfId="29575"/>
    <cellStyle name="Normal 3 6 2" xfId="441"/>
    <cellStyle name="Normal 3 6 2 10" xfId="29631"/>
    <cellStyle name="Normal 3 6 2 2" xfId="641"/>
    <cellStyle name="Normal 3 6 2 2 2" xfId="913"/>
    <cellStyle name="Normal 3 6 2 2 2 2" xfId="1360"/>
    <cellStyle name="Normal 3 6 2 2 2 2 2" xfId="2343"/>
    <cellStyle name="Normal 3 6 2 2 2 2 2 2" xfId="4135"/>
    <cellStyle name="Normal 3 6 2 2 2 2 2 2 2" xfId="7794"/>
    <cellStyle name="Normal 3 6 2 2 2 2 2 2 2 2" xfId="15054"/>
    <cellStyle name="Normal 3 6 2 2 2 2 2 2 2 2 2" xfId="29432"/>
    <cellStyle name="Normal 3 6 2 2 2 2 2 2 2 2 2 2" xfId="58166"/>
    <cellStyle name="Normal 3 6 2 2 2 2 2 2 2 2 3" xfId="43842"/>
    <cellStyle name="Normal 3 6 2 2 2 2 2 2 2 3" xfId="22269"/>
    <cellStyle name="Normal 3 6 2 2 2 2 2 2 2 3 2" xfId="51004"/>
    <cellStyle name="Normal 3 6 2 2 2 2 2 2 2 4" xfId="36680"/>
    <cellStyle name="Normal 3 6 2 2 2 2 2 2 3" xfId="11467"/>
    <cellStyle name="Normal 3 6 2 2 2 2 2 2 3 2" xfId="25850"/>
    <cellStyle name="Normal 3 6 2 2 2 2 2 2 3 2 2" xfId="54585"/>
    <cellStyle name="Normal 3 6 2 2 2 2 2 2 3 3" xfId="40261"/>
    <cellStyle name="Normal 3 6 2 2 2 2 2 2 4" xfId="18687"/>
    <cellStyle name="Normal 3 6 2 2 2 2 2 2 4 2" xfId="47423"/>
    <cellStyle name="Normal 3 6 2 2 2 2 2 2 5" xfId="33099"/>
    <cellStyle name="Normal 3 6 2 2 2 2 2 3" xfId="6004"/>
    <cellStyle name="Normal 3 6 2 2 2 2 2 3 2" xfId="13264"/>
    <cellStyle name="Normal 3 6 2 2 2 2 2 3 2 2" xfId="27642"/>
    <cellStyle name="Normal 3 6 2 2 2 2 2 3 2 2 2" xfId="56376"/>
    <cellStyle name="Normal 3 6 2 2 2 2 2 3 2 3" xfId="42052"/>
    <cellStyle name="Normal 3 6 2 2 2 2 2 3 3" xfId="20479"/>
    <cellStyle name="Normal 3 6 2 2 2 2 2 3 3 2" xfId="49214"/>
    <cellStyle name="Normal 3 6 2 2 2 2 2 3 4" xfId="34890"/>
    <cellStyle name="Normal 3 6 2 2 2 2 2 4" xfId="9677"/>
    <cellStyle name="Normal 3 6 2 2 2 2 2 4 2" xfId="24060"/>
    <cellStyle name="Normal 3 6 2 2 2 2 2 4 2 2" xfId="52795"/>
    <cellStyle name="Normal 3 6 2 2 2 2 2 4 3" xfId="38471"/>
    <cellStyle name="Normal 3 6 2 2 2 2 2 5" xfId="16897"/>
    <cellStyle name="Normal 3 6 2 2 2 2 2 5 2" xfId="45633"/>
    <cellStyle name="Normal 3 6 2 2 2 2 2 6" xfId="31309"/>
    <cellStyle name="Normal 3 6 2 2 2 2 3" xfId="3239"/>
    <cellStyle name="Normal 3 6 2 2 2 2 3 2" xfId="6899"/>
    <cellStyle name="Normal 3 6 2 2 2 2 3 2 2" xfId="14159"/>
    <cellStyle name="Normal 3 6 2 2 2 2 3 2 2 2" xfId="28537"/>
    <cellStyle name="Normal 3 6 2 2 2 2 3 2 2 2 2" xfId="57271"/>
    <cellStyle name="Normal 3 6 2 2 2 2 3 2 2 3" xfId="42947"/>
    <cellStyle name="Normal 3 6 2 2 2 2 3 2 3" xfId="21374"/>
    <cellStyle name="Normal 3 6 2 2 2 2 3 2 3 2" xfId="50109"/>
    <cellStyle name="Normal 3 6 2 2 2 2 3 2 4" xfId="35785"/>
    <cellStyle name="Normal 3 6 2 2 2 2 3 3" xfId="10572"/>
    <cellStyle name="Normal 3 6 2 2 2 2 3 3 2" xfId="24955"/>
    <cellStyle name="Normal 3 6 2 2 2 2 3 3 2 2" xfId="53690"/>
    <cellStyle name="Normal 3 6 2 2 2 2 3 3 3" xfId="39366"/>
    <cellStyle name="Normal 3 6 2 2 2 2 3 4" xfId="17792"/>
    <cellStyle name="Normal 3 6 2 2 2 2 3 4 2" xfId="46528"/>
    <cellStyle name="Normal 3 6 2 2 2 2 3 5" xfId="32204"/>
    <cellStyle name="Normal 3 6 2 2 2 2 4" xfId="5104"/>
    <cellStyle name="Normal 3 6 2 2 2 2 4 2" xfId="12369"/>
    <cellStyle name="Normal 3 6 2 2 2 2 4 2 2" xfId="26747"/>
    <cellStyle name="Normal 3 6 2 2 2 2 4 2 2 2" xfId="55481"/>
    <cellStyle name="Normal 3 6 2 2 2 2 4 2 3" xfId="41157"/>
    <cellStyle name="Normal 3 6 2 2 2 2 4 3" xfId="19584"/>
    <cellStyle name="Normal 3 6 2 2 2 2 4 3 2" xfId="48319"/>
    <cellStyle name="Normal 3 6 2 2 2 2 4 4" xfId="33995"/>
    <cellStyle name="Normal 3 6 2 2 2 2 5" xfId="8776"/>
    <cellStyle name="Normal 3 6 2 2 2 2 5 2" xfId="23165"/>
    <cellStyle name="Normal 3 6 2 2 2 2 5 2 2" xfId="51900"/>
    <cellStyle name="Normal 3 6 2 2 2 2 5 3" xfId="37576"/>
    <cellStyle name="Normal 3 6 2 2 2 2 6" xfId="16002"/>
    <cellStyle name="Normal 3 6 2 2 2 2 6 2" xfId="44738"/>
    <cellStyle name="Normal 3 6 2 2 2 2 7" xfId="30414"/>
    <cellStyle name="Normal 3 6 2 2 2 3" xfId="1896"/>
    <cellStyle name="Normal 3 6 2 2 2 3 2" xfId="3688"/>
    <cellStyle name="Normal 3 6 2 2 2 3 2 2" xfId="7347"/>
    <cellStyle name="Normal 3 6 2 2 2 3 2 2 2" xfId="14607"/>
    <cellStyle name="Normal 3 6 2 2 2 3 2 2 2 2" xfId="28985"/>
    <cellStyle name="Normal 3 6 2 2 2 3 2 2 2 2 2" xfId="57719"/>
    <cellStyle name="Normal 3 6 2 2 2 3 2 2 2 3" xfId="43395"/>
    <cellStyle name="Normal 3 6 2 2 2 3 2 2 3" xfId="21822"/>
    <cellStyle name="Normal 3 6 2 2 2 3 2 2 3 2" xfId="50557"/>
    <cellStyle name="Normal 3 6 2 2 2 3 2 2 4" xfId="36233"/>
    <cellStyle name="Normal 3 6 2 2 2 3 2 3" xfId="11020"/>
    <cellStyle name="Normal 3 6 2 2 2 3 2 3 2" xfId="25403"/>
    <cellStyle name="Normal 3 6 2 2 2 3 2 3 2 2" xfId="54138"/>
    <cellStyle name="Normal 3 6 2 2 2 3 2 3 3" xfId="39814"/>
    <cellStyle name="Normal 3 6 2 2 2 3 2 4" xfId="18240"/>
    <cellStyle name="Normal 3 6 2 2 2 3 2 4 2" xfId="46976"/>
    <cellStyle name="Normal 3 6 2 2 2 3 2 5" xfId="32652"/>
    <cellStyle name="Normal 3 6 2 2 2 3 3" xfId="5557"/>
    <cellStyle name="Normal 3 6 2 2 2 3 3 2" xfId="12817"/>
    <cellStyle name="Normal 3 6 2 2 2 3 3 2 2" xfId="27195"/>
    <cellStyle name="Normal 3 6 2 2 2 3 3 2 2 2" xfId="55929"/>
    <cellStyle name="Normal 3 6 2 2 2 3 3 2 3" xfId="41605"/>
    <cellStyle name="Normal 3 6 2 2 2 3 3 3" xfId="20032"/>
    <cellStyle name="Normal 3 6 2 2 2 3 3 3 2" xfId="48767"/>
    <cellStyle name="Normal 3 6 2 2 2 3 3 4" xfId="34443"/>
    <cellStyle name="Normal 3 6 2 2 2 3 4" xfId="9230"/>
    <cellStyle name="Normal 3 6 2 2 2 3 4 2" xfId="23613"/>
    <cellStyle name="Normal 3 6 2 2 2 3 4 2 2" xfId="52348"/>
    <cellStyle name="Normal 3 6 2 2 2 3 4 3" xfId="38024"/>
    <cellStyle name="Normal 3 6 2 2 2 3 5" xfId="16450"/>
    <cellStyle name="Normal 3 6 2 2 2 3 5 2" xfId="45186"/>
    <cellStyle name="Normal 3 6 2 2 2 3 6" xfId="30862"/>
    <cellStyle name="Normal 3 6 2 2 2 4" xfId="2792"/>
    <cellStyle name="Normal 3 6 2 2 2 4 2" xfId="6452"/>
    <cellStyle name="Normal 3 6 2 2 2 4 2 2" xfId="13712"/>
    <cellStyle name="Normal 3 6 2 2 2 4 2 2 2" xfId="28090"/>
    <cellStyle name="Normal 3 6 2 2 2 4 2 2 2 2" xfId="56824"/>
    <cellStyle name="Normal 3 6 2 2 2 4 2 2 3" xfId="42500"/>
    <cellStyle name="Normal 3 6 2 2 2 4 2 3" xfId="20927"/>
    <cellStyle name="Normal 3 6 2 2 2 4 2 3 2" xfId="49662"/>
    <cellStyle name="Normal 3 6 2 2 2 4 2 4" xfId="35338"/>
    <cellStyle name="Normal 3 6 2 2 2 4 3" xfId="10125"/>
    <cellStyle name="Normal 3 6 2 2 2 4 3 2" xfId="24508"/>
    <cellStyle name="Normal 3 6 2 2 2 4 3 2 2" xfId="53243"/>
    <cellStyle name="Normal 3 6 2 2 2 4 3 3" xfId="38919"/>
    <cellStyle name="Normal 3 6 2 2 2 4 4" xfId="17345"/>
    <cellStyle name="Normal 3 6 2 2 2 4 4 2" xfId="46081"/>
    <cellStyle name="Normal 3 6 2 2 2 4 5" xfId="31757"/>
    <cellStyle name="Normal 3 6 2 2 2 5" xfId="4657"/>
    <cellStyle name="Normal 3 6 2 2 2 5 2" xfId="11922"/>
    <cellStyle name="Normal 3 6 2 2 2 5 2 2" xfId="26300"/>
    <cellStyle name="Normal 3 6 2 2 2 5 2 2 2" xfId="55034"/>
    <cellStyle name="Normal 3 6 2 2 2 5 2 3" xfId="40710"/>
    <cellStyle name="Normal 3 6 2 2 2 5 3" xfId="19137"/>
    <cellStyle name="Normal 3 6 2 2 2 5 3 2" xfId="47872"/>
    <cellStyle name="Normal 3 6 2 2 2 5 4" xfId="33548"/>
    <cellStyle name="Normal 3 6 2 2 2 6" xfId="8329"/>
    <cellStyle name="Normal 3 6 2 2 2 6 2" xfId="22718"/>
    <cellStyle name="Normal 3 6 2 2 2 6 2 2" xfId="51453"/>
    <cellStyle name="Normal 3 6 2 2 2 6 3" xfId="37129"/>
    <cellStyle name="Normal 3 6 2 2 2 7" xfId="15555"/>
    <cellStyle name="Normal 3 6 2 2 2 7 2" xfId="44291"/>
    <cellStyle name="Normal 3 6 2 2 2 8" xfId="29967"/>
    <cellStyle name="Normal 3 6 2 2 3" xfId="1136"/>
    <cellStyle name="Normal 3 6 2 2 3 2" xfId="2119"/>
    <cellStyle name="Normal 3 6 2 2 3 2 2" xfId="3911"/>
    <cellStyle name="Normal 3 6 2 2 3 2 2 2" xfId="7570"/>
    <cellStyle name="Normal 3 6 2 2 3 2 2 2 2" xfId="14830"/>
    <cellStyle name="Normal 3 6 2 2 3 2 2 2 2 2" xfId="29208"/>
    <cellStyle name="Normal 3 6 2 2 3 2 2 2 2 2 2" xfId="57942"/>
    <cellStyle name="Normal 3 6 2 2 3 2 2 2 2 3" xfId="43618"/>
    <cellStyle name="Normal 3 6 2 2 3 2 2 2 3" xfId="22045"/>
    <cellStyle name="Normal 3 6 2 2 3 2 2 2 3 2" xfId="50780"/>
    <cellStyle name="Normal 3 6 2 2 3 2 2 2 4" xfId="36456"/>
    <cellStyle name="Normal 3 6 2 2 3 2 2 3" xfId="11243"/>
    <cellStyle name="Normal 3 6 2 2 3 2 2 3 2" xfId="25626"/>
    <cellStyle name="Normal 3 6 2 2 3 2 2 3 2 2" xfId="54361"/>
    <cellStyle name="Normal 3 6 2 2 3 2 2 3 3" xfId="40037"/>
    <cellStyle name="Normal 3 6 2 2 3 2 2 4" xfId="18463"/>
    <cellStyle name="Normal 3 6 2 2 3 2 2 4 2" xfId="47199"/>
    <cellStyle name="Normal 3 6 2 2 3 2 2 5" xfId="32875"/>
    <cellStyle name="Normal 3 6 2 2 3 2 3" xfId="5780"/>
    <cellStyle name="Normal 3 6 2 2 3 2 3 2" xfId="13040"/>
    <cellStyle name="Normal 3 6 2 2 3 2 3 2 2" xfId="27418"/>
    <cellStyle name="Normal 3 6 2 2 3 2 3 2 2 2" xfId="56152"/>
    <cellStyle name="Normal 3 6 2 2 3 2 3 2 3" xfId="41828"/>
    <cellStyle name="Normal 3 6 2 2 3 2 3 3" xfId="20255"/>
    <cellStyle name="Normal 3 6 2 2 3 2 3 3 2" xfId="48990"/>
    <cellStyle name="Normal 3 6 2 2 3 2 3 4" xfId="34666"/>
    <cellStyle name="Normal 3 6 2 2 3 2 4" xfId="9453"/>
    <cellStyle name="Normal 3 6 2 2 3 2 4 2" xfId="23836"/>
    <cellStyle name="Normal 3 6 2 2 3 2 4 2 2" xfId="52571"/>
    <cellStyle name="Normal 3 6 2 2 3 2 4 3" xfId="38247"/>
    <cellStyle name="Normal 3 6 2 2 3 2 5" xfId="16673"/>
    <cellStyle name="Normal 3 6 2 2 3 2 5 2" xfId="45409"/>
    <cellStyle name="Normal 3 6 2 2 3 2 6" xfId="31085"/>
    <cellStyle name="Normal 3 6 2 2 3 3" xfId="3015"/>
    <cellStyle name="Normal 3 6 2 2 3 3 2" xfId="6675"/>
    <cellStyle name="Normal 3 6 2 2 3 3 2 2" xfId="13935"/>
    <cellStyle name="Normal 3 6 2 2 3 3 2 2 2" xfId="28313"/>
    <cellStyle name="Normal 3 6 2 2 3 3 2 2 2 2" xfId="57047"/>
    <cellStyle name="Normal 3 6 2 2 3 3 2 2 3" xfId="42723"/>
    <cellStyle name="Normal 3 6 2 2 3 3 2 3" xfId="21150"/>
    <cellStyle name="Normal 3 6 2 2 3 3 2 3 2" xfId="49885"/>
    <cellStyle name="Normal 3 6 2 2 3 3 2 4" xfId="35561"/>
    <cellStyle name="Normal 3 6 2 2 3 3 3" xfId="10348"/>
    <cellStyle name="Normal 3 6 2 2 3 3 3 2" xfId="24731"/>
    <cellStyle name="Normal 3 6 2 2 3 3 3 2 2" xfId="53466"/>
    <cellStyle name="Normal 3 6 2 2 3 3 3 3" xfId="39142"/>
    <cellStyle name="Normal 3 6 2 2 3 3 4" xfId="17568"/>
    <cellStyle name="Normal 3 6 2 2 3 3 4 2" xfId="46304"/>
    <cellStyle name="Normal 3 6 2 2 3 3 5" xfId="31980"/>
    <cellStyle name="Normal 3 6 2 2 3 4" xfId="4880"/>
    <cellStyle name="Normal 3 6 2 2 3 4 2" xfId="12145"/>
    <cellStyle name="Normal 3 6 2 2 3 4 2 2" xfId="26523"/>
    <cellStyle name="Normal 3 6 2 2 3 4 2 2 2" xfId="55257"/>
    <cellStyle name="Normal 3 6 2 2 3 4 2 3" xfId="40933"/>
    <cellStyle name="Normal 3 6 2 2 3 4 3" xfId="19360"/>
    <cellStyle name="Normal 3 6 2 2 3 4 3 2" xfId="48095"/>
    <cellStyle name="Normal 3 6 2 2 3 4 4" xfId="33771"/>
    <cellStyle name="Normal 3 6 2 2 3 5" xfId="8552"/>
    <cellStyle name="Normal 3 6 2 2 3 5 2" xfId="22941"/>
    <cellStyle name="Normal 3 6 2 2 3 5 2 2" xfId="51676"/>
    <cellStyle name="Normal 3 6 2 2 3 5 3" xfId="37352"/>
    <cellStyle name="Normal 3 6 2 2 3 6" xfId="15778"/>
    <cellStyle name="Normal 3 6 2 2 3 6 2" xfId="44514"/>
    <cellStyle name="Normal 3 6 2 2 3 7" xfId="30190"/>
    <cellStyle name="Normal 3 6 2 2 4" xfId="1668"/>
    <cellStyle name="Normal 3 6 2 2 4 2" xfId="3464"/>
    <cellStyle name="Normal 3 6 2 2 4 2 2" xfId="7123"/>
    <cellStyle name="Normal 3 6 2 2 4 2 2 2" xfId="14383"/>
    <cellStyle name="Normal 3 6 2 2 4 2 2 2 2" xfId="28761"/>
    <cellStyle name="Normal 3 6 2 2 4 2 2 2 2 2" xfId="57495"/>
    <cellStyle name="Normal 3 6 2 2 4 2 2 2 3" xfId="43171"/>
    <cellStyle name="Normal 3 6 2 2 4 2 2 3" xfId="21598"/>
    <cellStyle name="Normal 3 6 2 2 4 2 2 3 2" xfId="50333"/>
    <cellStyle name="Normal 3 6 2 2 4 2 2 4" xfId="36009"/>
    <cellStyle name="Normal 3 6 2 2 4 2 3" xfId="10796"/>
    <cellStyle name="Normal 3 6 2 2 4 2 3 2" xfId="25179"/>
    <cellStyle name="Normal 3 6 2 2 4 2 3 2 2" xfId="53914"/>
    <cellStyle name="Normal 3 6 2 2 4 2 3 3" xfId="39590"/>
    <cellStyle name="Normal 3 6 2 2 4 2 4" xfId="18016"/>
    <cellStyle name="Normal 3 6 2 2 4 2 4 2" xfId="46752"/>
    <cellStyle name="Normal 3 6 2 2 4 2 5" xfId="32428"/>
    <cellStyle name="Normal 3 6 2 2 4 3" xfId="5333"/>
    <cellStyle name="Normal 3 6 2 2 4 3 2" xfId="12593"/>
    <cellStyle name="Normal 3 6 2 2 4 3 2 2" xfId="26971"/>
    <cellStyle name="Normal 3 6 2 2 4 3 2 2 2" xfId="55705"/>
    <cellStyle name="Normal 3 6 2 2 4 3 2 3" xfId="41381"/>
    <cellStyle name="Normal 3 6 2 2 4 3 3" xfId="19808"/>
    <cellStyle name="Normal 3 6 2 2 4 3 3 2" xfId="48543"/>
    <cellStyle name="Normal 3 6 2 2 4 3 4" xfId="34219"/>
    <cellStyle name="Normal 3 6 2 2 4 4" xfId="9006"/>
    <cellStyle name="Normal 3 6 2 2 4 4 2" xfId="23389"/>
    <cellStyle name="Normal 3 6 2 2 4 4 2 2" xfId="52124"/>
    <cellStyle name="Normal 3 6 2 2 4 4 3" xfId="37800"/>
    <cellStyle name="Normal 3 6 2 2 4 5" xfId="16226"/>
    <cellStyle name="Normal 3 6 2 2 4 5 2" xfId="44962"/>
    <cellStyle name="Normal 3 6 2 2 4 6" xfId="30638"/>
    <cellStyle name="Normal 3 6 2 2 5" xfId="2568"/>
    <cellStyle name="Normal 3 6 2 2 5 2" xfId="6228"/>
    <cellStyle name="Normal 3 6 2 2 5 2 2" xfId="13488"/>
    <cellStyle name="Normal 3 6 2 2 5 2 2 2" xfId="27866"/>
    <cellStyle name="Normal 3 6 2 2 5 2 2 2 2" xfId="56600"/>
    <cellStyle name="Normal 3 6 2 2 5 2 2 3" xfId="42276"/>
    <cellStyle name="Normal 3 6 2 2 5 2 3" xfId="20703"/>
    <cellStyle name="Normal 3 6 2 2 5 2 3 2" xfId="49438"/>
    <cellStyle name="Normal 3 6 2 2 5 2 4" xfId="35114"/>
    <cellStyle name="Normal 3 6 2 2 5 3" xfId="9901"/>
    <cellStyle name="Normal 3 6 2 2 5 3 2" xfId="24284"/>
    <cellStyle name="Normal 3 6 2 2 5 3 2 2" xfId="53019"/>
    <cellStyle name="Normal 3 6 2 2 5 3 3" xfId="38695"/>
    <cellStyle name="Normal 3 6 2 2 5 4" xfId="17121"/>
    <cellStyle name="Normal 3 6 2 2 5 4 2" xfId="45857"/>
    <cellStyle name="Normal 3 6 2 2 5 5" xfId="31533"/>
    <cellStyle name="Normal 3 6 2 2 6" xfId="4431"/>
    <cellStyle name="Normal 3 6 2 2 6 2" xfId="11698"/>
    <cellStyle name="Normal 3 6 2 2 6 2 2" xfId="26076"/>
    <cellStyle name="Normal 3 6 2 2 6 2 2 2" xfId="54810"/>
    <cellStyle name="Normal 3 6 2 2 6 2 3" xfId="40486"/>
    <cellStyle name="Normal 3 6 2 2 6 3" xfId="18913"/>
    <cellStyle name="Normal 3 6 2 2 6 3 2" xfId="47648"/>
    <cellStyle name="Normal 3 6 2 2 6 4" xfId="33324"/>
    <cellStyle name="Normal 3 6 2 2 7" xfId="8102"/>
    <cellStyle name="Normal 3 6 2 2 7 2" xfId="22494"/>
    <cellStyle name="Normal 3 6 2 2 7 2 2" xfId="51229"/>
    <cellStyle name="Normal 3 6 2 2 7 3" xfId="36905"/>
    <cellStyle name="Normal 3 6 2 2 8" xfId="15331"/>
    <cellStyle name="Normal 3 6 2 2 8 2" xfId="44067"/>
    <cellStyle name="Normal 3 6 2 2 9" xfId="29743"/>
    <cellStyle name="Normal 3 6 2 3" xfId="799"/>
    <cellStyle name="Normal 3 6 2 3 2" xfId="1248"/>
    <cellStyle name="Normal 3 6 2 3 2 2" xfId="2231"/>
    <cellStyle name="Normal 3 6 2 3 2 2 2" xfId="4023"/>
    <cellStyle name="Normal 3 6 2 3 2 2 2 2" xfId="7682"/>
    <cellStyle name="Normal 3 6 2 3 2 2 2 2 2" xfId="14942"/>
    <cellStyle name="Normal 3 6 2 3 2 2 2 2 2 2" xfId="29320"/>
    <cellStyle name="Normal 3 6 2 3 2 2 2 2 2 2 2" xfId="58054"/>
    <cellStyle name="Normal 3 6 2 3 2 2 2 2 2 3" xfId="43730"/>
    <cellStyle name="Normal 3 6 2 3 2 2 2 2 3" xfId="22157"/>
    <cellStyle name="Normal 3 6 2 3 2 2 2 2 3 2" xfId="50892"/>
    <cellStyle name="Normal 3 6 2 3 2 2 2 2 4" xfId="36568"/>
    <cellStyle name="Normal 3 6 2 3 2 2 2 3" xfId="11355"/>
    <cellStyle name="Normal 3 6 2 3 2 2 2 3 2" xfId="25738"/>
    <cellStyle name="Normal 3 6 2 3 2 2 2 3 2 2" xfId="54473"/>
    <cellStyle name="Normal 3 6 2 3 2 2 2 3 3" xfId="40149"/>
    <cellStyle name="Normal 3 6 2 3 2 2 2 4" xfId="18575"/>
    <cellStyle name="Normal 3 6 2 3 2 2 2 4 2" xfId="47311"/>
    <cellStyle name="Normal 3 6 2 3 2 2 2 5" xfId="32987"/>
    <cellStyle name="Normal 3 6 2 3 2 2 3" xfId="5892"/>
    <cellStyle name="Normal 3 6 2 3 2 2 3 2" xfId="13152"/>
    <cellStyle name="Normal 3 6 2 3 2 2 3 2 2" xfId="27530"/>
    <cellStyle name="Normal 3 6 2 3 2 2 3 2 2 2" xfId="56264"/>
    <cellStyle name="Normal 3 6 2 3 2 2 3 2 3" xfId="41940"/>
    <cellStyle name="Normal 3 6 2 3 2 2 3 3" xfId="20367"/>
    <cellStyle name="Normal 3 6 2 3 2 2 3 3 2" xfId="49102"/>
    <cellStyle name="Normal 3 6 2 3 2 2 3 4" xfId="34778"/>
    <cellStyle name="Normal 3 6 2 3 2 2 4" xfId="9565"/>
    <cellStyle name="Normal 3 6 2 3 2 2 4 2" xfId="23948"/>
    <cellStyle name="Normal 3 6 2 3 2 2 4 2 2" xfId="52683"/>
    <cellStyle name="Normal 3 6 2 3 2 2 4 3" xfId="38359"/>
    <cellStyle name="Normal 3 6 2 3 2 2 5" xfId="16785"/>
    <cellStyle name="Normal 3 6 2 3 2 2 5 2" xfId="45521"/>
    <cellStyle name="Normal 3 6 2 3 2 2 6" xfId="31197"/>
    <cellStyle name="Normal 3 6 2 3 2 3" xfId="3127"/>
    <cellStyle name="Normal 3 6 2 3 2 3 2" xfId="6787"/>
    <cellStyle name="Normal 3 6 2 3 2 3 2 2" xfId="14047"/>
    <cellStyle name="Normal 3 6 2 3 2 3 2 2 2" xfId="28425"/>
    <cellStyle name="Normal 3 6 2 3 2 3 2 2 2 2" xfId="57159"/>
    <cellStyle name="Normal 3 6 2 3 2 3 2 2 3" xfId="42835"/>
    <cellStyle name="Normal 3 6 2 3 2 3 2 3" xfId="21262"/>
    <cellStyle name="Normal 3 6 2 3 2 3 2 3 2" xfId="49997"/>
    <cellStyle name="Normal 3 6 2 3 2 3 2 4" xfId="35673"/>
    <cellStyle name="Normal 3 6 2 3 2 3 3" xfId="10460"/>
    <cellStyle name="Normal 3 6 2 3 2 3 3 2" xfId="24843"/>
    <cellStyle name="Normal 3 6 2 3 2 3 3 2 2" xfId="53578"/>
    <cellStyle name="Normal 3 6 2 3 2 3 3 3" xfId="39254"/>
    <cellStyle name="Normal 3 6 2 3 2 3 4" xfId="17680"/>
    <cellStyle name="Normal 3 6 2 3 2 3 4 2" xfId="46416"/>
    <cellStyle name="Normal 3 6 2 3 2 3 5" xfId="32092"/>
    <cellStyle name="Normal 3 6 2 3 2 4" xfId="4992"/>
    <cellStyle name="Normal 3 6 2 3 2 4 2" xfId="12257"/>
    <cellStyle name="Normal 3 6 2 3 2 4 2 2" xfId="26635"/>
    <cellStyle name="Normal 3 6 2 3 2 4 2 2 2" xfId="55369"/>
    <cellStyle name="Normal 3 6 2 3 2 4 2 3" xfId="41045"/>
    <cellStyle name="Normal 3 6 2 3 2 4 3" xfId="19472"/>
    <cellStyle name="Normal 3 6 2 3 2 4 3 2" xfId="48207"/>
    <cellStyle name="Normal 3 6 2 3 2 4 4" xfId="33883"/>
    <cellStyle name="Normal 3 6 2 3 2 5" xfId="8664"/>
    <cellStyle name="Normal 3 6 2 3 2 5 2" xfId="23053"/>
    <cellStyle name="Normal 3 6 2 3 2 5 2 2" xfId="51788"/>
    <cellStyle name="Normal 3 6 2 3 2 5 3" xfId="37464"/>
    <cellStyle name="Normal 3 6 2 3 2 6" xfId="15890"/>
    <cellStyle name="Normal 3 6 2 3 2 6 2" xfId="44626"/>
    <cellStyle name="Normal 3 6 2 3 2 7" xfId="30302"/>
    <cellStyle name="Normal 3 6 2 3 3" xfId="1784"/>
    <cellStyle name="Normal 3 6 2 3 3 2" xfId="3576"/>
    <cellStyle name="Normal 3 6 2 3 3 2 2" xfId="7235"/>
    <cellStyle name="Normal 3 6 2 3 3 2 2 2" xfId="14495"/>
    <cellStyle name="Normal 3 6 2 3 3 2 2 2 2" xfId="28873"/>
    <cellStyle name="Normal 3 6 2 3 3 2 2 2 2 2" xfId="57607"/>
    <cellStyle name="Normal 3 6 2 3 3 2 2 2 3" xfId="43283"/>
    <cellStyle name="Normal 3 6 2 3 3 2 2 3" xfId="21710"/>
    <cellStyle name="Normal 3 6 2 3 3 2 2 3 2" xfId="50445"/>
    <cellStyle name="Normal 3 6 2 3 3 2 2 4" xfId="36121"/>
    <cellStyle name="Normal 3 6 2 3 3 2 3" xfId="10908"/>
    <cellStyle name="Normal 3 6 2 3 3 2 3 2" xfId="25291"/>
    <cellStyle name="Normal 3 6 2 3 3 2 3 2 2" xfId="54026"/>
    <cellStyle name="Normal 3 6 2 3 3 2 3 3" xfId="39702"/>
    <cellStyle name="Normal 3 6 2 3 3 2 4" xfId="18128"/>
    <cellStyle name="Normal 3 6 2 3 3 2 4 2" xfId="46864"/>
    <cellStyle name="Normal 3 6 2 3 3 2 5" xfId="32540"/>
    <cellStyle name="Normal 3 6 2 3 3 3" xfId="5445"/>
    <cellStyle name="Normal 3 6 2 3 3 3 2" xfId="12705"/>
    <cellStyle name="Normal 3 6 2 3 3 3 2 2" xfId="27083"/>
    <cellStyle name="Normal 3 6 2 3 3 3 2 2 2" xfId="55817"/>
    <cellStyle name="Normal 3 6 2 3 3 3 2 3" xfId="41493"/>
    <cellStyle name="Normal 3 6 2 3 3 3 3" xfId="19920"/>
    <cellStyle name="Normal 3 6 2 3 3 3 3 2" xfId="48655"/>
    <cellStyle name="Normal 3 6 2 3 3 3 4" xfId="34331"/>
    <cellStyle name="Normal 3 6 2 3 3 4" xfId="9118"/>
    <cellStyle name="Normal 3 6 2 3 3 4 2" xfId="23501"/>
    <cellStyle name="Normal 3 6 2 3 3 4 2 2" xfId="52236"/>
    <cellStyle name="Normal 3 6 2 3 3 4 3" xfId="37912"/>
    <cellStyle name="Normal 3 6 2 3 3 5" xfId="16338"/>
    <cellStyle name="Normal 3 6 2 3 3 5 2" xfId="45074"/>
    <cellStyle name="Normal 3 6 2 3 3 6" xfId="30750"/>
    <cellStyle name="Normal 3 6 2 3 4" xfId="2680"/>
    <cellStyle name="Normal 3 6 2 3 4 2" xfId="6340"/>
    <cellStyle name="Normal 3 6 2 3 4 2 2" xfId="13600"/>
    <cellStyle name="Normal 3 6 2 3 4 2 2 2" xfId="27978"/>
    <cellStyle name="Normal 3 6 2 3 4 2 2 2 2" xfId="56712"/>
    <cellStyle name="Normal 3 6 2 3 4 2 2 3" xfId="42388"/>
    <cellStyle name="Normal 3 6 2 3 4 2 3" xfId="20815"/>
    <cellStyle name="Normal 3 6 2 3 4 2 3 2" xfId="49550"/>
    <cellStyle name="Normal 3 6 2 3 4 2 4" xfId="35226"/>
    <cellStyle name="Normal 3 6 2 3 4 3" xfId="10013"/>
    <cellStyle name="Normal 3 6 2 3 4 3 2" xfId="24396"/>
    <cellStyle name="Normal 3 6 2 3 4 3 2 2" xfId="53131"/>
    <cellStyle name="Normal 3 6 2 3 4 3 3" xfId="38807"/>
    <cellStyle name="Normal 3 6 2 3 4 4" xfId="17233"/>
    <cellStyle name="Normal 3 6 2 3 4 4 2" xfId="45969"/>
    <cellStyle name="Normal 3 6 2 3 4 5" xfId="31645"/>
    <cellStyle name="Normal 3 6 2 3 5" xfId="4544"/>
    <cellStyle name="Normal 3 6 2 3 5 2" xfId="11810"/>
    <cellStyle name="Normal 3 6 2 3 5 2 2" xfId="26188"/>
    <cellStyle name="Normal 3 6 2 3 5 2 2 2" xfId="54922"/>
    <cellStyle name="Normal 3 6 2 3 5 2 3" xfId="40598"/>
    <cellStyle name="Normal 3 6 2 3 5 3" xfId="19025"/>
    <cellStyle name="Normal 3 6 2 3 5 3 2" xfId="47760"/>
    <cellStyle name="Normal 3 6 2 3 5 4" xfId="33436"/>
    <cellStyle name="Normal 3 6 2 3 6" xfId="8217"/>
    <cellStyle name="Normal 3 6 2 3 6 2" xfId="22606"/>
    <cellStyle name="Normal 3 6 2 3 6 2 2" xfId="51341"/>
    <cellStyle name="Normal 3 6 2 3 6 3" xfId="37017"/>
    <cellStyle name="Normal 3 6 2 3 7" xfId="15443"/>
    <cellStyle name="Normal 3 6 2 3 7 2" xfId="44179"/>
    <cellStyle name="Normal 3 6 2 3 8" xfId="29855"/>
    <cellStyle name="Normal 3 6 2 4" xfId="1024"/>
    <cellStyle name="Normal 3 6 2 4 2" xfId="2007"/>
    <cellStyle name="Normal 3 6 2 4 2 2" xfId="3799"/>
    <cellStyle name="Normal 3 6 2 4 2 2 2" xfId="7458"/>
    <cellStyle name="Normal 3 6 2 4 2 2 2 2" xfId="14718"/>
    <cellStyle name="Normal 3 6 2 4 2 2 2 2 2" xfId="29096"/>
    <cellStyle name="Normal 3 6 2 4 2 2 2 2 2 2" xfId="57830"/>
    <cellStyle name="Normal 3 6 2 4 2 2 2 2 3" xfId="43506"/>
    <cellStyle name="Normal 3 6 2 4 2 2 2 3" xfId="21933"/>
    <cellStyle name="Normal 3 6 2 4 2 2 2 3 2" xfId="50668"/>
    <cellStyle name="Normal 3 6 2 4 2 2 2 4" xfId="36344"/>
    <cellStyle name="Normal 3 6 2 4 2 2 3" xfId="11131"/>
    <cellStyle name="Normal 3 6 2 4 2 2 3 2" xfId="25514"/>
    <cellStyle name="Normal 3 6 2 4 2 2 3 2 2" xfId="54249"/>
    <cellStyle name="Normal 3 6 2 4 2 2 3 3" xfId="39925"/>
    <cellStyle name="Normal 3 6 2 4 2 2 4" xfId="18351"/>
    <cellStyle name="Normal 3 6 2 4 2 2 4 2" xfId="47087"/>
    <cellStyle name="Normal 3 6 2 4 2 2 5" xfId="32763"/>
    <cellStyle name="Normal 3 6 2 4 2 3" xfId="5668"/>
    <cellStyle name="Normal 3 6 2 4 2 3 2" xfId="12928"/>
    <cellStyle name="Normal 3 6 2 4 2 3 2 2" xfId="27306"/>
    <cellStyle name="Normal 3 6 2 4 2 3 2 2 2" xfId="56040"/>
    <cellStyle name="Normal 3 6 2 4 2 3 2 3" xfId="41716"/>
    <cellStyle name="Normal 3 6 2 4 2 3 3" xfId="20143"/>
    <cellStyle name="Normal 3 6 2 4 2 3 3 2" xfId="48878"/>
    <cellStyle name="Normal 3 6 2 4 2 3 4" xfId="34554"/>
    <cellStyle name="Normal 3 6 2 4 2 4" xfId="9341"/>
    <cellStyle name="Normal 3 6 2 4 2 4 2" xfId="23724"/>
    <cellStyle name="Normal 3 6 2 4 2 4 2 2" xfId="52459"/>
    <cellStyle name="Normal 3 6 2 4 2 4 3" xfId="38135"/>
    <cellStyle name="Normal 3 6 2 4 2 5" xfId="16561"/>
    <cellStyle name="Normal 3 6 2 4 2 5 2" xfId="45297"/>
    <cellStyle name="Normal 3 6 2 4 2 6" xfId="30973"/>
    <cellStyle name="Normal 3 6 2 4 3" xfId="2903"/>
    <cellStyle name="Normal 3 6 2 4 3 2" xfId="6563"/>
    <cellStyle name="Normal 3 6 2 4 3 2 2" xfId="13823"/>
    <cellStyle name="Normal 3 6 2 4 3 2 2 2" xfId="28201"/>
    <cellStyle name="Normal 3 6 2 4 3 2 2 2 2" xfId="56935"/>
    <cellStyle name="Normal 3 6 2 4 3 2 2 3" xfId="42611"/>
    <cellStyle name="Normal 3 6 2 4 3 2 3" xfId="21038"/>
    <cellStyle name="Normal 3 6 2 4 3 2 3 2" xfId="49773"/>
    <cellStyle name="Normal 3 6 2 4 3 2 4" xfId="35449"/>
    <cellStyle name="Normal 3 6 2 4 3 3" xfId="10236"/>
    <cellStyle name="Normal 3 6 2 4 3 3 2" xfId="24619"/>
    <cellStyle name="Normal 3 6 2 4 3 3 2 2" xfId="53354"/>
    <cellStyle name="Normal 3 6 2 4 3 3 3" xfId="39030"/>
    <cellStyle name="Normal 3 6 2 4 3 4" xfId="17456"/>
    <cellStyle name="Normal 3 6 2 4 3 4 2" xfId="46192"/>
    <cellStyle name="Normal 3 6 2 4 3 5" xfId="31868"/>
    <cellStyle name="Normal 3 6 2 4 4" xfId="4768"/>
    <cellStyle name="Normal 3 6 2 4 4 2" xfId="12033"/>
    <cellStyle name="Normal 3 6 2 4 4 2 2" xfId="26411"/>
    <cellStyle name="Normal 3 6 2 4 4 2 2 2" xfId="55145"/>
    <cellStyle name="Normal 3 6 2 4 4 2 3" xfId="40821"/>
    <cellStyle name="Normal 3 6 2 4 4 3" xfId="19248"/>
    <cellStyle name="Normal 3 6 2 4 4 3 2" xfId="47983"/>
    <cellStyle name="Normal 3 6 2 4 4 4" xfId="33659"/>
    <cellStyle name="Normal 3 6 2 4 5" xfId="8440"/>
    <cellStyle name="Normal 3 6 2 4 5 2" xfId="22829"/>
    <cellStyle name="Normal 3 6 2 4 5 2 2" xfId="51564"/>
    <cellStyle name="Normal 3 6 2 4 5 3" xfId="37240"/>
    <cellStyle name="Normal 3 6 2 4 6" xfId="15666"/>
    <cellStyle name="Normal 3 6 2 4 6 2" xfId="44402"/>
    <cellStyle name="Normal 3 6 2 4 7" xfId="30078"/>
    <cellStyle name="Normal 3 6 2 5" xfId="1548"/>
    <cellStyle name="Normal 3 6 2 5 2" xfId="3352"/>
    <cellStyle name="Normal 3 6 2 5 2 2" xfId="7011"/>
    <cellStyle name="Normal 3 6 2 5 2 2 2" xfId="14271"/>
    <cellStyle name="Normal 3 6 2 5 2 2 2 2" xfId="28649"/>
    <cellStyle name="Normal 3 6 2 5 2 2 2 2 2" xfId="57383"/>
    <cellStyle name="Normal 3 6 2 5 2 2 2 3" xfId="43059"/>
    <cellStyle name="Normal 3 6 2 5 2 2 3" xfId="21486"/>
    <cellStyle name="Normal 3 6 2 5 2 2 3 2" xfId="50221"/>
    <cellStyle name="Normal 3 6 2 5 2 2 4" xfId="35897"/>
    <cellStyle name="Normal 3 6 2 5 2 3" xfId="10684"/>
    <cellStyle name="Normal 3 6 2 5 2 3 2" xfId="25067"/>
    <cellStyle name="Normal 3 6 2 5 2 3 2 2" xfId="53802"/>
    <cellStyle name="Normal 3 6 2 5 2 3 3" xfId="39478"/>
    <cellStyle name="Normal 3 6 2 5 2 4" xfId="17904"/>
    <cellStyle name="Normal 3 6 2 5 2 4 2" xfId="46640"/>
    <cellStyle name="Normal 3 6 2 5 2 5" xfId="32316"/>
    <cellStyle name="Normal 3 6 2 5 3" xfId="5221"/>
    <cellStyle name="Normal 3 6 2 5 3 2" xfId="12481"/>
    <cellStyle name="Normal 3 6 2 5 3 2 2" xfId="26859"/>
    <cellStyle name="Normal 3 6 2 5 3 2 2 2" xfId="55593"/>
    <cellStyle name="Normal 3 6 2 5 3 2 3" xfId="41269"/>
    <cellStyle name="Normal 3 6 2 5 3 3" xfId="19696"/>
    <cellStyle name="Normal 3 6 2 5 3 3 2" xfId="48431"/>
    <cellStyle name="Normal 3 6 2 5 3 4" xfId="34107"/>
    <cellStyle name="Normal 3 6 2 5 4" xfId="8894"/>
    <cellStyle name="Normal 3 6 2 5 4 2" xfId="23277"/>
    <cellStyle name="Normal 3 6 2 5 4 2 2" xfId="52012"/>
    <cellStyle name="Normal 3 6 2 5 4 3" xfId="37688"/>
    <cellStyle name="Normal 3 6 2 5 5" xfId="16114"/>
    <cellStyle name="Normal 3 6 2 5 5 2" xfId="44850"/>
    <cellStyle name="Normal 3 6 2 5 6" xfId="30526"/>
    <cellStyle name="Normal 3 6 2 6" xfId="2456"/>
    <cellStyle name="Normal 3 6 2 6 2" xfId="6116"/>
    <cellStyle name="Normal 3 6 2 6 2 2" xfId="13376"/>
    <cellStyle name="Normal 3 6 2 6 2 2 2" xfId="27754"/>
    <cellStyle name="Normal 3 6 2 6 2 2 2 2" xfId="56488"/>
    <cellStyle name="Normal 3 6 2 6 2 2 3" xfId="42164"/>
    <cellStyle name="Normal 3 6 2 6 2 3" xfId="20591"/>
    <cellStyle name="Normal 3 6 2 6 2 3 2" xfId="49326"/>
    <cellStyle name="Normal 3 6 2 6 2 4" xfId="35002"/>
    <cellStyle name="Normal 3 6 2 6 3" xfId="9789"/>
    <cellStyle name="Normal 3 6 2 6 3 2" xfId="24172"/>
    <cellStyle name="Normal 3 6 2 6 3 2 2" xfId="52907"/>
    <cellStyle name="Normal 3 6 2 6 3 3" xfId="38583"/>
    <cellStyle name="Normal 3 6 2 6 4" xfId="17009"/>
    <cellStyle name="Normal 3 6 2 6 4 2" xfId="45745"/>
    <cellStyle name="Normal 3 6 2 6 5" xfId="31421"/>
    <cellStyle name="Normal 3 6 2 7" xfId="4315"/>
    <cellStyle name="Normal 3 6 2 7 2" xfId="11585"/>
    <cellStyle name="Normal 3 6 2 7 2 2" xfId="25964"/>
    <cellStyle name="Normal 3 6 2 7 2 2 2" xfId="54698"/>
    <cellStyle name="Normal 3 6 2 7 2 3" xfId="40374"/>
    <cellStyle name="Normal 3 6 2 7 3" xfId="18801"/>
    <cellStyle name="Normal 3 6 2 7 3 2" xfId="47536"/>
    <cellStyle name="Normal 3 6 2 7 4" xfId="33212"/>
    <cellStyle name="Normal 3 6 2 8" xfId="7984"/>
    <cellStyle name="Normal 3 6 2 8 2" xfId="22382"/>
    <cellStyle name="Normal 3 6 2 8 2 2" xfId="51117"/>
    <cellStyle name="Normal 3 6 2 8 3" xfId="36793"/>
    <cellStyle name="Normal 3 6 2 9" xfId="15219"/>
    <cellStyle name="Normal 3 6 2 9 2" xfId="43955"/>
    <cellStyle name="Normal 3 6 3" xfId="580"/>
    <cellStyle name="Normal 3 6 3 2" xfId="857"/>
    <cellStyle name="Normal 3 6 3 2 2" xfId="1304"/>
    <cellStyle name="Normal 3 6 3 2 2 2" xfId="2287"/>
    <cellStyle name="Normal 3 6 3 2 2 2 2" xfId="4079"/>
    <cellStyle name="Normal 3 6 3 2 2 2 2 2" xfId="7738"/>
    <cellStyle name="Normal 3 6 3 2 2 2 2 2 2" xfId="14998"/>
    <cellStyle name="Normal 3 6 3 2 2 2 2 2 2 2" xfId="29376"/>
    <cellStyle name="Normal 3 6 3 2 2 2 2 2 2 2 2" xfId="58110"/>
    <cellStyle name="Normal 3 6 3 2 2 2 2 2 2 3" xfId="43786"/>
    <cellStyle name="Normal 3 6 3 2 2 2 2 2 3" xfId="22213"/>
    <cellStyle name="Normal 3 6 3 2 2 2 2 2 3 2" xfId="50948"/>
    <cellStyle name="Normal 3 6 3 2 2 2 2 2 4" xfId="36624"/>
    <cellStyle name="Normal 3 6 3 2 2 2 2 3" xfId="11411"/>
    <cellStyle name="Normal 3 6 3 2 2 2 2 3 2" xfId="25794"/>
    <cellStyle name="Normal 3 6 3 2 2 2 2 3 2 2" xfId="54529"/>
    <cellStyle name="Normal 3 6 3 2 2 2 2 3 3" xfId="40205"/>
    <cellStyle name="Normal 3 6 3 2 2 2 2 4" xfId="18631"/>
    <cellStyle name="Normal 3 6 3 2 2 2 2 4 2" xfId="47367"/>
    <cellStyle name="Normal 3 6 3 2 2 2 2 5" xfId="33043"/>
    <cellStyle name="Normal 3 6 3 2 2 2 3" xfId="5948"/>
    <cellStyle name="Normal 3 6 3 2 2 2 3 2" xfId="13208"/>
    <cellStyle name="Normal 3 6 3 2 2 2 3 2 2" xfId="27586"/>
    <cellStyle name="Normal 3 6 3 2 2 2 3 2 2 2" xfId="56320"/>
    <cellStyle name="Normal 3 6 3 2 2 2 3 2 3" xfId="41996"/>
    <cellStyle name="Normal 3 6 3 2 2 2 3 3" xfId="20423"/>
    <cellStyle name="Normal 3 6 3 2 2 2 3 3 2" xfId="49158"/>
    <cellStyle name="Normal 3 6 3 2 2 2 3 4" xfId="34834"/>
    <cellStyle name="Normal 3 6 3 2 2 2 4" xfId="9621"/>
    <cellStyle name="Normal 3 6 3 2 2 2 4 2" xfId="24004"/>
    <cellStyle name="Normal 3 6 3 2 2 2 4 2 2" xfId="52739"/>
    <cellStyle name="Normal 3 6 3 2 2 2 4 3" xfId="38415"/>
    <cellStyle name="Normal 3 6 3 2 2 2 5" xfId="16841"/>
    <cellStyle name="Normal 3 6 3 2 2 2 5 2" xfId="45577"/>
    <cellStyle name="Normal 3 6 3 2 2 2 6" xfId="31253"/>
    <cellStyle name="Normal 3 6 3 2 2 3" xfId="3183"/>
    <cellStyle name="Normal 3 6 3 2 2 3 2" xfId="6843"/>
    <cellStyle name="Normal 3 6 3 2 2 3 2 2" xfId="14103"/>
    <cellStyle name="Normal 3 6 3 2 2 3 2 2 2" xfId="28481"/>
    <cellStyle name="Normal 3 6 3 2 2 3 2 2 2 2" xfId="57215"/>
    <cellStyle name="Normal 3 6 3 2 2 3 2 2 3" xfId="42891"/>
    <cellStyle name="Normal 3 6 3 2 2 3 2 3" xfId="21318"/>
    <cellStyle name="Normal 3 6 3 2 2 3 2 3 2" xfId="50053"/>
    <cellStyle name="Normal 3 6 3 2 2 3 2 4" xfId="35729"/>
    <cellStyle name="Normal 3 6 3 2 2 3 3" xfId="10516"/>
    <cellStyle name="Normal 3 6 3 2 2 3 3 2" xfId="24899"/>
    <cellStyle name="Normal 3 6 3 2 2 3 3 2 2" xfId="53634"/>
    <cellStyle name="Normal 3 6 3 2 2 3 3 3" xfId="39310"/>
    <cellStyle name="Normal 3 6 3 2 2 3 4" xfId="17736"/>
    <cellStyle name="Normal 3 6 3 2 2 3 4 2" xfId="46472"/>
    <cellStyle name="Normal 3 6 3 2 2 3 5" xfId="32148"/>
    <cellStyle name="Normal 3 6 3 2 2 4" xfId="5048"/>
    <cellStyle name="Normal 3 6 3 2 2 4 2" xfId="12313"/>
    <cellStyle name="Normal 3 6 3 2 2 4 2 2" xfId="26691"/>
    <cellStyle name="Normal 3 6 3 2 2 4 2 2 2" xfId="55425"/>
    <cellStyle name="Normal 3 6 3 2 2 4 2 3" xfId="41101"/>
    <cellStyle name="Normal 3 6 3 2 2 4 3" xfId="19528"/>
    <cellStyle name="Normal 3 6 3 2 2 4 3 2" xfId="48263"/>
    <cellStyle name="Normal 3 6 3 2 2 4 4" xfId="33939"/>
    <cellStyle name="Normal 3 6 3 2 2 5" xfId="8720"/>
    <cellStyle name="Normal 3 6 3 2 2 5 2" xfId="23109"/>
    <cellStyle name="Normal 3 6 3 2 2 5 2 2" xfId="51844"/>
    <cellStyle name="Normal 3 6 3 2 2 5 3" xfId="37520"/>
    <cellStyle name="Normal 3 6 3 2 2 6" xfId="15946"/>
    <cellStyle name="Normal 3 6 3 2 2 6 2" xfId="44682"/>
    <cellStyle name="Normal 3 6 3 2 2 7" xfId="30358"/>
    <cellStyle name="Normal 3 6 3 2 3" xfId="1840"/>
    <cellStyle name="Normal 3 6 3 2 3 2" xfId="3632"/>
    <cellStyle name="Normal 3 6 3 2 3 2 2" xfId="7291"/>
    <cellStyle name="Normal 3 6 3 2 3 2 2 2" xfId="14551"/>
    <cellStyle name="Normal 3 6 3 2 3 2 2 2 2" xfId="28929"/>
    <cellStyle name="Normal 3 6 3 2 3 2 2 2 2 2" xfId="57663"/>
    <cellStyle name="Normal 3 6 3 2 3 2 2 2 3" xfId="43339"/>
    <cellStyle name="Normal 3 6 3 2 3 2 2 3" xfId="21766"/>
    <cellStyle name="Normal 3 6 3 2 3 2 2 3 2" xfId="50501"/>
    <cellStyle name="Normal 3 6 3 2 3 2 2 4" xfId="36177"/>
    <cellStyle name="Normal 3 6 3 2 3 2 3" xfId="10964"/>
    <cellStyle name="Normal 3 6 3 2 3 2 3 2" xfId="25347"/>
    <cellStyle name="Normal 3 6 3 2 3 2 3 2 2" xfId="54082"/>
    <cellStyle name="Normal 3 6 3 2 3 2 3 3" xfId="39758"/>
    <cellStyle name="Normal 3 6 3 2 3 2 4" xfId="18184"/>
    <cellStyle name="Normal 3 6 3 2 3 2 4 2" xfId="46920"/>
    <cellStyle name="Normal 3 6 3 2 3 2 5" xfId="32596"/>
    <cellStyle name="Normal 3 6 3 2 3 3" xfId="5501"/>
    <cellStyle name="Normal 3 6 3 2 3 3 2" xfId="12761"/>
    <cellStyle name="Normal 3 6 3 2 3 3 2 2" xfId="27139"/>
    <cellStyle name="Normal 3 6 3 2 3 3 2 2 2" xfId="55873"/>
    <cellStyle name="Normal 3 6 3 2 3 3 2 3" xfId="41549"/>
    <cellStyle name="Normal 3 6 3 2 3 3 3" xfId="19976"/>
    <cellStyle name="Normal 3 6 3 2 3 3 3 2" xfId="48711"/>
    <cellStyle name="Normal 3 6 3 2 3 3 4" xfId="34387"/>
    <cellStyle name="Normal 3 6 3 2 3 4" xfId="9174"/>
    <cellStyle name="Normal 3 6 3 2 3 4 2" xfId="23557"/>
    <cellStyle name="Normal 3 6 3 2 3 4 2 2" xfId="52292"/>
    <cellStyle name="Normal 3 6 3 2 3 4 3" xfId="37968"/>
    <cellStyle name="Normal 3 6 3 2 3 5" xfId="16394"/>
    <cellStyle name="Normal 3 6 3 2 3 5 2" xfId="45130"/>
    <cellStyle name="Normal 3 6 3 2 3 6" xfId="30806"/>
    <cellStyle name="Normal 3 6 3 2 4" xfId="2736"/>
    <cellStyle name="Normal 3 6 3 2 4 2" xfId="6396"/>
    <cellStyle name="Normal 3 6 3 2 4 2 2" xfId="13656"/>
    <cellStyle name="Normal 3 6 3 2 4 2 2 2" xfId="28034"/>
    <cellStyle name="Normal 3 6 3 2 4 2 2 2 2" xfId="56768"/>
    <cellStyle name="Normal 3 6 3 2 4 2 2 3" xfId="42444"/>
    <cellStyle name="Normal 3 6 3 2 4 2 3" xfId="20871"/>
    <cellStyle name="Normal 3 6 3 2 4 2 3 2" xfId="49606"/>
    <cellStyle name="Normal 3 6 3 2 4 2 4" xfId="35282"/>
    <cellStyle name="Normal 3 6 3 2 4 3" xfId="10069"/>
    <cellStyle name="Normal 3 6 3 2 4 3 2" xfId="24452"/>
    <cellStyle name="Normal 3 6 3 2 4 3 2 2" xfId="53187"/>
    <cellStyle name="Normal 3 6 3 2 4 3 3" xfId="38863"/>
    <cellStyle name="Normal 3 6 3 2 4 4" xfId="17289"/>
    <cellStyle name="Normal 3 6 3 2 4 4 2" xfId="46025"/>
    <cellStyle name="Normal 3 6 3 2 4 5" xfId="31701"/>
    <cellStyle name="Normal 3 6 3 2 5" xfId="4601"/>
    <cellStyle name="Normal 3 6 3 2 5 2" xfId="11866"/>
    <cellStyle name="Normal 3 6 3 2 5 2 2" xfId="26244"/>
    <cellStyle name="Normal 3 6 3 2 5 2 2 2" xfId="54978"/>
    <cellStyle name="Normal 3 6 3 2 5 2 3" xfId="40654"/>
    <cellStyle name="Normal 3 6 3 2 5 3" xfId="19081"/>
    <cellStyle name="Normal 3 6 3 2 5 3 2" xfId="47816"/>
    <cellStyle name="Normal 3 6 3 2 5 4" xfId="33492"/>
    <cellStyle name="Normal 3 6 3 2 6" xfId="8273"/>
    <cellStyle name="Normal 3 6 3 2 6 2" xfId="22662"/>
    <cellStyle name="Normal 3 6 3 2 6 2 2" xfId="51397"/>
    <cellStyle name="Normal 3 6 3 2 6 3" xfId="37073"/>
    <cellStyle name="Normal 3 6 3 2 7" xfId="15499"/>
    <cellStyle name="Normal 3 6 3 2 7 2" xfId="44235"/>
    <cellStyle name="Normal 3 6 3 2 8" xfId="29911"/>
    <cellStyle name="Normal 3 6 3 3" xfId="1080"/>
    <cellStyle name="Normal 3 6 3 3 2" xfId="2063"/>
    <cellStyle name="Normal 3 6 3 3 2 2" xfId="3855"/>
    <cellStyle name="Normal 3 6 3 3 2 2 2" xfId="7514"/>
    <cellStyle name="Normal 3 6 3 3 2 2 2 2" xfId="14774"/>
    <cellStyle name="Normal 3 6 3 3 2 2 2 2 2" xfId="29152"/>
    <cellStyle name="Normal 3 6 3 3 2 2 2 2 2 2" xfId="57886"/>
    <cellStyle name="Normal 3 6 3 3 2 2 2 2 3" xfId="43562"/>
    <cellStyle name="Normal 3 6 3 3 2 2 2 3" xfId="21989"/>
    <cellStyle name="Normal 3 6 3 3 2 2 2 3 2" xfId="50724"/>
    <cellStyle name="Normal 3 6 3 3 2 2 2 4" xfId="36400"/>
    <cellStyle name="Normal 3 6 3 3 2 2 3" xfId="11187"/>
    <cellStyle name="Normal 3 6 3 3 2 2 3 2" xfId="25570"/>
    <cellStyle name="Normal 3 6 3 3 2 2 3 2 2" xfId="54305"/>
    <cellStyle name="Normal 3 6 3 3 2 2 3 3" xfId="39981"/>
    <cellStyle name="Normal 3 6 3 3 2 2 4" xfId="18407"/>
    <cellStyle name="Normal 3 6 3 3 2 2 4 2" xfId="47143"/>
    <cellStyle name="Normal 3 6 3 3 2 2 5" xfId="32819"/>
    <cellStyle name="Normal 3 6 3 3 2 3" xfId="5724"/>
    <cellStyle name="Normal 3 6 3 3 2 3 2" xfId="12984"/>
    <cellStyle name="Normal 3 6 3 3 2 3 2 2" xfId="27362"/>
    <cellStyle name="Normal 3 6 3 3 2 3 2 2 2" xfId="56096"/>
    <cellStyle name="Normal 3 6 3 3 2 3 2 3" xfId="41772"/>
    <cellStyle name="Normal 3 6 3 3 2 3 3" xfId="20199"/>
    <cellStyle name="Normal 3 6 3 3 2 3 3 2" xfId="48934"/>
    <cellStyle name="Normal 3 6 3 3 2 3 4" xfId="34610"/>
    <cellStyle name="Normal 3 6 3 3 2 4" xfId="9397"/>
    <cellStyle name="Normal 3 6 3 3 2 4 2" xfId="23780"/>
    <cellStyle name="Normal 3 6 3 3 2 4 2 2" xfId="52515"/>
    <cellStyle name="Normal 3 6 3 3 2 4 3" xfId="38191"/>
    <cellStyle name="Normal 3 6 3 3 2 5" xfId="16617"/>
    <cellStyle name="Normal 3 6 3 3 2 5 2" xfId="45353"/>
    <cellStyle name="Normal 3 6 3 3 2 6" xfId="31029"/>
    <cellStyle name="Normal 3 6 3 3 3" xfId="2959"/>
    <cellStyle name="Normal 3 6 3 3 3 2" xfId="6619"/>
    <cellStyle name="Normal 3 6 3 3 3 2 2" xfId="13879"/>
    <cellStyle name="Normal 3 6 3 3 3 2 2 2" xfId="28257"/>
    <cellStyle name="Normal 3 6 3 3 3 2 2 2 2" xfId="56991"/>
    <cellStyle name="Normal 3 6 3 3 3 2 2 3" xfId="42667"/>
    <cellStyle name="Normal 3 6 3 3 3 2 3" xfId="21094"/>
    <cellStyle name="Normal 3 6 3 3 3 2 3 2" xfId="49829"/>
    <cellStyle name="Normal 3 6 3 3 3 2 4" xfId="35505"/>
    <cellStyle name="Normal 3 6 3 3 3 3" xfId="10292"/>
    <cellStyle name="Normal 3 6 3 3 3 3 2" xfId="24675"/>
    <cellStyle name="Normal 3 6 3 3 3 3 2 2" xfId="53410"/>
    <cellStyle name="Normal 3 6 3 3 3 3 3" xfId="39086"/>
    <cellStyle name="Normal 3 6 3 3 3 4" xfId="17512"/>
    <cellStyle name="Normal 3 6 3 3 3 4 2" xfId="46248"/>
    <cellStyle name="Normal 3 6 3 3 3 5" xfId="31924"/>
    <cellStyle name="Normal 3 6 3 3 4" xfId="4824"/>
    <cellStyle name="Normal 3 6 3 3 4 2" xfId="12089"/>
    <cellStyle name="Normal 3 6 3 3 4 2 2" xfId="26467"/>
    <cellStyle name="Normal 3 6 3 3 4 2 2 2" xfId="55201"/>
    <cellStyle name="Normal 3 6 3 3 4 2 3" xfId="40877"/>
    <cellStyle name="Normal 3 6 3 3 4 3" xfId="19304"/>
    <cellStyle name="Normal 3 6 3 3 4 3 2" xfId="48039"/>
    <cellStyle name="Normal 3 6 3 3 4 4" xfId="33715"/>
    <cellStyle name="Normal 3 6 3 3 5" xfId="8496"/>
    <cellStyle name="Normal 3 6 3 3 5 2" xfId="22885"/>
    <cellStyle name="Normal 3 6 3 3 5 2 2" xfId="51620"/>
    <cellStyle name="Normal 3 6 3 3 5 3" xfId="37296"/>
    <cellStyle name="Normal 3 6 3 3 6" xfId="15722"/>
    <cellStyle name="Normal 3 6 3 3 6 2" xfId="44458"/>
    <cellStyle name="Normal 3 6 3 3 7" xfId="30134"/>
    <cellStyle name="Normal 3 6 3 4" xfId="1612"/>
    <cellStyle name="Normal 3 6 3 4 2" xfId="3408"/>
    <cellStyle name="Normal 3 6 3 4 2 2" xfId="7067"/>
    <cellStyle name="Normal 3 6 3 4 2 2 2" xfId="14327"/>
    <cellStyle name="Normal 3 6 3 4 2 2 2 2" xfId="28705"/>
    <cellStyle name="Normal 3 6 3 4 2 2 2 2 2" xfId="57439"/>
    <cellStyle name="Normal 3 6 3 4 2 2 2 3" xfId="43115"/>
    <cellStyle name="Normal 3 6 3 4 2 2 3" xfId="21542"/>
    <cellStyle name="Normal 3 6 3 4 2 2 3 2" xfId="50277"/>
    <cellStyle name="Normal 3 6 3 4 2 2 4" xfId="35953"/>
    <cellStyle name="Normal 3 6 3 4 2 3" xfId="10740"/>
    <cellStyle name="Normal 3 6 3 4 2 3 2" xfId="25123"/>
    <cellStyle name="Normal 3 6 3 4 2 3 2 2" xfId="53858"/>
    <cellStyle name="Normal 3 6 3 4 2 3 3" xfId="39534"/>
    <cellStyle name="Normal 3 6 3 4 2 4" xfId="17960"/>
    <cellStyle name="Normal 3 6 3 4 2 4 2" xfId="46696"/>
    <cellStyle name="Normal 3 6 3 4 2 5" xfId="32372"/>
    <cellStyle name="Normal 3 6 3 4 3" xfId="5277"/>
    <cellStyle name="Normal 3 6 3 4 3 2" xfId="12537"/>
    <cellStyle name="Normal 3 6 3 4 3 2 2" xfId="26915"/>
    <cellStyle name="Normal 3 6 3 4 3 2 2 2" xfId="55649"/>
    <cellStyle name="Normal 3 6 3 4 3 2 3" xfId="41325"/>
    <cellStyle name="Normal 3 6 3 4 3 3" xfId="19752"/>
    <cellStyle name="Normal 3 6 3 4 3 3 2" xfId="48487"/>
    <cellStyle name="Normal 3 6 3 4 3 4" xfId="34163"/>
    <cellStyle name="Normal 3 6 3 4 4" xfId="8950"/>
    <cellStyle name="Normal 3 6 3 4 4 2" xfId="23333"/>
    <cellStyle name="Normal 3 6 3 4 4 2 2" xfId="52068"/>
    <cellStyle name="Normal 3 6 3 4 4 3" xfId="37744"/>
    <cellStyle name="Normal 3 6 3 4 5" xfId="16170"/>
    <cellStyle name="Normal 3 6 3 4 5 2" xfId="44906"/>
    <cellStyle name="Normal 3 6 3 4 6" xfId="30582"/>
    <cellStyle name="Normal 3 6 3 5" xfId="2512"/>
    <cellStyle name="Normal 3 6 3 5 2" xfId="6172"/>
    <cellStyle name="Normal 3 6 3 5 2 2" xfId="13432"/>
    <cellStyle name="Normal 3 6 3 5 2 2 2" xfId="27810"/>
    <cellStyle name="Normal 3 6 3 5 2 2 2 2" xfId="56544"/>
    <cellStyle name="Normal 3 6 3 5 2 2 3" xfId="42220"/>
    <cellStyle name="Normal 3 6 3 5 2 3" xfId="20647"/>
    <cellStyle name="Normal 3 6 3 5 2 3 2" xfId="49382"/>
    <cellStyle name="Normal 3 6 3 5 2 4" xfId="35058"/>
    <cellStyle name="Normal 3 6 3 5 3" xfId="9845"/>
    <cellStyle name="Normal 3 6 3 5 3 2" xfId="24228"/>
    <cellStyle name="Normal 3 6 3 5 3 2 2" xfId="52963"/>
    <cellStyle name="Normal 3 6 3 5 3 3" xfId="38639"/>
    <cellStyle name="Normal 3 6 3 5 4" xfId="17065"/>
    <cellStyle name="Normal 3 6 3 5 4 2" xfId="45801"/>
    <cellStyle name="Normal 3 6 3 5 5" xfId="31477"/>
    <cellStyle name="Normal 3 6 3 6" xfId="4375"/>
    <cellStyle name="Normal 3 6 3 6 2" xfId="11642"/>
    <cellStyle name="Normal 3 6 3 6 2 2" xfId="26020"/>
    <cellStyle name="Normal 3 6 3 6 2 2 2" xfId="54754"/>
    <cellStyle name="Normal 3 6 3 6 2 3" xfId="40430"/>
    <cellStyle name="Normal 3 6 3 6 3" xfId="18857"/>
    <cellStyle name="Normal 3 6 3 6 3 2" xfId="47592"/>
    <cellStyle name="Normal 3 6 3 6 4" xfId="33268"/>
    <cellStyle name="Normal 3 6 3 7" xfId="8046"/>
    <cellStyle name="Normal 3 6 3 7 2" xfId="22438"/>
    <cellStyle name="Normal 3 6 3 7 2 2" xfId="51173"/>
    <cellStyle name="Normal 3 6 3 7 3" xfId="36849"/>
    <cellStyle name="Normal 3 6 3 8" xfId="15275"/>
    <cellStyle name="Normal 3 6 3 8 2" xfId="44011"/>
    <cellStyle name="Normal 3 6 3 9" xfId="29687"/>
    <cellStyle name="Normal 3 6 4" xfId="742"/>
    <cellStyle name="Normal 3 6 4 2" xfId="1192"/>
    <cellStyle name="Normal 3 6 4 2 2" xfId="2175"/>
    <cellStyle name="Normal 3 6 4 2 2 2" xfId="3967"/>
    <cellStyle name="Normal 3 6 4 2 2 2 2" xfId="7626"/>
    <cellStyle name="Normal 3 6 4 2 2 2 2 2" xfId="14886"/>
    <cellStyle name="Normal 3 6 4 2 2 2 2 2 2" xfId="29264"/>
    <cellStyle name="Normal 3 6 4 2 2 2 2 2 2 2" xfId="57998"/>
    <cellStyle name="Normal 3 6 4 2 2 2 2 2 3" xfId="43674"/>
    <cellStyle name="Normal 3 6 4 2 2 2 2 3" xfId="22101"/>
    <cellStyle name="Normal 3 6 4 2 2 2 2 3 2" xfId="50836"/>
    <cellStyle name="Normal 3 6 4 2 2 2 2 4" xfId="36512"/>
    <cellStyle name="Normal 3 6 4 2 2 2 3" xfId="11299"/>
    <cellStyle name="Normal 3 6 4 2 2 2 3 2" xfId="25682"/>
    <cellStyle name="Normal 3 6 4 2 2 2 3 2 2" xfId="54417"/>
    <cellStyle name="Normal 3 6 4 2 2 2 3 3" xfId="40093"/>
    <cellStyle name="Normal 3 6 4 2 2 2 4" xfId="18519"/>
    <cellStyle name="Normal 3 6 4 2 2 2 4 2" xfId="47255"/>
    <cellStyle name="Normal 3 6 4 2 2 2 5" xfId="32931"/>
    <cellStyle name="Normal 3 6 4 2 2 3" xfId="5836"/>
    <cellStyle name="Normal 3 6 4 2 2 3 2" xfId="13096"/>
    <cellStyle name="Normal 3 6 4 2 2 3 2 2" xfId="27474"/>
    <cellStyle name="Normal 3 6 4 2 2 3 2 2 2" xfId="56208"/>
    <cellStyle name="Normal 3 6 4 2 2 3 2 3" xfId="41884"/>
    <cellStyle name="Normal 3 6 4 2 2 3 3" xfId="20311"/>
    <cellStyle name="Normal 3 6 4 2 2 3 3 2" xfId="49046"/>
    <cellStyle name="Normal 3 6 4 2 2 3 4" xfId="34722"/>
    <cellStyle name="Normal 3 6 4 2 2 4" xfId="9509"/>
    <cellStyle name="Normal 3 6 4 2 2 4 2" xfId="23892"/>
    <cellStyle name="Normal 3 6 4 2 2 4 2 2" xfId="52627"/>
    <cellStyle name="Normal 3 6 4 2 2 4 3" xfId="38303"/>
    <cellStyle name="Normal 3 6 4 2 2 5" xfId="16729"/>
    <cellStyle name="Normal 3 6 4 2 2 5 2" xfId="45465"/>
    <cellStyle name="Normal 3 6 4 2 2 6" xfId="31141"/>
    <cellStyle name="Normal 3 6 4 2 3" xfId="3071"/>
    <cellStyle name="Normal 3 6 4 2 3 2" xfId="6731"/>
    <cellStyle name="Normal 3 6 4 2 3 2 2" xfId="13991"/>
    <cellStyle name="Normal 3 6 4 2 3 2 2 2" xfId="28369"/>
    <cellStyle name="Normal 3 6 4 2 3 2 2 2 2" xfId="57103"/>
    <cellStyle name="Normal 3 6 4 2 3 2 2 3" xfId="42779"/>
    <cellStyle name="Normal 3 6 4 2 3 2 3" xfId="21206"/>
    <cellStyle name="Normal 3 6 4 2 3 2 3 2" xfId="49941"/>
    <cellStyle name="Normal 3 6 4 2 3 2 4" xfId="35617"/>
    <cellStyle name="Normal 3 6 4 2 3 3" xfId="10404"/>
    <cellStyle name="Normal 3 6 4 2 3 3 2" xfId="24787"/>
    <cellStyle name="Normal 3 6 4 2 3 3 2 2" xfId="53522"/>
    <cellStyle name="Normal 3 6 4 2 3 3 3" xfId="39198"/>
    <cellStyle name="Normal 3 6 4 2 3 4" xfId="17624"/>
    <cellStyle name="Normal 3 6 4 2 3 4 2" xfId="46360"/>
    <cellStyle name="Normal 3 6 4 2 3 5" xfId="32036"/>
    <cellStyle name="Normal 3 6 4 2 4" xfId="4936"/>
    <cellStyle name="Normal 3 6 4 2 4 2" xfId="12201"/>
    <cellStyle name="Normal 3 6 4 2 4 2 2" xfId="26579"/>
    <cellStyle name="Normal 3 6 4 2 4 2 2 2" xfId="55313"/>
    <cellStyle name="Normal 3 6 4 2 4 2 3" xfId="40989"/>
    <cellStyle name="Normal 3 6 4 2 4 3" xfId="19416"/>
    <cellStyle name="Normal 3 6 4 2 4 3 2" xfId="48151"/>
    <cellStyle name="Normal 3 6 4 2 4 4" xfId="33827"/>
    <cellStyle name="Normal 3 6 4 2 5" xfId="8608"/>
    <cellStyle name="Normal 3 6 4 2 5 2" xfId="22997"/>
    <cellStyle name="Normal 3 6 4 2 5 2 2" xfId="51732"/>
    <cellStyle name="Normal 3 6 4 2 5 3" xfId="37408"/>
    <cellStyle name="Normal 3 6 4 2 6" xfId="15834"/>
    <cellStyle name="Normal 3 6 4 2 6 2" xfId="44570"/>
    <cellStyle name="Normal 3 6 4 2 7" xfId="30246"/>
    <cellStyle name="Normal 3 6 4 3" xfId="1728"/>
    <cellStyle name="Normal 3 6 4 3 2" xfId="3520"/>
    <cellStyle name="Normal 3 6 4 3 2 2" xfId="7179"/>
    <cellStyle name="Normal 3 6 4 3 2 2 2" xfId="14439"/>
    <cellStyle name="Normal 3 6 4 3 2 2 2 2" xfId="28817"/>
    <cellStyle name="Normal 3 6 4 3 2 2 2 2 2" xfId="57551"/>
    <cellStyle name="Normal 3 6 4 3 2 2 2 3" xfId="43227"/>
    <cellStyle name="Normal 3 6 4 3 2 2 3" xfId="21654"/>
    <cellStyle name="Normal 3 6 4 3 2 2 3 2" xfId="50389"/>
    <cellStyle name="Normal 3 6 4 3 2 2 4" xfId="36065"/>
    <cellStyle name="Normal 3 6 4 3 2 3" xfId="10852"/>
    <cellStyle name="Normal 3 6 4 3 2 3 2" xfId="25235"/>
    <cellStyle name="Normal 3 6 4 3 2 3 2 2" xfId="53970"/>
    <cellStyle name="Normal 3 6 4 3 2 3 3" xfId="39646"/>
    <cellStyle name="Normal 3 6 4 3 2 4" xfId="18072"/>
    <cellStyle name="Normal 3 6 4 3 2 4 2" xfId="46808"/>
    <cellStyle name="Normal 3 6 4 3 2 5" xfId="32484"/>
    <cellStyle name="Normal 3 6 4 3 3" xfId="5389"/>
    <cellStyle name="Normal 3 6 4 3 3 2" xfId="12649"/>
    <cellStyle name="Normal 3 6 4 3 3 2 2" xfId="27027"/>
    <cellStyle name="Normal 3 6 4 3 3 2 2 2" xfId="55761"/>
    <cellStyle name="Normal 3 6 4 3 3 2 3" xfId="41437"/>
    <cellStyle name="Normal 3 6 4 3 3 3" xfId="19864"/>
    <cellStyle name="Normal 3 6 4 3 3 3 2" xfId="48599"/>
    <cellStyle name="Normal 3 6 4 3 3 4" xfId="34275"/>
    <cellStyle name="Normal 3 6 4 3 4" xfId="9062"/>
    <cellStyle name="Normal 3 6 4 3 4 2" xfId="23445"/>
    <cellStyle name="Normal 3 6 4 3 4 2 2" xfId="52180"/>
    <cellStyle name="Normal 3 6 4 3 4 3" xfId="37856"/>
    <cellStyle name="Normal 3 6 4 3 5" xfId="16282"/>
    <cellStyle name="Normal 3 6 4 3 5 2" xfId="45018"/>
    <cellStyle name="Normal 3 6 4 3 6" xfId="30694"/>
    <cellStyle name="Normal 3 6 4 4" xfId="2624"/>
    <cellStyle name="Normal 3 6 4 4 2" xfId="6284"/>
    <cellStyle name="Normal 3 6 4 4 2 2" xfId="13544"/>
    <cellStyle name="Normal 3 6 4 4 2 2 2" xfId="27922"/>
    <cellStyle name="Normal 3 6 4 4 2 2 2 2" xfId="56656"/>
    <cellStyle name="Normal 3 6 4 4 2 2 3" xfId="42332"/>
    <cellStyle name="Normal 3 6 4 4 2 3" xfId="20759"/>
    <cellStyle name="Normal 3 6 4 4 2 3 2" xfId="49494"/>
    <cellStyle name="Normal 3 6 4 4 2 4" xfId="35170"/>
    <cellStyle name="Normal 3 6 4 4 3" xfId="9957"/>
    <cellStyle name="Normal 3 6 4 4 3 2" xfId="24340"/>
    <cellStyle name="Normal 3 6 4 4 3 2 2" xfId="53075"/>
    <cellStyle name="Normal 3 6 4 4 3 3" xfId="38751"/>
    <cellStyle name="Normal 3 6 4 4 4" xfId="17177"/>
    <cellStyle name="Normal 3 6 4 4 4 2" xfId="45913"/>
    <cellStyle name="Normal 3 6 4 4 5" xfId="31589"/>
    <cellStyle name="Normal 3 6 4 5" xfId="4488"/>
    <cellStyle name="Normal 3 6 4 5 2" xfId="11754"/>
    <cellStyle name="Normal 3 6 4 5 2 2" xfId="26132"/>
    <cellStyle name="Normal 3 6 4 5 2 2 2" xfId="54866"/>
    <cellStyle name="Normal 3 6 4 5 2 3" xfId="40542"/>
    <cellStyle name="Normal 3 6 4 5 3" xfId="18969"/>
    <cellStyle name="Normal 3 6 4 5 3 2" xfId="47704"/>
    <cellStyle name="Normal 3 6 4 5 4" xfId="33380"/>
    <cellStyle name="Normal 3 6 4 6" xfId="8161"/>
    <cellStyle name="Normal 3 6 4 6 2" xfId="22550"/>
    <cellStyle name="Normal 3 6 4 6 2 2" xfId="51285"/>
    <cellStyle name="Normal 3 6 4 6 3" xfId="36961"/>
    <cellStyle name="Normal 3 6 4 7" xfId="15387"/>
    <cellStyle name="Normal 3 6 4 7 2" xfId="44123"/>
    <cellStyle name="Normal 3 6 4 8" xfId="29799"/>
    <cellStyle name="Normal 3 6 5" xfId="968"/>
    <cellStyle name="Normal 3 6 5 2" xfId="1951"/>
    <cellStyle name="Normal 3 6 5 2 2" xfId="3743"/>
    <cellStyle name="Normal 3 6 5 2 2 2" xfId="7402"/>
    <cellStyle name="Normal 3 6 5 2 2 2 2" xfId="14662"/>
    <cellStyle name="Normal 3 6 5 2 2 2 2 2" xfId="29040"/>
    <cellStyle name="Normal 3 6 5 2 2 2 2 2 2" xfId="57774"/>
    <cellStyle name="Normal 3 6 5 2 2 2 2 3" xfId="43450"/>
    <cellStyle name="Normal 3 6 5 2 2 2 3" xfId="21877"/>
    <cellStyle name="Normal 3 6 5 2 2 2 3 2" xfId="50612"/>
    <cellStyle name="Normal 3 6 5 2 2 2 4" xfId="36288"/>
    <cellStyle name="Normal 3 6 5 2 2 3" xfId="11075"/>
    <cellStyle name="Normal 3 6 5 2 2 3 2" xfId="25458"/>
    <cellStyle name="Normal 3 6 5 2 2 3 2 2" xfId="54193"/>
    <cellStyle name="Normal 3 6 5 2 2 3 3" xfId="39869"/>
    <cellStyle name="Normal 3 6 5 2 2 4" xfId="18295"/>
    <cellStyle name="Normal 3 6 5 2 2 4 2" xfId="47031"/>
    <cellStyle name="Normal 3 6 5 2 2 5" xfId="32707"/>
    <cellStyle name="Normal 3 6 5 2 3" xfId="5612"/>
    <cellStyle name="Normal 3 6 5 2 3 2" xfId="12872"/>
    <cellStyle name="Normal 3 6 5 2 3 2 2" xfId="27250"/>
    <cellStyle name="Normal 3 6 5 2 3 2 2 2" xfId="55984"/>
    <cellStyle name="Normal 3 6 5 2 3 2 3" xfId="41660"/>
    <cellStyle name="Normal 3 6 5 2 3 3" xfId="20087"/>
    <cellStyle name="Normal 3 6 5 2 3 3 2" xfId="48822"/>
    <cellStyle name="Normal 3 6 5 2 3 4" xfId="34498"/>
    <cellStyle name="Normal 3 6 5 2 4" xfId="9285"/>
    <cellStyle name="Normal 3 6 5 2 4 2" xfId="23668"/>
    <cellStyle name="Normal 3 6 5 2 4 2 2" xfId="52403"/>
    <cellStyle name="Normal 3 6 5 2 4 3" xfId="38079"/>
    <cellStyle name="Normal 3 6 5 2 5" xfId="16505"/>
    <cellStyle name="Normal 3 6 5 2 5 2" xfId="45241"/>
    <cellStyle name="Normal 3 6 5 2 6" xfId="30917"/>
    <cellStyle name="Normal 3 6 5 3" xfId="2847"/>
    <cellStyle name="Normal 3 6 5 3 2" xfId="6507"/>
    <cellStyle name="Normal 3 6 5 3 2 2" xfId="13767"/>
    <cellStyle name="Normal 3 6 5 3 2 2 2" xfId="28145"/>
    <cellStyle name="Normal 3 6 5 3 2 2 2 2" xfId="56879"/>
    <cellStyle name="Normal 3 6 5 3 2 2 3" xfId="42555"/>
    <cellStyle name="Normal 3 6 5 3 2 3" xfId="20982"/>
    <cellStyle name="Normal 3 6 5 3 2 3 2" xfId="49717"/>
    <cellStyle name="Normal 3 6 5 3 2 4" xfId="35393"/>
    <cellStyle name="Normal 3 6 5 3 3" xfId="10180"/>
    <cellStyle name="Normal 3 6 5 3 3 2" xfId="24563"/>
    <cellStyle name="Normal 3 6 5 3 3 2 2" xfId="53298"/>
    <cellStyle name="Normal 3 6 5 3 3 3" xfId="38974"/>
    <cellStyle name="Normal 3 6 5 3 4" xfId="17400"/>
    <cellStyle name="Normal 3 6 5 3 4 2" xfId="46136"/>
    <cellStyle name="Normal 3 6 5 3 5" xfId="31812"/>
    <cellStyle name="Normal 3 6 5 4" xfId="4712"/>
    <cellStyle name="Normal 3 6 5 4 2" xfId="11977"/>
    <cellStyle name="Normal 3 6 5 4 2 2" xfId="26355"/>
    <cellStyle name="Normal 3 6 5 4 2 2 2" xfId="55089"/>
    <cellStyle name="Normal 3 6 5 4 2 3" xfId="40765"/>
    <cellStyle name="Normal 3 6 5 4 3" xfId="19192"/>
    <cellStyle name="Normal 3 6 5 4 3 2" xfId="47927"/>
    <cellStyle name="Normal 3 6 5 4 4" xfId="33603"/>
    <cellStyle name="Normal 3 6 5 5" xfId="8384"/>
    <cellStyle name="Normal 3 6 5 5 2" xfId="22773"/>
    <cellStyle name="Normal 3 6 5 5 2 2" xfId="51508"/>
    <cellStyle name="Normal 3 6 5 5 3" xfId="37184"/>
    <cellStyle name="Normal 3 6 5 6" xfId="15610"/>
    <cellStyle name="Normal 3 6 5 6 2" xfId="44346"/>
    <cellStyle name="Normal 3 6 5 7" xfId="30022"/>
    <cellStyle name="Normal 3 6 6" xfId="1487"/>
    <cellStyle name="Normal 3 6 6 2" xfId="3296"/>
    <cellStyle name="Normal 3 6 6 2 2" xfId="6955"/>
    <cellStyle name="Normal 3 6 6 2 2 2" xfId="14215"/>
    <cellStyle name="Normal 3 6 6 2 2 2 2" xfId="28593"/>
    <cellStyle name="Normal 3 6 6 2 2 2 2 2" xfId="57327"/>
    <cellStyle name="Normal 3 6 6 2 2 2 3" xfId="43003"/>
    <cellStyle name="Normal 3 6 6 2 2 3" xfId="21430"/>
    <cellStyle name="Normal 3 6 6 2 2 3 2" xfId="50165"/>
    <cellStyle name="Normal 3 6 6 2 2 4" xfId="35841"/>
    <cellStyle name="Normal 3 6 6 2 3" xfId="10628"/>
    <cellStyle name="Normal 3 6 6 2 3 2" xfId="25011"/>
    <cellStyle name="Normal 3 6 6 2 3 2 2" xfId="53746"/>
    <cellStyle name="Normal 3 6 6 2 3 3" xfId="39422"/>
    <cellStyle name="Normal 3 6 6 2 4" xfId="17848"/>
    <cellStyle name="Normal 3 6 6 2 4 2" xfId="46584"/>
    <cellStyle name="Normal 3 6 6 2 5" xfId="32260"/>
    <cellStyle name="Normal 3 6 6 3" xfId="5164"/>
    <cellStyle name="Normal 3 6 6 3 2" xfId="12425"/>
    <cellStyle name="Normal 3 6 6 3 2 2" xfId="26803"/>
    <cellStyle name="Normal 3 6 6 3 2 2 2" xfId="55537"/>
    <cellStyle name="Normal 3 6 6 3 2 3" xfId="41213"/>
    <cellStyle name="Normal 3 6 6 3 3" xfId="19640"/>
    <cellStyle name="Normal 3 6 6 3 3 2" xfId="48375"/>
    <cellStyle name="Normal 3 6 6 3 4" xfId="34051"/>
    <cellStyle name="Normal 3 6 6 4" xfId="8838"/>
    <cellStyle name="Normal 3 6 6 4 2" xfId="23221"/>
    <cellStyle name="Normal 3 6 6 4 2 2" xfId="51956"/>
    <cellStyle name="Normal 3 6 6 4 3" xfId="37632"/>
    <cellStyle name="Normal 3 6 6 5" xfId="16058"/>
    <cellStyle name="Normal 3 6 6 5 2" xfId="44794"/>
    <cellStyle name="Normal 3 6 6 6" xfId="30470"/>
    <cellStyle name="Normal 3 6 7" xfId="2400"/>
    <cellStyle name="Normal 3 6 7 2" xfId="6060"/>
    <cellStyle name="Normal 3 6 7 2 2" xfId="13320"/>
    <cellStyle name="Normal 3 6 7 2 2 2" xfId="27698"/>
    <cellStyle name="Normal 3 6 7 2 2 2 2" xfId="56432"/>
    <cellStyle name="Normal 3 6 7 2 2 3" xfId="42108"/>
    <cellStyle name="Normal 3 6 7 2 3" xfId="20535"/>
    <cellStyle name="Normal 3 6 7 2 3 2" xfId="49270"/>
    <cellStyle name="Normal 3 6 7 2 4" xfId="34946"/>
    <cellStyle name="Normal 3 6 7 3" xfId="9733"/>
    <cellStyle name="Normal 3 6 7 3 2" xfId="24116"/>
    <cellStyle name="Normal 3 6 7 3 2 2" xfId="52851"/>
    <cellStyle name="Normal 3 6 7 3 3" xfId="38527"/>
    <cellStyle name="Normal 3 6 7 4" xfId="16953"/>
    <cellStyle name="Normal 3 6 7 4 2" xfId="45689"/>
    <cellStyle name="Normal 3 6 7 5" xfId="31365"/>
    <cellStyle name="Normal 3 6 8" xfId="4257"/>
    <cellStyle name="Normal 3 6 8 2" xfId="11529"/>
    <cellStyle name="Normal 3 6 8 2 2" xfId="25908"/>
    <cellStyle name="Normal 3 6 8 2 2 2" xfId="54642"/>
    <cellStyle name="Normal 3 6 8 2 3" xfId="40318"/>
    <cellStyle name="Normal 3 6 8 3" xfId="18745"/>
    <cellStyle name="Normal 3 6 8 3 2" xfId="47480"/>
    <cellStyle name="Normal 3 6 8 4" xfId="33156"/>
    <cellStyle name="Normal 3 6 9" xfId="7925"/>
    <cellStyle name="Normal 3 6 9 2" xfId="22326"/>
    <cellStyle name="Normal 3 6 9 2 2" xfId="51061"/>
    <cellStyle name="Normal 3 6 9 3" xfId="36737"/>
    <cellStyle name="Normal 3 7" xfId="413"/>
    <cellStyle name="Normal 3 7 10" xfId="29603"/>
    <cellStyle name="Normal 3 7 2" xfId="613"/>
    <cellStyle name="Normal 3 7 2 2" xfId="885"/>
    <cellStyle name="Normal 3 7 2 2 2" xfId="1332"/>
    <cellStyle name="Normal 3 7 2 2 2 2" xfId="2315"/>
    <cellStyle name="Normal 3 7 2 2 2 2 2" xfId="4107"/>
    <cellStyle name="Normal 3 7 2 2 2 2 2 2" xfId="7766"/>
    <cellStyle name="Normal 3 7 2 2 2 2 2 2 2" xfId="15026"/>
    <cellStyle name="Normal 3 7 2 2 2 2 2 2 2 2" xfId="29404"/>
    <cellStyle name="Normal 3 7 2 2 2 2 2 2 2 2 2" xfId="58138"/>
    <cellStyle name="Normal 3 7 2 2 2 2 2 2 2 3" xfId="43814"/>
    <cellStyle name="Normal 3 7 2 2 2 2 2 2 3" xfId="22241"/>
    <cellStyle name="Normal 3 7 2 2 2 2 2 2 3 2" xfId="50976"/>
    <cellStyle name="Normal 3 7 2 2 2 2 2 2 4" xfId="36652"/>
    <cellStyle name="Normal 3 7 2 2 2 2 2 3" xfId="11439"/>
    <cellStyle name="Normal 3 7 2 2 2 2 2 3 2" xfId="25822"/>
    <cellStyle name="Normal 3 7 2 2 2 2 2 3 2 2" xfId="54557"/>
    <cellStyle name="Normal 3 7 2 2 2 2 2 3 3" xfId="40233"/>
    <cellStyle name="Normal 3 7 2 2 2 2 2 4" xfId="18659"/>
    <cellStyle name="Normal 3 7 2 2 2 2 2 4 2" xfId="47395"/>
    <cellStyle name="Normal 3 7 2 2 2 2 2 5" xfId="33071"/>
    <cellStyle name="Normal 3 7 2 2 2 2 3" xfId="5976"/>
    <cellStyle name="Normal 3 7 2 2 2 2 3 2" xfId="13236"/>
    <cellStyle name="Normal 3 7 2 2 2 2 3 2 2" xfId="27614"/>
    <cellStyle name="Normal 3 7 2 2 2 2 3 2 2 2" xfId="56348"/>
    <cellStyle name="Normal 3 7 2 2 2 2 3 2 3" xfId="42024"/>
    <cellStyle name="Normal 3 7 2 2 2 2 3 3" xfId="20451"/>
    <cellStyle name="Normal 3 7 2 2 2 2 3 3 2" xfId="49186"/>
    <cellStyle name="Normal 3 7 2 2 2 2 3 4" xfId="34862"/>
    <cellStyle name="Normal 3 7 2 2 2 2 4" xfId="9649"/>
    <cellStyle name="Normal 3 7 2 2 2 2 4 2" xfId="24032"/>
    <cellStyle name="Normal 3 7 2 2 2 2 4 2 2" xfId="52767"/>
    <cellStyle name="Normal 3 7 2 2 2 2 4 3" xfId="38443"/>
    <cellStyle name="Normal 3 7 2 2 2 2 5" xfId="16869"/>
    <cellStyle name="Normal 3 7 2 2 2 2 5 2" xfId="45605"/>
    <cellStyle name="Normal 3 7 2 2 2 2 6" xfId="31281"/>
    <cellStyle name="Normal 3 7 2 2 2 3" xfId="3211"/>
    <cellStyle name="Normal 3 7 2 2 2 3 2" xfId="6871"/>
    <cellStyle name="Normal 3 7 2 2 2 3 2 2" xfId="14131"/>
    <cellStyle name="Normal 3 7 2 2 2 3 2 2 2" xfId="28509"/>
    <cellStyle name="Normal 3 7 2 2 2 3 2 2 2 2" xfId="57243"/>
    <cellStyle name="Normal 3 7 2 2 2 3 2 2 3" xfId="42919"/>
    <cellStyle name="Normal 3 7 2 2 2 3 2 3" xfId="21346"/>
    <cellStyle name="Normal 3 7 2 2 2 3 2 3 2" xfId="50081"/>
    <cellStyle name="Normal 3 7 2 2 2 3 2 4" xfId="35757"/>
    <cellStyle name="Normal 3 7 2 2 2 3 3" xfId="10544"/>
    <cellStyle name="Normal 3 7 2 2 2 3 3 2" xfId="24927"/>
    <cellStyle name="Normal 3 7 2 2 2 3 3 2 2" xfId="53662"/>
    <cellStyle name="Normal 3 7 2 2 2 3 3 3" xfId="39338"/>
    <cellStyle name="Normal 3 7 2 2 2 3 4" xfId="17764"/>
    <cellStyle name="Normal 3 7 2 2 2 3 4 2" xfId="46500"/>
    <cellStyle name="Normal 3 7 2 2 2 3 5" xfId="32176"/>
    <cellStyle name="Normal 3 7 2 2 2 4" xfId="5076"/>
    <cellStyle name="Normal 3 7 2 2 2 4 2" xfId="12341"/>
    <cellStyle name="Normal 3 7 2 2 2 4 2 2" xfId="26719"/>
    <cellStyle name="Normal 3 7 2 2 2 4 2 2 2" xfId="55453"/>
    <cellStyle name="Normal 3 7 2 2 2 4 2 3" xfId="41129"/>
    <cellStyle name="Normal 3 7 2 2 2 4 3" xfId="19556"/>
    <cellStyle name="Normal 3 7 2 2 2 4 3 2" xfId="48291"/>
    <cellStyle name="Normal 3 7 2 2 2 4 4" xfId="33967"/>
    <cellStyle name="Normal 3 7 2 2 2 5" xfId="8748"/>
    <cellStyle name="Normal 3 7 2 2 2 5 2" xfId="23137"/>
    <cellStyle name="Normal 3 7 2 2 2 5 2 2" xfId="51872"/>
    <cellStyle name="Normal 3 7 2 2 2 5 3" xfId="37548"/>
    <cellStyle name="Normal 3 7 2 2 2 6" xfId="15974"/>
    <cellStyle name="Normal 3 7 2 2 2 6 2" xfId="44710"/>
    <cellStyle name="Normal 3 7 2 2 2 7" xfId="30386"/>
    <cellStyle name="Normal 3 7 2 2 3" xfId="1868"/>
    <cellStyle name="Normal 3 7 2 2 3 2" xfId="3660"/>
    <cellStyle name="Normal 3 7 2 2 3 2 2" xfId="7319"/>
    <cellStyle name="Normal 3 7 2 2 3 2 2 2" xfId="14579"/>
    <cellStyle name="Normal 3 7 2 2 3 2 2 2 2" xfId="28957"/>
    <cellStyle name="Normal 3 7 2 2 3 2 2 2 2 2" xfId="57691"/>
    <cellStyle name="Normal 3 7 2 2 3 2 2 2 3" xfId="43367"/>
    <cellStyle name="Normal 3 7 2 2 3 2 2 3" xfId="21794"/>
    <cellStyle name="Normal 3 7 2 2 3 2 2 3 2" xfId="50529"/>
    <cellStyle name="Normal 3 7 2 2 3 2 2 4" xfId="36205"/>
    <cellStyle name="Normal 3 7 2 2 3 2 3" xfId="10992"/>
    <cellStyle name="Normal 3 7 2 2 3 2 3 2" xfId="25375"/>
    <cellStyle name="Normal 3 7 2 2 3 2 3 2 2" xfId="54110"/>
    <cellStyle name="Normal 3 7 2 2 3 2 3 3" xfId="39786"/>
    <cellStyle name="Normal 3 7 2 2 3 2 4" xfId="18212"/>
    <cellStyle name="Normal 3 7 2 2 3 2 4 2" xfId="46948"/>
    <cellStyle name="Normal 3 7 2 2 3 2 5" xfId="32624"/>
    <cellStyle name="Normal 3 7 2 2 3 3" xfId="5529"/>
    <cellStyle name="Normal 3 7 2 2 3 3 2" xfId="12789"/>
    <cellStyle name="Normal 3 7 2 2 3 3 2 2" xfId="27167"/>
    <cellStyle name="Normal 3 7 2 2 3 3 2 2 2" xfId="55901"/>
    <cellStyle name="Normal 3 7 2 2 3 3 2 3" xfId="41577"/>
    <cellStyle name="Normal 3 7 2 2 3 3 3" xfId="20004"/>
    <cellStyle name="Normal 3 7 2 2 3 3 3 2" xfId="48739"/>
    <cellStyle name="Normal 3 7 2 2 3 3 4" xfId="34415"/>
    <cellStyle name="Normal 3 7 2 2 3 4" xfId="9202"/>
    <cellStyle name="Normal 3 7 2 2 3 4 2" xfId="23585"/>
    <cellStyle name="Normal 3 7 2 2 3 4 2 2" xfId="52320"/>
    <cellStyle name="Normal 3 7 2 2 3 4 3" xfId="37996"/>
    <cellStyle name="Normal 3 7 2 2 3 5" xfId="16422"/>
    <cellStyle name="Normal 3 7 2 2 3 5 2" xfId="45158"/>
    <cellStyle name="Normal 3 7 2 2 3 6" xfId="30834"/>
    <cellStyle name="Normal 3 7 2 2 4" xfId="2764"/>
    <cellStyle name="Normal 3 7 2 2 4 2" xfId="6424"/>
    <cellStyle name="Normal 3 7 2 2 4 2 2" xfId="13684"/>
    <cellStyle name="Normal 3 7 2 2 4 2 2 2" xfId="28062"/>
    <cellStyle name="Normal 3 7 2 2 4 2 2 2 2" xfId="56796"/>
    <cellStyle name="Normal 3 7 2 2 4 2 2 3" xfId="42472"/>
    <cellStyle name="Normal 3 7 2 2 4 2 3" xfId="20899"/>
    <cellStyle name="Normal 3 7 2 2 4 2 3 2" xfId="49634"/>
    <cellStyle name="Normal 3 7 2 2 4 2 4" xfId="35310"/>
    <cellStyle name="Normal 3 7 2 2 4 3" xfId="10097"/>
    <cellStyle name="Normal 3 7 2 2 4 3 2" xfId="24480"/>
    <cellStyle name="Normal 3 7 2 2 4 3 2 2" xfId="53215"/>
    <cellStyle name="Normal 3 7 2 2 4 3 3" xfId="38891"/>
    <cellStyle name="Normal 3 7 2 2 4 4" xfId="17317"/>
    <cellStyle name="Normal 3 7 2 2 4 4 2" xfId="46053"/>
    <cellStyle name="Normal 3 7 2 2 4 5" xfId="31729"/>
    <cellStyle name="Normal 3 7 2 2 5" xfId="4629"/>
    <cellStyle name="Normal 3 7 2 2 5 2" xfId="11894"/>
    <cellStyle name="Normal 3 7 2 2 5 2 2" xfId="26272"/>
    <cellStyle name="Normal 3 7 2 2 5 2 2 2" xfId="55006"/>
    <cellStyle name="Normal 3 7 2 2 5 2 3" xfId="40682"/>
    <cellStyle name="Normal 3 7 2 2 5 3" xfId="19109"/>
    <cellStyle name="Normal 3 7 2 2 5 3 2" xfId="47844"/>
    <cellStyle name="Normal 3 7 2 2 5 4" xfId="33520"/>
    <cellStyle name="Normal 3 7 2 2 6" xfId="8301"/>
    <cellStyle name="Normal 3 7 2 2 6 2" xfId="22690"/>
    <cellStyle name="Normal 3 7 2 2 6 2 2" xfId="51425"/>
    <cellStyle name="Normal 3 7 2 2 6 3" xfId="37101"/>
    <cellStyle name="Normal 3 7 2 2 7" xfId="15527"/>
    <cellStyle name="Normal 3 7 2 2 7 2" xfId="44263"/>
    <cellStyle name="Normal 3 7 2 2 8" xfId="29939"/>
    <cellStyle name="Normal 3 7 2 3" xfId="1108"/>
    <cellStyle name="Normal 3 7 2 3 2" xfId="2091"/>
    <cellStyle name="Normal 3 7 2 3 2 2" xfId="3883"/>
    <cellStyle name="Normal 3 7 2 3 2 2 2" xfId="7542"/>
    <cellStyle name="Normal 3 7 2 3 2 2 2 2" xfId="14802"/>
    <cellStyle name="Normal 3 7 2 3 2 2 2 2 2" xfId="29180"/>
    <cellStyle name="Normal 3 7 2 3 2 2 2 2 2 2" xfId="57914"/>
    <cellStyle name="Normal 3 7 2 3 2 2 2 2 3" xfId="43590"/>
    <cellStyle name="Normal 3 7 2 3 2 2 2 3" xfId="22017"/>
    <cellStyle name="Normal 3 7 2 3 2 2 2 3 2" xfId="50752"/>
    <cellStyle name="Normal 3 7 2 3 2 2 2 4" xfId="36428"/>
    <cellStyle name="Normal 3 7 2 3 2 2 3" xfId="11215"/>
    <cellStyle name="Normal 3 7 2 3 2 2 3 2" xfId="25598"/>
    <cellStyle name="Normal 3 7 2 3 2 2 3 2 2" xfId="54333"/>
    <cellStyle name="Normal 3 7 2 3 2 2 3 3" xfId="40009"/>
    <cellStyle name="Normal 3 7 2 3 2 2 4" xfId="18435"/>
    <cellStyle name="Normal 3 7 2 3 2 2 4 2" xfId="47171"/>
    <cellStyle name="Normal 3 7 2 3 2 2 5" xfId="32847"/>
    <cellStyle name="Normal 3 7 2 3 2 3" xfId="5752"/>
    <cellStyle name="Normal 3 7 2 3 2 3 2" xfId="13012"/>
    <cellStyle name="Normal 3 7 2 3 2 3 2 2" xfId="27390"/>
    <cellStyle name="Normal 3 7 2 3 2 3 2 2 2" xfId="56124"/>
    <cellStyle name="Normal 3 7 2 3 2 3 2 3" xfId="41800"/>
    <cellStyle name="Normal 3 7 2 3 2 3 3" xfId="20227"/>
    <cellStyle name="Normal 3 7 2 3 2 3 3 2" xfId="48962"/>
    <cellStyle name="Normal 3 7 2 3 2 3 4" xfId="34638"/>
    <cellStyle name="Normal 3 7 2 3 2 4" xfId="9425"/>
    <cellStyle name="Normal 3 7 2 3 2 4 2" xfId="23808"/>
    <cellStyle name="Normal 3 7 2 3 2 4 2 2" xfId="52543"/>
    <cellStyle name="Normal 3 7 2 3 2 4 3" xfId="38219"/>
    <cellStyle name="Normal 3 7 2 3 2 5" xfId="16645"/>
    <cellStyle name="Normal 3 7 2 3 2 5 2" xfId="45381"/>
    <cellStyle name="Normal 3 7 2 3 2 6" xfId="31057"/>
    <cellStyle name="Normal 3 7 2 3 3" xfId="2987"/>
    <cellStyle name="Normal 3 7 2 3 3 2" xfId="6647"/>
    <cellStyle name="Normal 3 7 2 3 3 2 2" xfId="13907"/>
    <cellStyle name="Normal 3 7 2 3 3 2 2 2" xfId="28285"/>
    <cellStyle name="Normal 3 7 2 3 3 2 2 2 2" xfId="57019"/>
    <cellStyle name="Normal 3 7 2 3 3 2 2 3" xfId="42695"/>
    <cellStyle name="Normal 3 7 2 3 3 2 3" xfId="21122"/>
    <cellStyle name="Normal 3 7 2 3 3 2 3 2" xfId="49857"/>
    <cellStyle name="Normal 3 7 2 3 3 2 4" xfId="35533"/>
    <cellStyle name="Normal 3 7 2 3 3 3" xfId="10320"/>
    <cellStyle name="Normal 3 7 2 3 3 3 2" xfId="24703"/>
    <cellStyle name="Normal 3 7 2 3 3 3 2 2" xfId="53438"/>
    <cellStyle name="Normal 3 7 2 3 3 3 3" xfId="39114"/>
    <cellStyle name="Normal 3 7 2 3 3 4" xfId="17540"/>
    <cellStyle name="Normal 3 7 2 3 3 4 2" xfId="46276"/>
    <cellStyle name="Normal 3 7 2 3 3 5" xfId="31952"/>
    <cellStyle name="Normal 3 7 2 3 4" xfId="4852"/>
    <cellStyle name="Normal 3 7 2 3 4 2" xfId="12117"/>
    <cellStyle name="Normal 3 7 2 3 4 2 2" xfId="26495"/>
    <cellStyle name="Normal 3 7 2 3 4 2 2 2" xfId="55229"/>
    <cellStyle name="Normal 3 7 2 3 4 2 3" xfId="40905"/>
    <cellStyle name="Normal 3 7 2 3 4 3" xfId="19332"/>
    <cellStyle name="Normal 3 7 2 3 4 3 2" xfId="48067"/>
    <cellStyle name="Normal 3 7 2 3 4 4" xfId="33743"/>
    <cellStyle name="Normal 3 7 2 3 5" xfId="8524"/>
    <cellStyle name="Normal 3 7 2 3 5 2" xfId="22913"/>
    <cellStyle name="Normal 3 7 2 3 5 2 2" xfId="51648"/>
    <cellStyle name="Normal 3 7 2 3 5 3" xfId="37324"/>
    <cellStyle name="Normal 3 7 2 3 6" xfId="15750"/>
    <cellStyle name="Normal 3 7 2 3 6 2" xfId="44486"/>
    <cellStyle name="Normal 3 7 2 3 7" xfId="30162"/>
    <cellStyle name="Normal 3 7 2 4" xfId="1640"/>
    <cellStyle name="Normal 3 7 2 4 2" xfId="3436"/>
    <cellStyle name="Normal 3 7 2 4 2 2" xfId="7095"/>
    <cellStyle name="Normal 3 7 2 4 2 2 2" xfId="14355"/>
    <cellStyle name="Normal 3 7 2 4 2 2 2 2" xfId="28733"/>
    <cellStyle name="Normal 3 7 2 4 2 2 2 2 2" xfId="57467"/>
    <cellStyle name="Normal 3 7 2 4 2 2 2 3" xfId="43143"/>
    <cellStyle name="Normal 3 7 2 4 2 2 3" xfId="21570"/>
    <cellStyle name="Normal 3 7 2 4 2 2 3 2" xfId="50305"/>
    <cellStyle name="Normal 3 7 2 4 2 2 4" xfId="35981"/>
    <cellStyle name="Normal 3 7 2 4 2 3" xfId="10768"/>
    <cellStyle name="Normal 3 7 2 4 2 3 2" xfId="25151"/>
    <cellStyle name="Normal 3 7 2 4 2 3 2 2" xfId="53886"/>
    <cellStyle name="Normal 3 7 2 4 2 3 3" xfId="39562"/>
    <cellStyle name="Normal 3 7 2 4 2 4" xfId="17988"/>
    <cellStyle name="Normal 3 7 2 4 2 4 2" xfId="46724"/>
    <cellStyle name="Normal 3 7 2 4 2 5" xfId="32400"/>
    <cellStyle name="Normal 3 7 2 4 3" xfId="5305"/>
    <cellStyle name="Normal 3 7 2 4 3 2" xfId="12565"/>
    <cellStyle name="Normal 3 7 2 4 3 2 2" xfId="26943"/>
    <cellStyle name="Normal 3 7 2 4 3 2 2 2" xfId="55677"/>
    <cellStyle name="Normal 3 7 2 4 3 2 3" xfId="41353"/>
    <cellStyle name="Normal 3 7 2 4 3 3" xfId="19780"/>
    <cellStyle name="Normal 3 7 2 4 3 3 2" xfId="48515"/>
    <cellStyle name="Normal 3 7 2 4 3 4" xfId="34191"/>
    <cellStyle name="Normal 3 7 2 4 4" xfId="8978"/>
    <cellStyle name="Normal 3 7 2 4 4 2" xfId="23361"/>
    <cellStyle name="Normal 3 7 2 4 4 2 2" xfId="52096"/>
    <cellStyle name="Normal 3 7 2 4 4 3" xfId="37772"/>
    <cellStyle name="Normal 3 7 2 4 5" xfId="16198"/>
    <cellStyle name="Normal 3 7 2 4 5 2" xfId="44934"/>
    <cellStyle name="Normal 3 7 2 4 6" xfId="30610"/>
    <cellStyle name="Normal 3 7 2 5" xfId="2540"/>
    <cellStyle name="Normal 3 7 2 5 2" xfId="6200"/>
    <cellStyle name="Normal 3 7 2 5 2 2" xfId="13460"/>
    <cellStyle name="Normal 3 7 2 5 2 2 2" xfId="27838"/>
    <cellStyle name="Normal 3 7 2 5 2 2 2 2" xfId="56572"/>
    <cellStyle name="Normal 3 7 2 5 2 2 3" xfId="42248"/>
    <cellStyle name="Normal 3 7 2 5 2 3" xfId="20675"/>
    <cellStyle name="Normal 3 7 2 5 2 3 2" xfId="49410"/>
    <cellStyle name="Normal 3 7 2 5 2 4" xfId="35086"/>
    <cellStyle name="Normal 3 7 2 5 3" xfId="9873"/>
    <cellStyle name="Normal 3 7 2 5 3 2" xfId="24256"/>
    <cellStyle name="Normal 3 7 2 5 3 2 2" xfId="52991"/>
    <cellStyle name="Normal 3 7 2 5 3 3" xfId="38667"/>
    <cellStyle name="Normal 3 7 2 5 4" xfId="17093"/>
    <cellStyle name="Normal 3 7 2 5 4 2" xfId="45829"/>
    <cellStyle name="Normal 3 7 2 5 5" xfId="31505"/>
    <cellStyle name="Normal 3 7 2 6" xfId="4403"/>
    <cellStyle name="Normal 3 7 2 6 2" xfId="11670"/>
    <cellStyle name="Normal 3 7 2 6 2 2" xfId="26048"/>
    <cellStyle name="Normal 3 7 2 6 2 2 2" xfId="54782"/>
    <cellStyle name="Normal 3 7 2 6 2 3" xfId="40458"/>
    <cellStyle name="Normal 3 7 2 6 3" xfId="18885"/>
    <cellStyle name="Normal 3 7 2 6 3 2" xfId="47620"/>
    <cellStyle name="Normal 3 7 2 6 4" xfId="33296"/>
    <cellStyle name="Normal 3 7 2 7" xfId="8074"/>
    <cellStyle name="Normal 3 7 2 7 2" xfId="22466"/>
    <cellStyle name="Normal 3 7 2 7 2 2" xfId="51201"/>
    <cellStyle name="Normal 3 7 2 7 3" xfId="36877"/>
    <cellStyle name="Normal 3 7 2 8" xfId="15303"/>
    <cellStyle name="Normal 3 7 2 8 2" xfId="44039"/>
    <cellStyle name="Normal 3 7 2 9" xfId="29715"/>
    <cellStyle name="Normal 3 7 3" xfId="771"/>
    <cellStyle name="Normal 3 7 3 2" xfId="1220"/>
    <cellStyle name="Normal 3 7 3 2 2" xfId="2203"/>
    <cellStyle name="Normal 3 7 3 2 2 2" xfId="3995"/>
    <cellStyle name="Normal 3 7 3 2 2 2 2" xfId="7654"/>
    <cellStyle name="Normal 3 7 3 2 2 2 2 2" xfId="14914"/>
    <cellStyle name="Normal 3 7 3 2 2 2 2 2 2" xfId="29292"/>
    <cellStyle name="Normal 3 7 3 2 2 2 2 2 2 2" xfId="58026"/>
    <cellStyle name="Normal 3 7 3 2 2 2 2 2 3" xfId="43702"/>
    <cellStyle name="Normal 3 7 3 2 2 2 2 3" xfId="22129"/>
    <cellStyle name="Normal 3 7 3 2 2 2 2 3 2" xfId="50864"/>
    <cellStyle name="Normal 3 7 3 2 2 2 2 4" xfId="36540"/>
    <cellStyle name="Normal 3 7 3 2 2 2 3" xfId="11327"/>
    <cellStyle name="Normal 3 7 3 2 2 2 3 2" xfId="25710"/>
    <cellStyle name="Normal 3 7 3 2 2 2 3 2 2" xfId="54445"/>
    <cellStyle name="Normal 3 7 3 2 2 2 3 3" xfId="40121"/>
    <cellStyle name="Normal 3 7 3 2 2 2 4" xfId="18547"/>
    <cellStyle name="Normal 3 7 3 2 2 2 4 2" xfId="47283"/>
    <cellStyle name="Normal 3 7 3 2 2 2 5" xfId="32959"/>
    <cellStyle name="Normal 3 7 3 2 2 3" xfId="5864"/>
    <cellStyle name="Normal 3 7 3 2 2 3 2" xfId="13124"/>
    <cellStyle name="Normal 3 7 3 2 2 3 2 2" xfId="27502"/>
    <cellStyle name="Normal 3 7 3 2 2 3 2 2 2" xfId="56236"/>
    <cellStyle name="Normal 3 7 3 2 2 3 2 3" xfId="41912"/>
    <cellStyle name="Normal 3 7 3 2 2 3 3" xfId="20339"/>
    <cellStyle name="Normal 3 7 3 2 2 3 3 2" xfId="49074"/>
    <cellStyle name="Normal 3 7 3 2 2 3 4" xfId="34750"/>
    <cellStyle name="Normal 3 7 3 2 2 4" xfId="9537"/>
    <cellStyle name="Normal 3 7 3 2 2 4 2" xfId="23920"/>
    <cellStyle name="Normal 3 7 3 2 2 4 2 2" xfId="52655"/>
    <cellStyle name="Normal 3 7 3 2 2 4 3" xfId="38331"/>
    <cellStyle name="Normal 3 7 3 2 2 5" xfId="16757"/>
    <cellStyle name="Normal 3 7 3 2 2 5 2" xfId="45493"/>
    <cellStyle name="Normal 3 7 3 2 2 6" xfId="31169"/>
    <cellStyle name="Normal 3 7 3 2 3" xfId="3099"/>
    <cellStyle name="Normal 3 7 3 2 3 2" xfId="6759"/>
    <cellStyle name="Normal 3 7 3 2 3 2 2" xfId="14019"/>
    <cellStyle name="Normal 3 7 3 2 3 2 2 2" xfId="28397"/>
    <cellStyle name="Normal 3 7 3 2 3 2 2 2 2" xfId="57131"/>
    <cellStyle name="Normal 3 7 3 2 3 2 2 3" xfId="42807"/>
    <cellStyle name="Normal 3 7 3 2 3 2 3" xfId="21234"/>
    <cellStyle name="Normal 3 7 3 2 3 2 3 2" xfId="49969"/>
    <cellStyle name="Normal 3 7 3 2 3 2 4" xfId="35645"/>
    <cellStyle name="Normal 3 7 3 2 3 3" xfId="10432"/>
    <cellStyle name="Normal 3 7 3 2 3 3 2" xfId="24815"/>
    <cellStyle name="Normal 3 7 3 2 3 3 2 2" xfId="53550"/>
    <cellStyle name="Normal 3 7 3 2 3 3 3" xfId="39226"/>
    <cellStyle name="Normal 3 7 3 2 3 4" xfId="17652"/>
    <cellStyle name="Normal 3 7 3 2 3 4 2" xfId="46388"/>
    <cellStyle name="Normal 3 7 3 2 3 5" xfId="32064"/>
    <cellStyle name="Normal 3 7 3 2 4" xfId="4964"/>
    <cellStyle name="Normal 3 7 3 2 4 2" xfId="12229"/>
    <cellStyle name="Normal 3 7 3 2 4 2 2" xfId="26607"/>
    <cellStyle name="Normal 3 7 3 2 4 2 2 2" xfId="55341"/>
    <cellStyle name="Normal 3 7 3 2 4 2 3" xfId="41017"/>
    <cellStyle name="Normal 3 7 3 2 4 3" xfId="19444"/>
    <cellStyle name="Normal 3 7 3 2 4 3 2" xfId="48179"/>
    <cellStyle name="Normal 3 7 3 2 4 4" xfId="33855"/>
    <cellStyle name="Normal 3 7 3 2 5" xfId="8636"/>
    <cellStyle name="Normal 3 7 3 2 5 2" xfId="23025"/>
    <cellStyle name="Normal 3 7 3 2 5 2 2" xfId="51760"/>
    <cellStyle name="Normal 3 7 3 2 5 3" xfId="37436"/>
    <cellStyle name="Normal 3 7 3 2 6" xfId="15862"/>
    <cellStyle name="Normal 3 7 3 2 6 2" xfId="44598"/>
    <cellStyle name="Normal 3 7 3 2 7" xfId="30274"/>
    <cellStyle name="Normal 3 7 3 3" xfId="1756"/>
    <cellStyle name="Normal 3 7 3 3 2" xfId="3548"/>
    <cellStyle name="Normal 3 7 3 3 2 2" xfId="7207"/>
    <cellStyle name="Normal 3 7 3 3 2 2 2" xfId="14467"/>
    <cellStyle name="Normal 3 7 3 3 2 2 2 2" xfId="28845"/>
    <cellStyle name="Normal 3 7 3 3 2 2 2 2 2" xfId="57579"/>
    <cellStyle name="Normal 3 7 3 3 2 2 2 3" xfId="43255"/>
    <cellStyle name="Normal 3 7 3 3 2 2 3" xfId="21682"/>
    <cellStyle name="Normal 3 7 3 3 2 2 3 2" xfId="50417"/>
    <cellStyle name="Normal 3 7 3 3 2 2 4" xfId="36093"/>
    <cellStyle name="Normal 3 7 3 3 2 3" xfId="10880"/>
    <cellStyle name="Normal 3 7 3 3 2 3 2" xfId="25263"/>
    <cellStyle name="Normal 3 7 3 3 2 3 2 2" xfId="53998"/>
    <cellStyle name="Normal 3 7 3 3 2 3 3" xfId="39674"/>
    <cellStyle name="Normal 3 7 3 3 2 4" xfId="18100"/>
    <cellStyle name="Normal 3 7 3 3 2 4 2" xfId="46836"/>
    <cellStyle name="Normal 3 7 3 3 2 5" xfId="32512"/>
    <cellStyle name="Normal 3 7 3 3 3" xfId="5417"/>
    <cellStyle name="Normal 3 7 3 3 3 2" xfId="12677"/>
    <cellStyle name="Normal 3 7 3 3 3 2 2" xfId="27055"/>
    <cellStyle name="Normal 3 7 3 3 3 2 2 2" xfId="55789"/>
    <cellStyle name="Normal 3 7 3 3 3 2 3" xfId="41465"/>
    <cellStyle name="Normal 3 7 3 3 3 3" xfId="19892"/>
    <cellStyle name="Normal 3 7 3 3 3 3 2" xfId="48627"/>
    <cellStyle name="Normal 3 7 3 3 3 4" xfId="34303"/>
    <cellStyle name="Normal 3 7 3 3 4" xfId="9090"/>
    <cellStyle name="Normal 3 7 3 3 4 2" xfId="23473"/>
    <cellStyle name="Normal 3 7 3 3 4 2 2" xfId="52208"/>
    <cellStyle name="Normal 3 7 3 3 4 3" xfId="37884"/>
    <cellStyle name="Normal 3 7 3 3 5" xfId="16310"/>
    <cellStyle name="Normal 3 7 3 3 5 2" xfId="45046"/>
    <cellStyle name="Normal 3 7 3 3 6" xfId="30722"/>
    <cellStyle name="Normal 3 7 3 4" xfId="2652"/>
    <cellStyle name="Normal 3 7 3 4 2" xfId="6312"/>
    <cellStyle name="Normal 3 7 3 4 2 2" xfId="13572"/>
    <cellStyle name="Normal 3 7 3 4 2 2 2" xfId="27950"/>
    <cellStyle name="Normal 3 7 3 4 2 2 2 2" xfId="56684"/>
    <cellStyle name="Normal 3 7 3 4 2 2 3" xfId="42360"/>
    <cellStyle name="Normal 3 7 3 4 2 3" xfId="20787"/>
    <cellStyle name="Normal 3 7 3 4 2 3 2" xfId="49522"/>
    <cellStyle name="Normal 3 7 3 4 2 4" xfId="35198"/>
    <cellStyle name="Normal 3 7 3 4 3" xfId="9985"/>
    <cellStyle name="Normal 3 7 3 4 3 2" xfId="24368"/>
    <cellStyle name="Normal 3 7 3 4 3 2 2" xfId="53103"/>
    <cellStyle name="Normal 3 7 3 4 3 3" xfId="38779"/>
    <cellStyle name="Normal 3 7 3 4 4" xfId="17205"/>
    <cellStyle name="Normal 3 7 3 4 4 2" xfId="45941"/>
    <cellStyle name="Normal 3 7 3 4 5" xfId="31617"/>
    <cellStyle name="Normal 3 7 3 5" xfId="4516"/>
    <cellStyle name="Normal 3 7 3 5 2" xfId="11782"/>
    <cellStyle name="Normal 3 7 3 5 2 2" xfId="26160"/>
    <cellStyle name="Normal 3 7 3 5 2 2 2" xfId="54894"/>
    <cellStyle name="Normal 3 7 3 5 2 3" xfId="40570"/>
    <cellStyle name="Normal 3 7 3 5 3" xfId="18997"/>
    <cellStyle name="Normal 3 7 3 5 3 2" xfId="47732"/>
    <cellStyle name="Normal 3 7 3 5 4" xfId="33408"/>
    <cellStyle name="Normal 3 7 3 6" xfId="8189"/>
    <cellStyle name="Normal 3 7 3 6 2" xfId="22578"/>
    <cellStyle name="Normal 3 7 3 6 2 2" xfId="51313"/>
    <cellStyle name="Normal 3 7 3 6 3" xfId="36989"/>
    <cellStyle name="Normal 3 7 3 7" xfId="15415"/>
    <cellStyle name="Normal 3 7 3 7 2" xfId="44151"/>
    <cellStyle name="Normal 3 7 3 8" xfId="29827"/>
    <cellStyle name="Normal 3 7 4" xfId="996"/>
    <cellStyle name="Normal 3 7 4 2" xfId="1979"/>
    <cellStyle name="Normal 3 7 4 2 2" xfId="3771"/>
    <cellStyle name="Normal 3 7 4 2 2 2" xfId="7430"/>
    <cellStyle name="Normal 3 7 4 2 2 2 2" xfId="14690"/>
    <cellStyle name="Normal 3 7 4 2 2 2 2 2" xfId="29068"/>
    <cellStyle name="Normal 3 7 4 2 2 2 2 2 2" xfId="57802"/>
    <cellStyle name="Normal 3 7 4 2 2 2 2 3" xfId="43478"/>
    <cellStyle name="Normal 3 7 4 2 2 2 3" xfId="21905"/>
    <cellStyle name="Normal 3 7 4 2 2 2 3 2" xfId="50640"/>
    <cellStyle name="Normal 3 7 4 2 2 2 4" xfId="36316"/>
    <cellStyle name="Normal 3 7 4 2 2 3" xfId="11103"/>
    <cellStyle name="Normal 3 7 4 2 2 3 2" xfId="25486"/>
    <cellStyle name="Normal 3 7 4 2 2 3 2 2" xfId="54221"/>
    <cellStyle name="Normal 3 7 4 2 2 3 3" xfId="39897"/>
    <cellStyle name="Normal 3 7 4 2 2 4" xfId="18323"/>
    <cellStyle name="Normal 3 7 4 2 2 4 2" xfId="47059"/>
    <cellStyle name="Normal 3 7 4 2 2 5" xfId="32735"/>
    <cellStyle name="Normal 3 7 4 2 3" xfId="5640"/>
    <cellStyle name="Normal 3 7 4 2 3 2" xfId="12900"/>
    <cellStyle name="Normal 3 7 4 2 3 2 2" xfId="27278"/>
    <cellStyle name="Normal 3 7 4 2 3 2 2 2" xfId="56012"/>
    <cellStyle name="Normal 3 7 4 2 3 2 3" xfId="41688"/>
    <cellStyle name="Normal 3 7 4 2 3 3" xfId="20115"/>
    <cellStyle name="Normal 3 7 4 2 3 3 2" xfId="48850"/>
    <cellStyle name="Normal 3 7 4 2 3 4" xfId="34526"/>
    <cellStyle name="Normal 3 7 4 2 4" xfId="9313"/>
    <cellStyle name="Normal 3 7 4 2 4 2" xfId="23696"/>
    <cellStyle name="Normal 3 7 4 2 4 2 2" xfId="52431"/>
    <cellStyle name="Normal 3 7 4 2 4 3" xfId="38107"/>
    <cellStyle name="Normal 3 7 4 2 5" xfId="16533"/>
    <cellStyle name="Normal 3 7 4 2 5 2" xfId="45269"/>
    <cellStyle name="Normal 3 7 4 2 6" xfId="30945"/>
    <cellStyle name="Normal 3 7 4 3" xfId="2875"/>
    <cellStyle name="Normal 3 7 4 3 2" xfId="6535"/>
    <cellStyle name="Normal 3 7 4 3 2 2" xfId="13795"/>
    <cellStyle name="Normal 3 7 4 3 2 2 2" xfId="28173"/>
    <cellStyle name="Normal 3 7 4 3 2 2 2 2" xfId="56907"/>
    <cellStyle name="Normal 3 7 4 3 2 2 3" xfId="42583"/>
    <cellStyle name="Normal 3 7 4 3 2 3" xfId="21010"/>
    <cellStyle name="Normal 3 7 4 3 2 3 2" xfId="49745"/>
    <cellStyle name="Normal 3 7 4 3 2 4" xfId="35421"/>
    <cellStyle name="Normal 3 7 4 3 3" xfId="10208"/>
    <cellStyle name="Normal 3 7 4 3 3 2" xfId="24591"/>
    <cellStyle name="Normal 3 7 4 3 3 2 2" xfId="53326"/>
    <cellStyle name="Normal 3 7 4 3 3 3" xfId="39002"/>
    <cellStyle name="Normal 3 7 4 3 4" xfId="17428"/>
    <cellStyle name="Normal 3 7 4 3 4 2" xfId="46164"/>
    <cellStyle name="Normal 3 7 4 3 5" xfId="31840"/>
    <cellStyle name="Normal 3 7 4 4" xfId="4740"/>
    <cellStyle name="Normal 3 7 4 4 2" xfId="12005"/>
    <cellStyle name="Normal 3 7 4 4 2 2" xfId="26383"/>
    <cellStyle name="Normal 3 7 4 4 2 2 2" xfId="55117"/>
    <cellStyle name="Normal 3 7 4 4 2 3" xfId="40793"/>
    <cellStyle name="Normal 3 7 4 4 3" xfId="19220"/>
    <cellStyle name="Normal 3 7 4 4 3 2" xfId="47955"/>
    <cellStyle name="Normal 3 7 4 4 4" xfId="33631"/>
    <cellStyle name="Normal 3 7 4 5" xfId="8412"/>
    <cellStyle name="Normal 3 7 4 5 2" xfId="22801"/>
    <cellStyle name="Normal 3 7 4 5 2 2" xfId="51536"/>
    <cellStyle name="Normal 3 7 4 5 3" xfId="37212"/>
    <cellStyle name="Normal 3 7 4 6" xfId="15638"/>
    <cellStyle name="Normal 3 7 4 6 2" xfId="44374"/>
    <cellStyle name="Normal 3 7 4 7" xfId="30050"/>
    <cellStyle name="Normal 3 7 5" xfId="1520"/>
    <cellStyle name="Normal 3 7 5 2" xfId="3324"/>
    <cellStyle name="Normal 3 7 5 2 2" xfId="6983"/>
    <cellStyle name="Normal 3 7 5 2 2 2" xfId="14243"/>
    <cellStyle name="Normal 3 7 5 2 2 2 2" xfId="28621"/>
    <cellStyle name="Normal 3 7 5 2 2 2 2 2" xfId="57355"/>
    <cellStyle name="Normal 3 7 5 2 2 2 3" xfId="43031"/>
    <cellStyle name="Normal 3 7 5 2 2 3" xfId="21458"/>
    <cellStyle name="Normal 3 7 5 2 2 3 2" xfId="50193"/>
    <cellStyle name="Normal 3 7 5 2 2 4" xfId="35869"/>
    <cellStyle name="Normal 3 7 5 2 3" xfId="10656"/>
    <cellStyle name="Normal 3 7 5 2 3 2" xfId="25039"/>
    <cellStyle name="Normal 3 7 5 2 3 2 2" xfId="53774"/>
    <cellStyle name="Normal 3 7 5 2 3 3" xfId="39450"/>
    <cellStyle name="Normal 3 7 5 2 4" xfId="17876"/>
    <cellStyle name="Normal 3 7 5 2 4 2" xfId="46612"/>
    <cellStyle name="Normal 3 7 5 2 5" xfId="32288"/>
    <cellStyle name="Normal 3 7 5 3" xfId="5193"/>
    <cellStyle name="Normal 3 7 5 3 2" xfId="12453"/>
    <cellStyle name="Normal 3 7 5 3 2 2" xfId="26831"/>
    <cellStyle name="Normal 3 7 5 3 2 2 2" xfId="55565"/>
    <cellStyle name="Normal 3 7 5 3 2 3" xfId="41241"/>
    <cellStyle name="Normal 3 7 5 3 3" xfId="19668"/>
    <cellStyle name="Normal 3 7 5 3 3 2" xfId="48403"/>
    <cellStyle name="Normal 3 7 5 3 4" xfId="34079"/>
    <cellStyle name="Normal 3 7 5 4" xfId="8866"/>
    <cellStyle name="Normal 3 7 5 4 2" xfId="23249"/>
    <cellStyle name="Normal 3 7 5 4 2 2" xfId="51984"/>
    <cellStyle name="Normal 3 7 5 4 3" xfId="37660"/>
    <cellStyle name="Normal 3 7 5 5" xfId="16086"/>
    <cellStyle name="Normal 3 7 5 5 2" xfId="44822"/>
    <cellStyle name="Normal 3 7 5 6" xfId="30498"/>
    <cellStyle name="Normal 3 7 6" xfId="2428"/>
    <cellStyle name="Normal 3 7 6 2" xfId="6088"/>
    <cellStyle name="Normal 3 7 6 2 2" xfId="13348"/>
    <cellStyle name="Normal 3 7 6 2 2 2" xfId="27726"/>
    <cellStyle name="Normal 3 7 6 2 2 2 2" xfId="56460"/>
    <cellStyle name="Normal 3 7 6 2 2 3" xfId="42136"/>
    <cellStyle name="Normal 3 7 6 2 3" xfId="20563"/>
    <cellStyle name="Normal 3 7 6 2 3 2" xfId="49298"/>
    <cellStyle name="Normal 3 7 6 2 4" xfId="34974"/>
    <cellStyle name="Normal 3 7 6 3" xfId="9761"/>
    <cellStyle name="Normal 3 7 6 3 2" xfId="24144"/>
    <cellStyle name="Normal 3 7 6 3 2 2" xfId="52879"/>
    <cellStyle name="Normal 3 7 6 3 3" xfId="38555"/>
    <cellStyle name="Normal 3 7 6 4" xfId="16981"/>
    <cellStyle name="Normal 3 7 6 4 2" xfId="45717"/>
    <cellStyle name="Normal 3 7 6 5" xfId="31393"/>
    <cellStyle name="Normal 3 7 7" xfId="4287"/>
    <cellStyle name="Normal 3 7 7 2" xfId="11557"/>
    <cellStyle name="Normal 3 7 7 2 2" xfId="25936"/>
    <cellStyle name="Normal 3 7 7 2 2 2" xfId="54670"/>
    <cellStyle name="Normal 3 7 7 2 3" xfId="40346"/>
    <cellStyle name="Normal 3 7 7 3" xfId="18773"/>
    <cellStyle name="Normal 3 7 7 3 2" xfId="47508"/>
    <cellStyle name="Normal 3 7 7 4" xfId="33184"/>
    <cellStyle name="Normal 3 7 8" xfId="7956"/>
    <cellStyle name="Normal 3 7 8 2" xfId="22354"/>
    <cellStyle name="Normal 3 7 8 2 2" xfId="51089"/>
    <cellStyle name="Normal 3 7 8 3" xfId="36765"/>
    <cellStyle name="Normal 3 7 9" xfId="15191"/>
    <cellStyle name="Normal 3 7 9 2" xfId="43927"/>
    <cellStyle name="Normal 3 8" xfId="513"/>
    <cellStyle name="Normal 3 8 2" xfId="828"/>
    <cellStyle name="Normal 3 8 2 2" xfId="1276"/>
    <cellStyle name="Normal 3 8 2 2 2" xfId="2259"/>
    <cellStyle name="Normal 3 8 2 2 2 2" xfId="4051"/>
    <cellStyle name="Normal 3 8 2 2 2 2 2" xfId="7710"/>
    <cellStyle name="Normal 3 8 2 2 2 2 2 2" xfId="14970"/>
    <cellStyle name="Normal 3 8 2 2 2 2 2 2 2" xfId="29348"/>
    <cellStyle name="Normal 3 8 2 2 2 2 2 2 2 2" xfId="58082"/>
    <cellStyle name="Normal 3 8 2 2 2 2 2 2 3" xfId="43758"/>
    <cellStyle name="Normal 3 8 2 2 2 2 2 3" xfId="22185"/>
    <cellStyle name="Normal 3 8 2 2 2 2 2 3 2" xfId="50920"/>
    <cellStyle name="Normal 3 8 2 2 2 2 2 4" xfId="36596"/>
    <cellStyle name="Normal 3 8 2 2 2 2 3" xfId="11383"/>
    <cellStyle name="Normal 3 8 2 2 2 2 3 2" xfId="25766"/>
    <cellStyle name="Normal 3 8 2 2 2 2 3 2 2" xfId="54501"/>
    <cellStyle name="Normal 3 8 2 2 2 2 3 3" xfId="40177"/>
    <cellStyle name="Normal 3 8 2 2 2 2 4" xfId="18603"/>
    <cellStyle name="Normal 3 8 2 2 2 2 4 2" xfId="47339"/>
    <cellStyle name="Normal 3 8 2 2 2 2 5" xfId="33015"/>
    <cellStyle name="Normal 3 8 2 2 2 3" xfId="5920"/>
    <cellStyle name="Normal 3 8 2 2 2 3 2" xfId="13180"/>
    <cellStyle name="Normal 3 8 2 2 2 3 2 2" xfId="27558"/>
    <cellStyle name="Normal 3 8 2 2 2 3 2 2 2" xfId="56292"/>
    <cellStyle name="Normal 3 8 2 2 2 3 2 3" xfId="41968"/>
    <cellStyle name="Normal 3 8 2 2 2 3 3" xfId="20395"/>
    <cellStyle name="Normal 3 8 2 2 2 3 3 2" xfId="49130"/>
    <cellStyle name="Normal 3 8 2 2 2 3 4" xfId="34806"/>
    <cellStyle name="Normal 3 8 2 2 2 4" xfId="9593"/>
    <cellStyle name="Normal 3 8 2 2 2 4 2" xfId="23976"/>
    <cellStyle name="Normal 3 8 2 2 2 4 2 2" xfId="52711"/>
    <cellStyle name="Normal 3 8 2 2 2 4 3" xfId="38387"/>
    <cellStyle name="Normal 3 8 2 2 2 5" xfId="16813"/>
    <cellStyle name="Normal 3 8 2 2 2 5 2" xfId="45549"/>
    <cellStyle name="Normal 3 8 2 2 2 6" xfId="31225"/>
    <cellStyle name="Normal 3 8 2 2 3" xfId="3155"/>
    <cellStyle name="Normal 3 8 2 2 3 2" xfId="6815"/>
    <cellStyle name="Normal 3 8 2 2 3 2 2" xfId="14075"/>
    <cellStyle name="Normal 3 8 2 2 3 2 2 2" xfId="28453"/>
    <cellStyle name="Normal 3 8 2 2 3 2 2 2 2" xfId="57187"/>
    <cellStyle name="Normal 3 8 2 2 3 2 2 3" xfId="42863"/>
    <cellStyle name="Normal 3 8 2 2 3 2 3" xfId="21290"/>
    <cellStyle name="Normal 3 8 2 2 3 2 3 2" xfId="50025"/>
    <cellStyle name="Normal 3 8 2 2 3 2 4" xfId="35701"/>
    <cellStyle name="Normal 3 8 2 2 3 3" xfId="10488"/>
    <cellStyle name="Normal 3 8 2 2 3 3 2" xfId="24871"/>
    <cellStyle name="Normal 3 8 2 2 3 3 2 2" xfId="53606"/>
    <cellStyle name="Normal 3 8 2 2 3 3 3" xfId="39282"/>
    <cellStyle name="Normal 3 8 2 2 3 4" xfId="17708"/>
    <cellStyle name="Normal 3 8 2 2 3 4 2" xfId="46444"/>
    <cellStyle name="Normal 3 8 2 2 3 5" xfId="32120"/>
    <cellStyle name="Normal 3 8 2 2 4" xfId="5020"/>
    <cellStyle name="Normal 3 8 2 2 4 2" xfId="12285"/>
    <cellStyle name="Normal 3 8 2 2 4 2 2" xfId="26663"/>
    <cellStyle name="Normal 3 8 2 2 4 2 2 2" xfId="55397"/>
    <cellStyle name="Normal 3 8 2 2 4 2 3" xfId="41073"/>
    <cellStyle name="Normal 3 8 2 2 4 3" xfId="19500"/>
    <cellStyle name="Normal 3 8 2 2 4 3 2" xfId="48235"/>
    <cellStyle name="Normal 3 8 2 2 4 4" xfId="33911"/>
    <cellStyle name="Normal 3 8 2 2 5" xfId="8692"/>
    <cellStyle name="Normal 3 8 2 2 5 2" xfId="23081"/>
    <cellStyle name="Normal 3 8 2 2 5 2 2" xfId="51816"/>
    <cellStyle name="Normal 3 8 2 2 5 3" xfId="37492"/>
    <cellStyle name="Normal 3 8 2 2 6" xfId="15918"/>
    <cellStyle name="Normal 3 8 2 2 6 2" xfId="44654"/>
    <cellStyle name="Normal 3 8 2 2 7" xfId="30330"/>
    <cellStyle name="Normal 3 8 2 3" xfId="1812"/>
    <cellStyle name="Normal 3 8 2 3 2" xfId="3604"/>
    <cellStyle name="Normal 3 8 2 3 2 2" xfId="7263"/>
    <cellStyle name="Normal 3 8 2 3 2 2 2" xfId="14523"/>
    <cellStyle name="Normal 3 8 2 3 2 2 2 2" xfId="28901"/>
    <cellStyle name="Normal 3 8 2 3 2 2 2 2 2" xfId="57635"/>
    <cellStyle name="Normal 3 8 2 3 2 2 2 3" xfId="43311"/>
    <cellStyle name="Normal 3 8 2 3 2 2 3" xfId="21738"/>
    <cellStyle name="Normal 3 8 2 3 2 2 3 2" xfId="50473"/>
    <cellStyle name="Normal 3 8 2 3 2 2 4" xfId="36149"/>
    <cellStyle name="Normal 3 8 2 3 2 3" xfId="10936"/>
    <cellStyle name="Normal 3 8 2 3 2 3 2" xfId="25319"/>
    <cellStyle name="Normal 3 8 2 3 2 3 2 2" xfId="54054"/>
    <cellStyle name="Normal 3 8 2 3 2 3 3" xfId="39730"/>
    <cellStyle name="Normal 3 8 2 3 2 4" xfId="18156"/>
    <cellStyle name="Normal 3 8 2 3 2 4 2" xfId="46892"/>
    <cellStyle name="Normal 3 8 2 3 2 5" xfId="32568"/>
    <cellStyle name="Normal 3 8 2 3 3" xfId="5473"/>
    <cellStyle name="Normal 3 8 2 3 3 2" xfId="12733"/>
    <cellStyle name="Normal 3 8 2 3 3 2 2" xfId="27111"/>
    <cellStyle name="Normal 3 8 2 3 3 2 2 2" xfId="55845"/>
    <cellStyle name="Normal 3 8 2 3 3 2 3" xfId="41521"/>
    <cellStyle name="Normal 3 8 2 3 3 3" xfId="19948"/>
    <cellStyle name="Normal 3 8 2 3 3 3 2" xfId="48683"/>
    <cellStyle name="Normal 3 8 2 3 3 4" xfId="34359"/>
    <cellStyle name="Normal 3 8 2 3 4" xfId="9146"/>
    <cellStyle name="Normal 3 8 2 3 4 2" xfId="23529"/>
    <cellStyle name="Normal 3 8 2 3 4 2 2" xfId="52264"/>
    <cellStyle name="Normal 3 8 2 3 4 3" xfId="37940"/>
    <cellStyle name="Normal 3 8 2 3 5" xfId="16366"/>
    <cellStyle name="Normal 3 8 2 3 5 2" xfId="45102"/>
    <cellStyle name="Normal 3 8 2 3 6" xfId="30778"/>
    <cellStyle name="Normal 3 8 2 4" xfId="2708"/>
    <cellStyle name="Normal 3 8 2 4 2" xfId="6368"/>
    <cellStyle name="Normal 3 8 2 4 2 2" xfId="13628"/>
    <cellStyle name="Normal 3 8 2 4 2 2 2" xfId="28006"/>
    <cellStyle name="Normal 3 8 2 4 2 2 2 2" xfId="56740"/>
    <cellStyle name="Normal 3 8 2 4 2 2 3" xfId="42416"/>
    <cellStyle name="Normal 3 8 2 4 2 3" xfId="20843"/>
    <cellStyle name="Normal 3 8 2 4 2 3 2" xfId="49578"/>
    <cellStyle name="Normal 3 8 2 4 2 4" xfId="35254"/>
    <cellStyle name="Normal 3 8 2 4 3" xfId="10041"/>
    <cellStyle name="Normal 3 8 2 4 3 2" xfId="24424"/>
    <cellStyle name="Normal 3 8 2 4 3 2 2" xfId="53159"/>
    <cellStyle name="Normal 3 8 2 4 3 3" xfId="38835"/>
    <cellStyle name="Normal 3 8 2 4 4" xfId="17261"/>
    <cellStyle name="Normal 3 8 2 4 4 2" xfId="45997"/>
    <cellStyle name="Normal 3 8 2 4 5" xfId="31673"/>
    <cellStyle name="Normal 3 8 2 5" xfId="4573"/>
    <cellStyle name="Normal 3 8 2 5 2" xfId="11838"/>
    <cellStyle name="Normal 3 8 2 5 2 2" xfId="26216"/>
    <cellStyle name="Normal 3 8 2 5 2 2 2" xfId="54950"/>
    <cellStyle name="Normal 3 8 2 5 2 3" xfId="40626"/>
    <cellStyle name="Normal 3 8 2 5 3" xfId="19053"/>
    <cellStyle name="Normal 3 8 2 5 3 2" xfId="47788"/>
    <cellStyle name="Normal 3 8 2 5 4" xfId="33464"/>
    <cellStyle name="Normal 3 8 2 6" xfId="8245"/>
    <cellStyle name="Normal 3 8 2 6 2" xfId="22634"/>
    <cellStyle name="Normal 3 8 2 6 2 2" xfId="51369"/>
    <cellStyle name="Normal 3 8 2 6 3" xfId="37045"/>
    <cellStyle name="Normal 3 8 2 7" xfId="15471"/>
    <cellStyle name="Normal 3 8 2 7 2" xfId="44207"/>
    <cellStyle name="Normal 3 8 2 8" xfId="29883"/>
    <cellStyle name="Normal 3 8 3" xfId="1052"/>
    <cellStyle name="Normal 3 8 3 2" xfId="2035"/>
    <cellStyle name="Normal 3 8 3 2 2" xfId="3827"/>
    <cellStyle name="Normal 3 8 3 2 2 2" xfId="7486"/>
    <cellStyle name="Normal 3 8 3 2 2 2 2" xfId="14746"/>
    <cellStyle name="Normal 3 8 3 2 2 2 2 2" xfId="29124"/>
    <cellStyle name="Normal 3 8 3 2 2 2 2 2 2" xfId="57858"/>
    <cellStyle name="Normal 3 8 3 2 2 2 2 3" xfId="43534"/>
    <cellStyle name="Normal 3 8 3 2 2 2 3" xfId="21961"/>
    <cellStyle name="Normal 3 8 3 2 2 2 3 2" xfId="50696"/>
    <cellStyle name="Normal 3 8 3 2 2 2 4" xfId="36372"/>
    <cellStyle name="Normal 3 8 3 2 2 3" xfId="11159"/>
    <cellStyle name="Normal 3 8 3 2 2 3 2" xfId="25542"/>
    <cellStyle name="Normal 3 8 3 2 2 3 2 2" xfId="54277"/>
    <cellStyle name="Normal 3 8 3 2 2 3 3" xfId="39953"/>
    <cellStyle name="Normal 3 8 3 2 2 4" xfId="18379"/>
    <cellStyle name="Normal 3 8 3 2 2 4 2" xfId="47115"/>
    <cellStyle name="Normal 3 8 3 2 2 5" xfId="32791"/>
    <cellStyle name="Normal 3 8 3 2 3" xfId="5696"/>
    <cellStyle name="Normal 3 8 3 2 3 2" xfId="12956"/>
    <cellStyle name="Normal 3 8 3 2 3 2 2" xfId="27334"/>
    <cellStyle name="Normal 3 8 3 2 3 2 2 2" xfId="56068"/>
    <cellStyle name="Normal 3 8 3 2 3 2 3" xfId="41744"/>
    <cellStyle name="Normal 3 8 3 2 3 3" xfId="20171"/>
    <cellStyle name="Normal 3 8 3 2 3 3 2" xfId="48906"/>
    <cellStyle name="Normal 3 8 3 2 3 4" xfId="34582"/>
    <cellStyle name="Normal 3 8 3 2 4" xfId="9369"/>
    <cellStyle name="Normal 3 8 3 2 4 2" xfId="23752"/>
    <cellStyle name="Normal 3 8 3 2 4 2 2" xfId="52487"/>
    <cellStyle name="Normal 3 8 3 2 4 3" xfId="38163"/>
    <cellStyle name="Normal 3 8 3 2 5" xfId="16589"/>
    <cellStyle name="Normal 3 8 3 2 5 2" xfId="45325"/>
    <cellStyle name="Normal 3 8 3 2 6" xfId="31001"/>
    <cellStyle name="Normal 3 8 3 3" xfId="2931"/>
    <cellStyle name="Normal 3 8 3 3 2" xfId="6591"/>
    <cellStyle name="Normal 3 8 3 3 2 2" xfId="13851"/>
    <cellStyle name="Normal 3 8 3 3 2 2 2" xfId="28229"/>
    <cellStyle name="Normal 3 8 3 3 2 2 2 2" xfId="56963"/>
    <cellStyle name="Normal 3 8 3 3 2 2 3" xfId="42639"/>
    <cellStyle name="Normal 3 8 3 3 2 3" xfId="21066"/>
    <cellStyle name="Normal 3 8 3 3 2 3 2" xfId="49801"/>
    <cellStyle name="Normal 3 8 3 3 2 4" xfId="35477"/>
    <cellStyle name="Normal 3 8 3 3 3" xfId="10264"/>
    <cellStyle name="Normal 3 8 3 3 3 2" xfId="24647"/>
    <cellStyle name="Normal 3 8 3 3 3 2 2" xfId="53382"/>
    <cellStyle name="Normal 3 8 3 3 3 3" xfId="39058"/>
    <cellStyle name="Normal 3 8 3 3 4" xfId="17484"/>
    <cellStyle name="Normal 3 8 3 3 4 2" xfId="46220"/>
    <cellStyle name="Normal 3 8 3 3 5" xfId="31896"/>
    <cellStyle name="Normal 3 8 3 4" xfId="4796"/>
    <cellStyle name="Normal 3 8 3 4 2" xfId="12061"/>
    <cellStyle name="Normal 3 8 3 4 2 2" xfId="26439"/>
    <cellStyle name="Normal 3 8 3 4 2 2 2" xfId="55173"/>
    <cellStyle name="Normal 3 8 3 4 2 3" xfId="40849"/>
    <cellStyle name="Normal 3 8 3 4 3" xfId="19276"/>
    <cellStyle name="Normal 3 8 3 4 3 2" xfId="48011"/>
    <cellStyle name="Normal 3 8 3 4 4" xfId="33687"/>
    <cellStyle name="Normal 3 8 3 5" xfId="8468"/>
    <cellStyle name="Normal 3 8 3 5 2" xfId="22857"/>
    <cellStyle name="Normal 3 8 3 5 2 2" xfId="51592"/>
    <cellStyle name="Normal 3 8 3 5 3" xfId="37268"/>
    <cellStyle name="Normal 3 8 3 6" xfId="15694"/>
    <cellStyle name="Normal 3 8 3 6 2" xfId="44430"/>
    <cellStyle name="Normal 3 8 3 7" xfId="30106"/>
    <cellStyle name="Normal 3 8 4" xfId="1580"/>
    <cellStyle name="Normal 3 8 4 2" xfId="3380"/>
    <cellStyle name="Normal 3 8 4 2 2" xfId="7039"/>
    <cellStyle name="Normal 3 8 4 2 2 2" xfId="14299"/>
    <cellStyle name="Normal 3 8 4 2 2 2 2" xfId="28677"/>
    <cellStyle name="Normal 3 8 4 2 2 2 2 2" xfId="57411"/>
    <cellStyle name="Normal 3 8 4 2 2 2 3" xfId="43087"/>
    <cellStyle name="Normal 3 8 4 2 2 3" xfId="21514"/>
    <cellStyle name="Normal 3 8 4 2 2 3 2" xfId="50249"/>
    <cellStyle name="Normal 3 8 4 2 2 4" xfId="35925"/>
    <cellStyle name="Normal 3 8 4 2 3" xfId="10712"/>
    <cellStyle name="Normal 3 8 4 2 3 2" xfId="25095"/>
    <cellStyle name="Normal 3 8 4 2 3 2 2" xfId="53830"/>
    <cellStyle name="Normal 3 8 4 2 3 3" xfId="39506"/>
    <cellStyle name="Normal 3 8 4 2 4" xfId="17932"/>
    <cellStyle name="Normal 3 8 4 2 4 2" xfId="46668"/>
    <cellStyle name="Normal 3 8 4 2 5" xfId="32344"/>
    <cellStyle name="Normal 3 8 4 3" xfId="5249"/>
    <cellStyle name="Normal 3 8 4 3 2" xfId="12509"/>
    <cellStyle name="Normal 3 8 4 3 2 2" xfId="26887"/>
    <cellStyle name="Normal 3 8 4 3 2 2 2" xfId="55621"/>
    <cellStyle name="Normal 3 8 4 3 2 3" xfId="41297"/>
    <cellStyle name="Normal 3 8 4 3 3" xfId="19724"/>
    <cellStyle name="Normal 3 8 4 3 3 2" xfId="48459"/>
    <cellStyle name="Normal 3 8 4 3 4" xfId="34135"/>
    <cellStyle name="Normal 3 8 4 4" xfId="8922"/>
    <cellStyle name="Normal 3 8 4 4 2" xfId="23305"/>
    <cellStyle name="Normal 3 8 4 4 2 2" xfId="52040"/>
    <cellStyle name="Normal 3 8 4 4 3" xfId="37716"/>
    <cellStyle name="Normal 3 8 4 5" xfId="16142"/>
    <cellStyle name="Normal 3 8 4 5 2" xfId="44878"/>
    <cellStyle name="Normal 3 8 4 6" xfId="30554"/>
    <cellStyle name="Normal 3 8 5" xfId="2484"/>
    <cellStyle name="Normal 3 8 5 2" xfId="6144"/>
    <cellStyle name="Normal 3 8 5 2 2" xfId="13404"/>
    <cellStyle name="Normal 3 8 5 2 2 2" xfId="27782"/>
    <cellStyle name="Normal 3 8 5 2 2 2 2" xfId="56516"/>
    <cellStyle name="Normal 3 8 5 2 2 3" xfId="42192"/>
    <cellStyle name="Normal 3 8 5 2 3" xfId="20619"/>
    <cellStyle name="Normal 3 8 5 2 3 2" xfId="49354"/>
    <cellStyle name="Normal 3 8 5 2 4" xfId="35030"/>
    <cellStyle name="Normal 3 8 5 3" xfId="9817"/>
    <cellStyle name="Normal 3 8 5 3 2" xfId="24200"/>
    <cellStyle name="Normal 3 8 5 3 2 2" xfId="52935"/>
    <cellStyle name="Normal 3 8 5 3 3" xfId="38611"/>
    <cellStyle name="Normal 3 8 5 4" xfId="17037"/>
    <cellStyle name="Normal 3 8 5 4 2" xfId="45773"/>
    <cellStyle name="Normal 3 8 5 5" xfId="31449"/>
    <cellStyle name="Normal 3 8 6" xfId="4346"/>
    <cellStyle name="Normal 3 8 6 2" xfId="11614"/>
    <cellStyle name="Normal 3 8 6 2 2" xfId="25992"/>
    <cellStyle name="Normal 3 8 6 2 2 2" xfId="54726"/>
    <cellStyle name="Normal 3 8 6 2 3" xfId="40402"/>
    <cellStyle name="Normal 3 8 6 3" xfId="18829"/>
    <cellStyle name="Normal 3 8 6 3 2" xfId="47564"/>
    <cellStyle name="Normal 3 8 6 4" xfId="33240"/>
    <cellStyle name="Normal 3 8 7" xfId="8015"/>
    <cellStyle name="Normal 3 8 7 2" xfId="22410"/>
    <cellStyle name="Normal 3 8 7 2 2" xfId="51145"/>
    <cellStyle name="Normal 3 8 7 3" xfId="36821"/>
    <cellStyle name="Normal 3 8 8" xfId="15247"/>
    <cellStyle name="Normal 3 8 8 2" xfId="43983"/>
    <cellStyle name="Normal 3 8 9" xfId="29659"/>
    <cellStyle name="Normal 3 9" xfId="713"/>
    <cellStyle name="Normal 3 9 2" xfId="1164"/>
    <cellStyle name="Normal 3 9 2 2" xfId="2147"/>
    <cellStyle name="Normal 3 9 2 2 2" xfId="3939"/>
    <cellStyle name="Normal 3 9 2 2 2 2" xfId="7598"/>
    <cellStyle name="Normal 3 9 2 2 2 2 2" xfId="14858"/>
    <cellStyle name="Normal 3 9 2 2 2 2 2 2" xfId="29236"/>
    <cellStyle name="Normal 3 9 2 2 2 2 2 2 2" xfId="57970"/>
    <cellStyle name="Normal 3 9 2 2 2 2 2 3" xfId="43646"/>
    <cellStyle name="Normal 3 9 2 2 2 2 3" xfId="22073"/>
    <cellStyle name="Normal 3 9 2 2 2 2 3 2" xfId="50808"/>
    <cellStyle name="Normal 3 9 2 2 2 2 4" xfId="36484"/>
    <cellStyle name="Normal 3 9 2 2 2 3" xfId="11271"/>
    <cellStyle name="Normal 3 9 2 2 2 3 2" xfId="25654"/>
    <cellStyle name="Normal 3 9 2 2 2 3 2 2" xfId="54389"/>
    <cellStyle name="Normal 3 9 2 2 2 3 3" xfId="40065"/>
    <cellStyle name="Normal 3 9 2 2 2 4" xfId="18491"/>
    <cellStyle name="Normal 3 9 2 2 2 4 2" xfId="47227"/>
    <cellStyle name="Normal 3 9 2 2 2 5" xfId="32903"/>
    <cellStyle name="Normal 3 9 2 2 3" xfId="5808"/>
    <cellStyle name="Normal 3 9 2 2 3 2" xfId="13068"/>
    <cellStyle name="Normal 3 9 2 2 3 2 2" xfId="27446"/>
    <cellStyle name="Normal 3 9 2 2 3 2 2 2" xfId="56180"/>
    <cellStyle name="Normal 3 9 2 2 3 2 3" xfId="41856"/>
    <cellStyle name="Normal 3 9 2 2 3 3" xfId="20283"/>
    <cellStyle name="Normal 3 9 2 2 3 3 2" xfId="49018"/>
    <cellStyle name="Normal 3 9 2 2 3 4" xfId="34694"/>
    <cellStyle name="Normal 3 9 2 2 4" xfId="9481"/>
    <cellStyle name="Normal 3 9 2 2 4 2" xfId="23864"/>
    <cellStyle name="Normal 3 9 2 2 4 2 2" xfId="52599"/>
    <cellStyle name="Normal 3 9 2 2 4 3" xfId="38275"/>
    <cellStyle name="Normal 3 9 2 2 5" xfId="16701"/>
    <cellStyle name="Normal 3 9 2 2 5 2" xfId="45437"/>
    <cellStyle name="Normal 3 9 2 2 6" xfId="31113"/>
    <cellStyle name="Normal 3 9 2 3" xfId="3043"/>
    <cellStyle name="Normal 3 9 2 3 2" xfId="6703"/>
    <cellStyle name="Normal 3 9 2 3 2 2" xfId="13963"/>
    <cellStyle name="Normal 3 9 2 3 2 2 2" xfId="28341"/>
    <cellStyle name="Normal 3 9 2 3 2 2 2 2" xfId="57075"/>
    <cellStyle name="Normal 3 9 2 3 2 2 3" xfId="42751"/>
    <cellStyle name="Normal 3 9 2 3 2 3" xfId="21178"/>
    <cellStyle name="Normal 3 9 2 3 2 3 2" xfId="49913"/>
    <cellStyle name="Normal 3 9 2 3 2 4" xfId="35589"/>
    <cellStyle name="Normal 3 9 2 3 3" xfId="10376"/>
    <cellStyle name="Normal 3 9 2 3 3 2" xfId="24759"/>
    <cellStyle name="Normal 3 9 2 3 3 2 2" xfId="53494"/>
    <cellStyle name="Normal 3 9 2 3 3 3" xfId="39170"/>
    <cellStyle name="Normal 3 9 2 3 4" xfId="17596"/>
    <cellStyle name="Normal 3 9 2 3 4 2" xfId="46332"/>
    <cellStyle name="Normal 3 9 2 3 5" xfId="32008"/>
    <cellStyle name="Normal 3 9 2 4" xfId="4908"/>
    <cellStyle name="Normal 3 9 2 4 2" xfId="12173"/>
    <cellStyle name="Normal 3 9 2 4 2 2" xfId="26551"/>
    <cellStyle name="Normal 3 9 2 4 2 2 2" xfId="55285"/>
    <cellStyle name="Normal 3 9 2 4 2 3" xfId="40961"/>
    <cellStyle name="Normal 3 9 2 4 3" xfId="19388"/>
    <cellStyle name="Normal 3 9 2 4 3 2" xfId="48123"/>
    <cellStyle name="Normal 3 9 2 4 4" xfId="33799"/>
    <cellStyle name="Normal 3 9 2 5" xfId="8580"/>
    <cellStyle name="Normal 3 9 2 5 2" xfId="22969"/>
    <cellStyle name="Normal 3 9 2 5 2 2" xfId="51704"/>
    <cellStyle name="Normal 3 9 2 5 3" xfId="37380"/>
    <cellStyle name="Normal 3 9 2 6" xfId="15806"/>
    <cellStyle name="Normal 3 9 2 6 2" xfId="44542"/>
    <cellStyle name="Normal 3 9 2 7" xfId="30218"/>
    <cellStyle name="Normal 3 9 3" xfId="1700"/>
    <cellStyle name="Normal 3 9 3 2" xfId="3492"/>
    <cellStyle name="Normal 3 9 3 2 2" xfId="7151"/>
    <cellStyle name="Normal 3 9 3 2 2 2" xfId="14411"/>
    <cellStyle name="Normal 3 9 3 2 2 2 2" xfId="28789"/>
    <cellStyle name="Normal 3 9 3 2 2 2 2 2" xfId="57523"/>
    <cellStyle name="Normal 3 9 3 2 2 2 3" xfId="43199"/>
    <cellStyle name="Normal 3 9 3 2 2 3" xfId="21626"/>
    <cellStyle name="Normal 3 9 3 2 2 3 2" xfId="50361"/>
    <cellStyle name="Normal 3 9 3 2 2 4" xfId="36037"/>
    <cellStyle name="Normal 3 9 3 2 3" xfId="10824"/>
    <cellStyle name="Normal 3 9 3 2 3 2" xfId="25207"/>
    <cellStyle name="Normal 3 9 3 2 3 2 2" xfId="53942"/>
    <cellStyle name="Normal 3 9 3 2 3 3" xfId="39618"/>
    <cellStyle name="Normal 3 9 3 2 4" xfId="18044"/>
    <cellStyle name="Normal 3 9 3 2 4 2" xfId="46780"/>
    <cellStyle name="Normal 3 9 3 2 5" xfId="32456"/>
    <cellStyle name="Normal 3 9 3 3" xfId="5361"/>
    <cellStyle name="Normal 3 9 3 3 2" xfId="12621"/>
    <cellStyle name="Normal 3 9 3 3 2 2" xfId="26999"/>
    <cellStyle name="Normal 3 9 3 3 2 2 2" xfId="55733"/>
    <cellStyle name="Normal 3 9 3 3 2 3" xfId="41409"/>
    <cellStyle name="Normal 3 9 3 3 3" xfId="19836"/>
    <cellStyle name="Normal 3 9 3 3 3 2" xfId="48571"/>
    <cellStyle name="Normal 3 9 3 3 4" xfId="34247"/>
    <cellStyle name="Normal 3 9 3 4" xfId="9034"/>
    <cellStyle name="Normal 3 9 3 4 2" xfId="23417"/>
    <cellStyle name="Normal 3 9 3 4 2 2" xfId="52152"/>
    <cellStyle name="Normal 3 9 3 4 3" xfId="37828"/>
    <cellStyle name="Normal 3 9 3 5" xfId="16254"/>
    <cellStyle name="Normal 3 9 3 5 2" xfId="44990"/>
    <cellStyle name="Normal 3 9 3 6" xfId="30666"/>
    <cellStyle name="Normal 3 9 4" xfId="2596"/>
    <cellStyle name="Normal 3 9 4 2" xfId="6256"/>
    <cellStyle name="Normal 3 9 4 2 2" xfId="13516"/>
    <cellStyle name="Normal 3 9 4 2 2 2" xfId="27894"/>
    <cellStyle name="Normal 3 9 4 2 2 2 2" xfId="56628"/>
    <cellStyle name="Normal 3 9 4 2 2 3" xfId="42304"/>
    <cellStyle name="Normal 3 9 4 2 3" xfId="20731"/>
    <cellStyle name="Normal 3 9 4 2 3 2" xfId="49466"/>
    <cellStyle name="Normal 3 9 4 2 4" xfId="35142"/>
    <cellStyle name="Normal 3 9 4 3" xfId="9929"/>
    <cellStyle name="Normal 3 9 4 3 2" xfId="24312"/>
    <cellStyle name="Normal 3 9 4 3 2 2" xfId="53047"/>
    <cellStyle name="Normal 3 9 4 3 3" xfId="38723"/>
    <cellStyle name="Normal 3 9 4 4" xfId="17149"/>
    <cellStyle name="Normal 3 9 4 4 2" xfId="45885"/>
    <cellStyle name="Normal 3 9 4 5" xfId="31561"/>
    <cellStyle name="Normal 3 9 5" xfId="4460"/>
    <cellStyle name="Normal 3 9 5 2" xfId="11726"/>
    <cellStyle name="Normal 3 9 5 2 2" xfId="26104"/>
    <cellStyle name="Normal 3 9 5 2 2 2" xfId="54838"/>
    <cellStyle name="Normal 3 9 5 2 3" xfId="40514"/>
    <cellStyle name="Normal 3 9 5 3" xfId="18941"/>
    <cellStyle name="Normal 3 9 5 3 2" xfId="47676"/>
    <cellStyle name="Normal 3 9 5 4" xfId="33352"/>
    <cellStyle name="Normal 3 9 6" xfId="8133"/>
    <cellStyle name="Normal 3 9 6 2" xfId="22522"/>
    <cellStyle name="Normal 3 9 6 2 2" xfId="51257"/>
    <cellStyle name="Normal 3 9 6 3" xfId="36933"/>
    <cellStyle name="Normal 3 9 7" xfId="15359"/>
    <cellStyle name="Normal 3 9 7 2" xfId="44095"/>
    <cellStyle name="Normal 3 9 8" xfId="29771"/>
    <cellStyle name="Normal 30" xfId="7894"/>
    <cellStyle name="Normal 31" xfId="15089"/>
    <cellStyle name="Normal 31 2" xfId="29479"/>
    <cellStyle name="Normal 32" xfId="15088"/>
    <cellStyle name="Normal 32 2" xfId="43870"/>
    <cellStyle name="Normal 33" xfId="29490"/>
    <cellStyle name="Normal 33 2" xfId="29501"/>
    <cellStyle name="Normal 34" xfId="29503"/>
    <cellStyle name="Normal 35" xfId="29502"/>
    <cellStyle name="Normal 36" xfId="58195"/>
    <cellStyle name="Normal 37" xfId="58242"/>
    <cellStyle name="Normal 38" xfId="58198"/>
    <cellStyle name="Normal 4" xfId="90"/>
    <cellStyle name="Normal 5" xfId="89"/>
    <cellStyle name="Normal 5 10" xfId="1437"/>
    <cellStyle name="Normal 5 10 2" xfId="3269"/>
    <cellStyle name="Normal 5 10 2 2" xfId="6928"/>
    <cellStyle name="Normal 5 10 2 2 2" xfId="14188"/>
    <cellStyle name="Normal 5 10 2 2 2 2" xfId="28566"/>
    <cellStyle name="Normal 5 10 2 2 2 2 2" xfId="57300"/>
    <cellStyle name="Normal 5 10 2 2 2 3" xfId="42976"/>
    <cellStyle name="Normal 5 10 2 2 3" xfId="21403"/>
    <cellStyle name="Normal 5 10 2 2 3 2" xfId="50138"/>
    <cellStyle name="Normal 5 10 2 2 4" xfId="35814"/>
    <cellStyle name="Normal 5 10 2 3" xfId="10601"/>
    <cellStyle name="Normal 5 10 2 3 2" xfId="24984"/>
    <cellStyle name="Normal 5 10 2 3 2 2" xfId="53719"/>
    <cellStyle name="Normal 5 10 2 3 3" xfId="39395"/>
    <cellStyle name="Normal 5 10 2 4" xfId="17821"/>
    <cellStyle name="Normal 5 10 2 4 2" xfId="46557"/>
    <cellStyle name="Normal 5 10 2 5" xfId="32233"/>
    <cellStyle name="Normal 5 10 3" xfId="5136"/>
    <cellStyle name="Normal 5 10 3 2" xfId="12398"/>
    <cellStyle name="Normal 5 10 3 2 2" xfId="26776"/>
    <cellStyle name="Normal 5 10 3 2 2 2" xfId="55510"/>
    <cellStyle name="Normal 5 10 3 2 3" xfId="41186"/>
    <cellStyle name="Normal 5 10 3 3" xfId="19613"/>
    <cellStyle name="Normal 5 10 3 3 2" xfId="48348"/>
    <cellStyle name="Normal 5 10 3 4" xfId="34024"/>
    <cellStyle name="Normal 5 10 4" xfId="8808"/>
    <cellStyle name="Normal 5 10 4 2" xfId="23194"/>
    <cellStyle name="Normal 5 10 4 2 2" xfId="51929"/>
    <cellStyle name="Normal 5 10 4 3" xfId="37605"/>
    <cellStyle name="Normal 5 10 5" xfId="16031"/>
    <cellStyle name="Normal 5 10 5 2" xfId="44767"/>
    <cellStyle name="Normal 5 10 6" xfId="30443"/>
    <cellStyle name="Normal 5 11" xfId="2373"/>
    <cellStyle name="Normal 5 11 2" xfId="6033"/>
    <cellStyle name="Normal 5 11 2 2" xfId="13293"/>
    <cellStyle name="Normal 5 11 2 2 2" xfId="27671"/>
    <cellStyle name="Normal 5 11 2 2 2 2" xfId="56405"/>
    <cellStyle name="Normal 5 11 2 2 3" xfId="42081"/>
    <cellStyle name="Normal 5 11 2 3" xfId="20508"/>
    <cellStyle name="Normal 5 11 2 3 2" xfId="49243"/>
    <cellStyle name="Normal 5 11 2 4" xfId="34919"/>
    <cellStyle name="Normal 5 11 3" xfId="9706"/>
    <cellStyle name="Normal 5 11 3 2" xfId="24089"/>
    <cellStyle name="Normal 5 11 3 2 2" xfId="52824"/>
    <cellStyle name="Normal 5 11 3 3" xfId="38500"/>
    <cellStyle name="Normal 5 11 4" xfId="16926"/>
    <cellStyle name="Normal 5 11 4 2" xfId="45662"/>
    <cellStyle name="Normal 5 11 5" xfId="31338"/>
    <cellStyle name="Normal 5 12" xfId="4213"/>
    <cellStyle name="Normal 5 12 2" xfId="11501"/>
    <cellStyle name="Normal 5 12 2 2" xfId="25881"/>
    <cellStyle name="Normal 5 12 2 2 2" xfId="54615"/>
    <cellStyle name="Normal 5 12 2 3" xfId="40291"/>
    <cellStyle name="Normal 5 12 3" xfId="18718"/>
    <cellStyle name="Normal 5 12 3 2" xfId="47453"/>
    <cellStyle name="Normal 5 12 4" xfId="33129"/>
    <cellStyle name="Normal 5 13" xfId="7881"/>
    <cellStyle name="Normal 5 13 2" xfId="22299"/>
    <cellStyle name="Normal 5 13 2 2" xfId="51034"/>
    <cellStyle name="Normal 5 13 3" xfId="36710"/>
    <cellStyle name="Normal 5 14" xfId="15134"/>
    <cellStyle name="Normal 5 14 2" xfId="43872"/>
    <cellStyle name="Normal 5 15" xfId="29548"/>
    <cellStyle name="Normal 5 2" xfId="137"/>
    <cellStyle name="Normal 5 2 10" xfId="2377"/>
    <cellStyle name="Normal 5 2 10 2" xfId="6037"/>
    <cellStyle name="Normal 5 2 10 2 2" xfId="13297"/>
    <cellStyle name="Normal 5 2 10 2 2 2" xfId="27675"/>
    <cellStyle name="Normal 5 2 10 2 2 2 2" xfId="56409"/>
    <cellStyle name="Normal 5 2 10 2 2 3" xfId="42085"/>
    <cellStyle name="Normal 5 2 10 2 3" xfId="20512"/>
    <cellStyle name="Normal 5 2 10 2 3 2" xfId="49247"/>
    <cellStyle name="Normal 5 2 10 2 4" xfId="34923"/>
    <cellStyle name="Normal 5 2 10 3" xfId="9710"/>
    <cellStyle name="Normal 5 2 10 3 2" xfId="24093"/>
    <cellStyle name="Normal 5 2 10 3 2 2" xfId="52828"/>
    <cellStyle name="Normal 5 2 10 3 3" xfId="38504"/>
    <cellStyle name="Normal 5 2 10 4" xfId="16930"/>
    <cellStyle name="Normal 5 2 10 4 2" xfId="45666"/>
    <cellStyle name="Normal 5 2 10 5" xfId="31342"/>
    <cellStyle name="Normal 5 2 11" xfId="4221"/>
    <cellStyle name="Normal 5 2 11 2" xfId="11505"/>
    <cellStyle name="Normal 5 2 11 2 2" xfId="25885"/>
    <cellStyle name="Normal 5 2 11 2 2 2" xfId="54619"/>
    <cellStyle name="Normal 5 2 11 2 3" xfId="40295"/>
    <cellStyle name="Normal 5 2 11 3" xfId="18722"/>
    <cellStyle name="Normal 5 2 11 3 2" xfId="47457"/>
    <cellStyle name="Normal 5 2 11 4" xfId="33133"/>
    <cellStyle name="Normal 5 2 12" xfId="7889"/>
    <cellStyle name="Normal 5 2 12 2" xfId="22303"/>
    <cellStyle name="Normal 5 2 12 2 2" xfId="51038"/>
    <cellStyle name="Normal 5 2 12 3" xfId="36714"/>
    <cellStyle name="Normal 5 2 13" xfId="15139"/>
    <cellStyle name="Normal 5 2 13 2" xfId="43876"/>
    <cellStyle name="Normal 5 2 14" xfId="29552"/>
    <cellStyle name="Normal 5 2 2" xfId="191"/>
    <cellStyle name="Normal 5 2 2 10" xfId="4231"/>
    <cellStyle name="Normal 5 2 2 10 2" xfId="11512"/>
    <cellStyle name="Normal 5 2 2 10 2 2" xfId="25892"/>
    <cellStyle name="Normal 5 2 2 10 2 2 2" xfId="54626"/>
    <cellStyle name="Normal 5 2 2 10 2 3" xfId="40302"/>
    <cellStyle name="Normal 5 2 2 10 3" xfId="18729"/>
    <cellStyle name="Normal 5 2 2 10 3 2" xfId="47464"/>
    <cellStyle name="Normal 5 2 2 10 4" xfId="33140"/>
    <cellStyle name="Normal 5 2 2 11" xfId="7900"/>
    <cellStyle name="Normal 5 2 2 11 2" xfId="22310"/>
    <cellStyle name="Normal 5 2 2 11 2 2" xfId="51045"/>
    <cellStyle name="Normal 5 2 2 11 3" xfId="36721"/>
    <cellStyle name="Normal 5 2 2 12" xfId="15147"/>
    <cellStyle name="Normal 5 2 2 12 2" xfId="43883"/>
    <cellStyle name="Normal 5 2 2 13" xfId="29559"/>
    <cellStyle name="Normal 5 2 2 2" xfId="293"/>
    <cellStyle name="Normal 5 2 2 2 10" xfId="7920"/>
    <cellStyle name="Normal 5 2 2 2 10 2" xfId="22324"/>
    <cellStyle name="Normal 5 2 2 2 10 2 2" xfId="51059"/>
    <cellStyle name="Normal 5 2 2 2 10 3" xfId="36735"/>
    <cellStyle name="Normal 5 2 2 2 11" xfId="15161"/>
    <cellStyle name="Normal 5 2 2 2 11 2" xfId="43897"/>
    <cellStyle name="Normal 5 2 2 2 12" xfId="29573"/>
    <cellStyle name="Normal 5 2 2 2 2" xfId="367"/>
    <cellStyle name="Normal 5 2 2 2 2 10" xfId="15189"/>
    <cellStyle name="Normal 5 2 2 2 2 10 2" xfId="43925"/>
    <cellStyle name="Normal 5 2 2 2 2 11" xfId="29601"/>
    <cellStyle name="Normal 5 2 2 2 2 2" xfId="467"/>
    <cellStyle name="Normal 5 2 2 2 2 2 10" xfId="29657"/>
    <cellStyle name="Normal 5 2 2 2 2 2 2" xfId="667"/>
    <cellStyle name="Normal 5 2 2 2 2 2 2 2" xfId="939"/>
    <cellStyle name="Normal 5 2 2 2 2 2 2 2 2" xfId="1386"/>
    <cellStyle name="Normal 5 2 2 2 2 2 2 2 2 2" xfId="2369"/>
    <cellStyle name="Normal 5 2 2 2 2 2 2 2 2 2 2" xfId="4161"/>
    <cellStyle name="Normal 5 2 2 2 2 2 2 2 2 2 2 2" xfId="7820"/>
    <cellStyle name="Normal 5 2 2 2 2 2 2 2 2 2 2 2 2" xfId="15080"/>
    <cellStyle name="Normal 5 2 2 2 2 2 2 2 2 2 2 2 2 2" xfId="29458"/>
    <cellStyle name="Normal 5 2 2 2 2 2 2 2 2 2 2 2 2 2 2" xfId="58192"/>
    <cellStyle name="Normal 5 2 2 2 2 2 2 2 2 2 2 2 2 3" xfId="43868"/>
    <cellStyle name="Normal 5 2 2 2 2 2 2 2 2 2 2 2 3" xfId="22295"/>
    <cellStyle name="Normal 5 2 2 2 2 2 2 2 2 2 2 2 3 2" xfId="51030"/>
    <cellStyle name="Normal 5 2 2 2 2 2 2 2 2 2 2 2 4" xfId="36706"/>
    <cellStyle name="Normal 5 2 2 2 2 2 2 2 2 2 2 3" xfId="11493"/>
    <cellStyle name="Normal 5 2 2 2 2 2 2 2 2 2 2 3 2" xfId="25876"/>
    <cellStyle name="Normal 5 2 2 2 2 2 2 2 2 2 2 3 2 2" xfId="54611"/>
    <cellStyle name="Normal 5 2 2 2 2 2 2 2 2 2 2 3 3" xfId="40287"/>
    <cellStyle name="Normal 5 2 2 2 2 2 2 2 2 2 2 4" xfId="18713"/>
    <cellStyle name="Normal 5 2 2 2 2 2 2 2 2 2 2 4 2" xfId="47449"/>
    <cellStyle name="Normal 5 2 2 2 2 2 2 2 2 2 2 5" xfId="33125"/>
    <cellStyle name="Normal 5 2 2 2 2 2 2 2 2 2 3" xfId="6030"/>
    <cellStyle name="Normal 5 2 2 2 2 2 2 2 2 2 3 2" xfId="13290"/>
    <cellStyle name="Normal 5 2 2 2 2 2 2 2 2 2 3 2 2" xfId="27668"/>
    <cellStyle name="Normal 5 2 2 2 2 2 2 2 2 2 3 2 2 2" xfId="56402"/>
    <cellStyle name="Normal 5 2 2 2 2 2 2 2 2 2 3 2 3" xfId="42078"/>
    <cellStyle name="Normal 5 2 2 2 2 2 2 2 2 2 3 3" xfId="20505"/>
    <cellStyle name="Normal 5 2 2 2 2 2 2 2 2 2 3 3 2" xfId="49240"/>
    <cellStyle name="Normal 5 2 2 2 2 2 2 2 2 2 3 4" xfId="34916"/>
    <cellStyle name="Normal 5 2 2 2 2 2 2 2 2 2 4" xfId="9703"/>
    <cellStyle name="Normal 5 2 2 2 2 2 2 2 2 2 4 2" xfId="24086"/>
    <cellStyle name="Normal 5 2 2 2 2 2 2 2 2 2 4 2 2" xfId="52821"/>
    <cellStyle name="Normal 5 2 2 2 2 2 2 2 2 2 4 3" xfId="38497"/>
    <cellStyle name="Normal 5 2 2 2 2 2 2 2 2 2 5" xfId="16923"/>
    <cellStyle name="Normal 5 2 2 2 2 2 2 2 2 2 5 2" xfId="45659"/>
    <cellStyle name="Normal 5 2 2 2 2 2 2 2 2 2 6" xfId="31335"/>
    <cellStyle name="Normal 5 2 2 2 2 2 2 2 2 3" xfId="3265"/>
    <cellStyle name="Normal 5 2 2 2 2 2 2 2 2 3 2" xfId="6925"/>
    <cellStyle name="Normal 5 2 2 2 2 2 2 2 2 3 2 2" xfId="14185"/>
    <cellStyle name="Normal 5 2 2 2 2 2 2 2 2 3 2 2 2" xfId="28563"/>
    <cellStyle name="Normal 5 2 2 2 2 2 2 2 2 3 2 2 2 2" xfId="57297"/>
    <cellStyle name="Normal 5 2 2 2 2 2 2 2 2 3 2 2 3" xfId="42973"/>
    <cellStyle name="Normal 5 2 2 2 2 2 2 2 2 3 2 3" xfId="21400"/>
    <cellStyle name="Normal 5 2 2 2 2 2 2 2 2 3 2 3 2" xfId="50135"/>
    <cellStyle name="Normal 5 2 2 2 2 2 2 2 2 3 2 4" xfId="35811"/>
    <cellStyle name="Normal 5 2 2 2 2 2 2 2 2 3 3" xfId="10598"/>
    <cellStyle name="Normal 5 2 2 2 2 2 2 2 2 3 3 2" xfId="24981"/>
    <cellStyle name="Normal 5 2 2 2 2 2 2 2 2 3 3 2 2" xfId="53716"/>
    <cellStyle name="Normal 5 2 2 2 2 2 2 2 2 3 3 3" xfId="39392"/>
    <cellStyle name="Normal 5 2 2 2 2 2 2 2 2 3 4" xfId="17818"/>
    <cellStyle name="Normal 5 2 2 2 2 2 2 2 2 3 4 2" xfId="46554"/>
    <cellStyle name="Normal 5 2 2 2 2 2 2 2 2 3 5" xfId="32230"/>
    <cellStyle name="Normal 5 2 2 2 2 2 2 2 2 4" xfId="5130"/>
    <cellStyle name="Normal 5 2 2 2 2 2 2 2 2 4 2" xfId="12395"/>
    <cellStyle name="Normal 5 2 2 2 2 2 2 2 2 4 2 2" xfId="26773"/>
    <cellStyle name="Normal 5 2 2 2 2 2 2 2 2 4 2 2 2" xfId="55507"/>
    <cellStyle name="Normal 5 2 2 2 2 2 2 2 2 4 2 3" xfId="41183"/>
    <cellStyle name="Normal 5 2 2 2 2 2 2 2 2 4 3" xfId="19610"/>
    <cellStyle name="Normal 5 2 2 2 2 2 2 2 2 4 3 2" xfId="48345"/>
    <cellStyle name="Normal 5 2 2 2 2 2 2 2 2 4 4" xfId="34021"/>
    <cellStyle name="Normal 5 2 2 2 2 2 2 2 2 5" xfId="8802"/>
    <cellStyle name="Normal 5 2 2 2 2 2 2 2 2 5 2" xfId="23191"/>
    <cellStyle name="Normal 5 2 2 2 2 2 2 2 2 5 2 2" xfId="51926"/>
    <cellStyle name="Normal 5 2 2 2 2 2 2 2 2 5 3" xfId="37602"/>
    <cellStyle name="Normal 5 2 2 2 2 2 2 2 2 6" xfId="16028"/>
    <cellStyle name="Normal 5 2 2 2 2 2 2 2 2 6 2" xfId="44764"/>
    <cellStyle name="Normal 5 2 2 2 2 2 2 2 2 7" xfId="30440"/>
    <cellStyle name="Normal 5 2 2 2 2 2 2 2 3" xfId="1922"/>
    <cellStyle name="Normal 5 2 2 2 2 2 2 2 3 2" xfId="3714"/>
    <cellStyle name="Normal 5 2 2 2 2 2 2 2 3 2 2" xfId="7373"/>
    <cellStyle name="Normal 5 2 2 2 2 2 2 2 3 2 2 2" xfId="14633"/>
    <cellStyle name="Normal 5 2 2 2 2 2 2 2 3 2 2 2 2" xfId="29011"/>
    <cellStyle name="Normal 5 2 2 2 2 2 2 2 3 2 2 2 2 2" xfId="57745"/>
    <cellStyle name="Normal 5 2 2 2 2 2 2 2 3 2 2 2 3" xfId="43421"/>
    <cellStyle name="Normal 5 2 2 2 2 2 2 2 3 2 2 3" xfId="21848"/>
    <cellStyle name="Normal 5 2 2 2 2 2 2 2 3 2 2 3 2" xfId="50583"/>
    <cellStyle name="Normal 5 2 2 2 2 2 2 2 3 2 2 4" xfId="36259"/>
    <cellStyle name="Normal 5 2 2 2 2 2 2 2 3 2 3" xfId="11046"/>
    <cellStyle name="Normal 5 2 2 2 2 2 2 2 3 2 3 2" xfId="25429"/>
    <cellStyle name="Normal 5 2 2 2 2 2 2 2 3 2 3 2 2" xfId="54164"/>
    <cellStyle name="Normal 5 2 2 2 2 2 2 2 3 2 3 3" xfId="39840"/>
    <cellStyle name="Normal 5 2 2 2 2 2 2 2 3 2 4" xfId="18266"/>
    <cellStyle name="Normal 5 2 2 2 2 2 2 2 3 2 4 2" xfId="47002"/>
    <cellStyle name="Normal 5 2 2 2 2 2 2 2 3 2 5" xfId="32678"/>
    <cellStyle name="Normal 5 2 2 2 2 2 2 2 3 3" xfId="5583"/>
    <cellStyle name="Normal 5 2 2 2 2 2 2 2 3 3 2" xfId="12843"/>
    <cellStyle name="Normal 5 2 2 2 2 2 2 2 3 3 2 2" xfId="27221"/>
    <cellStyle name="Normal 5 2 2 2 2 2 2 2 3 3 2 2 2" xfId="55955"/>
    <cellStyle name="Normal 5 2 2 2 2 2 2 2 3 3 2 3" xfId="41631"/>
    <cellStyle name="Normal 5 2 2 2 2 2 2 2 3 3 3" xfId="20058"/>
    <cellStyle name="Normal 5 2 2 2 2 2 2 2 3 3 3 2" xfId="48793"/>
    <cellStyle name="Normal 5 2 2 2 2 2 2 2 3 3 4" xfId="34469"/>
    <cellStyle name="Normal 5 2 2 2 2 2 2 2 3 4" xfId="9256"/>
    <cellStyle name="Normal 5 2 2 2 2 2 2 2 3 4 2" xfId="23639"/>
    <cellStyle name="Normal 5 2 2 2 2 2 2 2 3 4 2 2" xfId="52374"/>
    <cellStyle name="Normal 5 2 2 2 2 2 2 2 3 4 3" xfId="38050"/>
    <cellStyle name="Normal 5 2 2 2 2 2 2 2 3 5" xfId="16476"/>
    <cellStyle name="Normal 5 2 2 2 2 2 2 2 3 5 2" xfId="45212"/>
    <cellStyle name="Normal 5 2 2 2 2 2 2 2 3 6" xfId="30888"/>
    <cellStyle name="Normal 5 2 2 2 2 2 2 2 4" xfId="2818"/>
    <cellStyle name="Normal 5 2 2 2 2 2 2 2 4 2" xfId="6478"/>
    <cellStyle name="Normal 5 2 2 2 2 2 2 2 4 2 2" xfId="13738"/>
    <cellStyle name="Normal 5 2 2 2 2 2 2 2 4 2 2 2" xfId="28116"/>
    <cellStyle name="Normal 5 2 2 2 2 2 2 2 4 2 2 2 2" xfId="56850"/>
    <cellStyle name="Normal 5 2 2 2 2 2 2 2 4 2 2 3" xfId="42526"/>
    <cellStyle name="Normal 5 2 2 2 2 2 2 2 4 2 3" xfId="20953"/>
    <cellStyle name="Normal 5 2 2 2 2 2 2 2 4 2 3 2" xfId="49688"/>
    <cellStyle name="Normal 5 2 2 2 2 2 2 2 4 2 4" xfId="35364"/>
    <cellStyle name="Normal 5 2 2 2 2 2 2 2 4 3" xfId="10151"/>
    <cellStyle name="Normal 5 2 2 2 2 2 2 2 4 3 2" xfId="24534"/>
    <cellStyle name="Normal 5 2 2 2 2 2 2 2 4 3 2 2" xfId="53269"/>
    <cellStyle name="Normal 5 2 2 2 2 2 2 2 4 3 3" xfId="38945"/>
    <cellStyle name="Normal 5 2 2 2 2 2 2 2 4 4" xfId="17371"/>
    <cellStyle name="Normal 5 2 2 2 2 2 2 2 4 4 2" xfId="46107"/>
    <cellStyle name="Normal 5 2 2 2 2 2 2 2 4 5" xfId="31783"/>
    <cellStyle name="Normal 5 2 2 2 2 2 2 2 5" xfId="4683"/>
    <cellStyle name="Normal 5 2 2 2 2 2 2 2 5 2" xfId="11948"/>
    <cellStyle name="Normal 5 2 2 2 2 2 2 2 5 2 2" xfId="26326"/>
    <cellStyle name="Normal 5 2 2 2 2 2 2 2 5 2 2 2" xfId="55060"/>
    <cellStyle name="Normal 5 2 2 2 2 2 2 2 5 2 3" xfId="40736"/>
    <cellStyle name="Normal 5 2 2 2 2 2 2 2 5 3" xfId="19163"/>
    <cellStyle name="Normal 5 2 2 2 2 2 2 2 5 3 2" xfId="47898"/>
    <cellStyle name="Normal 5 2 2 2 2 2 2 2 5 4" xfId="33574"/>
    <cellStyle name="Normal 5 2 2 2 2 2 2 2 6" xfId="8355"/>
    <cellStyle name="Normal 5 2 2 2 2 2 2 2 6 2" xfId="22744"/>
    <cellStyle name="Normal 5 2 2 2 2 2 2 2 6 2 2" xfId="51479"/>
    <cellStyle name="Normal 5 2 2 2 2 2 2 2 6 3" xfId="37155"/>
    <cellStyle name="Normal 5 2 2 2 2 2 2 2 7" xfId="15581"/>
    <cellStyle name="Normal 5 2 2 2 2 2 2 2 7 2" xfId="44317"/>
    <cellStyle name="Normal 5 2 2 2 2 2 2 2 8" xfId="29993"/>
    <cellStyle name="Normal 5 2 2 2 2 2 2 3" xfId="1162"/>
    <cellStyle name="Normal 5 2 2 2 2 2 2 3 2" xfId="2145"/>
    <cellStyle name="Normal 5 2 2 2 2 2 2 3 2 2" xfId="3937"/>
    <cellStyle name="Normal 5 2 2 2 2 2 2 3 2 2 2" xfId="7596"/>
    <cellStyle name="Normal 5 2 2 2 2 2 2 3 2 2 2 2" xfId="14856"/>
    <cellStyle name="Normal 5 2 2 2 2 2 2 3 2 2 2 2 2" xfId="29234"/>
    <cellStyle name="Normal 5 2 2 2 2 2 2 3 2 2 2 2 2 2" xfId="57968"/>
    <cellStyle name="Normal 5 2 2 2 2 2 2 3 2 2 2 2 3" xfId="43644"/>
    <cellStyle name="Normal 5 2 2 2 2 2 2 3 2 2 2 3" xfId="22071"/>
    <cellStyle name="Normal 5 2 2 2 2 2 2 3 2 2 2 3 2" xfId="50806"/>
    <cellStyle name="Normal 5 2 2 2 2 2 2 3 2 2 2 4" xfId="36482"/>
    <cellStyle name="Normal 5 2 2 2 2 2 2 3 2 2 3" xfId="11269"/>
    <cellStyle name="Normal 5 2 2 2 2 2 2 3 2 2 3 2" xfId="25652"/>
    <cellStyle name="Normal 5 2 2 2 2 2 2 3 2 2 3 2 2" xfId="54387"/>
    <cellStyle name="Normal 5 2 2 2 2 2 2 3 2 2 3 3" xfId="40063"/>
    <cellStyle name="Normal 5 2 2 2 2 2 2 3 2 2 4" xfId="18489"/>
    <cellStyle name="Normal 5 2 2 2 2 2 2 3 2 2 4 2" xfId="47225"/>
    <cellStyle name="Normal 5 2 2 2 2 2 2 3 2 2 5" xfId="32901"/>
    <cellStyle name="Normal 5 2 2 2 2 2 2 3 2 3" xfId="5806"/>
    <cellStyle name="Normal 5 2 2 2 2 2 2 3 2 3 2" xfId="13066"/>
    <cellStyle name="Normal 5 2 2 2 2 2 2 3 2 3 2 2" xfId="27444"/>
    <cellStyle name="Normal 5 2 2 2 2 2 2 3 2 3 2 2 2" xfId="56178"/>
    <cellStyle name="Normal 5 2 2 2 2 2 2 3 2 3 2 3" xfId="41854"/>
    <cellStyle name="Normal 5 2 2 2 2 2 2 3 2 3 3" xfId="20281"/>
    <cellStyle name="Normal 5 2 2 2 2 2 2 3 2 3 3 2" xfId="49016"/>
    <cellStyle name="Normal 5 2 2 2 2 2 2 3 2 3 4" xfId="34692"/>
    <cellStyle name="Normal 5 2 2 2 2 2 2 3 2 4" xfId="9479"/>
    <cellStyle name="Normal 5 2 2 2 2 2 2 3 2 4 2" xfId="23862"/>
    <cellStyle name="Normal 5 2 2 2 2 2 2 3 2 4 2 2" xfId="52597"/>
    <cellStyle name="Normal 5 2 2 2 2 2 2 3 2 4 3" xfId="38273"/>
    <cellStyle name="Normal 5 2 2 2 2 2 2 3 2 5" xfId="16699"/>
    <cellStyle name="Normal 5 2 2 2 2 2 2 3 2 5 2" xfId="45435"/>
    <cellStyle name="Normal 5 2 2 2 2 2 2 3 2 6" xfId="31111"/>
    <cellStyle name="Normal 5 2 2 2 2 2 2 3 3" xfId="3041"/>
    <cellStyle name="Normal 5 2 2 2 2 2 2 3 3 2" xfId="6701"/>
    <cellStyle name="Normal 5 2 2 2 2 2 2 3 3 2 2" xfId="13961"/>
    <cellStyle name="Normal 5 2 2 2 2 2 2 3 3 2 2 2" xfId="28339"/>
    <cellStyle name="Normal 5 2 2 2 2 2 2 3 3 2 2 2 2" xfId="57073"/>
    <cellStyle name="Normal 5 2 2 2 2 2 2 3 3 2 2 3" xfId="42749"/>
    <cellStyle name="Normal 5 2 2 2 2 2 2 3 3 2 3" xfId="21176"/>
    <cellStyle name="Normal 5 2 2 2 2 2 2 3 3 2 3 2" xfId="49911"/>
    <cellStyle name="Normal 5 2 2 2 2 2 2 3 3 2 4" xfId="35587"/>
    <cellStyle name="Normal 5 2 2 2 2 2 2 3 3 3" xfId="10374"/>
    <cellStyle name="Normal 5 2 2 2 2 2 2 3 3 3 2" xfId="24757"/>
    <cellStyle name="Normal 5 2 2 2 2 2 2 3 3 3 2 2" xfId="53492"/>
    <cellStyle name="Normal 5 2 2 2 2 2 2 3 3 3 3" xfId="39168"/>
    <cellStyle name="Normal 5 2 2 2 2 2 2 3 3 4" xfId="17594"/>
    <cellStyle name="Normal 5 2 2 2 2 2 2 3 3 4 2" xfId="46330"/>
    <cellStyle name="Normal 5 2 2 2 2 2 2 3 3 5" xfId="32006"/>
    <cellStyle name="Normal 5 2 2 2 2 2 2 3 4" xfId="4906"/>
    <cellStyle name="Normal 5 2 2 2 2 2 2 3 4 2" xfId="12171"/>
    <cellStyle name="Normal 5 2 2 2 2 2 2 3 4 2 2" xfId="26549"/>
    <cellStyle name="Normal 5 2 2 2 2 2 2 3 4 2 2 2" xfId="55283"/>
    <cellStyle name="Normal 5 2 2 2 2 2 2 3 4 2 3" xfId="40959"/>
    <cellStyle name="Normal 5 2 2 2 2 2 2 3 4 3" xfId="19386"/>
    <cellStyle name="Normal 5 2 2 2 2 2 2 3 4 3 2" xfId="48121"/>
    <cellStyle name="Normal 5 2 2 2 2 2 2 3 4 4" xfId="33797"/>
    <cellStyle name="Normal 5 2 2 2 2 2 2 3 5" xfId="8578"/>
    <cellStyle name="Normal 5 2 2 2 2 2 2 3 5 2" xfId="22967"/>
    <cellStyle name="Normal 5 2 2 2 2 2 2 3 5 2 2" xfId="51702"/>
    <cellStyle name="Normal 5 2 2 2 2 2 2 3 5 3" xfId="37378"/>
    <cellStyle name="Normal 5 2 2 2 2 2 2 3 6" xfId="15804"/>
    <cellStyle name="Normal 5 2 2 2 2 2 2 3 6 2" xfId="44540"/>
    <cellStyle name="Normal 5 2 2 2 2 2 2 3 7" xfId="30216"/>
    <cellStyle name="Normal 5 2 2 2 2 2 2 4" xfId="1694"/>
    <cellStyle name="Normal 5 2 2 2 2 2 2 4 2" xfId="3490"/>
    <cellStyle name="Normal 5 2 2 2 2 2 2 4 2 2" xfId="7149"/>
    <cellStyle name="Normal 5 2 2 2 2 2 2 4 2 2 2" xfId="14409"/>
    <cellStyle name="Normal 5 2 2 2 2 2 2 4 2 2 2 2" xfId="28787"/>
    <cellStyle name="Normal 5 2 2 2 2 2 2 4 2 2 2 2 2" xfId="57521"/>
    <cellStyle name="Normal 5 2 2 2 2 2 2 4 2 2 2 3" xfId="43197"/>
    <cellStyle name="Normal 5 2 2 2 2 2 2 4 2 2 3" xfId="21624"/>
    <cellStyle name="Normal 5 2 2 2 2 2 2 4 2 2 3 2" xfId="50359"/>
    <cellStyle name="Normal 5 2 2 2 2 2 2 4 2 2 4" xfId="36035"/>
    <cellStyle name="Normal 5 2 2 2 2 2 2 4 2 3" xfId="10822"/>
    <cellStyle name="Normal 5 2 2 2 2 2 2 4 2 3 2" xfId="25205"/>
    <cellStyle name="Normal 5 2 2 2 2 2 2 4 2 3 2 2" xfId="53940"/>
    <cellStyle name="Normal 5 2 2 2 2 2 2 4 2 3 3" xfId="39616"/>
    <cellStyle name="Normal 5 2 2 2 2 2 2 4 2 4" xfId="18042"/>
    <cellStyle name="Normal 5 2 2 2 2 2 2 4 2 4 2" xfId="46778"/>
    <cellStyle name="Normal 5 2 2 2 2 2 2 4 2 5" xfId="32454"/>
    <cellStyle name="Normal 5 2 2 2 2 2 2 4 3" xfId="5359"/>
    <cellStyle name="Normal 5 2 2 2 2 2 2 4 3 2" xfId="12619"/>
    <cellStyle name="Normal 5 2 2 2 2 2 2 4 3 2 2" xfId="26997"/>
    <cellStyle name="Normal 5 2 2 2 2 2 2 4 3 2 2 2" xfId="55731"/>
    <cellStyle name="Normal 5 2 2 2 2 2 2 4 3 2 3" xfId="41407"/>
    <cellStyle name="Normal 5 2 2 2 2 2 2 4 3 3" xfId="19834"/>
    <cellStyle name="Normal 5 2 2 2 2 2 2 4 3 3 2" xfId="48569"/>
    <cellStyle name="Normal 5 2 2 2 2 2 2 4 3 4" xfId="34245"/>
    <cellStyle name="Normal 5 2 2 2 2 2 2 4 4" xfId="9032"/>
    <cellStyle name="Normal 5 2 2 2 2 2 2 4 4 2" xfId="23415"/>
    <cellStyle name="Normal 5 2 2 2 2 2 2 4 4 2 2" xfId="52150"/>
    <cellStyle name="Normal 5 2 2 2 2 2 2 4 4 3" xfId="37826"/>
    <cellStyle name="Normal 5 2 2 2 2 2 2 4 5" xfId="16252"/>
    <cellStyle name="Normal 5 2 2 2 2 2 2 4 5 2" xfId="44988"/>
    <cellStyle name="Normal 5 2 2 2 2 2 2 4 6" xfId="30664"/>
    <cellStyle name="Normal 5 2 2 2 2 2 2 5" xfId="2594"/>
    <cellStyle name="Normal 5 2 2 2 2 2 2 5 2" xfId="6254"/>
    <cellStyle name="Normal 5 2 2 2 2 2 2 5 2 2" xfId="13514"/>
    <cellStyle name="Normal 5 2 2 2 2 2 2 5 2 2 2" xfId="27892"/>
    <cellStyle name="Normal 5 2 2 2 2 2 2 5 2 2 2 2" xfId="56626"/>
    <cellStyle name="Normal 5 2 2 2 2 2 2 5 2 2 3" xfId="42302"/>
    <cellStyle name="Normal 5 2 2 2 2 2 2 5 2 3" xfId="20729"/>
    <cellStyle name="Normal 5 2 2 2 2 2 2 5 2 3 2" xfId="49464"/>
    <cellStyle name="Normal 5 2 2 2 2 2 2 5 2 4" xfId="35140"/>
    <cellStyle name="Normal 5 2 2 2 2 2 2 5 3" xfId="9927"/>
    <cellStyle name="Normal 5 2 2 2 2 2 2 5 3 2" xfId="24310"/>
    <cellStyle name="Normal 5 2 2 2 2 2 2 5 3 2 2" xfId="53045"/>
    <cellStyle name="Normal 5 2 2 2 2 2 2 5 3 3" xfId="38721"/>
    <cellStyle name="Normal 5 2 2 2 2 2 2 5 4" xfId="17147"/>
    <cellStyle name="Normal 5 2 2 2 2 2 2 5 4 2" xfId="45883"/>
    <cellStyle name="Normal 5 2 2 2 2 2 2 5 5" xfId="31559"/>
    <cellStyle name="Normal 5 2 2 2 2 2 2 6" xfId="4457"/>
    <cellStyle name="Normal 5 2 2 2 2 2 2 6 2" xfId="11724"/>
    <cellStyle name="Normal 5 2 2 2 2 2 2 6 2 2" xfId="26102"/>
    <cellStyle name="Normal 5 2 2 2 2 2 2 6 2 2 2" xfId="54836"/>
    <cellStyle name="Normal 5 2 2 2 2 2 2 6 2 3" xfId="40512"/>
    <cellStyle name="Normal 5 2 2 2 2 2 2 6 3" xfId="18939"/>
    <cellStyle name="Normal 5 2 2 2 2 2 2 6 3 2" xfId="47674"/>
    <cellStyle name="Normal 5 2 2 2 2 2 2 6 4" xfId="33350"/>
    <cellStyle name="Normal 5 2 2 2 2 2 2 7" xfId="8128"/>
    <cellStyle name="Normal 5 2 2 2 2 2 2 7 2" xfId="22520"/>
    <cellStyle name="Normal 5 2 2 2 2 2 2 7 2 2" xfId="51255"/>
    <cellStyle name="Normal 5 2 2 2 2 2 2 7 3" xfId="36931"/>
    <cellStyle name="Normal 5 2 2 2 2 2 2 8" xfId="15357"/>
    <cellStyle name="Normal 5 2 2 2 2 2 2 8 2" xfId="44093"/>
    <cellStyle name="Normal 5 2 2 2 2 2 2 9" xfId="29769"/>
    <cellStyle name="Normal 5 2 2 2 2 2 3" xfId="825"/>
    <cellStyle name="Normal 5 2 2 2 2 2 3 2" xfId="1274"/>
    <cellStyle name="Normal 5 2 2 2 2 2 3 2 2" xfId="2257"/>
    <cellStyle name="Normal 5 2 2 2 2 2 3 2 2 2" xfId="4049"/>
    <cellStyle name="Normal 5 2 2 2 2 2 3 2 2 2 2" xfId="7708"/>
    <cellStyle name="Normal 5 2 2 2 2 2 3 2 2 2 2 2" xfId="14968"/>
    <cellStyle name="Normal 5 2 2 2 2 2 3 2 2 2 2 2 2" xfId="29346"/>
    <cellStyle name="Normal 5 2 2 2 2 2 3 2 2 2 2 2 2 2" xfId="58080"/>
    <cellStyle name="Normal 5 2 2 2 2 2 3 2 2 2 2 2 3" xfId="43756"/>
    <cellStyle name="Normal 5 2 2 2 2 2 3 2 2 2 2 3" xfId="22183"/>
    <cellStyle name="Normal 5 2 2 2 2 2 3 2 2 2 2 3 2" xfId="50918"/>
    <cellStyle name="Normal 5 2 2 2 2 2 3 2 2 2 2 4" xfId="36594"/>
    <cellStyle name="Normal 5 2 2 2 2 2 3 2 2 2 3" xfId="11381"/>
    <cellStyle name="Normal 5 2 2 2 2 2 3 2 2 2 3 2" xfId="25764"/>
    <cellStyle name="Normal 5 2 2 2 2 2 3 2 2 2 3 2 2" xfId="54499"/>
    <cellStyle name="Normal 5 2 2 2 2 2 3 2 2 2 3 3" xfId="40175"/>
    <cellStyle name="Normal 5 2 2 2 2 2 3 2 2 2 4" xfId="18601"/>
    <cellStyle name="Normal 5 2 2 2 2 2 3 2 2 2 4 2" xfId="47337"/>
    <cellStyle name="Normal 5 2 2 2 2 2 3 2 2 2 5" xfId="33013"/>
    <cellStyle name="Normal 5 2 2 2 2 2 3 2 2 3" xfId="5918"/>
    <cellStyle name="Normal 5 2 2 2 2 2 3 2 2 3 2" xfId="13178"/>
    <cellStyle name="Normal 5 2 2 2 2 2 3 2 2 3 2 2" xfId="27556"/>
    <cellStyle name="Normal 5 2 2 2 2 2 3 2 2 3 2 2 2" xfId="56290"/>
    <cellStyle name="Normal 5 2 2 2 2 2 3 2 2 3 2 3" xfId="41966"/>
    <cellStyle name="Normal 5 2 2 2 2 2 3 2 2 3 3" xfId="20393"/>
    <cellStyle name="Normal 5 2 2 2 2 2 3 2 2 3 3 2" xfId="49128"/>
    <cellStyle name="Normal 5 2 2 2 2 2 3 2 2 3 4" xfId="34804"/>
    <cellStyle name="Normal 5 2 2 2 2 2 3 2 2 4" xfId="9591"/>
    <cellStyle name="Normal 5 2 2 2 2 2 3 2 2 4 2" xfId="23974"/>
    <cellStyle name="Normal 5 2 2 2 2 2 3 2 2 4 2 2" xfId="52709"/>
    <cellStyle name="Normal 5 2 2 2 2 2 3 2 2 4 3" xfId="38385"/>
    <cellStyle name="Normal 5 2 2 2 2 2 3 2 2 5" xfId="16811"/>
    <cellStyle name="Normal 5 2 2 2 2 2 3 2 2 5 2" xfId="45547"/>
    <cellStyle name="Normal 5 2 2 2 2 2 3 2 2 6" xfId="31223"/>
    <cellStyle name="Normal 5 2 2 2 2 2 3 2 3" xfId="3153"/>
    <cellStyle name="Normal 5 2 2 2 2 2 3 2 3 2" xfId="6813"/>
    <cellStyle name="Normal 5 2 2 2 2 2 3 2 3 2 2" xfId="14073"/>
    <cellStyle name="Normal 5 2 2 2 2 2 3 2 3 2 2 2" xfId="28451"/>
    <cellStyle name="Normal 5 2 2 2 2 2 3 2 3 2 2 2 2" xfId="57185"/>
    <cellStyle name="Normal 5 2 2 2 2 2 3 2 3 2 2 3" xfId="42861"/>
    <cellStyle name="Normal 5 2 2 2 2 2 3 2 3 2 3" xfId="21288"/>
    <cellStyle name="Normal 5 2 2 2 2 2 3 2 3 2 3 2" xfId="50023"/>
    <cellStyle name="Normal 5 2 2 2 2 2 3 2 3 2 4" xfId="35699"/>
    <cellStyle name="Normal 5 2 2 2 2 2 3 2 3 3" xfId="10486"/>
    <cellStyle name="Normal 5 2 2 2 2 2 3 2 3 3 2" xfId="24869"/>
    <cellStyle name="Normal 5 2 2 2 2 2 3 2 3 3 2 2" xfId="53604"/>
    <cellStyle name="Normal 5 2 2 2 2 2 3 2 3 3 3" xfId="39280"/>
    <cellStyle name="Normal 5 2 2 2 2 2 3 2 3 4" xfId="17706"/>
    <cellStyle name="Normal 5 2 2 2 2 2 3 2 3 4 2" xfId="46442"/>
    <cellStyle name="Normal 5 2 2 2 2 2 3 2 3 5" xfId="32118"/>
    <cellStyle name="Normal 5 2 2 2 2 2 3 2 4" xfId="5018"/>
    <cellStyle name="Normal 5 2 2 2 2 2 3 2 4 2" xfId="12283"/>
    <cellStyle name="Normal 5 2 2 2 2 2 3 2 4 2 2" xfId="26661"/>
    <cellStyle name="Normal 5 2 2 2 2 2 3 2 4 2 2 2" xfId="55395"/>
    <cellStyle name="Normal 5 2 2 2 2 2 3 2 4 2 3" xfId="41071"/>
    <cellStyle name="Normal 5 2 2 2 2 2 3 2 4 3" xfId="19498"/>
    <cellStyle name="Normal 5 2 2 2 2 2 3 2 4 3 2" xfId="48233"/>
    <cellStyle name="Normal 5 2 2 2 2 2 3 2 4 4" xfId="33909"/>
    <cellStyle name="Normal 5 2 2 2 2 2 3 2 5" xfId="8690"/>
    <cellStyle name="Normal 5 2 2 2 2 2 3 2 5 2" xfId="23079"/>
    <cellStyle name="Normal 5 2 2 2 2 2 3 2 5 2 2" xfId="51814"/>
    <cellStyle name="Normal 5 2 2 2 2 2 3 2 5 3" xfId="37490"/>
    <cellStyle name="Normal 5 2 2 2 2 2 3 2 6" xfId="15916"/>
    <cellStyle name="Normal 5 2 2 2 2 2 3 2 6 2" xfId="44652"/>
    <cellStyle name="Normal 5 2 2 2 2 2 3 2 7" xfId="30328"/>
    <cellStyle name="Normal 5 2 2 2 2 2 3 3" xfId="1810"/>
    <cellStyle name="Normal 5 2 2 2 2 2 3 3 2" xfId="3602"/>
    <cellStyle name="Normal 5 2 2 2 2 2 3 3 2 2" xfId="7261"/>
    <cellStyle name="Normal 5 2 2 2 2 2 3 3 2 2 2" xfId="14521"/>
    <cellStyle name="Normal 5 2 2 2 2 2 3 3 2 2 2 2" xfId="28899"/>
    <cellStyle name="Normal 5 2 2 2 2 2 3 3 2 2 2 2 2" xfId="57633"/>
    <cellStyle name="Normal 5 2 2 2 2 2 3 3 2 2 2 3" xfId="43309"/>
    <cellStyle name="Normal 5 2 2 2 2 2 3 3 2 2 3" xfId="21736"/>
    <cellStyle name="Normal 5 2 2 2 2 2 3 3 2 2 3 2" xfId="50471"/>
    <cellStyle name="Normal 5 2 2 2 2 2 3 3 2 2 4" xfId="36147"/>
    <cellStyle name="Normal 5 2 2 2 2 2 3 3 2 3" xfId="10934"/>
    <cellStyle name="Normal 5 2 2 2 2 2 3 3 2 3 2" xfId="25317"/>
    <cellStyle name="Normal 5 2 2 2 2 2 3 3 2 3 2 2" xfId="54052"/>
    <cellStyle name="Normal 5 2 2 2 2 2 3 3 2 3 3" xfId="39728"/>
    <cellStyle name="Normal 5 2 2 2 2 2 3 3 2 4" xfId="18154"/>
    <cellStyle name="Normal 5 2 2 2 2 2 3 3 2 4 2" xfId="46890"/>
    <cellStyle name="Normal 5 2 2 2 2 2 3 3 2 5" xfId="32566"/>
    <cellStyle name="Normal 5 2 2 2 2 2 3 3 3" xfId="5471"/>
    <cellStyle name="Normal 5 2 2 2 2 2 3 3 3 2" xfId="12731"/>
    <cellStyle name="Normal 5 2 2 2 2 2 3 3 3 2 2" xfId="27109"/>
    <cellStyle name="Normal 5 2 2 2 2 2 3 3 3 2 2 2" xfId="55843"/>
    <cellStyle name="Normal 5 2 2 2 2 2 3 3 3 2 3" xfId="41519"/>
    <cellStyle name="Normal 5 2 2 2 2 2 3 3 3 3" xfId="19946"/>
    <cellStyle name="Normal 5 2 2 2 2 2 3 3 3 3 2" xfId="48681"/>
    <cellStyle name="Normal 5 2 2 2 2 2 3 3 3 4" xfId="34357"/>
    <cellStyle name="Normal 5 2 2 2 2 2 3 3 4" xfId="9144"/>
    <cellStyle name="Normal 5 2 2 2 2 2 3 3 4 2" xfId="23527"/>
    <cellStyle name="Normal 5 2 2 2 2 2 3 3 4 2 2" xfId="52262"/>
    <cellStyle name="Normal 5 2 2 2 2 2 3 3 4 3" xfId="37938"/>
    <cellStyle name="Normal 5 2 2 2 2 2 3 3 5" xfId="16364"/>
    <cellStyle name="Normal 5 2 2 2 2 2 3 3 5 2" xfId="45100"/>
    <cellStyle name="Normal 5 2 2 2 2 2 3 3 6" xfId="30776"/>
    <cellStyle name="Normal 5 2 2 2 2 2 3 4" xfId="2706"/>
    <cellStyle name="Normal 5 2 2 2 2 2 3 4 2" xfId="6366"/>
    <cellStyle name="Normal 5 2 2 2 2 2 3 4 2 2" xfId="13626"/>
    <cellStyle name="Normal 5 2 2 2 2 2 3 4 2 2 2" xfId="28004"/>
    <cellStyle name="Normal 5 2 2 2 2 2 3 4 2 2 2 2" xfId="56738"/>
    <cellStyle name="Normal 5 2 2 2 2 2 3 4 2 2 3" xfId="42414"/>
    <cellStyle name="Normal 5 2 2 2 2 2 3 4 2 3" xfId="20841"/>
    <cellStyle name="Normal 5 2 2 2 2 2 3 4 2 3 2" xfId="49576"/>
    <cellStyle name="Normal 5 2 2 2 2 2 3 4 2 4" xfId="35252"/>
    <cellStyle name="Normal 5 2 2 2 2 2 3 4 3" xfId="10039"/>
    <cellStyle name="Normal 5 2 2 2 2 2 3 4 3 2" xfId="24422"/>
    <cellStyle name="Normal 5 2 2 2 2 2 3 4 3 2 2" xfId="53157"/>
    <cellStyle name="Normal 5 2 2 2 2 2 3 4 3 3" xfId="38833"/>
    <cellStyle name="Normal 5 2 2 2 2 2 3 4 4" xfId="17259"/>
    <cellStyle name="Normal 5 2 2 2 2 2 3 4 4 2" xfId="45995"/>
    <cellStyle name="Normal 5 2 2 2 2 2 3 4 5" xfId="31671"/>
    <cellStyle name="Normal 5 2 2 2 2 2 3 5" xfId="4570"/>
    <cellStyle name="Normal 5 2 2 2 2 2 3 5 2" xfId="11836"/>
    <cellStyle name="Normal 5 2 2 2 2 2 3 5 2 2" xfId="26214"/>
    <cellStyle name="Normal 5 2 2 2 2 2 3 5 2 2 2" xfId="54948"/>
    <cellStyle name="Normal 5 2 2 2 2 2 3 5 2 3" xfId="40624"/>
    <cellStyle name="Normal 5 2 2 2 2 2 3 5 3" xfId="19051"/>
    <cellStyle name="Normal 5 2 2 2 2 2 3 5 3 2" xfId="47786"/>
    <cellStyle name="Normal 5 2 2 2 2 2 3 5 4" xfId="33462"/>
    <cellStyle name="Normal 5 2 2 2 2 2 3 6" xfId="8243"/>
    <cellStyle name="Normal 5 2 2 2 2 2 3 6 2" xfId="22632"/>
    <cellStyle name="Normal 5 2 2 2 2 2 3 6 2 2" xfId="51367"/>
    <cellStyle name="Normal 5 2 2 2 2 2 3 6 3" xfId="37043"/>
    <cellStyle name="Normal 5 2 2 2 2 2 3 7" xfId="15469"/>
    <cellStyle name="Normal 5 2 2 2 2 2 3 7 2" xfId="44205"/>
    <cellStyle name="Normal 5 2 2 2 2 2 3 8" xfId="29881"/>
    <cellStyle name="Normal 5 2 2 2 2 2 4" xfId="1050"/>
    <cellStyle name="Normal 5 2 2 2 2 2 4 2" xfId="2033"/>
    <cellStyle name="Normal 5 2 2 2 2 2 4 2 2" xfId="3825"/>
    <cellStyle name="Normal 5 2 2 2 2 2 4 2 2 2" xfId="7484"/>
    <cellStyle name="Normal 5 2 2 2 2 2 4 2 2 2 2" xfId="14744"/>
    <cellStyle name="Normal 5 2 2 2 2 2 4 2 2 2 2 2" xfId="29122"/>
    <cellStyle name="Normal 5 2 2 2 2 2 4 2 2 2 2 2 2" xfId="57856"/>
    <cellStyle name="Normal 5 2 2 2 2 2 4 2 2 2 2 3" xfId="43532"/>
    <cellStyle name="Normal 5 2 2 2 2 2 4 2 2 2 3" xfId="21959"/>
    <cellStyle name="Normal 5 2 2 2 2 2 4 2 2 2 3 2" xfId="50694"/>
    <cellStyle name="Normal 5 2 2 2 2 2 4 2 2 2 4" xfId="36370"/>
    <cellStyle name="Normal 5 2 2 2 2 2 4 2 2 3" xfId="11157"/>
    <cellStyle name="Normal 5 2 2 2 2 2 4 2 2 3 2" xfId="25540"/>
    <cellStyle name="Normal 5 2 2 2 2 2 4 2 2 3 2 2" xfId="54275"/>
    <cellStyle name="Normal 5 2 2 2 2 2 4 2 2 3 3" xfId="39951"/>
    <cellStyle name="Normal 5 2 2 2 2 2 4 2 2 4" xfId="18377"/>
    <cellStyle name="Normal 5 2 2 2 2 2 4 2 2 4 2" xfId="47113"/>
    <cellStyle name="Normal 5 2 2 2 2 2 4 2 2 5" xfId="32789"/>
    <cellStyle name="Normal 5 2 2 2 2 2 4 2 3" xfId="5694"/>
    <cellStyle name="Normal 5 2 2 2 2 2 4 2 3 2" xfId="12954"/>
    <cellStyle name="Normal 5 2 2 2 2 2 4 2 3 2 2" xfId="27332"/>
    <cellStyle name="Normal 5 2 2 2 2 2 4 2 3 2 2 2" xfId="56066"/>
    <cellStyle name="Normal 5 2 2 2 2 2 4 2 3 2 3" xfId="41742"/>
    <cellStyle name="Normal 5 2 2 2 2 2 4 2 3 3" xfId="20169"/>
    <cellStyle name="Normal 5 2 2 2 2 2 4 2 3 3 2" xfId="48904"/>
    <cellStyle name="Normal 5 2 2 2 2 2 4 2 3 4" xfId="34580"/>
    <cellStyle name="Normal 5 2 2 2 2 2 4 2 4" xfId="9367"/>
    <cellStyle name="Normal 5 2 2 2 2 2 4 2 4 2" xfId="23750"/>
    <cellStyle name="Normal 5 2 2 2 2 2 4 2 4 2 2" xfId="52485"/>
    <cellStyle name="Normal 5 2 2 2 2 2 4 2 4 3" xfId="38161"/>
    <cellStyle name="Normal 5 2 2 2 2 2 4 2 5" xfId="16587"/>
    <cellStyle name="Normal 5 2 2 2 2 2 4 2 5 2" xfId="45323"/>
    <cellStyle name="Normal 5 2 2 2 2 2 4 2 6" xfId="30999"/>
    <cellStyle name="Normal 5 2 2 2 2 2 4 3" xfId="2929"/>
    <cellStyle name="Normal 5 2 2 2 2 2 4 3 2" xfId="6589"/>
    <cellStyle name="Normal 5 2 2 2 2 2 4 3 2 2" xfId="13849"/>
    <cellStyle name="Normal 5 2 2 2 2 2 4 3 2 2 2" xfId="28227"/>
    <cellStyle name="Normal 5 2 2 2 2 2 4 3 2 2 2 2" xfId="56961"/>
    <cellStyle name="Normal 5 2 2 2 2 2 4 3 2 2 3" xfId="42637"/>
    <cellStyle name="Normal 5 2 2 2 2 2 4 3 2 3" xfId="21064"/>
    <cellStyle name="Normal 5 2 2 2 2 2 4 3 2 3 2" xfId="49799"/>
    <cellStyle name="Normal 5 2 2 2 2 2 4 3 2 4" xfId="35475"/>
    <cellStyle name="Normal 5 2 2 2 2 2 4 3 3" xfId="10262"/>
    <cellStyle name="Normal 5 2 2 2 2 2 4 3 3 2" xfId="24645"/>
    <cellStyle name="Normal 5 2 2 2 2 2 4 3 3 2 2" xfId="53380"/>
    <cellStyle name="Normal 5 2 2 2 2 2 4 3 3 3" xfId="39056"/>
    <cellStyle name="Normal 5 2 2 2 2 2 4 3 4" xfId="17482"/>
    <cellStyle name="Normal 5 2 2 2 2 2 4 3 4 2" xfId="46218"/>
    <cellStyle name="Normal 5 2 2 2 2 2 4 3 5" xfId="31894"/>
    <cellStyle name="Normal 5 2 2 2 2 2 4 4" xfId="4794"/>
    <cellStyle name="Normal 5 2 2 2 2 2 4 4 2" xfId="12059"/>
    <cellStyle name="Normal 5 2 2 2 2 2 4 4 2 2" xfId="26437"/>
    <cellStyle name="Normal 5 2 2 2 2 2 4 4 2 2 2" xfId="55171"/>
    <cellStyle name="Normal 5 2 2 2 2 2 4 4 2 3" xfId="40847"/>
    <cellStyle name="Normal 5 2 2 2 2 2 4 4 3" xfId="19274"/>
    <cellStyle name="Normal 5 2 2 2 2 2 4 4 3 2" xfId="48009"/>
    <cellStyle name="Normal 5 2 2 2 2 2 4 4 4" xfId="33685"/>
    <cellStyle name="Normal 5 2 2 2 2 2 4 5" xfId="8466"/>
    <cellStyle name="Normal 5 2 2 2 2 2 4 5 2" xfId="22855"/>
    <cellStyle name="Normal 5 2 2 2 2 2 4 5 2 2" xfId="51590"/>
    <cellStyle name="Normal 5 2 2 2 2 2 4 5 3" xfId="37266"/>
    <cellStyle name="Normal 5 2 2 2 2 2 4 6" xfId="15692"/>
    <cellStyle name="Normal 5 2 2 2 2 2 4 6 2" xfId="44428"/>
    <cellStyle name="Normal 5 2 2 2 2 2 4 7" xfId="30104"/>
    <cellStyle name="Normal 5 2 2 2 2 2 5" xfId="1574"/>
    <cellStyle name="Normal 5 2 2 2 2 2 5 2" xfId="3378"/>
    <cellStyle name="Normal 5 2 2 2 2 2 5 2 2" xfId="7037"/>
    <cellStyle name="Normal 5 2 2 2 2 2 5 2 2 2" xfId="14297"/>
    <cellStyle name="Normal 5 2 2 2 2 2 5 2 2 2 2" xfId="28675"/>
    <cellStyle name="Normal 5 2 2 2 2 2 5 2 2 2 2 2" xfId="57409"/>
    <cellStyle name="Normal 5 2 2 2 2 2 5 2 2 2 3" xfId="43085"/>
    <cellStyle name="Normal 5 2 2 2 2 2 5 2 2 3" xfId="21512"/>
    <cellStyle name="Normal 5 2 2 2 2 2 5 2 2 3 2" xfId="50247"/>
    <cellStyle name="Normal 5 2 2 2 2 2 5 2 2 4" xfId="35923"/>
    <cellStyle name="Normal 5 2 2 2 2 2 5 2 3" xfId="10710"/>
    <cellStyle name="Normal 5 2 2 2 2 2 5 2 3 2" xfId="25093"/>
    <cellStyle name="Normal 5 2 2 2 2 2 5 2 3 2 2" xfId="53828"/>
    <cellStyle name="Normal 5 2 2 2 2 2 5 2 3 3" xfId="39504"/>
    <cellStyle name="Normal 5 2 2 2 2 2 5 2 4" xfId="17930"/>
    <cellStyle name="Normal 5 2 2 2 2 2 5 2 4 2" xfId="46666"/>
    <cellStyle name="Normal 5 2 2 2 2 2 5 2 5" xfId="32342"/>
    <cellStyle name="Normal 5 2 2 2 2 2 5 3" xfId="5247"/>
    <cellStyle name="Normal 5 2 2 2 2 2 5 3 2" xfId="12507"/>
    <cellStyle name="Normal 5 2 2 2 2 2 5 3 2 2" xfId="26885"/>
    <cellStyle name="Normal 5 2 2 2 2 2 5 3 2 2 2" xfId="55619"/>
    <cellStyle name="Normal 5 2 2 2 2 2 5 3 2 3" xfId="41295"/>
    <cellStyle name="Normal 5 2 2 2 2 2 5 3 3" xfId="19722"/>
    <cellStyle name="Normal 5 2 2 2 2 2 5 3 3 2" xfId="48457"/>
    <cellStyle name="Normal 5 2 2 2 2 2 5 3 4" xfId="34133"/>
    <cellStyle name="Normal 5 2 2 2 2 2 5 4" xfId="8920"/>
    <cellStyle name="Normal 5 2 2 2 2 2 5 4 2" xfId="23303"/>
    <cellStyle name="Normal 5 2 2 2 2 2 5 4 2 2" xfId="52038"/>
    <cellStyle name="Normal 5 2 2 2 2 2 5 4 3" xfId="37714"/>
    <cellStyle name="Normal 5 2 2 2 2 2 5 5" xfId="16140"/>
    <cellStyle name="Normal 5 2 2 2 2 2 5 5 2" xfId="44876"/>
    <cellStyle name="Normal 5 2 2 2 2 2 5 6" xfId="30552"/>
    <cellStyle name="Normal 5 2 2 2 2 2 6" xfId="2482"/>
    <cellStyle name="Normal 5 2 2 2 2 2 6 2" xfId="6142"/>
    <cellStyle name="Normal 5 2 2 2 2 2 6 2 2" xfId="13402"/>
    <cellStyle name="Normal 5 2 2 2 2 2 6 2 2 2" xfId="27780"/>
    <cellStyle name="Normal 5 2 2 2 2 2 6 2 2 2 2" xfId="56514"/>
    <cellStyle name="Normal 5 2 2 2 2 2 6 2 2 3" xfId="42190"/>
    <cellStyle name="Normal 5 2 2 2 2 2 6 2 3" xfId="20617"/>
    <cellStyle name="Normal 5 2 2 2 2 2 6 2 3 2" xfId="49352"/>
    <cellStyle name="Normal 5 2 2 2 2 2 6 2 4" xfId="35028"/>
    <cellStyle name="Normal 5 2 2 2 2 2 6 3" xfId="9815"/>
    <cellStyle name="Normal 5 2 2 2 2 2 6 3 2" xfId="24198"/>
    <cellStyle name="Normal 5 2 2 2 2 2 6 3 2 2" xfId="52933"/>
    <cellStyle name="Normal 5 2 2 2 2 2 6 3 3" xfId="38609"/>
    <cellStyle name="Normal 5 2 2 2 2 2 6 4" xfId="17035"/>
    <cellStyle name="Normal 5 2 2 2 2 2 6 4 2" xfId="45771"/>
    <cellStyle name="Normal 5 2 2 2 2 2 6 5" xfId="31447"/>
    <cellStyle name="Normal 5 2 2 2 2 2 7" xfId="4341"/>
    <cellStyle name="Normal 5 2 2 2 2 2 7 2" xfId="11611"/>
    <cellStyle name="Normal 5 2 2 2 2 2 7 2 2" xfId="25990"/>
    <cellStyle name="Normal 5 2 2 2 2 2 7 2 2 2" xfId="54724"/>
    <cellStyle name="Normal 5 2 2 2 2 2 7 2 3" xfId="40400"/>
    <cellStyle name="Normal 5 2 2 2 2 2 7 3" xfId="18827"/>
    <cellStyle name="Normal 5 2 2 2 2 2 7 3 2" xfId="47562"/>
    <cellStyle name="Normal 5 2 2 2 2 2 7 4" xfId="33238"/>
    <cellStyle name="Normal 5 2 2 2 2 2 8" xfId="8010"/>
    <cellStyle name="Normal 5 2 2 2 2 2 8 2" xfId="22408"/>
    <cellStyle name="Normal 5 2 2 2 2 2 8 2 2" xfId="51143"/>
    <cellStyle name="Normal 5 2 2 2 2 2 8 3" xfId="36819"/>
    <cellStyle name="Normal 5 2 2 2 2 2 9" xfId="15245"/>
    <cellStyle name="Normal 5 2 2 2 2 2 9 2" xfId="43981"/>
    <cellStyle name="Normal 5 2 2 2 2 3" xfId="606"/>
    <cellStyle name="Normal 5 2 2 2 2 3 2" xfId="883"/>
    <cellStyle name="Normal 5 2 2 2 2 3 2 2" xfId="1330"/>
    <cellStyle name="Normal 5 2 2 2 2 3 2 2 2" xfId="2313"/>
    <cellStyle name="Normal 5 2 2 2 2 3 2 2 2 2" xfId="4105"/>
    <cellStyle name="Normal 5 2 2 2 2 3 2 2 2 2 2" xfId="7764"/>
    <cellStyle name="Normal 5 2 2 2 2 3 2 2 2 2 2 2" xfId="15024"/>
    <cellStyle name="Normal 5 2 2 2 2 3 2 2 2 2 2 2 2" xfId="29402"/>
    <cellStyle name="Normal 5 2 2 2 2 3 2 2 2 2 2 2 2 2" xfId="58136"/>
    <cellStyle name="Normal 5 2 2 2 2 3 2 2 2 2 2 2 3" xfId="43812"/>
    <cellStyle name="Normal 5 2 2 2 2 3 2 2 2 2 2 3" xfId="22239"/>
    <cellStyle name="Normal 5 2 2 2 2 3 2 2 2 2 2 3 2" xfId="50974"/>
    <cellStyle name="Normal 5 2 2 2 2 3 2 2 2 2 2 4" xfId="36650"/>
    <cellStyle name="Normal 5 2 2 2 2 3 2 2 2 2 3" xfId="11437"/>
    <cellStyle name="Normal 5 2 2 2 2 3 2 2 2 2 3 2" xfId="25820"/>
    <cellStyle name="Normal 5 2 2 2 2 3 2 2 2 2 3 2 2" xfId="54555"/>
    <cellStyle name="Normal 5 2 2 2 2 3 2 2 2 2 3 3" xfId="40231"/>
    <cellStyle name="Normal 5 2 2 2 2 3 2 2 2 2 4" xfId="18657"/>
    <cellStyle name="Normal 5 2 2 2 2 3 2 2 2 2 4 2" xfId="47393"/>
    <cellStyle name="Normal 5 2 2 2 2 3 2 2 2 2 5" xfId="33069"/>
    <cellStyle name="Normal 5 2 2 2 2 3 2 2 2 3" xfId="5974"/>
    <cellStyle name="Normal 5 2 2 2 2 3 2 2 2 3 2" xfId="13234"/>
    <cellStyle name="Normal 5 2 2 2 2 3 2 2 2 3 2 2" xfId="27612"/>
    <cellStyle name="Normal 5 2 2 2 2 3 2 2 2 3 2 2 2" xfId="56346"/>
    <cellStyle name="Normal 5 2 2 2 2 3 2 2 2 3 2 3" xfId="42022"/>
    <cellStyle name="Normal 5 2 2 2 2 3 2 2 2 3 3" xfId="20449"/>
    <cellStyle name="Normal 5 2 2 2 2 3 2 2 2 3 3 2" xfId="49184"/>
    <cellStyle name="Normal 5 2 2 2 2 3 2 2 2 3 4" xfId="34860"/>
    <cellStyle name="Normal 5 2 2 2 2 3 2 2 2 4" xfId="9647"/>
    <cellStyle name="Normal 5 2 2 2 2 3 2 2 2 4 2" xfId="24030"/>
    <cellStyle name="Normal 5 2 2 2 2 3 2 2 2 4 2 2" xfId="52765"/>
    <cellStyle name="Normal 5 2 2 2 2 3 2 2 2 4 3" xfId="38441"/>
    <cellStyle name="Normal 5 2 2 2 2 3 2 2 2 5" xfId="16867"/>
    <cellStyle name="Normal 5 2 2 2 2 3 2 2 2 5 2" xfId="45603"/>
    <cellStyle name="Normal 5 2 2 2 2 3 2 2 2 6" xfId="31279"/>
    <cellStyle name="Normal 5 2 2 2 2 3 2 2 3" xfId="3209"/>
    <cellStyle name="Normal 5 2 2 2 2 3 2 2 3 2" xfId="6869"/>
    <cellStyle name="Normal 5 2 2 2 2 3 2 2 3 2 2" xfId="14129"/>
    <cellStyle name="Normal 5 2 2 2 2 3 2 2 3 2 2 2" xfId="28507"/>
    <cellStyle name="Normal 5 2 2 2 2 3 2 2 3 2 2 2 2" xfId="57241"/>
    <cellStyle name="Normal 5 2 2 2 2 3 2 2 3 2 2 3" xfId="42917"/>
    <cellStyle name="Normal 5 2 2 2 2 3 2 2 3 2 3" xfId="21344"/>
    <cellStyle name="Normal 5 2 2 2 2 3 2 2 3 2 3 2" xfId="50079"/>
    <cellStyle name="Normal 5 2 2 2 2 3 2 2 3 2 4" xfId="35755"/>
    <cellStyle name="Normal 5 2 2 2 2 3 2 2 3 3" xfId="10542"/>
    <cellStyle name="Normal 5 2 2 2 2 3 2 2 3 3 2" xfId="24925"/>
    <cellStyle name="Normal 5 2 2 2 2 3 2 2 3 3 2 2" xfId="53660"/>
    <cellStyle name="Normal 5 2 2 2 2 3 2 2 3 3 3" xfId="39336"/>
    <cellStyle name="Normal 5 2 2 2 2 3 2 2 3 4" xfId="17762"/>
    <cellStyle name="Normal 5 2 2 2 2 3 2 2 3 4 2" xfId="46498"/>
    <cellStyle name="Normal 5 2 2 2 2 3 2 2 3 5" xfId="32174"/>
    <cellStyle name="Normal 5 2 2 2 2 3 2 2 4" xfId="5074"/>
    <cellStyle name="Normal 5 2 2 2 2 3 2 2 4 2" xfId="12339"/>
    <cellStyle name="Normal 5 2 2 2 2 3 2 2 4 2 2" xfId="26717"/>
    <cellStyle name="Normal 5 2 2 2 2 3 2 2 4 2 2 2" xfId="55451"/>
    <cellStyle name="Normal 5 2 2 2 2 3 2 2 4 2 3" xfId="41127"/>
    <cellStyle name="Normal 5 2 2 2 2 3 2 2 4 3" xfId="19554"/>
    <cellStyle name="Normal 5 2 2 2 2 3 2 2 4 3 2" xfId="48289"/>
    <cellStyle name="Normal 5 2 2 2 2 3 2 2 4 4" xfId="33965"/>
    <cellStyle name="Normal 5 2 2 2 2 3 2 2 5" xfId="8746"/>
    <cellStyle name="Normal 5 2 2 2 2 3 2 2 5 2" xfId="23135"/>
    <cellStyle name="Normal 5 2 2 2 2 3 2 2 5 2 2" xfId="51870"/>
    <cellStyle name="Normal 5 2 2 2 2 3 2 2 5 3" xfId="37546"/>
    <cellStyle name="Normal 5 2 2 2 2 3 2 2 6" xfId="15972"/>
    <cellStyle name="Normal 5 2 2 2 2 3 2 2 6 2" xfId="44708"/>
    <cellStyle name="Normal 5 2 2 2 2 3 2 2 7" xfId="30384"/>
    <cellStyle name="Normal 5 2 2 2 2 3 2 3" xfId="1866"/>
    <cellStyle name="Normal 5 2 2 2 2 3 2 3 2" xfId="3658"/>
    <cellStyle name="Normal 5 2 2 2 2 3 2 3 2 2" xfId="7317"/>
    <cellStyle name="Normal 5 2 2 2 2 3 2 3 2 2 2" xfId="14577"/>
    <cellStyle name="Normal 5 2 2 2 2 3 2 3 2 2 2 2" xfId="28955"/>
    <cellStyle name="Normal 5 2 2 2 2 3 2 3 2 2 2 2 2" xfId="57689"/>
    <cellStyle name="Normal 5 2 2 2 2 3 2 3 2 2 2 3" xfId="43365"/>
    <cellStyle name="Normal 5 2 2 2 2 3 2 3 2 2 3" xfId="21792"/>
    <cellStyle name="Normal 5 2 2 2 2 3 2 3 2 2 3 2" xfId="50527"/>
    <cellStyle name="Normal 5 2 2 2 2 3 2 3 2 2 4" xfId="36203"/>
    <cellStyle name="Normal 5 2 2 2 2 3 2 3 2 3" xfId="10990"/>
    <cellStyle name="Normal 5 2 2 2 2 3 2 3 2 3 2" xfId="25373"/>
    <cellStyle name="Normal 5 2 2 2 2 3 2 3 2 3 2 2" xfId="54108"/>
    <cellStyle name="Normal 5 2 2 2 2 3 2 3 2 3 3" xfId="39784"/>
    <cellStyle name="Normal 5 2 2 2 2 3 2 3 2 4" xfId="18210"/>
    <cellStyle name="Normal 5 2 2 2 2 3 2 3 2 4 2" xfId="46946"/>
    <cellStyle name="Normal 5 2 2 2 2 3 2 3 2 5" xfId="32622"/>
    <cellStyle name="Normal 5 2 2 2 2 3 2 3 3" xfId="5527"/>
    <cellStyle name="Normal 5 2 2 2 2 3 2 3 3 2" xfId="12787"/>
    <cellStyle name="Normal 5 2 2 2 2 3 2 3 3 2 2" xfId="27165"/>
    <cellStyle name="Normal 5 2 2 2 2 3 2 3 3 2 2 2" xfId="55899"/>
    <cellStyle name="Normal 5 2 2 2 2 3 2 3 3 2 3" xfId="41575"/>
    <cellStyle name="Normal 5 2 2 2 2 3 2 3 3 3" xfId="20002"/>
    <cellStyle name="Normal 5 2 2 2 2 3 2 3 3 3 2" xfId="48737"/>
    <cellStyle name="Normal 5 2 2 2 2 3 2 3 3 4" xfId="34413"/>
    <cellStyle name="Normal 5 2 2 2 2 3 2 3 4" xfId="9200"/>
    <cellStyle name="Normal 5 2 2 2 2 3 2 3 4 2" xfId="23583"/>
    <cellStyle name="Normal 5 2 2 2 2 3 2 3 4 2 2" xfId="52318"/>
    <cellStyle name="Normal 5 2 2 2 2 3 2 3 4 3" xfId="37994"/>
    <cellStyle name="Normal 5 2 2 2 2 3 2 3 5" xfId="16420"/>
    <cellStyle name="Normal 5 2 2 2 2 3 2 3 5 2" xfId="45156"/>
    <cellStyle name="Normal 5 2 2 2 2 3 2 3 6" xfId="30832"/>
    <cellStyle name="Normal 5 2 2 2 2 3 2 4" xfId="2762"/>
    <cellStyle name="Normal 5 2 2 2 2 3 2 4 2" xfId="6422"/>
    <cellStyle name="Normal 5 2 2 2 2 3 2 4 2 2" xfId="13682"/>
    <cellStyle name="Normal 5 2 2 2 2 3 2 4 2 2 2" xfId="28060"/>
    <cellStyle name="Normal 5 2 2 2 2 3 2 4 2 2 2 2" xfId="56794"/>
    <cellStyle name="Normal 5 2 2 2 2 3 2 4 2 2 3" xfId="42470"/>
    <cellStyle name="Normal 5 2 2 2 2 3 2 4 2 3" xfId="20897"/>
    <cellStyle name="Normal 5 2 2 2 2 3 2 4 2 3 2" xfId="49632"/>
    <cellStyle name="Normal 5 2 2 2 2 3 2 4 2 4" xfId="35308"/>
    <cellStyle name="Normal 5 2 2 2 2 3 2 4 3" xfId="10095"/>
    <cellStyle name="Normal 5 2 2 2 2 3 2 4 3 2" xfId="24478"/>
    <cellStyle name="Normal 5 2 2 2 2 3 2 4 3 2 2" xfId="53213"/>
    <cellStyle name="Normal 5 2 2 2 2 3 2 4 3 3" xfId="38889"/>
    <cellStyle name="Normal 5 2 2 2 2 3 2 4 4" xfId="17315"/>
    <cellStyle name="Normal 5 2 2 2 2 3 2 4 4 2" xfId="46051"/>
    <cellStyle name="Normal 5 2 2 2 2 3 2 4 5" xfId="31727"/>
    <cellStyle name="Normal 5 2 2 2 2 3 2 5" xfId="4627"/>
    <cellStyle name="Normal 5 2 2 2 2 3 2 5 2" xfId="11892"/>
    <cellStyle name="Normal 5 2 2 2 2 3 2 5 2 2" xfId="26270"/>
    <cellStyle name="Normal 5 2 2 2 2 3 2 5 2 2 2" xfId="55004"/>
    <cellStyle name="Normal 5 2 2 2 2 3 2 5 2 3" xfId="40680"/>
    <cellStyle name="Normal 5 2 2 2 2 3 2 5 3" xfId="19107"/>
    <cellStyle name="Normal 5 2 2 2 2 3 2 5 3 2" xfId="47842"/>
    <cellStyle name="Normal 5 2 2 2 2 3 2 5 4" xfId="33518"/>
    <cellStyle name="Normal 5 2 2 2 2 3 2 6" xfId="8299"/>
    <cellStyle name="Normal 5 2 2 2 2 3 2 6 2" xfId="22688"/>
    <cellStyle name="Normal 5 2 2 2 2 3 2 6 2 2" xfId="51423"/>
    <cellStyle name="Normal 5 2 2 2 2 3 2 6 3" xfId="37099"/>
    <cellStyle name="Normal 5 2 2 2 2 3 2 7" xfId="15525"/>
    <cellStyle name="Normal 5 2 2 2 2 3 2 7 2" xfId="44261"/>
    <cellStyle name="Normal 5 2 2 2 2 3 2 8" xfId="29937"/>
    <cellStyle name="Normal 5 2 2 2 2 3 3" xfId="1106"/>
    <cellStyle name="Normal 5 2 2 2 2 3 3 2" xfId="2089"/>
    <cellStyle name="Normal 5 2 2 2 2 3 3 2 2" xfId="3881"/>
    <cellStyle name="Normal 5 2 2 2 2 3 3 2 2 2" xfId="7540"/>
    <cellStyle name="Normal 5 2 2 2 2 3 3 2 2 2 2" xfId="14800"/>
    <cellStyle name="Normal 5 2 2 2 2 3 3 2 2 2 2 2" xfId="29178"/>
    <cellStyle name="Normal 5 2 2 2 2 3 3 2 2 2 2 2 2" xfId="57912"/>
    <cellStyle name="Normal 5 2 2 2 2 3 3 2 2 2 2 3" xfId="43588"/>
    <cellStyle name="Normal 5 2 2 2 2 3 3 2 2 2 3" xfId="22015"/>
    <cellStyle name="Normal 5 2 2 2 2 3 3 2 2 2 3 2" xfId="50750"/>
    <cellStyle name="Normal 5 2 2 2 2 3 3 2 2 2 4" xfId="36426"/>
    <cellStyle name="Normal 5 2 2 2 2 3 3 2 2 3" xfId="11213"/>
    <cellStyle name="Normal 5 2 2 2 2 3 3 2 2 3 2" xfId="25596"/>
    <cellStyle name="Normal 5 2 2 2 2 3 3 2 2 3 2 2" xfId="54331"/>
    <cellStyle name="Normal 5 2 2 2 2 3 3 2 2 3 3" xfId="40007"/>
    <cellStyle name="Normal 5 2 2 2 2 3 3 2 2 4" xfId="18433"/>
    <cellStyle name="Normal 5 2 2 2 2 3 3 2 2 4 2" xfId="47169"/>
    <cellStyle name="Normal 5 2 2 2 2 3 3 2 2 5" xfId="32845"/>
    <cellStyle name="Normal 5 2 2 2 2 3 3 2 3" xfId="5750"/>
    <cellStyle name="Normal 5 2 2 2 2 3 3 2 3 2" xfId="13010"/>
    <cellStyle name="Normal 5 2 2 2 2 3 3 2 3 2 2" xfId="27388"/>
    <cellStyle name="Normal 5 2 2 2 2 3 3 2 3 2 2 2" xfId="56122"/>
    <cellStyle name="Normal 5 2 2 2 2 3 3 2 3 2 3" xfId="41798"/>
    <cellStyle name="Normal 5 2 2 2 2 3 3 2 3 3" xfId="20225"/>
    <cellStyle name="Normal 5 2 2 2 2 3 3 2 3 3 2" xfId="48960"/>
    <cellStyle name="Normal 5 2 2 2 2 3 3 2 3 4" xfId="34636"/>
    <cellStyle name="Normal 5 2 2 2 2 3 3 2 4" xfId="9423"/>
    <cellStyle name="Normal 5 2 2 2 2 3 3 2 4 2" xfId="23806"/>
    <cellStyle name="Normal 5 2 2 2 2 3 3 2 4 2 2" xfId="52541"/>
    <cellStyle name="Normal 5 2 2 2 2 3 3 2 4 3" xfId="38217"/>
    <cellStyle name="Normal 5 2 2 2 2 3 3 2 5" xfId="16643"/>
    <cellStyle name="Normal 5 2 2 2 2 3 3 2 5 2" xfId="45379"/>
    <cellStyle name="Normal 5 2 2 2 2 3 3 2 6" xfId="31055"/>
    <cellStyle name="Normal 5 2 2 2 2 3 3 3" xfId="2985"/>
    <cellStyle name="Normal 5 2 2 2 2 3 3 3 2" xfId="6645"/>
    <cellStyle name="Normal 5 2 2 2 2 3 3 3 2 2" xfId="13905"/>
    <cellStyle name="Normal 5 2 2 2 2 3 3 3 2 2 2" xfId="28283"/>
    <cellStyle name="Normal 5 2 2 2 2 3 3 3 2 2 2 2" xfId="57017"/>
    <cellStyle name="Normal 5 2 2 2 2 3 3 3 2 2 3" xfId="42693"/>
    <cellStyle name="Normal 5 2 2 2 2 3 3 3 2 3" xfId="21120"/>
    <cellStyle name="Normal 5 2 2 2 2 3 3 3 2 3 2" xfId="49855"/>
    <cellStyle name="Normal 5 2 2 2 2 3 3 3 2 4" xfId="35531"/>
    <cellStyle name="Normal 5 2 2 2 2 3 3 3 3" xfId="10318"/>
    <cellStyle name="Normal 5 2 2 2 2 3 3 3 3 2" xfId="24701"/>
    <cellStyle name="Normal 5 2 2 2 2 3 3 3 3 2 2" xfId="53436"/>
    <cellStyle name="Normal 5 2 2 2 2 3 3 3 3 3" xfId="39112"/>
    <cellStyle name="Normal 5 2 2 2 2 3 3 3 4" xfId="17538"/>
    <cellStyle name="Normal 5 2 2 2 2 3 3 3 4 2" xfId="46274"/>
    <cellStyle name="Normal 5 2 2 2 2 3 3 3 5" xfId="31950"/>
    <cellStyle name="Normal 5 2 2 2 2 3 3 4" xfId="4850"/>
    <cellStyle name="Normal 5 2 2 2 2 3 3 4 2" xfId="12115"/>
    <cellStyle name="Normal 5 2 2 2 2 3 3 4 2 2" xfId="26493"/>
    <cellStyle name="Normal 5 2 2 2 2 3 3 4 2 2 2" xfId="55227"/>
    <cellStyle name="Normal 5 2 2 2 2 3 3 4 2 3" xfId="40903"/>
    <cellStyle name="Normal 5 2 2 2 2 3 3 4 3" xfId="19330"/>
    <cellStyle name="Normal 5 2 2 2 2 3 3 4 3 2" xfId="48065"/>
    <cellStyle name="Normal 5 2 2 2 2 3 3 4 4" xfId="33741"/>
    <cellStyle name="Normal 5 2 2 2 2 3 3 5" xfId="8522"/>
    <cellStyle name="Normal 5 2 2 2 2 3 3 5 2" xfId="22911"/>
    <cellStyle name="Normal 5 2 2 2 2 3 3 5 2 2" xfId="51646"/>
    <cellStyle name="Normal 5 2 2 2 2 3 3 5 3" xfId="37322"/>
    <cellStyle name="Normal 5 2 2 2 2 3 3 6" xfId="15748"/>
    <cellStyle name="Normal 5 2 2 2 2 3 3 6 2" xfId="44484"/>
    <cellStyle name="Normal 5 2 2 2 2 3 3 7" xfId="30160"/>
    <cellStyle name="Normal 5 2 2 2 2 3 4" xfId="1638"/>
    <cellStyle name="Normal 5 2 2 2 2 3 4 2" xfId="3434"/>
    <cellStyle name="Normal 5 2 2 2 2 3 4 2 2" xfId="7093"/>
    <cellStyle name="Normal 5 2 2 2 2 3 4 2 2 2" xfId="14353"/>
    <cellStyle name="Normal 5 2 2 2 2 3 4 2 2 2 2" xfId="28731"/>
    <cellStyle name="Normal 5 2 2 2 2 3 4 2 2 2 2 2" xfId="57465"/>
    <cellStyle name="Normal 5 2 2 2 2 3 4 2 2 2 3" xfId="43141"/>
    <cellStyle name="Normal 5 2 2 2 2 3 4 2 2 3" xfId="21568"/>
    <cellStyle name="Normal 5 2 2 2 2 3 4 2 2 3 2" xfId="50303"/>
    <cellStyle name="Normal 5 2 2 2 2 3 4 2 2 4" xfId="35979"/>
    <cellStyle name="Normal 5 2 2 2 2 3 4 2 3" xfId="10766"/>
    <cellStyle name="Normal 5 2 2 2 2 3 4 2 3 2" xfId="25149"/>
    <cellStyle name="Normal 5 2 2 2 2 3 4 2 3 2 2" xfId="53884"/>
    <cellStyle name="Normal 5 2 2 2 2 3 4 2 3 3" xfId="39560"/>
    <cellStyle name="Normal 5 2 2 2 2 3 4 2 4" xfId="17986"/>
    <cellStyle name="Normal 5 2 2 2 2 3 4 2 4 2" xfId="46722"/>
    <cellStyle name="Normal 5 2 2 2 2 3 4 2 5" xfId="32398"/>
    <cellStyle name="Normal 5 2 2 2 2 3 4 3" xfId="5303"/>
    <cellStyle name="Normal 5 2 2 2 2 3 4 3 2" xfId="12563"/>
    <cellStyle name="Normal 5 2 2 2 2 3 4 3 2 2" xfId="26941"/>
    <cellStyle name="Normal 5 2 2 2 2 3 4 3 2 2 2" xfId="55675"/>
    <cellStyle name="Normal 5 2 2 2 2 3 4 3 2 3" xfId="41351"/>
    <cellStyle name="Normal 5 2 2 2 2 3 4 3 3" xfId="19778"/>
    <cellStyle name="Normal 5 2 2 2 2 3 4 3 3 2" xfId="48513"/>
    <cellStyle name="Normal 5 2 2 2 2 3 4 3 4" xfId="34189"/>
    <cellStyle name="Normal 5 2 2 2 2 3 4 4" xfId="8976"/>
    <cellStyle name="Normal 5 2 2 2 2 3 4 4 2" xfId="23359"/>
    <cellStyle name="Normal 5 2 2 2 2 3 4 4 2 2" xfId="52094"/>
    <cellStyle name="Normal 5 2 2 2 2 3 4 4 3" xfId="37770"/>
    <cellStyle name="Normal 5 2 2 2 2 3 4 5" xfId="16196"/>
    <cellStyle name="Normal 5 2 2 2 2 3 4 5 2" xfId="44932"/>
    <cellStyle name="Normal 5 2 2 2 2 3 4 6" xfId="30608"/>
    <cellStyle name="Normal 5 2 2 2 2 3 5" xfId="2538"/>
    <cellStyle name="Normal 5 2 2 2 2 3 5 2" xfId="6198"/>
    <cellStyle name="Normal 5 2 2 2 2 3 5 2 2" xfId="13458"/>
    <cellStyle name="Normal 5 2 2 2 2 3 5 2 2 2" xfId="27836"/>
    <cellStyle name="Normal 5 2 2 2 2 3 5 2 2 2 2" xfId="56570"/>
    <cellStyle name="Normal 5 2 2 2 2 3 5 2 2 3" xfId="42246"/>
    <cellStyle name="Normal 5 2 2 2 2 3 5 2 3" xfId="20673"/>
    <cellStyle name="Normal 5 2 2 2 2 3 5 2 3 2" xfId="49408"/>
    <cellStyle name="Normal 5 2 2 2 2 3 5 2 4" xfId="35084"/>
    <cellStyle name="Normal 5 2 2 2 2 3 5 3" xfId="9871"/>
    <cellStyle name="Normal 5 2 2 2 2 3 5 3 2" xfId="24254"/>
    <cellStyle name="Normal 5 2 2 2 2 3 5 3 2 2" xfId="52989"/>
    <cellStyle name="Normal 5 2 2 2 2 3 5 3 3" xfId="38665"/>
    <cellStyle name="Normal 5 2 2 2 2 3 5 4" xfId="17091"/>
    <cellStyle name="Normal 5 2 2 2 2 3 5 4 2" xfId="45827"/>
    <cellStyle name="Normal 5 2 2 2 2 3 5 5" xfId="31503"/>
    <cellStyle name="Normal 5 2 2 2 2 3 6" xfId="4401"/>
    <cellStyle name="Normal 5 2 2 2 2 3 6 2" xfId="11668"/>
    <cellStyle name="Normal 5 2 2 2 2 3 6 2 2" xfId="26046"/>
    <cellStyle name="Normal 5 2 2 2 2 3 6 2 2 2" xfId="54780"/>
    <cellStyle name="Normal 5 2 2 2 2 3 6 2 3" xfId="40456"/>
    <cellStyle name="Normal 5 2 2 2 2 3 6 3" xfId="18883"/>
    <cellStyle name="Normal 5 2 2 2 2 3 6 3 2" xfId="47618"/>
    <cellStyle name="Normal 5 2 2 2 2 3 6 4" xfId="33294"/>
    <cellStyle name="Normal 5 2 2 2 2 3 7" xfId="8072"/>
    <cellStyle name="Normal 5 2 2 2 2 3 7 2" xfId="22464"/>
    <cellStyle name="Normal 5 2 2 2 2 3 7 2 2" xfId="51199"/>
    <cellStyle name="Normal 5 2 2 2 2 3 7 3" xfId="36875"/>
    <cellStyle name="Normal 5 2 2 2 2 3 8" xfId="15301"/>
    <cellStyle name="Normal 5 2 2 2 2 3 8 2" xfId="44037"/>
    <cellStyle name="Normal 5 2 2 2 2 3 9" xfId="29713"/>
    <cellStyle name="Normal 5 2 2 2 2 4" xfId="768"/>
    <cellStyle name="Normal 5 2 2 2 2 4 2" xfId="1218"/>
    <cellStyle name="Normal 5 2 2 2 2 4 2 2" xfId="2201"/>
    <cellStyle name="Normal 5 2 2 2 2 4 2 2 2" xfId="3993"/>
    <cellStyle name="Normal 5 2 2 2 2 4 2 2 2 2" xfId="7652"/>
    <cellStyle name="Normal 5 2 2 2 2 4 2 2 2 2 2" xfId="14912"/>
    <cellStyle name="Normal 5 2 2 2 2 4 2 2 2 2 2 2" xfId="29290"/>
    <cellStyle name="Normal 5 2 2 2 2 4 2 2 2 2 2 2 2" xfId="58024"/>
    <cellStyle name="Normal 5 2 2 2 2 4 2 2 2 2 2 3" xfId="43700"/>
    <cellStyle name="Normal 5 2 2 2 2 4 2 2 2 2 3" xfId="22127"/>
    <cellStyle name="Normal 5 2 2 2 2 4 2 2 2 2 3 2" xfId="50862"/>
    <cellStyle name="Normal 5 2 2 2 2 4 2 2 2 2 4" xfId="36538"/>
    <cellStyle name="Normal 5 2 2 2 2 4 2 2 2 3" xfId="11325"/>
    <cellStyle name="Normal 5 2 2 2 2 4 2 2 2 3 2" xfId="25708"/>
    <cellStyle name="Normal 5 2 2 2 2 4 2 2 2 3 2 2" xfId="54443"/>
    <cellStyle name="Normal 5 2 2 2 2 4 2 2 2 3 3" xfId="40119"/>
    <cellStyle name="Normal 5 2 2 2 2 4 2 2 2 4" xfId="18545"/>
    <cellStyle name="Normal 5 2 2 2 2 4 2 2 2 4 2" xfId="47281"/>
    <cellStyle name="Normal 5 2 2 2 2 4 2 2 2 5" xfId="32957"/>
    <cellStyle name="Normal 5 2 2 2 2 4 2 2 3" xfId="5862"/>
    <cellStyle name="Normal 5 2 2 2 2 4 2 2 3 2" xfId="13122"/>
    <cellStyle name="Normal 5 2 2 2 2 4 2 2 3 2 2" xfId="27500"/>
    <cellStyle name="Normal 5 2 2 2 2 4 2 2 3 2 2 2" xfId="56234"/>
    <cellStyle name="Normal 5 2 2 2 2 4 2 2 3 2 3" xfId="41910"/>
    <cellStyle name="Normal 5 2 2 2 2 4 2 2 3 3" xfId="20337"/>
    <cellStyle name="Normal 5 2 2 2 2 4 2 2 3 3 2" xfId="49072"/>
    <cellStyle name="Normal 5 2 2 2 2 4 2 2 3 4" xfId="34748"/>
    <cellStyle name="Normal 5 2 2 2 2 4 2 2 4" xfId="9535"/>
    <cellStyle name="Normal 5 2 2 2 2 4 2 2 4 2" xfId="23918"/>
    <cellStyle name="Normal 5 2 2 2 2 4 2 2 4 2 2" xfId="52653"/>
    <cellStyle name="Normal 5 2 2 2 2 4 2 2 4 3" xfId="38329"/>
    <cellStyle name="Normal 5 2 2 2 2 4 2 2 5" xfId="16755"/>
    <cellStyle name="Normal 5 2 2 2 2 4 2 2 5 2" xfId="45491"/>
    <cellStyle name="Normal 5 2 2 2 2 4 2 2 6" xfId="31167"/>
    <cellStyle name="Normal 5 2 2 2 2 4 2 3" xfId="3097"/>
    <cellStyle name="Normal 5 2 2 2 2 4 2 3 2" xfId="6757"/>
    <cellStyle name="Normal 5 2 2 2 2 4 2 3 2 2" xfId="14017"/>
    <cellStyle name="Normal 5 2 2 2 2 4 2 3 2 2 2" xfId="28395"/>
    <cellStyle name="Normal 5 2 2 2 2 4 2 3 2 2 2 2" xfId="57129"/>
    <cellStyle name="Normal 5 2 2 2 2 4 2 3 2 2 3" xfId="42805"/>
    <cellStyle name="Normal 5 2 2 2 2 4 2 3 2 3" xfId="21232"/>
    <cellStyle name="Normal 5 2 2 2 2 4 2 3 2 3 2" xfId="49967"/>
    <cellStyle name="Normal 5 2 2 2 2 4 2 3 2 4" xfId="35643"/>
    <cellStyle name="Normal 5 2 2 2 2 4 2 3 3" xfId="10430"/>
    <cellStyle name="Normal 5 2 2 2 2 4 2 3 3 2" xfId="24813"/>
    <cellStyle name="Normal 5 2 2 2 2 4 2 3 3 2 2" xfId="53548"/>
    <cellStyle name="Normal 5 2 2 2 2 4 2 3 3 3" xfId="39224"/>
    <cellStyle name="Normal 5 2 2 2 2 4 2 3 4" xfId="17650"/>
    <cellStyle name="Normal 5 2 2 2 2 4 2 3 4 2" xfId="46386"/>
    <cellStyle name="Normal 5 2 2 2 2 4 2 3 5" xfId="32062"/>
    <cellStyle name="Normal 5 2 2 2 2 4 2 4" xfId="4962"/>
    <cellStyle name="Normal 5 2 2 2 2 4 2 4 2" xfId="12227"/>
    <cellStyle name="Normal 5 2 2 2 2 4 2 4 2 2" xfId="26605"/>
    <cellStyle name="Normal 5 2 2 2 2 4 2 4 2 2 2" xfId="55339"/>
    <cellStyle name="Normal 5 2 2 2 2 4 2 4 2 3" xfId="41015"/>
    <cellStyle name="Normal 5 2 2 2 2 4 2 4 3" xfId="19442"/>
    <cellStyle name="Normal 5 2 2 2 2 4 2 4 3 2" xfId="48177"/>
    <cellStyle name="Normal 5 2 2 2 2 4 2 4 4" xfId="33853"/>
    <cellStyle name="Normal 5 2 2 2 2 4 2 5" xfId="8634"/>
    <cellStyle name="Normal 5 2 2 2 2 4 2 5 2" xfId="23023"/>
    <cellStyle name="Normal 5 2 2 2 2 4 2 5 2 2" xfId="51758"/>
    <cellStyle name="Normal 5 2 2 2 2 4 2 5 3" xfId="37434"/>
    <cellStyle name="Normal 5 2 2 2 2 4 2 6" xfId="15860"/>
    <cellStyle name="Normal 5 2 2 2 2 4 2 6 2" xfId="44596"/>
    <cellStyle name="Normal 5 2 2 2 2 4 2 7" xfId="30272"/>
    <cellStyle name="Normal 5 2 2 2 2 4 3" xfId="1754"/>
    <cellStyle name="Normal 5 2 2 2 2 4 3 2" xfId="3546"/>
    <cellStyle name="Normal 5 2 2 2 2 4 3 2 2" xfId="7205"/>
    <cellStyle name="Normal 5 2 2 2 2 4 3 2 2 2" xfId="14465"/>
    <cellStyle name="Normal 5 2 2 2 2 4 3 2 2 2 2" xfId="28843"/>
    <cellStyle name="Normal 5 2 2 2 2 4 3 2 2 2 2 2" xfId="57577"/>
    <cellStyle name="Normal 5 2 2 2 2 4 3 2 2 2 3" xfId="43253"/>
    <cellStyle name="Normal 5 2 2 2 2 4 3 2 2 3" xfId="21680"/>
    <cellStyle name="Normal 5 2 2 2 2 4 3 2 2 3 2" xfId="50415"/>
    <cellStyle name="Normal 5 2 2 2 2 4 3 2 2 4" xfId="36091"/>
    <cellStyle name="Normal 5 2 2 2 2 4 3 2 3" xfId="10878"/>
    <cellStyle name="Normal 5 2 2 2 2 4 3 2 3 2" xfId="25261"/>
    <cellStyle name="Normal 5 2 2 2 2 4 3 2 3 2 2" xfId="53996"/>
    <cellStyle name="Normal 5 2 2 2 2 4 3 2 3 3" xfId="39672"/>
    <cellStyle name="Normal 5 2 2 2 2 4 3 2 4" xfId="18098"/>
    <cellStyle name="Normal 5 2 2 2 2 4 3 2 4 2" xfId="46834"/>
    <cellStyle name="Normal 5 2 2 2 2 4 3 2 5" xfId="32510"/>
    <cellStyle name="Normal 5 2 2 2 2 4 3 3" xfId="5415"/>
    <cellStyle name="Normal 5 2 2 2 2 4 3 3 2" xfId="12675"/>
    <cellStyle name="Normal 5 2 2 2 2 4 3 3 2 2" xfId="27053"/>
    <cellStyle name="Normal 5 2 2 2 2 4 3 3 2 2 2" xfId="55787"/>
    <cellStyle name="Normal 5 2 2 2 2 4 3 3 2 3" xfId="41463"/>
    <cellStyle name="Normal 5 2 2 2 2 4 3 3 3" xfId="19890"/>
    <cellStyle name="Normal 5 2 2 2 2 4 3 3 3 2" xfId="48625"/>
    <cellStyle name="Normal 5 2 2 2 2 4 3 3 4" xfId="34301"/>
    <cellStyle name="Normal 5 2 2 2 2 4 3 4" xfId="9088"/>
    <cellStyle name="Normal 5 2 2 2 2 4 3 4 2" xfId="23471"/>
    <cellStyle name="Normal 5 2 2 2 2 4 3 4 2 2" xfId="52206"/>
    <cellStyle name="Normal 5 2 2 2 2 4 3 4 3" xfId="37882"/>
    <cellStyle name="Normal 5 2 2 2 2 4 3 5" xfId="16308"/>
    <cellStyle name="Normal 5 2 2 2 2 4 3 5 2" xfId="45044"/>
    <cellStyle name="Normal 5 2 2 2 2 4 3 6" xfId="30720"/>
    <cellStyle name="Normal 5 2 2 2 2 4 4" xfId="2650"/>
    <cellStyle name="Normal 5 2 2 2 2 4 4 2" xfId="6310"/>
    <cellStyle name="Normal 5 2 2 2 2 4 4 2 2" xfId="13570"/>
    <cellStyle name="Normal 5 2 2 2 2 4 4 2 2 2" xfId="27948"/>
    <cellStyle name="Normal 5 2 2 2 2 4 4 2 2 2 2" xfId="56682"/>
    <cellStyle name="Normal 5 2 2 2 2 4 4 2 2 3" xfId="42358"/>
    <cellStyle name="Normal 5 2 2 2 2 4 4 2 3" xfId="20785"/>
    <cellStyle name="Normal 5 2 2 2 2 4 4 2 3 2" xfId="49520"/>
    <cellStyle name="Normal 5 2 2 2 2 4 4 2 4" xfId="35196"/>
    <cellStyle name="Normal 5 2 2 2 2 4 4 3" xfId="9983"/>
    <cellStyle name="Normal 5 2 2 2 2 4 4 3 2" xfId="24366"/>
    <cellStyle name="Normal 5 2 2 2 2 4 4 3 2 2" xfId="53101"/>
    <cellStyle name="Normal 5 2 2 2 2 4 4 3 3" xfId="38777"/>
    <cellStyle name="Normal 5 2 2 2 2 4 4 4" xfId="17203"/>
    <cellStyle name="Normal 5 2 2 2 2 4 4 4 2" xfId="45939"/>
    <cellStyle name="Normal 5 2 2 2 2 4 4 5" xfId="31615"/>
    <cellStyle name="Normal 5 2 2 2 2 4 5" xfId="4514"/>
    <cellStyle name="Normal 5 2 2 2 2 4 5 2" xfId="11780"/>
    <cellStyle name="Normal 5 2 2 2 2 4 5 2 2" xfId="26158"/>
    <cellStyle name="Normal 5 2 2 2 2 4 5 2 2 2" xfId="54892"/>
    <cellStyle name="Normal 5 2 2 2 2 4 5 2 3" xfId="40568"/>
    <cellStyle name="Normal 5 2 2 2 2 4 5 3" xfId="18995"/>
    <cellStyle name="Normal 5 2 2 2 2 4 5 3 2" xfId="47730"/>
    <cellStyle name="Normal 5 2 2 2 2 4 5 4" xfId="33406"/>
    <cellStyle name="Normal 5 2 2 2 2 4 6" xfId="8187"/>
    <cellStyle name="Normal 5 2 2 2 2 4 6 2" xfId="22576"/>
    <cellStyle name="Normal 5 2 2 2 2 4 6 2 2" xfId="51311"/>
    <cellStyle name="Normal 5 2 2 2 2 4 6 3" xfId="36987"/>
    <cellStyle name="Normal 5 2 2 2 2 4 7" xfId="15413"/>
    <cellStyle name="Normal 5 2 2 2 2 4 7 2" xfId="44149"/>
    <cellStyle name="Normal 5 2 2 2 2 4 8" xfId="29825"/>
    <cellStyle name="Normal 5 2 2 2 2 5" xfId="994"/>
    <cellStyle name="Normal 5 2 2 2 2 5 2" xfId="1977"/>
    <cellStyle name="Normal 5 2 2 2 2 5 2 2" xfId="3769"/>
    <cellStyle name="Normal 5 2 2 2 2 5 2 2 2" xfId="7428"/>
    <cellStyle name="Normal 5 2 2 2 2 5 2 2 2 2" xfId="14688"/>
    <cellStyle name="Normal 5 2 2 2 2 5 2 2 2 2 2" xfId="29066"/>
    <cellStyle name="Normal 5 2 2 2 2 5 2 2 2 2 2 2" xfId="57800"/>
    <cellStyle name="Normal 5 2 2 2 2 5 2 2 2 2 3" xfId="43476"/>
    <cellStyle name="Normal 5 2 2 2 2 5 2 2 2 3" xfId="21903"/>
    <cellStyle name="Normal 5 2 2 2 2 5 2 2 2 3 2" xfId="50638"/>
    <cellStyle name="Normal 5 2 2 2 2 5 2 2 2 4" xfId="36314"/>
    <cellStyle name="Normal 5 2 2 2 2 5 2 2 3" xfId="11101"/>
    <cellStyle name="Normal 5 2 2 2 2 5 2 2 3 2" xfId="25484"/>
    <cellStyle name="Normal 5 2 2 2 2 5 2 2 3 2 2" xfId="54219"/>
    <cellStyle name="Normal 5 2 2 2 2 5 2 2 3 3" xfId="39895"/>
    <cellStyle name="Normal 5 2 2 2 2 5 2 2 4" xfId="18321"/>
    <cellStyle name="Normal 5 2 2 2 2 5 2 2 4 2" xfId="47057"/>
    <cellStyle name="Normal 5 2 2 2 2 5 2 2 5" xfId="32733"/>
    <cellStyle name="Normal 5 2 2 2 2 5 2 3" xfId="5638"/>
    <cellStyle name="Normal 5 2 2 2 2 5 2 3 2" xfId="12898"/>
    <cellStyle name="Normal 5 2 2 2 2 5 2 3 2 2" xfId="27276"/>
    <cellStyle name="Normal 5 2 2 2 2 5 2 3 2 2 2" xfId="56010"/>
    <cellStyle name="Normal 5 2 2 2 2 5 2 3 2 3" xfId="41686"/>
    <cellStyle name="Normal 5 2 2 2 2 5 2 3 3" xfId="20113"/>
    <cellStyle name="Normal 5 2 2 2 2 5 2 3 3 2" xfId="48848"/>
    <cellStyle name="Normal 5 2 2 2 2 5 2 3 4" xfId="34524"/>
    <cellStyle name="Normal 5 2 2 2 2 5 2 4" xfId="9311"/>
    <cellStyle name="Normal 5 2 2 2 2 5 2 4 2" xfId="23694"/>
    <cellStyle name="Normal 5 2 2 2 2 5 2 4 2 2" xfId="52429"/>
    <cellStyle name="Normal 5 2 2 2 2 5 2 4 3" xfId="38105"/>
    <cellStyle name="Normal 5 2 2 2 2 5 2 5" xfId="16531"/>
    <cellStyle name="Normal 5 2 2 2 2 5 2 5 2" xfId="45267"/>
    <cellStyle name="Normal 5 2 2 2 2 5 2 6" xfId="30943"/>
    <cellStyle name="Normal 5 2 2 2 2 5 3" xfId="2873"/>
    <cellStyle name="Normal 5 2 2 2 2 5 3 2" xfId="6533"/>
    <cellStyle name="Normal 5 2 2 2 2 5 3 2 2" xfId="13793"/>
    <cellStyle name="Normal 5 2 2 2 2 5 3 2 2 2" xfId="28171"/>
    <cellStyle name="Normal 5 2 2 2 2 5 3 2 2 2 2" xfId="56905"/>
    <cellStyle name="Normal 5 2 2 2 2 5 3 2 2 3" xfId="42581"/>
    <cellStyle name="Normal 5 2 2 2 2 5 3 2 3" xfId="21008"/>
    <cellStyle name="Normal 5 2 2 2 2 5 3 2 3 2" xfId="49743"/>
    <cellStyle name="Normal 5 2 2 2 2 5 3 2 4" xfId="35419"/>
    <cellStyle name="Normal 5 2 2 2 2 5 3 3" xfId="10206"/>
    <cellStyle name="Normal 5 2 2 2 2 5 3 3 2" xfId="24589"/>
    <cellStyle name="Normal 5 2 2 2 2 5 3 3 2 2" xfId="53324"/>
    <cellStyle name="Normal 5 2 2 2 2 5 3 3 3" xfId="39000"/>
    <cellStyle name="Normal 5 2 2 2 2 5 3 4" xfId="17426"/>
    <cellStyle name="Normal 5 2 2 2 2 5 3 4 2" xfId="46162"/>
    <cellStyle name="Normal 5 2 2 2 2 5 3 5" xfId="31838"/>
    <cellStyle name="Normal 5 2 2 2 2 5 4" xfId="4738"/>
    <cellStyle name="Normal 5 2 2 2 2 5 4 2" xfId="12003"/>
    <cellStyle name="Normal 5 2 2 2 2 5 4 2 2" xfId="26381"/>
    <cellStyle name="Normal 5 2 2 2 2 5 4 2 2 2" xfId="55115"/>
    <cellStyle name="Normal 5 2 2 2 2 5 4 2 3" xfId="40791"/>
    <cellStyle name="Normal 5 2 2 2 2 5 4 3" xfId="19218"/>
    <cellStyle name="Normal 5 2 2 2 2 5 4 3 2" xfId="47953"/>
    <cellStyle name="Normal 5 2 2 2 2 5 4 4" xfId="33629"/>
    <cellStyle name="Normal 5 2 2 2 2 5 5" xfId="8410"/>
    <cellStyle name="Normal 5 2 2 2 2 5 5 2" xfId="22799"/>
    <cellStyle name="Normal 5 2 2 2 2 5 5 2 2" xfId="51534"/>
    <cellStyle name="Normal 5 2 2 2 2 5 5 3" xfId="37210"/>
    <cellStyle name="Normal 5 2 2 2 2 5 6" xfId="15636"/>
    <cellStyle name="Normal 5 2 2 2 2 5 6 2" xfId="44372"/>
    <cellStyle name="Normal 5 2 2 2 2 5 7" xfId="30048"/>
    <cellStyle name="Normal 5 2 2 2 2 6" xfId="1513"/>
    <cellStyle name="Normal 5 2 2 2 2 6 2" xfId="3322"/>
    <cellStyle name="Normal 5 2 2 2 2 6 2 2" xfId="6981"/>
    <cellStyle name="Normal 5 2 2 2 2 6 2 2 2" xfId="14241"/>
    <cellStyle name="Normal 5 2 2 2 2 6 2 2 2 2" xfId="28619"/>
    <cellStyle name="Normal 5 2 2 2 2 6 2 2 2 2 2" xfId="57353"/>
    <cellStyle name="Normal 5 2 2 2 2 6 2 2 2 3" xfId="43029"/>
    <cellStyle name="Normal 5 2 2 2 2 6 2 2 3" xfId="21456"/>
    <cellStyle name="Normal 5 2 2 2 2 6 2 2 3 2" xfId="50191"/>
    <cellStyle name="Normal 5 2 2 2 2 6 2 2 4" xfId="35867"/>
    <cellStyle name="Normal 5 2 2 2 2 6 2 3" xfId="10654"/>
    <cellStyle name="Normal 5 2 2 2 2 6 2 3 2" xfId="25037"/>
    <cellStyle name="Normal 5 2 2 2 2 6 2 3 2 2" xfId="53772"/>
    <cellStyle name="Normal 5 2 2 2 2 6 2 3 3" xfId="39448"/>
    <cellStyle name="Normal 5 2 2 2 2 6 2 4" xfId="17874"/>
    <cellStyle name="Normal 5 2 2 2 2 6 2 4 2" xfId="46610"/>
    <cellStyle name="Normal 5 2 2 2 2 6 2 5" xfId="32286"/>
    <cellStyle name="Normal 5 2 2 2 2 6 3" xfId="5190"/>
    <cellStyle name="Normal 5 2 2 2 2 6 3 2" xfId="12451"/>
    <cellStyle name="Normal 5 2 2 2 2 6 3 2 2" xfId="26829"/>
    <cellStyle name="Normal 5 2 2 2 2 6 3 2 2 2" xfId="55563"/>
    <cellStyle name="Normal 5 2 2 2 2 6 3 2 3" xfId="41239"/>
    <cellStyle name="Normal 5 2 2 2 2 6 3 3" xfId="19666"/>
    <cellStyle name="Normal 5 2 2 2 2 6 3 3 2" xfId="48401"/>
    <cellStyle name="Normal 5 2 2 2 2 6 3 4" xfId="34077"/>
    <cellStyle name="Normal 5 2 2 2 2 6 4" xfId="8864"/>
    <cellStyle name="Normal 5 2 2 2 2 6 4 2" xfId="23247"/>
    <cellStyle name="Normal 5 2 2 2 2 6 4 2 2" xfId="51982"/>
    <cellStyle name="Normal 5 2 2 2 2 6 4 3" xfId="37658"/>
    <cellStyle name="Normal 5 2 2 2 2 6 5" xfId="16084"/>
    <cellStyle name="Normal 5 2 2 2 2 6 5 2" xfId="44820"/>
    <cellStyle name="Normal 5 2 2 2 2 6 6" xfId="30496"/>
    <cellStyle name="Normal 5 2 2 2 2 7" xfId="2426"/>
    <cellStyle name="Normal 5 2 2 2 2 7 2" xfId="6086"/>
    <cellStyle name="Normal 5 2 2 2 2 7 2 2" xfId="13346"/>
    <cellStyle name="Normal 5 2 2 2 2 7 2 2 2" xfId="27724"/>
    <cellStyle name="Normal 5 2 2 2 2 7 2 2 2 2" xfId="56458"/>
    <cellStyle name="Normal 5 2 2 2 2 7 2 2 3" xfId="42134"/>
    <cellStyle name="Normal 5 2 2 2 2 7 2 3" xfId="20561"/>
    <cellStyle name="Normal 5 2 2 2 2 7 2 3 2" xfId="49296"/>
    <cellStyle name="Normal 5 2 2 2 2 7 2 4" xfId="34972"/>
    <cellStyle name="Normal 5 2 2 2 2 7 3" xfId="9759"/>
    <cellStyle name="Normal 5 2 2 2 2 7 3 2" xfId="24142"/>
    <cellStyle name="Normal 5 2 2 2 2 7 3 2 2" xfId="52877"/>
    <cellStyle name="Normal 5 2 2 2 2 7 3 3" xfId="38553"/>
    <cellStyle name="Normal 5 2 2 2 2 7 4" xfId="16979"/>
    <cellStyle name="Normal 5 2 2 2 2 7 4 2" xfId="45715"/>
    <cellStyle name="Normal 5 2 2 2 2 7 5" xfId="31391"/>
    <cellStyle name="Normal 5 2 2 2 2 8" xfId="4283"/>
    <cellStyle name="Normal 5 2 2 2 2 8 2" xfId="11555"/>
    <cellStyle name="Normal 5 2 2 2 2 8 2 2" xfId="25934"/>
    <cellStyle name="Normal 5 2 2 2 2 8 2 2 2" xfId="54668"/>
    <cellStyle name="Normal 5 2 2 2 2 8 2 3" xfId="40344"/>
    <cellStyle name="Normal 5 2 2 2 2 8 3" xfId="18771"/>
    <cellStyle name="Normal 5 2 2 2 2 8 3 2" xfId="47506"/>
    <cellStyle name="Normal 5 2 2 2 2 8 4" xfId="33182"/>
    <cellStyle name="Normal 5 2 2 2 2 9" xfId="7951"/>
    <cellStyle name="Normal 5 2 2 2 2 9 2" xfId="22352"/>
    <cellStyle name="Normal 5 2 2 2 2 9 2 2" xfId="51087"/>
    <cellStyle name="Normal 5 2 2 2 2 9 3" xfId="36763"/>
    <cellStyle name="Normal 5 2 2 2 3" xfId="439"/>
    <cellStyle name="Normal 5 2 2 2 3 10" xfId="29629"/>
    <cellStyle name="Normal 5 2 2 2 3 2" xfId="639"/>
    <cellStyle name="Normal 5 2 2 2 3 2 2" xfId="911"/>
    <cellStyle name="Normal 5 2 2 2 3 2 2 2" xfId="1358"/>
    <cellStyle name="Normal 5 2 2 2 3 2 2 2 2" xfId="2341"/>
    <cellStyle name="Normal 5 2 2 2 3 2 2 2 2 2" xfId="4133"/>
    <cellStyle name="Normal 5 2 2 2 3 2 2 2 2 2 2" xfId="7792"/>
    <cellStyle name="Normal 5 2 2 2 3 2 2 2 2 2 2 2" xfId="15052"/>
    <cellStyle name="Normal 5 2 2 2 3 2 2 2 2 2 2 2 2" xfId="29430"/>
    <cellStyle name="Normal 5 2 2 2 3 2 2 2 2 2 2 2 2 2" xfId="58164"/>
    <cellStyle name="Normal 5 2 2 2 3 2 2 2 2 2 2 2 3" xfId="43840"/>
    <cellStyle name="Normal 5 2 2 2 3 2 2 2 2 2 2 3" xfId="22267"/>
    <cellStyle name="Normal 5 2 2 2 3 2 2 2 2 2 2 3 2" xfId="51002"/>
    <cellStyle name="Normal 5 2 2 2 3 2 2 2 2 2 2 4" xfId="36678"/>
    <cellStyle name="Normal 5 2 2 2 3 2 2 2 2 2 3" xfId="11465"/>
    <cellStyle name="Normal 5 2 2 2 3 2 2 2 2 2 3 2" xfId="25848"/>
    <cellStyle name="Normal 5 2 2 2 3 2 2 2 2 2 3 2 2" xfId="54583"/>
    <cellStyle name="Normal 5 2 2 2 3 2 2 2 2 2 3 3" xfId="40259"/>
    <cellStyle name="Normal 5 2 2 2 3 2 2 2 2 2 4" xfId="18685"/>
    <cellStyle name="Normal 5 2 2 2 3 2 2 2 2 2 4 2" xfId="47421"/>
    <cellStyle name="Normal 5 2 2 2 3 2 2 2 2 2 5" xfId="33097"/>
    <cellStyle name="Normal 5 2 2 2 3 2 2 2 2 3" xfId="6002"/>
    <cellStyle name="Normal 5 2 2 2 3 2 2 2 2 3 2" xfId="13262"/>
    <cellStyle name="Normal 5 2 2 2 3 2 2 2 2 3 2 2" xfId="27640"/>
    <cellStyle name="Normal 5 2 2 2 3 2 2 2 2 3 2 2 2" xfId="56374"/>
    <cellStyle name="Normal 5 2 2 2 3 2 2 2 2 3 2 3" xfId="42050"/>
    <cellStyle name="Normal 5 2 2 2 3 2 2 2 2 3 3" xfId="20477"/>
    <cellStyle name="Normal 5 2 2 2 3 2 2 2 2 3 3 2" xfId="49212"/>
    <cellStyle name="Normal 5 2 2 2 3 2 2 2 2 3 4" xfId="34888"/>
    <cellStyle name="Normal 5 2 2 2 3 2 2 2 2 4" xfId="9675"/>
    <cellStyle name="Normal 5 2 2 2 3 2 2 2 2 4 2" xfId="24058"/>
    <cellStyle name="Normal 5 2 2 2 3 2 2 2 2 4 2 2" xfId="52793"/>
    <cellStyle name="Normal 5 2 2 2 3 2 2 2 2 4 3" xfId="38469"/>
    <cellStyle name="Normal 5 2 2 2 3 2 2 2 2 5" xfId="16895"/>
    <cellStyle name="Normal 5 2 2 2 3 2 2 2 2 5 2" xfId="45631"/>
    <cellStyle name="Normal 5 2 2 2 3 2 2 2 2 6" xfId="31307"/>
    <cellStyle name="Normal 5 2 2 2 3 2 2 2 3" xfId="3237"/>
    <cellStyle name="Normal 5 2 2 2 3 2 2 2 3 2" xfId="6897"/>
    <cellStyle name="Normal 5 2 2 2 3 2 2 2 3 2 2" xfId="14157"/>
    <cellStyle name="Normal 5 2 2 2 3 2 2 2 3 2 2 2" xfId="28535"/>
    <cellStyle name="Normal 5 2 2 2 3 2 2 2 3 2 2 2 2" xfId="57269"/>
    <cellStyle name="Normal 5 2 2 2 3 2 2 2 3 2 2 3" xfId="42945"/>
    <cellStyle name="Normal 5 2 2 2 3 2 2 2 3 2 3" xfId="21372"/>
    <cellStyle name="Normal 5 2 2 2 3 2 2 2 3 2 3 2" xfId="50107"/>
    <cellStyle name="Normal 5 2 2 2 3 2 2 2 3 2 4" xfId="35783"/>
    <cellStyle name="Normal 5 2 2 2 3 2 2 2 3 3" xfId="10570"/>
    <cellStyle name="Normal 5 2 2 2 3 2 2 2 3 3 2" xfId="24953"/>
    <cellStyle name="Normal 5 2 2 2 3 2 2 2 3 3 2 2" xfId="53688"/>
    <cellStyle name="Normal 5 2 2 2 3 2 2 2 3 3 3" xfId="39364"/>
    <cellStyle name="Normal 5 2 2 2 3 2 2 2 3 4" xfId="17790"/>
    <cellStyle name="Normal 5 2 2 2 3 2 2 2 3 4 2" xfId="46526"/>
    <cellStyle name="Normal 5 2 2 2 3 2 2 2 3 5" xfId="32202"/>
    <cellStyle name="Normal 5 2 2 2 3 2 2 2 4" xfId="5102"/>
    <cellStyle name="Normal 5 2 2 2 3 2 2 2 4 2" xfId="12367"/>
    <cellStyle name="Normal 5 2 2 2 3 2 2 2 4 2 2" xfId="26745"/>
    <cellStyle name="Normal 5 2 2 2 3 2 2 2 4 2 2 2" xfId="55479"/>
    <cellStyle name="Normal 5 2 2 2 3 2 2 2 4 2 3" xfId="41155"/>
    <cellStyle name="Normal 5 2 2 2 3 2 2 2 4 3" xfId="19582"/>
    <cellStyle name="Normal 5 2 2 2 3 2 2 2 4 3 2" xfId="48317"/>
    <cellStyle name="Normal 5 2 2 2 3 2 2 2 4 4" xfId="33993"/>
    <cellStyle name="Normal 5 2 2 2 3 2 2 2 5" xfId="8774"/>
    <cellStyle name="Normal 5 2 2 2 3 2 2 2 5 2" xfId="23163"/>
    <cellStyle name="Normal 5 2 2 2 3 2 2 2 5 2 2" xfId="51898"/>
    <cellStyle name="Normal 5 2 2 2 3 2 2 2 5 3" xfId="37574"/>
    <cellStyle name="Normal 5 2 2 2 3 2 2 2 6" xfId="16000"/>
    <cellStyle name="Normal 5 2 2 2 3 2 2 2 6 2" xfId="44736"/>
    <cellStyle name="Normal 5 2 2 2 3 2 2 2 7" xfId="30412"/>
    <cellStyle name="Normal 5 2 2 2 3 2 2 3" xfId="1894"/>
    <cellStyle name="Normal 5 2 2 2 3 2 2 3 2" xfId="3686"/>
    <cellStyle name="Normal 5 2 2 2 3 2 2 3 2 2" xfId="7345"/>
    <cellStyle name="Normal 5 2 2 2 3 2 2 3 2 2 2" xfId="14605"/>
    <cellStyle name="Normal 5 2 2 2 3 2 2 3 2 2 2 2" xfId="28983"/>
    <cellStyle name="Normal 5 2 2 2 3 2 2 3 2 2 2 2 2" xfId="57717"/>
    <cellStyle name="Normal 5 2 2 2 3 2 2 3 2 2 2 3" xfId="43393"/>
    <cellStyle name="Normal 5 2 2 2 3 2 2 3 2 2 3" xfId="21820"/>
    <cellStyle name="Normal 5 2 2 2 3 2 2 3 2 2 3 2" xfId="50555"/>
    <cellStyle name="Normal 5 2 2 2 3 2 2 3 2 2 4" xfId="36231"/>
    <cellStyle name="Normal 5 2 2 2 3 2 2 3 2 3" xfId="11018"/>
    <cellStyle name="Normal 5 2 2 2 3 2 2 3 2 3 2" xfId="25401"/>
    <cellStyle name="Normal 5 2 2 2 3 2 2 3 2 3 2 2" xfId="54136"/>
    <cellStyle name="Normal 5 2 2 2 3 2 2 3 2 3 3" xfId="39812"/>
    <cellStyle name="Normal 5 2 2 2 3 2 2 3 2 4" xfId="18238"/>
    <cellStyle name="Normal 5 2 2 2 3 2 2 3 2 4 2" xfId="46974"/>
    <cellStyle name="Normal 5 2 2 2 3 2 2 3 2 5" xfId="32650"/>
    <cellStyle name="Normal 5 2 2 2 3 2 2 3 3" xfId="5555"/>
    <cellStyle name="Normal 5 2 2 2 3 2 2 3 3 2" xfId="12815"/>
    <cellStyle name="Normal 5 2 2 2 3 2 2 3 3 2 2" xfId="27193"/>
    <cellStyle name="Normal 5 2 2 2 3 2 2 3 3 2 2 2" xfId="55927"/>
    <cellStyle name="Normal 5 2 2 2 3 2 2 3 3 2 3" xfId="41603"/>
    <cellStyle name="Normal 5 2 2 2 3 2 2 3 3 3" xfId="20030"/>
    <cellStyle name="Normal 5 2 2 2 3 2 2 3 3 3 2" xfId="48765"/>
    <cellStyle name="Normal 5 2 2 2 3 2 2 3 3 4" xfId="34441"/>
    <cellStyle name="Normal 5 2 2 2 3 2 2 3 4" xfId="9228"/>
    <cellStyle name="Normal 5 2 2 2 3 2 2 3 4 2" xfId="23611"/>
    <cellStyle name="Normal 5 2 2 2 3 2 2 3 4 2 2" xfId="52346"/>
    <cellStyle name="Normal 5 2 2 2 3 2 2 3 4 3" xfId="38022"/>
    <cellStyle name="Normal 5 2 2 2 3 2 2 3 5" xfId="16448"/>
    <cellStyle name="Normal 5 2 2 2 3 2 2 3 5 2" xfId="45184"/>
    <cellStyle name="Normal 5 2 2 2 3 2 2 3 6" xfId="30860"/>
    <cellStyle name="Normal 5 2 2 2 3 2 2 4" xfId="2790"/>
    <cellStyle name="Normal 5 2 2 2 3 2 2 4 2" xfId="6450"/>
    <cellStyle name="Normal 5 2 2 2 3 2 2 4 2 2" xfId="13710"/>
    <cellStyle name="Normal 5 2 2 2 3 2 2 4 2 2 2" xfId="28088"/>
    <cellStyle name="Normal 5 2 2 2 3 2 2 4 2 2 2 2" xfId="56822"/>
    <cellStyle name="Normal 5 2 2 2 3 2 2 4 2 2 3" xfId="42498"/>
    <cellStyle name="Normal 5 2 2 2 3 2 2 4 2 3" xfId="20925"/>
    <cellStyle name="Normal 5 2 2 2 3 2 2 4 2 3 2" xfId="49660"/>
    <cellStyle name="Normal 5 2 2 2 3 2 2 4 2 4" xfId="35336"/>
    <cellStyle name="Normal 5 2 2 2 3 2 2 4 3" xfId="10123"/>
    <cellStyle name="Normal 5 2 2 2 3 2 2 4 3 2" xfId="24506"/>
    <cellStyle name="Normal 5 2 2 2 3 2 2 4 3 2 2" xfId="53241"/>
    <cellStyle name="Normal 5 2 2 2 3 2 2 4 3 3" xfId="38917"/>
    <cellStyle name="Normal 5 2 2 2 3 2 2 4 4" xfId="17343"/>
    <cellStyle name="Normal 5 2 2 2 3 2 2 4 4 2" xfId="46079"/>
    <cellStyle name="Normal 5 2 2 2 3 2 2 4 5" xfId="31755"/>
    <cellStyle name="Normal 5 2 2 2 3 2 2 5" xfId="4655"/>
    <cellStyle name="Normal 5 2 2 2 3 2 2 5 2" xfId="11920"/>
    <cellStyle name="Normal 5 2 2 2 3 2 2 5 2 2" xfId="26298"/>
    <cellStyle name="Normal 5 2 2 2 3 2 2 5 2 2 2" xfId="55032"/>
    <cellStyle name="Normal 5 2 2 2 3 2 2 5 2 3" xfId="40708"/>
    <cellStyle name="Normal 5 2 2 2 3 2 2 5 3" xfId="19135"/>
    <cellStyle name="Normal 5 2 2 2 3 2 2 5 3 2" xfId="47870"/>
    <cellStyle name="Normal 5 2 2 2 3 2 2 5 4" xfId="33546"/>
    <cellStyle name="Normal 5 2 2 2 3 2 2 6" xfId="8327"/>
    <cellStyle name="Normal 5 2 2 2 3 2 2 6 2" xfId="22716"/>
    <cellStyle name="Normal 5 2 2 2 3 2 2 6 2 2" xfId="51451"/>
    <cellStyle name="Normal 5 2 2 2 3 2 2 6 3" xfId="37127"/>
    <cellStyle name="Normal 5 2 2 2 3 2 2 7" xfId="15553"/>
    <cellStyle name="Normal 5 2 2 2 3 2 2 7 2" xfId="44289"/>
    <cellStyle name="Normal 5 2 2 2 3 2 2 8" xfId="29965"/>
    <cellStyle name="Normal 5 2 2 2 3 2 3" xfId="1134"/>
    <cellStyle name="Normal 5 2 2 2 3 2 3 2" xfId="2117"/>
    <cellStyle name="Normal 5 2 2 2 3 2 3 2 2" xfId="3909"/>
    <cellStyle name="Normal 5 2 2 2 3 2 3 2 2 2" xfId="7568"/>
    <cellStyle name="Normal 5 2 2 2 3 2 3 2 2 2 2" xfId="14828"/>
    <cellStyle name="Normal 5 2 2 2 3 2 3 2 2 2 2 2" xfId="29206"/>
    <cellStyle name="Normal 5 2 2 2 3 2 3 2 2 2 2 2 2" xfId="57940"/>
    <cellStyle name="Normal 5 2 2 2 3 2 3 2 2 2 2 3" xfId="43616"/>
    <cellStyle name="Normal 5 2 2 2 3 2 3 2 2 2 3" xfId="22043"/>
    <cellStyle name="Normal 5 2 2 2 3 2 3 2 2 2 3 2" xfId="50778"/>
    <cellStyle name="Normal 5 2 2 2 3 2 3 2 2 2 4" xfId="36454"/>
    <cellStyle name="Normal 5 2 2 2 3 2 3 2 2 3" xfId="11241"/>
    <cellStyle name="Normal 5 2 2 2 3 2 3 2 2 3 2" xfId="25624"/>
    <cellStyle name="Normal 5 2 2 2 3 2 3 2 2 3 2 2" xfId="54359"/>
    <cellStyle name="Normal 5 2 2 2 3 2 3 2 2 3 3" xfId="40035"/>
    <cellStyle name="Normal 5 2 2 2 3 2 3 2 2 4" xfId="18461"/>
    <cellStyle name="Normal 5 2 2 2 3 2 3 2 2 4 2" xfId="47197"/>
    <cellStyle name="Normal 5 2 2 2 3 2 3 2 2 5" xfId="32873"/>
    <cellStyle name="Normal 5 2 2 2 3 2 3 2 3" xfId="5778"/>
    <cellStyle name="Normal 5 2 2 2 3 2 3 2 3 2" xfId="13038"/>
    <cellStyle name="Normal 5 2 2 2 3 2 3 2 3 2 2" xfId="27416"/>
    <cellStyle name="Normal 5 2 2 2 3 2 3 2 3 2 2 2" xfId="56150"/>
    <cellStyle name="Normal 5 2 2 2 3 2 3 2 3 2 3" xfId="41826"/>
    <cellStyle name="Normal 5 2 2 2 3 2 3 2 3 3" xfId="20253"/>
    <cellStyle name="Normal 5 2 2 2 3 2 3 2 3 3 2" xfId="48988"/>
    <cellStyle name="Normal 5 2 2 2 3 2 3 2 3 4" xfId="34664"/>
    <cellStyle name="Normal 5 2 2 2 3 2 3 2 4" xfId="9451"/>
    <cellStyle name="Normal 5 2 2 2 3 2 3 2 4 2" xfId="23834"/>
    <cellStyle name="Normal 5 2 2 2 3 2 3 2 4 2 2" xfId="52569"/>
    <cellStyle name="Normal 5 2 2 2 3 2 3 2 4 3" xfId="38245"/>
    <cellStyle name="Normal 5 2 2 2 3 2 3 2 5" xfId="16671"/>
    <cellStyle name="Normal 5 2 2 2 3 2 3 2 5 2" xfId="45407"/>
    <cellStyle name="Normal 5 2 2 2 3 2 3 2 6" xfId="31083"/>
    <cellStyle name="Normal 5 2 2 2 3 2 3 3" xfId="3013"/>
    <cellStyle name="Normal 5 2 2 2 3 2 3 3 2" xfId="6673"/>
    <cellStyle name="Normal 5 2 2 2 3 2 3 3 2 2" xfId="13933"/>
    <cellStyle name="Normal 5 2 2 2 3 2 3 3 2 2 2" xfId="28311"/>
    <cellStyle name="Normal 5 2 2 2 3 2 3 3 2 2 2 2" xfId="57045"/>
    <cellStyle name="Normal 5 2 2 2 3 2 3 3 2 2 3" xfId="42721"/>
    <cellStyle name="Normal 5 2 2 2 3 2 3 3 2 3" xfId="21148"/>
    <cellStyle name="Normal 5 2 2 2 3 2 3 3 2 3 2" xfId="49883"/>
    <cellStyle name="Normal 5 2 2 2 3 2 3 3 2 4" xfId="35559"/>
    <cellStyle name="Normal 5 2 2 2 3 2 3 3 3" xfId="10346"/>
    <cellStyle name="Normal 5 2 2 2 3 2 3 3 3 2" xfId="24729"/>
    <cellStyle name="Normal 5 2 2 2 3 2 3 3 3 2 2" xfId="53464"/>
    <cellStyle name="Normal 5 2 2 2 3 2 3 3 3 3" xfId="39140"/>
    <cellStyle name="Normal 5 2 2 2 3 2 3 3 4" xfId="17566"/>
    <cellStyle name="Normal 5 2 2 2 3 2 3 3 4 2" xfId="46302"/>
    <cellStyle name="Normal 5 2 2 2 3 2 3 3 5" xfId="31978"/>
    <cellStyle name="Normal 5 2 2 2 3 2 3 4" xfId="4878"/>
    <cellStyle name="Normal 5 2 2 2 3 2 3 4 2" xfId="12143"/>
    <cellStyle name="Normal 5 2 2 2 3 2 3 4 2 2" xfId="26521"/>
    <cellStyle name="Normal 5 2 2 2 3 2 3 4 2 2 2" xfId="55255"/>
    <cellStyle name="Normal 5 2 2 2 3 2 3 4 2 3" xfId="40931"/>
    <cellStyle name="Normal 5 2 2 2 3 2 3 4 3" xfId="19358"/>
    <cellStyle name="Normal 5 2 2 2 3 2 3 4 3 2" xfId="48093"/>
    <cellStyle name="Normal 5 2 2 2 3 2 3 4 4" xfId="33769"/>
    <cellStyle name="Normal 5 2 2 2 3 2 3 5" xfId="8550"/>
    <cellStyle name="Normal 5 2 2 2 3 2 3 5 2" xfId="22939"/>
    <cellStyle name="Normal 5 2 2 2 3 2 3 5 2 2" xfId="51674"/>
    <cellStyle name="Normal 5 2 2 2 3 2 3 5 3" xfId="37350"/>
    <cellStyle name="Normal 5 2 2 2 3 2 3 6" xfId="15776"/>
    <cellStyle name="Normal 5 2 2 2 3 2 3 6 2" xfId="44512"/>
    <cellStyle name="Normal 5 2 2 2 3 2 3 7" xfId="30188"/>
    <cellStyle name="Normal 5 2 2 2 3 2 4" xfId="1666"/>
    <cellStyle name="Normal 5 2 2 2 3 2 4 2" xfId="3462"/>
    <cellStyle name="Normal 5 2 2 2 3 2 4 2 2" xfId="7121"/>
    <cellStyle name="Normal 5 2 2 2 3 2 4 2 2 2" xfId="14381"/>
    <cellStyle name="Normal 5 2 2 2 3 2 4 2 2 2 2" xfId="28759"/>
    <cellStyle name="Normal 5 2 2 2 3 2 4 2 2 2 2 2" xfId="57493"/>
    <cellStyle name="Normal 5 2 2 2 3 2 4 2 2 2 3" xfId="43169"/>
    <cellStyle name="Normal 5 2 2 2 3 2 4 2 2 3" xfId="21596"/>
    <cellStyle name="Normal 5 2 2 2 3 2 4 2 2 3 2" xfId="50331"/>
    <cellStyle name="Normal 5 2 2 2 3 2 4 2 2 4" xfId="36007"/>
    <cellStyle name="Normal 5 2 2 2 3 2 4 2 3" xfId="10794"/>
    <cellStyle name="Normal 5 2 2 2 3 2 4 2 3 2" xfId="25177"/>
    <cellStyle name="Normal 5 2 2 2 3 2 4 2 3 2 2" xfId="53912"/>
    <cellStyle name="Normal 5 2 2 2 3 2 4 2 3 3" xfId="39588"/>
    <cellStyle name="Normal 5 2 2 2 3 2 4 2 4" xfId="18014"/>
    <cellStyle name="Normal 5 2 2 2 3 2 4 2 4 2" xfId="46750"/>
    <cellStyle name="Normal 5 2 2 2 3 2 4 2 5" xfId="32426"/>
    <cellStyle name="Normal 5 2 2 2 3 2 4 3" xfId="5331"/>
    <cellStyle name="Normal 5 2 2 2 3 2 4 3 2" xfId="12591"/>
    <cellStyle name="Normal 5 2 2 2 3 2 4 3 2 2" xfId="26969"/>
    <cellStyle name="Normal 5 2 2 2 3 2 4 3 2 2 2" xfId="55703"/>
    <cellStyle name="Normal 5 2 2 2 3 2 4 3 2 3" xfId="41379"/>
    <cellStyle name="Normal 5 2 2 2 3 2 4 3 3" xfId="19806"/>
    <cellStyle name="Normal 5 2 2 2 3 2 4 3 3 2" xfId="48541"/>
    <cellStyle name="Normal 5 2 2 2 3 2 4 3 4" xfId="34217"/>
    <cellStyle name="Normal 5 2 2 2 3 2 4 4" xfId="9004"/>
    <cellStyle name="Normal 5 2 2 2 3 2 4 4 2" xfId="23387"/>
    <cellStyle name="Normal 5 2 2 2 3 2 4 4 2 2" xfId="52122"/>
    <cellStyle name="Normal 5 2 2 2 3 2 4 4 3" xfId="37798"/>
    <cellStyle name="Normal 5 2 2 2 3 2 4 5" xfId="16224"/>
    <cellStyle name="Normal 5 2 2 2 3 2 4 5 2" xfId="44960"/>
    <cellStyle name="Normal 5 2 2 2 3 2 4 6" xfId="30636"/>
    <cellStyle name="Normal 5 2 2 2 3 2 5" xfId="2566"/>
    <cellStyle name="Normal 5 2 2 2 3 2 5 2" xfId="6226"/>
    <cellStyle name="Normal 5 2 2 2 3 2 5 2 2" xfId="13486"/>
    <cellStyle name="Normal 5 2 2 2 3 2 5 2 2 2" xfId="27864"/>
    <cellStyle name="Normal 5 2 2 2 3 2 5 2 2 2 2" xfId="56598"/>
    <cellStyle name="Normal 5 2 2 2 3 2 5 2 2 3" xfId="42274"/>
    <cellStyle name="Normal 5 2 2 2 3 2 5 2 3" xfId="20701"/>
    <cellStyle name="Normal 5 2 2 2 3 2 5 2 3 2" xfId="49436"/>
    <cellStyle name="Normal 5 2 2 2 3 2 5 2 4" xfId="35112"/>
    <cellStyle name="Normal 5 2 2 2 3 2 5 3" xfId="9899"/>
    <cellStyle name="Normal 5 2 2 2 3 2 5 3 2" xfId="24282"/>
    <cellStyle name="Normal 5 2 2 2 3 2 5 3 2 2" xfId="53017"/>
    <cellStyle name="Normal 5 2 2 2 3 2 5 3 3" xfId="38693"/>
    <cellStyle name="Normal 5 2 2 2 3 2 5 4" xfId="17119"/>
    <cellStyle name="Normal 5 2 2 2 3 2 5 4 2" xfId="45855"/>
    <cellStyle name="Normal 5 2 2 2 3 2 5 5" xfId="31531"/>
    <cellStyle name="Normal 5 2 2 2 3 2 6" xfId="4429"/>
    <cellStyle name="Normal 5 2 2 2 3 2 6 2" xfId="11696"/>
    <cellStyle name="Normal 5 2 2 2 3 2 6 2 2" xfId="26074"/>
    <cellStyle name="Normal 5 2 2 2 3 2 6 2 2 2" xfId="54808"/>
    <cellStyle name="Normal 5 2 2 2 3 2 6 2 3" xfId="40484"/>
    <cellStyle name="Normal 5 2 2 2 3 2 6 3" xfId="18911"/>
    <cellStyle name="Normal 5 2 2 2 3 2 6 3 2" xfId="47646"/>
    <cellStyle name="Normal 5 2 2 2 3 2 6 4" xfId="33322"/>
    <cellStyle name="Normal 5 2 2 2 3 2 7" xfId="8100"/>
    <cellStyle name="Normal 5 2 2 2 3 2 7 2" xfId="22492"/>
    <cellStyle name="Normal 5 2 2 2 3 2 7 2 2" xfId="51227"/>
    <cellStyle name="Normal 5 2 2 2 3 2 7 3" xfId="36903"/>
    <cellStyle name="Normal 5 2 2 2 3 2 8" xfId="15329"/>
    <cellStyle name="Normal 5 2 2 2 3 2 8 2" xfId="44065"/>
    <cellStyle name="Normal 5 2 2 2 3 2 9" xfId="29741"/>
    <cellStyle name="Normal 5 2 2 2 3 3" xfId="797"/>
    <cellStyle name="Normal 5 2 2 2 3 3 2" xfId="1246"/>
    <cellStyle name="Normal 5 2 2 2 3 3 2 2" xfId="2229"/>
    <cellStyle name="Normal 5 2 2 2 3 3 2 2 2" xfId="4021"/>
    <cellStyle name="Normal 5 2 2 2 3 3 2 2 2 2" xfId="7680"/>
    <cellStyle name="Normal 5 2 2 2 3 3 2 2 2 2 2" xfId="14940"/>
    <cellStyle name="Normal 5 2 2 2 3 3 2 2 2 2 2 2" xfId="29318"/>
    <cellStyle name="Normal 5 2 2 2 3 3 2 2 2 2 2 2 2" xfId="58052"/>
    <cellStyle name="Normal 5 2 2 2 3 3 2 2 2 2 2 3" xfId="43728"/>
    <cellStyle name="Normal 5 2 2 2 3 3 2 2 2 2 3" xfId="22155"/>
    <cellStyle name="Normal 5 2 2 2 3 3 2 2 2 2 3 2" xfId="50890"/>
    <cellStyle name="Normal 5 2 2 2 3 3 2 2 2 2 4" xfId="36566"/>
    <cellStyle name="Normal 5 2 2 2 3 3 2 2 2 3" xfId="11353"/>
    <cellStyle name="Normal 5 2 2 2 3 3 2 2 2 3 2" xfId="25736"/>
    <cellStyle name="Normal 5 2 2 2 3 3 2 2 2 3 2 2" xfId="54471"/>
    <cellStyle name="Normal 5 2 2 2 3 3 2 2 2 3 3" xfId="40147"/>
    <cellStyle name="Normal 5 2 2 2 3 3 2 2 2 4" xfId="18573"/>
    <cellStyle name="Normal 5 2 2 2 3 3 2 2 2 4 2" xfId="47309"/>
    <cellStyle name="Normal 5 2 2 2 3 3 2 2 2 5" xfId="32985"/>
    <cellStyle name="Normal 5 2 2 2 3 3 2 2 3" xfId="5890"/>
    <cellStyle name="Normal 5 2 2 2 3 3 2 2 3 2" xfId="13150"/>
    <cellStyle name="Normal 5 2 2 2 3 3 2 2 3 2 2" xfId="27528"/>
    <cellStyle name="Normal 5 2 2 2 3 3 2 2 3 2 2 2" xfId="56262"/>
    <cellStyle name="Normal 5 2 2 2 3 3 2 2 3 2 3" xfId="41938"/>
    <cellStyle name="Normal 5 2 2 2 3 3 2 2 3 3" xfId="20365"/>
    <cellStyle name="Normal 5 2 2 2 3 3 2 2 3 3 2" xfId="49100"/>
    <cellStyle name="Normal 5 2 2 2 3 3 2 2 3 4" xfId="34776"/>
    <cellStyle name="Normal 5 2 2 2 3 3 2 2 4" xfId="9563"/>
    <cellStyle name="Normal 5 2 2 2 3 3 2 2 4 2" xfId="23946"/>
    <cellStyle name="Normal 5 2 2 2 3 3 2 2 4 2 2" xfId="52681"/>
    <cellStyle name="Normal 5 2 2 2 3 3 2 2 4 3" xfId="38357"/>
    <cellStyle name="Normal 5 2 2 2 3 3 2 2 5" xfId="16783"/>
    <cellStyle name="Normal 5 2 2 2 3 3 2 2 5 2" xfId="45519"/>
    <cellStyle name="Normal 5 2 2 2 3 3 2 2 6" xfId="31195"/>
    <cellStyle name="Normal 5 2 2 2 3 3 2 3" xfId="3125"/>
    <cellStyle name="Normal 5 2 2 2 3 3 2 3 2" xfId="6785"/>
    <cellStyle name="Normal 5 2 2 2 3 3 2 3 2 2" xfId="14045"/>
    <cellStyle name="Normal 5 2 2 2 3 3 2 3 2 2 2" xfId="28423"/>
    <cellStyle name="Normal 5 2 2 2 3 3 2 3 2 2 2 2" xfId="57157"/>
    <cellStyle name="Normal 5 2 2 2 3 3 2 3 2 2 3" xfId="42833"/>
    <cellStyle name="Normal 5 2 2 2 3 3 2 3 2 3" xfId="21260"/>
    <cellStyle name="Normal 5 2 2 2 3 3 2 3 2 3 2" xfId="49995"/>
    <cellStyle name="Normal 5 2 2 2 3 3 2 3 2 4" xfId="35671"/>
    <cellStyle name="Normal 5 2 2 2 3 3 2 3 3" xfId="10458"/>
    <cellStyle name="Normal 5 2 2 2 3 3 2 3 3 2" xfId="24841"/>
    <cellStyle name="Normal 5 2 2 2 3 3 2 3 3 2 2" xfId="53576"/>
    <cellStyle name="Normal 5 2 2 2 3 3 2 3 3 3" xfId="39252"/>
    <cellStyle name="Normal 5 2 2 2 3 3 2 3 4" xfId="17678"/>
    <cellStyle name="Normal 5 2 2 2 3 3 2 3 4 2" xfId="46414"/>
    <cellStyle name="Normal 5 2 2 2 3 3 2 3 5" xfId="32090"/>
    <cellStyle name="Normal 5 2 2 2 3 3 2 4" xfId="4990"/>
    <cellStyle name="Normal 5 2 2 2 3 3 2 4 2" xfId="12255"/>
    <cellStyle name="Normal 5 2 2 2 3 3 2 4 2 2" xfId="26633"/>
    <cellStyle name="Normal 5 2 2 2 3 3 2 4 2 2 2" xfId="55367"/>
    <cellStyle name="Normal 5 2 2 2 3 3 2 4 2 3" xfId="41043"/>
    <cellStyle name="Normal 5 2 2 2 3 3 2 4 3" xfId="19470"/>
    <cellStyle name="Normal 5 2 2 2 3 3 2 4 3 2" xfId="48205"/>
    <cellStyle name="Normal 5 2 2 2 3 3 2 4 4" xfId="33881"/>
    <cellStyle name="Normal 5 2 2 2 3 3 2 5" xfId="8662"/>
    <cellStyle name="Normal 5 2 2 2 3 3 2 5 2" xfId="23051"/>
    <cellStyle name="Normal 5 2 2 2 3 3 2 5 2 2" xfId="51786"/>
    <cellStyle name="Normal 5 2 2 2 3 3 2 5 3" xfId="37462"/>
    <cellStyle name="Normal 5 2 2 2 3 3 2 6" xfId="15888"/>
    <cellStyle name="Normal 5 2 2 2 3 3 2 6 2" xfId="44624"/>
    <cellStyle name="Normal 5 2 2 2 3 3 2 7" xfId="30300"/>
    <cellStyle name="Normal 5 2 2 2 3 3 3" xfId="1782"/>
    <cellStyle name="Normal 5 2 2 2 3 3 3 2" xfId="3574"/>
    <cellStyle name="Normal 5 2 2 2 3 3 3 2 2" xfId="7233"/>
    <cellStyle name="Normal 5 2 2 2 3 3 3 2 2 2" xfId="14493"/>
    <cellStyle name="Normal 5 2 2 2 3 3 3 2 2 2 2" xfId="28871"/>
    <cellStyle name="Normal 5 2 2 2 3 3 3 2 2 2 2 2" xfId="57605"/>
    <cellStyle name="Normal 5 2 2 2 3 3 3 2 2 2 3" xfId="43281"/>
    <cellStyle name="Normal 5 2 2 2 3 3 3 2 2 3" xfId="21708"/>
    <cellStyle name="Normal 5 2 2 2 3 3 3 2 2 3 2" xfId="50443"/>
    <cellStyle name="Normal 5 2 2 2 3 3 3 2 2 4" xfId="36119"/>
    <cellStyle name="Normal 5 2 2 2 3 3 3 2 3" xfId="10906"/>
    <cellStyle name="Normal 5 2 2 2 3 3 3 2 3 2" xfId="25289"/>
    <cellStyle name="Normal 5 2 2 2 3 3 3 2 3 2 2" xfId="54024"/>
    <cellStyle name="Normal 5 2 2 2 3 3 3 2 3 3" xfId="39700"/>
    <cellStyle name="Normal 5 2 2 2 3 3 3 2 4" xfId="18126"/>
    <cellStyle name="Normal 5 2 2 2 3 3 3 2 4 2" xfId="46862"/>
    <cellStyle name="Normal 5 2 2 2 3 3 3 2 5" xfId="32538"/>
    <cellStyle name="Normal 5 2 2 2 3 3 3 3" xfId="5443"/>
    <cellStyle name="Normal 5 2 2 2 3 3 3 3 2" xfId="12703"/>
    <cellStyle name="Normal 5 2 2 2 3 3 3 3 2 2" xfId="27081"/>
    <cellStyle name="Normal 5 2 2 2 3 3 3 3 2 2 2" xfId="55815"/>
    <cellStyle name="Normal 5 2 2 2 3 3 3 3 2 3" xfId="41491"/>
    <cellStyle name="Normal 5 2 2 2 3 3 3 3 3" xfId="19918"/>
    <cellStyle name="Normal 5 2 2 2 3 3 3 3 3 2" xfId="48653"/>
    <cellStyle name="Normal 5 2 2 2 3 3 3 3 4" xfId="34329"/>
    <cellStyle name="Normal 5 2 2 2 3 3 3 4" xfId="9116"/>
    <cellStyle name="Normal 5 2 2 2 3 3 3 4 2" xfId="23499"/>
    <cellStyle name="Normal 5 2 2 2 3 3 3 4 2 2" xfId="52234"/>
    <cellStyle name="Normal 5 2 2 2 3 3 3 4 3" xfId="37910"/>
    <cellStyle name="Normal 5 2 2 2 3 3 3 5" xfId="16336"/>
    <cellStyle name="Normal 5 2 2 2 3 3 3 5 2" xfId="45072"/>
    <cellStyle name="Normal 5 2 2 2 3 3 3 6" xfId="30748"/>
    <cellStyle name="Normal 5 2 2 2 3 3 4" xfId="2678"/>
    <cellStyle name="Normal 5 2 2 2 3 3 4 2" xfId="6338"/>
    <cellStyle name="Normal 5 2 2 2 3 3 4 2 2" xfId="13598"/>
    <cellStyle name="Normal 5 2 2 2 3 3 4 2 2 2" xfId="27976"/>
    <cellStyle name="Normal 5 2 2 2 3 3 4 2 2 2 2" xfId="56710"/>
    <cellStyle name="Normal 5 2 2 2 3 3 4 2 2 3" xfId="42386"/>
    <cellStyle name="Normal 5 2 2 2 3 3 4 2 3" xfId="20813"/>
    <cellStyle name="Normal 5 2 2 2 3 3 4 2 3 2" xfId="49548"/>
    <cellStyle name="Normal 5 2 2 2 3 3 4 2 4" xfId="35224"/>
    <cellStyle name="Normal 5 2 2 2 3 3 4 3" xfId="10011"/>
    <cellStyle name="Normal 5 2 2 2 3 3 4 3 2" xfId="24394"/>
    <cellStyle name="Normal 5 2 2 2 3 3 4 3 2 2" xfId="53129"/>
    <cellStyle name="Normal 5 2 2 2 3 3 4 3 3" xfId="38805"/>
    <cellStyle name="Normal 5 2 2 2 3 3 4 4" xfId="17231"/>
    <cellStyle name="Normal 5 2 2 2 3 3 4 4 2" xfId="45967"/>
    <cellStyle name="Normal 5 2 2 2 3 3 4 5" xfId="31643"/>
    <cellStyle name="Normal 5 2 2 2 3 3 5" xfId="4542"/>
    <cellStyle name="Normal 5 2 2 2 3 3 5 2" xfId="11808"/>
    <cellStyle name="Normal 5 2 2 2 3 3 5 2 2" xfId="26186"/>
    <cellStyle name="Normal 5 2 2 2 3 3 5 2 2 2" xfId="54920"/>
    <cellStyle name="Normal 5 2 2 2 3 3 5 2 3" xfId="40596"/>
    <cellStyle name="Normal 5 2 2 2 3 3 5 3" xfId="19023"/>
    <cellStyle name="Normal 5 2 2 2 3 3 5 3 2" xfId="47758"/>
    <cellStyle name="Normal 5 2 2 2 3 3 5 4" xfId="33434"/>
    <cellStyle name="Normal 5 2 2 2 3 3 6" xfId="8215"/>
    <cellStyle name="Normal 5 2 2 2 3 3 6 2" xfId="22604"/>
    <cellStyle name="Normal 5 2 2 2 3 3 6 2 2" xfId="51339"/>
    <cellStyle name="Normal 5 2 2 2 3 3 6 3" xfId="37015"/>
    <cellStyle name="Normal 5 2 2 2 3 3 7" xfId="15441"/>
    <cellStyle name="Normal 5 2 2 2 3 3 7 2" xfId="44177"/>
    <cellStyle name="Normal 5 2 2 2 3 3 8" xfId="29853"/>
    <cellStyle name="Normal 5 2 2 2 3 4" xfId="1022"/>
    <cellStyle name="Normal 5 2 2 2 3 4 2" xfId="2005"/>
    <cellStyle name="Normal 5 2 2 2 3 4 2 2" xfId="3797"/>
    <cellStyle name="Normal 5 2 2 2 3 4 2 2 2" xfId="7456"/>
    <cellStyle name="Normal 5 2 2 2 3 4 2 2 2 2" xfId="14716"/>
    <cellStyle name="Normal 5 2 2 2 3 4 2 2 2 2 2" xfId="29094"/>
    <cellStyle name="Normal 5 2 2 2 3 4 2 2 2 2 2 2" xfId="57828"/>
    <cellStyle name="Normal 5 2 2 2 3 4 2 2 2 2 3" xfId="43504"/>
    <cellStyle name="Normal 5 2 2 2 3 4 2 2 2 3" xfId="21931"/>
    <cellStyle name="Normal 5 2 2 2 3 4 2 2 2 3 2" xfId="50666"/>
    <cellStyle name="Normal 5 2 2 2 3 4 2 2 2 4" xfId="36342"/>
    <cellStyle name="Normal 5 2 2 2 3 4 2 2 3" xfId="11129"/>
    <cellStyle name="Normal 5 2 2 2 3 4 2 2 3 2" xfId="25512"/>
    <cellStyle name="Normal 5 2 2 2 3 4 2 2 3 2 2" xfId="54247"/>
    <cellStyle name="Normal 5 2 2 2 3 4 2 2 3 3" xfId="39923"/>
    <cellStyle name="Normal 5 2 2 2 3 4 2 2 4" xfId="18349"/>
    <cellStyle name="Normal 5 2 2 2 3 4 2 2 4 2" xfId="47085"/>
    <cellStyle name="Normal 5 2 2 2 3 4 2 2 5" xfId="32761"/>
    <cellStyle name="Normal 5 2 2 2 3 4 2 3" xfId="5666"/>
    <cellStyle name="Normal 5 2 2 2 3 4 2 3 2" xfId="12926"/>
    <cellStyle name="Normal 5 2 2 2 3 4 2 3 2 2" xfId="27304"/>
    <cellStyle name="Normal 5 2 2 2 3 4 2 3 2 2 2" xfId="56038"/>
    <cellStyle name="Normal 5 2 2 2 3 4 2 3 2 3" xfId="41714"/>
    <cellStyle name="Normal 5 2 2 2 3 4 2 3 3" xfId="20141"/>
    <cellStyle name="Normal 5 2 2 2 3 4 2 3 3 2" xfId="48876"/>
    <cellStyle name="Normal 5 2 2 2 3 4 2 3 4" xfId="34552"/>
    <cellStyle name="Normal 5 2 2 2 3 4 2 4" xfId="9339"/>
    <cellStyle name="Normal 5 2 2 2 3 4 2 4 2" xfId="23722"/>
    <cellStyle name="Normal 5 2 2 2 3 4 2 4 2 2" xfId="52457"/>
    <cellStyle name="Normal 5 2 2 2 3 4 2 4 3" xfId="38133"/>
    <cellStyle name="Normal 5 2 2 2 3 4 2 5" xfId="16559"/>
    <cellStyle name="Normal 5 2 2 2 3 4 2 5 2" xfId="45295"/>
    <cellStyle name="Normal 5 2 2 2 3 4 2 6" xfId="30971"/>
    <cellStyle name="Normal 5 2 2 2 3 4 3" xfId="2901"/>
    <cellStyle name="Normal 5 2 2 2 3 4 3 2" xfId="6561"/>
    <cellStyle name="Normal 5 2 2 2 3 4 3 2 2" xfId="13821"/>
    <cellStyle name="Normal 5 2 2 2 3 4 3 2 2 2" xfId="28199"/>
    <cellStyle name="Normal 5 2 2 2 3 4 3 2 2 2 2" xfId="56933"/>
    <cellStyle name="Normal 5 2 2 2 3 4 3 2 2 3" xfId="42609"/>
    <cellStyle name="Normal 5 2 2 2 3 4 3 2 3" xfId="21036"/>
    <cellStyle name="Normal 5 2 2 2 3 4 3 2 3 2" xfId="49771"/>
    <cellStyle name="Normal 5 2 2 2 3 4 3 2 4" xfId="35447"/>
    <cellStyle name="Normal 5 2 2 2 3 4 3 3" xfId="10234"/>
    <cellStyle name="Normal 5 2 2 2 3 4 3 3 2" xfId="24617"/>
    <cellStyle name="Normal 5 2 2 2 3 4 3 3 2 2" xfId="53352"/>
    <cellStyle name="Normal 5 2 2 2 3 4 3 3 3" xfId="39028"/>
    <cellStyle name="Normal 5 2 2 2 3 4 3 4" xfId="17454"/>
    <cellStyle name="Normal 5 2 2 2 3 4 3 4 2" xfId="46190"/>
    <cellStyle name="Normal 5 2 2 2 3 4 3 5" xfId="31866"/>
    <cellStyle name="Normal 5 2 2 2 3 4 4" xfId="4766"/>
    <cellStyle name="Normal 5 2 2 2 3 4 4 2" xfId="12031"/>
    <cellStyle name="Normal 5 2 2 2 3 4 4 2 2" xfId="26409"/>
    <cellStyle name="Normal 5 2 2 2 3 4 4 2 2 2" xfId="55143"/>
    <cellStyle name="Normal 5 2 2 2 3 4 4 2 3" xfId="40819"/>
    <cellStyle name="Normal 5 2 2 2 3 4 4 3" xfId="19246"/>
    <cellStyle name="Normal 5 2 2 2 3 4 4 3 2" xfId="47981"/>
    <cellStyle name="Normal 5 2 2 2 3 4 4 4" xfId="33657"/>
    <cellStyle name="Normal 5 2 2 2 3 4 5" xfId="8438"/>
    <cellStyle name="Normal 5 2 2 2 3 4 5 2" xfId="22827"/>
    <cellStyle name="Normal 5 2 2 2 3 4 5 2 2" xfId="51562"/>
    <cellStyle name="Normal 5 2 2 2 3 4 5 3" xfId="37238"/>
    <cellStyle name="Normal 5 2 2 2 3 4 6" xfId="15664"/>
    <cellStyle name="Normal 5 2 2 2 3 4 6 2" xfId="44400"/>
    <cellStyle name="Normal 5 2 2 2 3 4 7" xfId="30076"/>
    <cellStyle name="Normal 5 2 2 2 3 5" xfId="1546"/>
    <cellStyle name="Normal 5 2 2 2 3 5 2" xfId="3350"/>
    <cellStyle name="Normal 5 2 2 2 3 5 2 2" xfId="7009"/>
    <cellStyle name="Normal 5 2 2 2 3 5 2 2 2" xfId="14269"/>
    <cellStyle name="Normal 5 2 2 2 3 5 2 2 2 2" xfId="28647"/>
    <cellStyle name="Normal 5 2 2 2 3 5 2 2 2 2 2" xfId="57381"/>
    <cellStyle name="Normal 5 2 2 2 3 5 2 2 2 3" xfId="43057"/>
    <cellStyle name="Normal 5 2 2 2 3 5 2 2 3" xfId="21484"/>
    <cellStyle name="Normal 5 2 2 2 3 5 2 2 3 2" xfId="50219"/>
    <cellStyle name="Normal 5 2 2 2 3 5 2 2 4" xfId="35895"/>
    <cellStyle name="Normal 5 2 2 2 3 5 2 3" xfId="10682"/>
    <cellStyle name="Normal 5 2 2 2 3 5 2 3 2" xfId="25065"/>
    <cellStyle name="Normal 5 2 2 2 3 5 2 3 2 2" xfId="53800"/>
    <cellStyle name="Normal 5 2 2 2 3 5 2 3 3" xfId="39476"/>
    <cellStyle name="Normal 5 2 2 2 3 5 2 4" xfId="17902"/>
    <cellStyle name="Normal 5 2 2 2 3 5 2 4 2" xfId="46638"/>
    <cellStyle name="Normal 5 2 2 2 3 5 2 5" xfId="32314"/>
    <cellStyle name="Normal 5 2 2 2 3 5 3" xfId="5219"/>
    <cellStyle name="Normal 5 2 2 2 3 5 3 2" xfId="12479"/>
    <cellStyle name="Normal 5 2 2 2 3 5 3 2 2" xfId="26857"/>
    <cellStyle name="Normal 5 2 2 2 3 5 3 2 2 2" xfId="55591"/>
    <cellStyle name="Normal 5 2 2 2 3 5 3 2 3" xfId="41267"/>
    <cellStyle name="Normal 5 2 2 2 3 5 3 3" xfId="19694"/>
    <cellStyle name="Normal 5 2 2 2 3 5 3 3 2" xfId="48429"/>
    <cellStyle name="Normal 5 2 2 2 3 5 3 4" xfId="34105"/>
    <cellStyle name="Normal 5 2 2 2 3 5 4" xfId="8892"/>
    <cellStyle name="Normal 5 2 2 2 3 5 4 2" xfId="23275"/>
    <cellStyle name="Normal 5 2 2 2 3 5 4 2 2" xfId="52010"/>
    <cellStyle name="Normal 5 2 2 2 3 5 4 3" xfId="37686"/>
    <cellStyle name="Normal 5 2 2 2 3 5 5" xfId="16112"/>
    <cellStyle name="Normal 5 2 2 2 3 5 5 2" xfId="44848"/>
    <cellStyle name="Normal 5 2 2 2 3 5 6" xfId="30524"/>
    <cellStyle name="Normal 5 2 2 2 3 6" xfId="2454"/>
    <cellStyle name="Normal 5 2 2 2 3 6 2" xfId="6114"/>
    <cellStyle name="Normal 5 2 2 2 3 6 2 2" xfId="13374"/>
    <cellStyle name="Normal 5 2 2 2 3 6 2 2 2" xfId="27752"/>
    <cellStyle name="Normal 5 2 2 2 3 6 2 2 2 2" xfId="56486"/>
    <cellStyle name="Normal 5 2 2 2 3 6 2 2 3" xfId="42162"/>
    <cellStyle name="Normal 5 2 2 2 3 6 2 3" xfId="20589"/>
    <cellStyle name="Normal 5 2 2 2 3 6 2 3 2" xfId="49324"/>
    <cellStyle name="Normal 5 2 2 2 3 6 2 4" xfId="35000"/>
    <cellStyle name="Normal 5 2 2 2 3 6 3" xfId="9787"/>
    <cellStyle name="Normal 5 2 2 2 3 6 3 2" xfId="24170"/>
    <cellStyle name="Normal 5 2 2 2 3 6 3 2 2" xfId="52905"/>
    <cellStyle name="Normal 5 2 2 2 3 6 3 3" xfId="38581"/>
    <cellStyle name="Normal 5 2 2 2 3 6 4" xfId="17007"/>
    <cellStyle name="Normal 5 2 2 2 3 6 4 2" xfId="45743"/>
    <cellStyle name="Normal 5 2 2 2 3 6 5" xfId="31419"/>
    <cellStyle name="Normal 5 2 2 2 3 7" xfId="4313"/>
    <cellStyle name="Normal 5 2 2 2 3 7 2" xfId="11583"/>
    <cellStyle name="Normal 5 2 2 2 3 7 2 2" xfId="25962"/>
    <cellStyle name="Normal 5 2 2 2 3 7 2 2 2" xfId="54696"/>
    <cellStyle name="Normal 5 2 2 2 3 7 2 3" xfId="40372"/>
    <cellStyle name="Normal 5 2 2 2 3 7 3" xfId="18799"/>
    <cellStyle name="Normal 5 2 2 2 3 7 3 2" xfId="47534"/>
    <cellStyle name="Normal 5 2 2 2 3 7 4" xfId="33210"/>
    <cellStyle name="Normal 5 2 2 2 3 8" xfId="7982"/>
    <cellStyle name="Normal 5 2 2 2 3 8 2" xfId="22380"/>
    <cellStyle name="Normal 5 2 2 2 3 8 2 2" xfId="51115"/>
    <cellStyle name="Normal 5 2 2 2 3 8 3" xfId="36791"/>
    <cellStyle name="Normal 5 2 2 2 3 9" xfId="15217"/>
    <cellStyle name="Normal 5 2 2 2 3 9 2" xfId="43953"/>
    <cellStyle name="Normal 5 2 2 2 4" xfId="572"/>
    <cellStyle name="Normal 5 2 2 2 4 2" xfId="855"/>
    <cellStyle name="Normal 5 2 2 2 4 2 2" xfId="1302"/>
    <cellStyle name="Normal 5 2 2 2 4 2 2 2" xfId="2285"/>
    <cellStyle name="Normal 5 2 2 2 4 2 2 2 2" xfId="4077"/>
    <cellStyle name="Normal 5 2 2 2 4 2 2 2 2 2" xfId="7736"/>
    <cellStyle name="Normal 5 2 2 2 4 2 2 2 2 2 2" xfId="14996"/>
    <cellStyle name="Normal 5 2 2 2 4 2 2 2 2 2 2 2" xfId="29374"/>
    <cellStyle name="Normal 5 2 2 2 4 2 2 2 2 2 2 2 2" xfId="58108"/>
    <cellStyle name="Normal 5 2 2 2 4 2 2 2 2 2 2 3" xfId="43784"/>
    <cellStyle name="Normal 5 2 2 2 4 2 2 2 2 2 3" xfId="22211"/>
    <cellStyle name="Normal 5 2 2 2 4 2 2 2 2 2 3 2" xfId="50946"/>
    <cellStyle name="Normal 5 2 2 2 4 2 2 2 2 2 4" xfId="36622"/>
    <cellStyle name="Normal 5 2 2 2 4 2 2 2 2 3" xfId="11409"/>
    <cellStyle name="Normal 5 2 2 2 4 2 2 2 2 3 2" xfId="25792"/>
    <cellStyle name="Normal 5 2 2 2 4 2 2 2 2 3 2 2" xfId="54527"/>
    <cellStyle name="Normal 5 2 2 2 4 2 2 2 2 3 3" xfId="40203"/>
    <cellStyle name="Normal 5 2 2 2 4 2 2 2 2 4" xfId="18629"/>
    <cellStyle name="Normal 5 2 2 2 4 2 2 2 2 4 2" xfId="47365"/>
    <cellStyle name="Normal 5 2 2 2 4 2 2 2 2 5" xfId="33041"/>
    <cellStyle name="Normal 5 2 2 2 4 2 2 2 3" xfId="5946"/>
    <cellStyle name="Normal 5 2 2 2 4 2 2 2 3 2" xfId="13206"/>
    <cellStyle name="Normal 5 2 2 2 4 2 2 2 3 2 2" xfId="27584"/>
    <cellStyle name="Normal 5 2 2 2 4 2 2 2 3 2 2 2" xfId="56318"/>
    <cellStyle name="Normal 5 2 2 2 4 2 2 2 3 2 3" xfId="41994"/>
    <cellStyle name="Normal 5 2 2 2 4 2 2 2 3 3" xfId="20421"/>
    <cellStyle name="Normal 5 2 2 2 4 2 2 2 3 3 2" xfId="49156"/>
    <cellStyle name="Normal 5 2 2 2 4 2 2 2 3 4" xfId="34832"/>
    <cellStyle name="Normal 5 2 2 2 4 2 2 2 4" xfId="9619"/>
    <cellStyle name="Normal 5 2 2 2 4 2 2 2 4 2" xfId="24002"/>
    <cellStyle name="Normal 5 2 2 2 4 2 2 2 4 2 2" xfId="52737"/>
    <cellStyle name="Normal 5 2 2 2 4 2 2 2 4 3" xfId="38413"/>
    <cellStyle name="Normal 5 2 2 2 4 2 2 2 5" xfId="16839"/>
    <cellStyle name="Normal 5 2 2 2 4 2 2 2 5 2" xfId="45575"/>
    <cellStyle name="Normal 5 2 2 2 4 2 2 2 6" xfId="31251"/>
    <cellStyle name="Normal 5 2 2 2 4 2 2 3" xfId="3181"/>
    <cellStyle name="Normal 5 2 2 2 4 2 2 3 2" xfId="6841"/>
    <cellStyle name="Normal 5 2 2 2 4 2 2 3 2 2" xfId="14101"/>
    <cellStyle name="Normal 5 2 2 2 4 2 2 3 2 2 2" xfId="28479"/>
    <cellStyle name="Normal 5 2 2 2 4 2 2 3 2 2 2 2" xfId="57213"/>
    <cellStyle name="Normal 5 2 2 2 4 2 2 3 2 2 3" xfId="42889"/>
    <cellStyle name="Normal 5 2 2 2 4 2 2 3 2 3" xfId="21316"/>
    <cellStyle name="Normal 5 2 2 2 4 2 2 3 2 3 2" xfId="50051"/>
    <cellStyle name="Normal 5 2 2 2 4 2 2 3 2 4" xfId="35727"/>
    <cellStyle name="Normal 5 2 2 2 4 2 2 3 3" xfId="10514"/>
    <cellStyle name="Normal 5 2 2 2 4 2 2 3 3 2" xfId="24897"/>
    <cellStyle name="Normal 5 2 2 2 4 2 2 3 3 2 2" xfId="53632"/>
    <cellStyle name="Normal 5 2 2 2 4 2 2 3 3 3" xfId="39308"/>
    <cellStyle name="Normal 5 2 2 2 4 2 2 3 4" xfId="17734"/>
    <cellStyle name="Normal 5 2 2 2 4 2 2 3 4 2" xfId="46470"/>
    <cellStyle name="Normal 5 2 2 2 4 2 2 3 5" xfId="32146"/>
    <cellStyle name="Normal 5 2 2 2 4 2 2 4" xfId="5046"/>
    <cellStyle name="Normal 5 2 2 2 4 2 2 4 2" xfId="12311"/>
    <cellStyle name="Normal 5 2 2 2 4 2 2 4 2 2" xfId="26689"/>
    <cellStyle name="Normal 5 2 2 2 4 2 2 4 2 2 2" xfId="55423"/>
    <cellStyle name="Normal 5 2 2 2 4 2 2 4 2 3" xfId="41099"/>
    <cellStyle name="Normal 5 2 2 2 4 2 2 4 3" xfId="19526"/>
    <cellStyle name="Normal 5 2 2 2 4 2 2 4 3 2" xfId="48261"/>
    <cellStyle name="Normal 5 2 2 2 4 2 2 4 4" xfId="33937"/>
    <cellStyle name="Normal 5 2 2 2 4 2 2 5" xfId="8718"/>
    <cellStyle name="Normal 5 2 2 2 4 2 2 5 2" xfId="23107"/>
    <cellStyle name="Normal 5 2 2 2 4 2 2 5 2 2" xfId="51842"/>
    <cellStyle name="Normal 5 2 2 2 4 2 2 5 3" xfId="37518"/>
    <cellStyle name="Normal 5 2 2 2 4 2 2 6" xfId="15944"/>
    <cellStyle name="Normal 5 2 2 2 4 2 2 6 2" xfId="44680"/>
    <cellStyle name="Normal 5 2 2 2 4 2 2 7" xfId="30356"/>
    <cellStyle name="Normal 5 2 2 2 4 2 3" xfId="1838"/>
    <cellStyle name="Normal 5 2 2 2 4 2 3 2" xfId="3630"/>
    <cellStyle name="Normal 5 2 2 2 4 2 3 2 2" xfId="7289"/>
    <cellStyle name="Normal 5 2 2 2 4 2 3 2 2 2" xfId="14549"/>
    <cellStyle name="Normal 5 2 2 2 4 2 3 2 2 2 2" xfId="28927"/>
    <cellStyle name="Normal 5 2 2 2 4 2 3 2 2 2 2 2" xfId="57661"/>
    <cellStyle name="Normal 5 2 2 2 4 2 3 2 2 2 3" xfId="43337"/>
    <cellStyle name="Normal 5 2 2 2 4 2 3 2 2 3" xfId="21764"/>
    <cellStyle name="Normal 5 2 2 2 4 2 3 2 2 3 2" xfId="50499"/>
    <cellStyle name="Normal 5 2 2 2 4 2 3 2 2 4" xfId="36175"/>
    <cellStyle name="Normal 5 2 2 2 4 2 3 2 3" xfId="10962"/>
    <cellStyle name="Normal 5 2 2 2 4 2 3 2 3 2" xfId="25345"/>
    <cellStyle name="Normal 5 2 2 2 4 2 3 2 3 2 2" xfId="54080"/>
    <cellStyle name="Normal 5 2 2 2 4 2 3 2 3 3" xfId="39756"/>
    <cellStyle name="Normal 5 2 2 2 4 2 3 2 4" xfId="18182"/>
    <cellStyle name="Normal 5 2 2 2 4 2 3 2 4 2" xfId="46918"/>
    <cellStyle name="Normal 5 2 2 2 4 2 3 2 5" xfId="32594"/>
    <cellStyle name="Normal 5 2 2 2 4 2 3 3" xfId="5499"/>
    <cellStyle name="Normal 5 2 2 2 4 2 3 3 2" xfId="12759"/>
    <cellStyle name="Normal 5 2 2 2 4 2 3 3 2 2" xfId="27137"/>
    <cellStyle name="Normal 5 2 2 2 4 2 3 3 2 2 2" xfId="55871"/>
    <cellStyle name="Normal 5 2 2 2 4 2 3 3 2 3" xfId="41547"/>
    <cellStyle name="Normal 5 2 2 2 4 2 3 3 3" xfId="19974"/>
    <cellStyle name="Normal 5 2 2 2 4 2 3 3 3 2" xfId="48709"/>
    <cellStyle name="Normal 5 2 2 2 4 2 3 3 4" xfId="34385"/>
    <cellStyle name="Normal 5 2 2 2 4 2 3 4" xfId="9172"/>
    <cellStyle name="Normal 5 2 2 2 4 2 3 4 2" xfId="23555"/>
    <cellStyle name="Normal 5 2 2 2 4 2 3 4 2 2" xfId="52290"/>
    <cellStyle name="Normal 5 2 2 2 4 2 3 4 3" xfId="37966"/>
    <cellStyle name="Normal 5 2 2 2 4 2 3 5" xfId="16392"/>
    <cellStyle name="Normal 5 2 2 2 4 2 3 5 2" xfId="45128"/>
    <cellStyle name="Normal 5 2 2 2 4 2 3 6" xfId="30804"/>
    <cellStyle name="Normal 5 2 2 2 4 2 4" xfId="2734"/>
    <cellStyle name="Normal 5 2 2 2 4 2 4 2" xfId="6394"/>
    <cellStyle name="Normal 5 2 2 2 4 2 4 2 2" xfId="13654"/>
    <cellStyle name="Normal 5 2 2 2 4 2 4 2 2 2" xfId="28032"/>
    <cellStyle name="Normal 5 2 2 2 4 2 4 2 2 2 2" xfId="56766"/>
    <cellStyle name="Normal 5 2 2 2 4 2 4 2 2 3" xfId="42442"/>
    <cellStyle name="Normal 5 2 2 2 4 2 4 2 3" xfId="20869"/>
    <cellStyle name="Normal 5 2 2 2 4 2 4 2 3 2" xfId="49604"/>
    <cellStyle name="Normal 5 2 2 2 4 2 4 2 4" xfId="35280"/>
    <cellStyle name="Normal 5 2 2 2 4 2 4 3" xfId="10067"/>
    <cellStyle name="Normal 5 2 2 2 4 2 4 3 2" xfId="24450"/>
    <cellStyle name="Normal 5 2 2 2 4 2 4 3 2 2" xfId="53185"/>
    <cellStyle name="Normal 5 2 2 2 4 2 4 3 3" xfId="38861"/>
    <cellStyle name="Normal 5 2 2 2 4 2 4 4" xfId="17287"/>
    <cellStyle name="Normal 5 2 2 2 4 2 4 4 2" xfId="46023"/>
    <cellStyle name="Normal 5 2 2 2 4 2 4 5" xfId="31699"/>
    <cellStyle name="Normal 5 2 2 2 4 2 5" xfId="4599"/>
    <cellStyle name="Normal 5 2 2 2 4 2 5 2" xfId="11864"/>
    <cellStyle name="Normal 5 2 2 2 4 2 5 2 2" xfId="26242"/>
    <cellStyle name="Normal 5 2 2 2 4 2 5 2 2 2" xfId="54976"/>
    <cellStyle name="Normal 5 2 2 2 4 2 5 2 3" xfId="40652"/>
    <cellStyle name="Normal 5 2 2 2 4 2 5 3" xfId="19079"/>
    <cellStyle name="Normal 5 2 2 2 4 2 5 3 2" xfId="47814"/>
    <cellStyle name="Normal 5 2 2 2 4 2 5 4" xfId="33490"/>
    <cellStyle name="Normal 5 2 2 2 4 2 6" xfId="8271"/>
    <cellStyle name="Normal 5 2 2 2 4 2 6 2" xfId="22660"/>
    <cellStyle name="Normal 5 2 2 2 4 2 6 2 2" xfId="51395"/>
    <cellStyle name="Normal 5 2 2 2 4 2 6 3" xfId="37071"/>
    <cellStyle name="Normal 5 2 2 2 4 2 7" xfId="15497"/>
    <cellStyle name="Normal 5 2 2 2 4 2 7 2" xfId="44233"/>
    <cellStyle name="Normal 5 2 2 2 4 2 8" xfId="29909"/>
    <cellStyle name="Normal 5 2 2 2 4 3" xfId="1078"/>
    <cellStyle name="Normal 5 2 2 2 4 3 2" xfId="2061"/>
    <cellStyle name="Normal 5 2 2 2 4 3 2 2" xfId="3853"/>
    <cellStyle name="Normal 5 2 2 2 4 3 2 2 2" xfId="7512"/>
    <cellStyle name="Normal 5 2 2 2 4 3 2 2 2 2" xfId="14772"/>
    <cellStyle name="Normal 5 2 2 2 4 3 2 2 2 2 2" xfId="29150"/>
    <cellStyle name="Normal 5 2 2 2 4 3 2 2 2 2 2 2" xfId="57884"/>
    <cellStyle name="Normal 5 2 2 2 4 3 2 2 2 2 3" xfId="43560"/>
    <cellStyle name="Normal 5 2 2 2 4 3 2 2 2 3" xfId="21987"/>
    <cellStyle name="Normal 5 2 2 2 4 3 2 2 2 3 2" xfId="50722"/>
    <cellStyle name="Normal 5 2 2 2 4 3 2 2 2 4" xfId="36398"/>
    <cellStyle name="Normal 5 2 2 2 4 3 2 2 3" xfId="11185"/>
    <cellStyle name="Normal 5 2 2 2 4 3 2 2 3 2" xfId="25568"/>
    <cellStyle name="Normal 5 2 2 2 4 3 2 2 3 2 2" xfId="54303"/>
    <cellStyle name="Normal 5 2 2 2 4 3 2 2 3 3" xfId="39979"/>
    <cellStyle name="Normal 5 2 2 2 4 3 2 2 4" xfId="18405"/>
    <cellStyle name="Normal 5 2 2 2 4 3 2 2 4 2" xfId="47141"/>
    <cellStyle name="Normal 5 2 2 2 4 3 2 2 5" xfId="32817"/>
    <cellStyle name="Normal 5 2 2 2 4 3 2 3" xfId="5722"/>
    <cellStyle name="Normal 5 2 2 2 4 3 2 3 2" xfId="12982"/>
    <cellStyle name="Normal 5 2 2 2 4 3 2 3 2 2" xfId="27360"/>
    <cellStyle name="Normal 5 2 2 2 4 3 2 3 2 2 2" xfId="56094"/>
    <cellStyle name="Normal 5 2 2 2 4 3 2 3 2 3" xfId="41770"/>
    <cellStyle name="Normal 5 2 2 2 4 3 2 3 3" xfId="20197"/>
    <cellStyle name="Normal 5 2 2 2 4 3 2 3 3 2" xfId="48932"/>
    <cellStyle name="Normal 5 2 2 2 4 3 2 3 4" xfId="34608"/>
    <cellStyle name="Normal 5 2 2 2 4 3 2 4" xfId="9395"/>
    <cellStyle name="Normal 5 2 2 2 4 3 2 4 2" xfId="23778"/>
    <cellStyle name="Normal 5 2 2 2 4 3 2 4 2 2" xfId="52513"/>
    <cellStyle name="Normal 5 2 2 2 4 3 2 4 3" xfId="38189"/>
    <cellStyle name="Normal 5 2 2 2 4 3 2 5" xfId="16615"/>
    <cellStyle name="Normal 5 2 2 2 4 3 2 5 2" xfId="45351"/>
    <cellStyle name="Normal 5 2 2 2 4 3 2 6" xfId="31027"/>
    <cellStyle name="Normal 5 2 2 2 4 3 3" xfId="2957"/>
    <cellStyle name="Normal 5 2 2 2 4 3 3 2" xfId="6617"/>
    <cellStyle name="Normal 5 2 2 2 4 3 3 2 2" xfId="13877"/>
    <cellStyle name="Normal 5 2 2 2 4 3 3 2 2 2" xfId="28255"/>
    <cellStyle name="Normal 5 2 2 2 4 3 3 2 2 2 2" xfId="56989"/>
    <cellStyle name="Normal 5 2 2 2 4 3 3 2 2 3" xfId="42665"/>
    <cellStyle name="Normal 5 2 2 2 4 3 3 2 3" xfId="21092"/>
    <cellStyle name="Normal 5 2 2 2 4 3 3 2 3 2" xfId="49827"/>
    <cellStyle name="Normal 5 2 2 2 4 3 3 2 4" xfId="35503"/>
    <cellStyle name="Normal 5 2 2 2 4 3 3 3" xfId="10290"/>
    <cellStyle name="Normal 5 2 2 2 4 3 3 3 2" xfId="24673"/>
    <cellStyle name="Normal 5 2 2 2 4 3 3 3 2 2" xfId="53408"/>
    <cellStyle name="Normal 5 2 2 2 4 3 3 3 3" xfId="39084"/>
    <cellStyle name="Normal 5 2 2 2 4 3 3 4" xfId="17510"/>
    <cellStyle name="Normal 5 2 2 2 4 3 3 4 2" xfId="46246"/>
    <cellStyle name="Normal 5 2 2 2 4 3 3 5" xfId="31922"/>
    <cellStyle name="Normal 5 2 2 2 4 3 4" xfId="4822"/>
    <cellStyle name="Normal 5 2 2 2 4 3 4 2" xfId="12087"/>
    <cellStyle name="Normal 5 2 2 2 4 3 4 2 2" xfId="26465"/>
    <cellStyle name="Normal 5 2 2 2 4 3 4 2 2 2" xfId="55199"/>
    <cellStyle name="Normal 5 2 2 2 4 3 4 2 3" xfId="40875"/>
    <cellStyle name="Normal 5 2 2 2 4 3 4 3" xfId="19302"/>
    <cellStyle name="Normal 5 2 2 2 4 3 4 3 2" xfId="48037"/>
    <cellStyle name="Normal 5 2 2 2 4 3 4 4" xfId="33713"/>
    <cellStyle name="Normal 5 2 2 2 4 3 5" xfId="8494"/>
    <cellStyle name="Normal 5 2 2 2 4 3 5 2" xfId="22883"/>
    <cellStyle name="Normal 5 2 2 2 4 3 5 2 2" xfId="51618"/>
    <cellStyle name="Normal 5 2 2 2 4 3 5 3" xfId="37294"/>
    <cellStyle name="Normal 5 2 2 2 4 3 6" xfId="15720"/>
    <cellStyle name="Normal 5 2 2 2 4 3 6 2" xfId="44456"/>
    <cellStyle name="Normal 5 2 2 2 4 3 7" xfId="30132"/>
    <cellStyle name="Normal 5 2 2 2 4 4" xfId="1609"/>
    <cellStyle name="Normal 5 2 2 2 4 4 2" xfId="3406"/>
    <cellStyle name="Normal 5 2 2 2 4 4 2 2" xfId="7065"/>
    <cellStyle name="Normal 5 2 2 2 4 4 2 2 2" xfId="14325"/>
    <cellStyle name="Normal 5 2 2 2 4 4 2 2 2 2" xfId="28703"/>
    <cellStyle name="Normal 5 2 2 2 4 4 2 2 2 2 2" xfId="57437"/>
    <cellStyle name="Normal 5 2 2 2 4 4 2 2 2 3" xfId="43113"/>
    <cellStyle name="Normal 5 2 2 2 4 4 2 2 3" xfId="21540"/>
    <cellStyle name="Normal 5 2 2 2 4 4 2 2 3 2" xfId="50275"/>
    <cellStyle name="Normal 5 2 2 2 4 4 2 2 4" xfId="35951"/>
    <cellStyle name="Normal 5 2 2 2 4 4 2 3" xfId="10738"/>
    <cellStyle name="Normal 5 2 2 2 4 4 2 3 2" xfId="25121"/>
    <cellStyle name="Normal 5 2 2 2 4 4 2 3 2 2" xfId="53856"/>
    <cellStyle name="Normal 5 2 2 2 4 4 2 3 3" xfId="39532"/>
    <cellStyle name="Normal 5 2 2 2 4 4 2 4" xfId="17958"/>
    <cellStyle name="Normal 5 2 2 2 4 4 2 4 2" xfId="46694"/>
    <cellStyle name="Normal 5 2 2 2 4 4 2 5" xfId="32370"/>
    <cellStyle name="Normal 5 2 2 2 4 4 3" xfId="5275"/>
    <cellStyle name="Normal 5 2 2 2 4 4 3 2" xfId="12535"/>
    <cellStyle name="Normal 5 2 2 2 4 4 3 2 2" xfId="26913"/>
    <cellStyle name="Normal 5 2 2 2 4 4 3 2 2 2" xfId="55647"/>
    <cellStyle name="Normal 5 2 2 2 4 4 3 2 3" xfId="41323"/>
    <cellStyle name="Normal 5 2 2 2 4 4 3 3" xfId="19750"/>
    <cellStyle name="Normal 5 2 2 2 4 4 3 3 2" xfId="48485"/>
    <cellStyle name="Normal 5 2 2 2 4 4 3 4" xfId="34161"/>
    <cellStyle name="Normal 5 2 2 2 4 4 4" xfId="8948"/>
    <cellStyle name="Normal 5 2 2 2 4 4 4 2" xfId="23331"/>
    <cellStyle name="Normal 5 2 2 2 4 4 4 2 2" xfId="52066"/>
    <cellStyle name="Normal 5 2 2 2 4 4 4 3" xfId="37742"/>
    <cellStyle name="Normal 5 2 2 2 4 4 5" xfId="16168"/>
    <cellStyle name="Normal 5 2 2 2 4 4 5 2" xfId="44904"/>
    <cellStyle name="Normal 5 2 2 2 4 4 6" xfId="30580"/>
    <cellStyle name="Normal 5 2 2 2 4 5" xfId="2510"/>
    <cellStyle name="Normal 5 2 2 2 4 5 2" xfId="6170"/>
    <cellStyle name="Normal 5 2 2 2 4 5 2 2" xfId="13430"/>
    <cellStyle name="Normal 5 2 2 2 4 5 2 2 2" xfId="27808"/>
    <cellStyle name="Normal 5 2 2 2 4 5 2 2 2 2" xfId="56542"/>
    <cellStyle name="Normal 5 2 2 2 4 5 2 2 3" xfId="42218"/>
    <cellStyle name="Normal 5 2 2 2 4 5 2 3" xfId="20645"/>
    <cellStyle name="Normal 5 2 2 2 4 5 2 3 2" xfId="49380"/>
    <cellStyle name="Normal 5 2 2 2 4 5 2 4" xfId="35056"/>
    <cellStyle name="Normal 5 2 2 2 4 5 3" xfId="9843"/>
    <cellStyle name="Normal 5 2 2 2 4 5 3 2" xfId="24226"/>
    <cellStyle name="Normal 5 2 2 2 4 5 3 2 2" xfId="52961"/>
    <cellStyle name="Normal 5 2 2 2 4 5 3 3" xfId="38637"/>
    <cellStyle name="Normal 5 2 2 2 4 5 4" xfId="17063"/>
    <cellStyle name="Normal 5 2 2 2 4 5 4 2" xfId="45799"/>
    <cellStyle name="Normal 5 2 2 2 4 5 5" xfId="31475"/>
    <cellStyle name="Normal 5 2 2 2 4 6" xfId="4373"/>
    <cellStyle name="Normal 5 2 2 2 4 6 2" xfId="11640"/>
    <cellStyle name="Normal 5 2 2 2 4 6 2 2" xfId="26018"/>
    <cellStyle name="Normal 5 2 2 2 4 6 2 2 2" xfId="54752"/>
    <cellStyle name="Normal 5 2 2 2 4 6 2 3" xfId="40428"/>
    <cellStyle name="Normal 5 2 2 2 4 6 3" xfId="18855"/>
    <cellStyle name="Normal 5 2 2 2 4 6 3 2" xfId="47590"/>
    <cellStyle name="Normal 5 2 2 2 4 6 4" xfId="33266"/>
    <cellStyle name="Normal 5 2 2 2 4 7" xfId="8043"/>
    <cellStyle name="Normal 5 2 2 2 4 7 2" xfId="22436"/>
    <cellStyle name="Normal 5 2 2 2 4 7 2 2" xfId="51171"/>
    <cellStyle name="Normal 5 2 2 2 4 7 3" xfId="36847"/>
    <cellStyle name="Normal 5 2 2 2 4 8" xfId="15273"/>
    <cellStyle name="Normal 5 2 2 2 4 8 2" xfId="44009"/>
    <cellStyle name="Normal 5 2 2 2 4 9" xfId="29685"/>
    <cellStyle name="Normal 5 2 2 2 5" xfId="739"/>
    <cellStyle name="Normal 5 2 2 2 5 2" xfId="1190"/>
    <cellStyle name="Normal 5 2 2 2 5 2 2" xfId="2173"/>
    <cellStyle name="Normal 5 2 2 2 5 2 2 2" xfId="3965"/>
    <cellStyle name="Normal 5 2 2 2 5 2 2 2 2" xfId="7624"/>
    <cellStyle name="Normal 5 2 2 2 5 2 2 2 2 2" xfId="14884"/>
    <cellStyle name="Normal 5 2 2 2 5 2 2 2 2 2 2" xfId="29262"/>
    <cellStyle name="Normal 5 2 2 2 5 2 2 2 2 2 2 2" xfId="57996"/>
    <cellStyle name="Normal 5 2 2 2 5 2 2 2 2 2 3" xfId="43672"/>
    <cellStyle name="Normal 5 2 2 2 5 2 2 2 2 3" xfId="22099"/>
    <cellStyle name="Normal 5 2 2 2 5 2 2 2 2 3 2" xfId="50834"/>
    <cellStyle name="Normal 5 2 2 2 5 2 2 2 2 4" xfId="36510"/>
    <cellStyle name="Normal 5 2 2 2 5 2 2 2 3" xfId="11297"/>
    <cellStyle name="Normal 5 2 2 2 5 2 2 2 3 2" xfId="25680"/>
    <cellStyle name="Normal 5 2 2 2 5 2 2 2 3 2 2" xfId="54415"/>
    <cellStyle name="Normal 5 2 2 2 5 2 2 2 3 3" xfId="40091"/>
    <cellStyle name="Normal 5 2 2 2 5 2 2 2 4" xfId="18517"/>
    <cellStyle name="Normal 5 2 2 2 5 2 2 2 4 2" xfId="47253"/>
    <cellStyle name="Normal 5 2 2 2 5 2 2 2 5" xfId="32929"/>
    <cellStyle name="Normal 5 2 2 2 5 2 2 3" xfId="5834"/>
    <cellStyle name="Normal 5 2 2 2 5 2 2 3 2" xfId="13094"/>
    <cellStyle name="Normal 5 2 2 2 5 2 2 3 2 2" xfId="27472"/>
    <cellStyle name="Normal 5 2 2 2 5 2 2 3 2 2 2" xfId="56206"/>
    <cellStyle name="Normal 5 2 2 2 5 2 2 3 2 3" xfId="41882"/>
    <cellStyle name="Normal 5 2 2 2 5 2 2 3 3" xfId="20309"/>
    <cellStyle name="Normal 5 2 2 2 5 2 2 3 3 2" xfId="49044"/>
    <cellStyle name="Normal 5 2 2 2 5 2 2 3 4" xfId="34720"/>
    <cellStyle name="Normal 5 2 2 2 5 2 2 4" xfId="9507"/>
    <cellStyle name="Normal 5 2 2 2 5 2 2 4 2" xfId="23890"/>
    <cellStyle name="Normal 5 2 2 2 5 2 2 4 2 2" xfId="52625"/>
    <cellStyle name="Normal 5 2 2 2 5 2 2 4 3" xfId="38301"/>
    <cellStyle name="Normal 5 2 2 2 5 2 2 5" xfId="16727"/>
    <cellStyle name="Normal 5 2 2 2 5 2 2 5 2" xfId="45463"/>
    <cellStyle name="Normal 5 2 2 2 5 2 2 6" xfId="31139"/>
    <cellStyle name="Normal 5 2 2 2 5 2 3" xfId="3069"/>
    <cellStyle name="Normal 5 2 2 2 5 2 3 2" xfId="6729"/>
    <cellStyle name="Normal 5 2 2 2 5 2 3 2 2" xfId="13989"/>
    <cellStyle name="Normal 5 2 2 2 5 2 3 2 2 2" xfId="28367"/>
    <cellStyle name="Normal 5 2 2 2 5 2 3 2 2 2 2" xfId="57101"/>
    <cellStyle name="Normal 5 2 2 2 5 2 3 2 2 3" xfId="42777"/>
    <cellStyle name="Normal 5 2 2 2 5 2 3 2 3" xfId="21204"/>
    <cellStyle name="Normal 5 2 2 2 5 2 3 2 3 2" xfId="49939"/>
    <cellStyle name="Normal 5 2 2 2 5 2 3 2 4" xfId="35615"/>
    <cellStyle name="Normal 5 2 2 2 5 2 3 3" xfId="10402"/>
    <cellStyle name="Normal 5 2 2 2 5 2 3 3 2" xfId="24785"/>
    <cellStyle name="Normal 5 2 2 2 5 2 3 3 2 2" xfId="53520"/>
    <cellStyle name="Normal 5 2 2 2 5 2 3 3 3" xfId="39196"/>
    <cellStyle name="Normal 5 2 2 2 5 2 3 4" xfId="17622"/>
    <cellStyle name="Normal 5 2 2 2 5 2 3 4 2" xfId="46358"/>
    <cellStyle name="Normal 5 2 2 2 5 2 3 5" xfId="32034"/>
    <cellStyle name="Normal 5 2 2 2 5 2 4" xfId="4934"/>
    <cellStyle name="Normal 5 2 2 2 5 2 4 2" xfId="12199"/>
    <cellStyle name="Normal 5 2 2 2 5 2 4 2 2" xfId="26577"/>
    <cellStyle name="Normal 5 2 2 2 5 2 4 2 2 2" xfId="55311"/>
    <cellStyle name="Normal 5 2 2 2 5 2 4 2 3" xfId="40987"/>
    <cellStyle name="Normal 5 2 2 2 5 2 4 3" xfId="19414"/>
    <cellStyle name="Normal 5 2 2 2 5 2 4 3 2" xfId="48149"/>
    <cellStyle name="Normal 5 2 2 2 5 2 4 4" xfId="33825"/>
    <cellStyle name="Normal 5 2 2 2 5 2 5" xfId="8606"/>
    <cellStyle name="Normal 5 2 2 2 5 2 5 2" xfId="22995"/>
    <cellStyle name="Normal 5 2 2 2 5 2 5 2 2" xfId="51730"/>
    <cellStyle name="Normal 5 2 2 2 5 2 5 3" xfId="37406"/>
    <cellStyle name="Normal 5 2 2 2 5 2 6" xfId="15832"/>
    <cellStyle name="Normal 5 2 2 2 5 2 6 2" xfId="44568"/>
    <cellStyle name="Normal 5 2 2 2 5 2 7" xfId="30244"/>
    <cellStyle name="Normal 5 2 2 2 5 3" xfId="1726"/>
    <cellStyle name="Normal 5 2 2 2 5 3 2" xfId="3518"/>
    <cellStyle name="Normal 5 2 2 2 5 3 2 2" xfId="7177"/>
    <cellStyle name="Normal 5 2 2 2 5 3 2 2 2" xfId="14437"/>
    <cellStyle name="Normal 5 2 2 2 5 3 2 2 2 2" xfId="28815"/>
    <cellStyle name="Normal 5 2 2 2 5 3 2 2 2 2 2" xfId="57549"/>
    <cellStyle name="Normal 5 2 2 2 5 3 2 2 2 3" xfId="43225"/>
    <cellStyle name="Normal 5 2 2 2 5 3 2 2 3" xfId="21652"/>
    <cellStyle name="Normal 5 2 2 2 5 3 2 2 3 2" xfId="50387"/>
    <cellStyle name="Normal 5 2 2 2 5 3 2 2 4" xfId="36063"/>
    <cellStyle name="Normal 5 2 2 2 5 3 2 3" xfId="10850"/>
    <cellStyle name="Normal 5 2 2 2 5 3 2 3 2" xfId="25233"/>
    <cellStyle name="Normal 5 2 2 2 5 3 2 3 2 2" xfId="53968"/>
    <cellStyle name="Normal 5 2 2 2 5 3 2 3 3" xfId="39644"/>
    <cellStyle name="Normal 5 2 2 2 5 3 2 4" xfId="18070"/>
    <cellStyle name="Normal 5 2 2 2 5 3 2 4 2" xfId="46806"/>
    <cellStyle name="Normal 5 2 2 2 5 3 2 5" xfId="32482"/>
    <cellStyle name="Normal 5 2 2 2 5 3 3" xfId="5387"/>
    <cellStyle name="Normal 5 2 2 2 5 3 3 2" xfId="12647"/>
    <cellStyle name="Normal 5 2 2 2 5 3 3 2 2" xfId="27025"/>
    <cellStyle name="Normal 5 2 2 2 5 3 3 2 2 2" xfId="55759"/>
    <cellStyle name="Normal 5 2 2 2 5 3 3 2 3" xfId="41435"/>
    <cellStyle name="Normal 5 2 2 2 5 3 3 3" xfId="19862"/>
    <cellStyle name="Normal 5 2 2 2 5 3 3 3 2" xfId="48597"/>
    <cellStyle name="Normal 5 2 2 2 5 3 3 4" xfId="34273"/>
    <cellStyle name="Normal 5 2 2 2 5 3 4" xfId="9060"/>
    <cellStyle name="Normal 5 2 2 2 5 3 4 2" xfId="23443"/>
    <cellStyle name="Normal 5 2 2 2 5 3 4 2 2" xfId="52178"/>
    <cellStyle name="Normal 5 2 2 2 5 3 4 3" xfId="37854"/>
    <cellStyle name="Normal 5 2 2 2 5 3 5" xfId="16280"/>
    <cellStyle name="Normal 5 2 2 2 5 3 5 2" xfId="45016"/>
    <cellStyle name="Normal 5 2 2 2 5 3 6" xfId="30692"/>
    <cellStyle name="Normal 5 2 2 2 5 4" xfId="2622"/>
    <cellStyle name="Normal 5 2 2 2 5 4 2" xfId="6282"/>
    <cellStyle name="Normal 5 2 2 2 5 4 2 2" xfId="13542"/>
    <cellStyle name="Normal 5 2 2 2 5 4 2 2 2" xfId="27920"/>
    <cellStyle name="Normal 5 2 2 2 5 4 2 2 2 2" xfId="56654"/>
    <cellStyle name="Normal 5 2 2 2 5 4 2 2 3" xfId="42330"/>
    <cellStyle name="Normal 5 2 2 2 5 4 2 3" xfId="20757"/>
    <cellStyle name="Normal 5 2 2 2 5 4 2 3 2" xfId="49492"/>
    <cellStyle name="Normal 5 2 2 2 5 4 2 4" xfId="35168"/>
    <cellStyle name="Normal 5 2 2 2 5 4 3" xfId="9955"/>
    <cellStyle name="Normal 5 2 2 2 5 4 3 2" xfId="24338"/>
    <cellStyle name="Normal 5 2 2 2 5 4 3 2 2" xfId="53073"/>
    <cellStyle name="Normal 5 2 2 2 5 4 3 3" xfId="38749"/>
    <cellStyle name="Normal 5 2 2 2 5 4 4" xfId="17175"/>
    <cellStyle name="Normal 5 2 2 2 5 4 4 2" xfId="45911"/>
    <cellStyle name="Normal 5 2 2 2 5 4 5" xfId="31587"/>
    <cellStyle name="Normal 5 2 2 2 5 5" xfId="4486"/>
    <cellStyle name="Normal 5 2 2 2 5 5 2" xfId="11752"/>
    <cellStyle name="Normal 5 2 2 2 5 5 2 2" xfId="26130"/>
    <cellStyle name="Normal 5 2 2 2 5 5 2 2 2" xfId="54864"/>
    <cellStyle name="Normal 5 2 2 2 5 5 2 3" xfId="40540"/>
    <cellStyle name="Normal 5 2 2 2 5 5 3" xfId="18967"/>
    <cellStyle name="Normal 5 2 2 2 5 5 3 2" xfId="47702"/>
    <cellStyle name="Normal 5 2 2 2 5 5 4" xfId="33378"/>
    <cellStyle name="Normal 5 2 2 2 5 6" xfId="8159"/>
    <cellStyle name="Normal 5 2 2 2 5 6 2" xfId="22548"/>
    <cellStyle name="Normal 5 2 2 2 5 6 2 2" xfId="51283"/>
    <cellStyle name="Normal 5 2 2 2 5 6 3" xfId="36959"/>
    <cellStyle name="Normal 5 2 2 2 5 7" xfId="15385"/>
    <cellStyle name="Normal 5 2 2 2 5 7 2" xfId="44121"/>
    <cellStyle name="Normal 5 2 2 2 5 8" xfId="29797"/>
    <cellStyle name="Normal 5 2 2 2 6" xfId="966"/>
    <cellStyle name="Normal 5 2 2 2 6 2" xfId="1949"/>
    <cellStyle name="Normal 5 2 2 2 6 2 2" xfId="3741"/>
    <cellStyle name="Normal 5 2 2 2 6 2 2 2" xfId="7400"/>
    <cellStyle name="Normal 5 2 2 2 6 2 2 2 2" xfId="14660"/>
    <cellStyle name="Normal 5 2 2 2 6 2 2 2 2 2" xfId="29038"/>
    <cellStyle name="Normal 5 2 2 2 6 2 2 2 2 2 2" xfId="57772"/>
    <cellStyle name="Normal 5 2 2 2 6 2 2 2 2 3" xfId="43448"/>
    <cellStyle name="Normal 5 2 2 2 6 2 2 2 3" xfId="21875"/>
    <cellStyle name="Normal 5 2 2 2 6 2 2 2 3 2" xfId="50610"/>
    <cellStyle name="Normal 5 2 2 2 6 2 2 2 4" xfId="36286"/>
    <cellStyle name="Normal 5 2 2 2 6 2 2 3" xfId="11073"/>
    <cellStyle name="Normal 5 2 2 2 6 2 2 3 2" xfId="25456"/>
    <cellStyle name="Normal 5 2 2 2 6 2 2 3 2 2" xfId="54191"/>
    <cellStyle name="Normal 5 2 2 2 6 2 2 3 3" xfId="39867"/>
    <cellStyle name="Normal 5 2 2 2 6 2 2 4" xfId="18293"/>
    <cellStyle name="Normal 5 2 2 2 6 2 2 4 2" xfId="47029"/>
    <cellStyle name="Normal 5 2 2 2 6 2 2 5" xfId="32705"/>
    <cellStyle name="Normal 5 2 2 2 6 2 3" xfId="5610"/>
    <cellStyle name="Normal 5 2 2 2 6 2 3 2" xfId="12870"/>
    <cellStyle name="Normal 5 2 2 2 6 2 3 2 2" xfId="27248"/>
    <cellStyle name="Normal 5 2 2 2 6 2 3 2 2 2" xfId="55982"/>
    <cellStyle name="Normal 5 2 2 2 6 2 3 2 3" xfId="41658"/>
    <cellStyle name="Normal 5 2 2 2 6 2 3 3" xfId="20085"/>
    <cellStyle name="Normal 5 2 2 2 6 2 3 3 2" xfId="48820"/>
    <cellStyle name="Normal 5 2 2 2 6 2 3 4" xfId="34496"/>
    <cellStyle name="Normal 5 2 2 2 6 2 4" xfId="9283"/>
    <cellStyle name="Normal 5 2 2 2 6 2 4 2" xfId="23666"/>
    <cellStyle name="Normal 5 2 2 2 6 2 4 2 2" xfId="52401"/>
    <cellStyle name="Normal 5 2 2 2 6 2 4 3" xfId="38077"/>
    <cellStyle name="Normal 5 2 2 2 6 2 5" xfId="16503"/>
    <cellStyle name="Normal 5 2 2 2 6 2 5 2" xfId="45239"/>
    <cellStyle name="Normal 5 2 2 2 6 2 6" xfId="30915"/>
    <cellStyle name="Normal 5 2 2 2 6 3" xfId="2845"/>
    <cellStyle name="Normal 5 2 2 2 6 3 2" xfId="6505"/>
    <cellStyle name="Normal 5 2 2 2 6 3 2 2" xfId="13765"/>
    <cellStyle name="Normal 5 2 2 2 6 3 2 2 2" xfId="28143"/>
    <cellStyle name="Normal 5 2 2 2 6 3 2 2 2 2" xfId="56877"/>
    <cellStyle name="Normal 5 2 2 2 6 3 2 2 3" xfId="42553"/>
    <cellStyle name="Normal 5 2 2 2 6 3 2 3" xfId="20980"/>
    <cellStyle name="Normal 5 2 2 2 6 3 2 3 2" xfId="49715"/>
    <cellStyle name="Normal 5 2 2 2 6 3 2 4" xfId="35391"/>
    <cellStyle name="Normal 5 2 2 2 6 3 3" xfId="10178"/>
    <cellStyle name="Normal 5 2 2 2 6 3 3 2" xfId="24561"/>
    <cellStyle name="Normal 5 2 2 2 6 3 3 2 2" xfId="53296"/>
    <cellStyle name="Normal 5 2 2 2 6 3 3 3" xfId="38972"/>
    <cellStyle name="Normal 5 2 2 2 6 3 4" xfId="17398"/>
    <cellStyle name="Normal 5 2 2 2 6 3 4 2" xfId="46134"/>
    <cellStyle name="Normal 5 2 2 2 6 3 5" xfId="31810"/>
    <cellStyle name="Normal 5 2 2 2 6 4" xfId="4710"/>
    <cellStyle name="Normal 5 2 2 2 6 4 2" xfId="11975"/>
    <cellStyle name="Normal 5 2 2 2 6 4 2 2" xfId="26353"/>
    <cellStyle name="Normal 5 2 2 2 6 4 2 2 2" xfId="55087"/>
    <cellStyle name="Normal 5 2 2 2 6 4 2 3" xfId="40763"/>
    <cellStyle name="Normal 5 2 2 2 6 4 3" xfId="19190"/>
    <cellStyle name="Normal 5 2 2 2 6 4 3 2" xfId="47925"/>
    <cellStyle name="Normal 5 2 2 2 6 4 4" xfId="33601"/>
    <cellStyle name="Normal 5 2 2 2 6 5" xfId="8382"/>
    <cellStyle name="Normal 5 2 2 2 6 5 2" xfId="22771"/>
    <cellStyle name="Normal 5 2 2 2 6 5 2 2" xfId="51506"/>
    <cellStyle name="Normal 5 2 2 2 6 5 3" xfId="37182"/>
    <cellStyle name="Normal 5 2 2 2 6 6" xfId="15608"/>
    <cellStyle name="Normal 5 2 2 2 6 6 2" xfId="44344"/>
    <cellStyle name="Normal 5 2 2 2 6 7" xfId="30020"/>
    <cellStyle name="Normal 5 2 2 2 7" xfId="1480"/>
    <cellStyle name="Normal 5 2 2 2 7 2" xfId="3294"/>
    <cellStyle name="Normal 5 2 2 2 7 2 2" xfId="6953"/>
    <cellStyle name="Normal 5 2 2 2 7 2 2 2" xfId="14213"/>
    <cellStyle name="Normal 5 2 2 2 7 2 2 2 2" xfId="28591"/>
    <cellStyle name="Normal 5 2 2 2 7 2 2 2 2 2" xfId="57325"/>
    <cellStyle name="Normal 5 2 2 2 7 2 2 2 3" xfId="43001"/>
    <cellStyle name="Normal 5 2 2 2 7 2 2 3" xfId="21428"/>
    <cellStyle name="Normal 5 2 2 2 7 2 2 3 2" xfId="50163"/>
    <cellStyle name="Normal 5 2 2 2 7 2 2 4" xfId="35839"/>
    <cellStyle name="Normal 5 2 2 2 7 2 3" xfId="10626"/>
    <cellStyle name="Normal 5 2 2 2 7 2 3 2" xfId="25009"/>
    <cellStyle name="Normal 5 2 2 2 7 2 3 2 2" xfId="53744"/>
    <cellStyle name="Normal 5 2 2 2 7 2 3 3" xfId="39420"/>
    <cellStyle name="Normal 5 2 2 2 7 2 4" xfId="17846"/>
    <cellStyle name="Normal 5 2 2 2 7 2 4 2" xfId="46582"/>
    <cellStyle name="Normal 5 2 2 2 7 2 5" xfId="32258"/>
    <cellStyle name="Normal 5 2 2 2 7 3" xfId="5162"/>
    <cellStyle name="Normal 5 2 2 2 7 3 2" xfId="12423"/>
    <cellStyle name="Normal 5 2 2 2 7 3 2 2" xfId="26801"/>
    <cellStyle name="Normal 5 2 2 2 7 3 2 2 2" xfId="55535"/>
    <cellStyle name="Normal 5 2 2 2 7 3 2 3" xfId="41211"/>
    <cellStyle name="Normal 5 2 2 2 7 3 3" xfId="19638"/>
    <cellStyle name="Normal 5 2 2 2 7 3 3 2" xfId="48373"/>
    <cellStyle name="Normal 5 2 2 2 7 3 4" xfId="34049"/>
    <cellStyle name="Normal 5 2 2 2 7 4" xfId="8835"/>
    <cellStyle name="Normal 5 2 2 2 7 4 2" xfId="23219"/>
    <cellStyle name="Normal 5 2 2 2 7 4 2 2" xfId="51954"/>
    <cellStyle name="Normal 5 2 2 2 7 4 3" xfId="37630"/>
    <cellStyle name="Normal 5 2 2 2 7 5" xfId="16056"/>
    <cellStyle name="Normal 5 2 2 2 7 5 2" xfId="44792"/>
    <cellStyle name="Normal 5 2 2 2 7 6" xfId="30468"/>
    <cellStyle name="Normal 5 2 2 2 8" xfId="2398"/>
    <cellStyle name="Normal 5 2 2 2 8 2" xfId="6058"/>
    <cellStyle name="Normal 5 2 2 2 8 2 2" xfId="13318"/>
    <cellStyle name="Normal 5 2 2 2 8 2 2 2" xfId="27696"/>
    <cellStyle name="Normal 5 2 2 2 8 2 2 2 2" xfId="56430"/>
    <cellStyle name="Normal 5 2 2 2 8 2 2 3" xfId="42106"/>
    <cellStyle name="Normal 5 2 2 2 8 2 3" xfId="20533"/>
    <cellStyle name="Normal 5 2 2 2 8 2 3 2" xfId="49268"/>
    <cellStyle name="Normal 5 2 2 2 8 2 4" xfId="34944"/>
    <cellStyle name="Normal 5 2 2 2 8 3" xfId="9731"/>
    <cellStyle name="Normal 5 2 2 2 8 3 2" xfId="24114"/>
    <cellStyle name="Normal 5 2 2 2 8 3 2 2" xfId="52849"/>
    <cellStyle name="Normal 5 2 2 2 8 3 3" xfId="38525"/>
    <cellStyle name="Normal 5 2 2 2 8 4" xfId="16951"/>
    <cellStyle name="Normal 5 2 2 2 8 4 2" xfId="45687"/>
    <cellStyle name="Normal 5 2 2 2 8 5" xfId="31363"/>
    <cellStyle name="Normal 5 2 2 2 9" xfId="4252"/>
    <cellStyle name="Normal 5 2 2 2 9 2" xfId="11527"/>
    <cellStyle name="Normal 5 2 2 2 9 2 2" xfId="25906"/>
    <cellStyle name="Normal 5 2 2 2 9 2 2 2" xfId="54640"/>
    <cellStyle name="Normal 5 2 2 2 9 2 3" xfId="40316"/>
    <cellStyle name="Normal 5 2 2 2 9 3" xfId="18743"/>
    <cellStyle name="Normal 5 2 2 2 9 3 2" xfId="47478"/>
    <cellStyle name="Normal 5 2 2 2 9 4" xfId="33154"/>
    <cellStyle name="Normal 5 2 2 3" xfId="353"/>
    <cellStyle name="Normal 5 2 2 3 10" xfId="15175"/>
    <cellStyle name="Normal 5 2 2 3 10 2" xfId="43911"/>
    <cellStyle name="Normal 5 2 2 3 11" xfId="29587"/>
    <cellStyle name="Normal 5 2 2 3 2" xfId="453"/>
    <cellStyle name="Normal 5 2 2 3 2 10" xfId="29643"/>
    <cellStyle name="Normal 5 2 2 3 2 2" xfId="653"/>
    <cellStyle name="Normal 5 2 2 3 2 2 2" xfId="925"/>
    <cellStyle name="Normal 5 2 2 3 2 2 2 2" xfId="1372"/>
    <cellStyle name="Normal 5 2 2 3 2 2 2 2 2" xfId="2355"/>
    <cellStyle name="Normal 5 2 2 3 2 2 2 2 2 2" xfId="4147"/>
    <cellStyle name="Normal 5 2 2 3 2 2 2 2 2 2 2" xfId="7806"/>
    <cellStyle name="Normal 5 2 2 3 2 2 2 2 2 2 2 2" xfId="15066"/>
    <cellStyle name="Normal 5 2 2 3 2 2 2 2 2 2 2 2 2" xfId="29444"/>
    <cellStyle name="Normal 5 2 2 3 2 2 2 2 2 2 2 2 2 2" xfId="58178"/>
    <cellStyle name="Normal 5 2 2 3 2 2 2 2 2 2 2 2 3" xfId="43854"/>
    <cellStyle name="Normal 5 2 2 3 2 2 2 2 2 2 2 3" xfId="22281"/>
    <cellStyle name="Normal 5 2 2 3 2 2 2 2 2 2 2 3 2" xfId="51016"/>
    <cellStyle name="Normal 5 2 2 3 2 2 2 2 2 2 2 4" xfId="36692"/>
    <cellStyle name="Normal 5 2 2 3 2 2 2 2 2 2 3" xfId="11479"/>
    <cellStyle name="Normal 5 2 2 3 2 2 2 2 2 2 3 2" xfId="25862"/>
    <cellStyle name="Normal 5 2 2 3 2 2 2 2 2 2 3 2 2" xfId="54597"/>
    <cellStyle name="Normal 5 2 2 3 2 2 2 2 2 2 3 3" xfId="40273"/>
    <cellStyle name="Normal 5 2 2 3 2 2 2 2 2 2 4" xfId="18699"/>
    <cellStyle name="Normal 5 2 2 3 2 2 2 2 2 2 4 2" xfId="47435"/>
    <cellStyle name="Normal 5 2 2 3 2 2 2 2 2 2 5" xfId="33111"/>
    <cellStyle name="Normal 5 2 2 3 2 2 2 2 2 3" xfId="6016"/>
    <cellStyle name="Normal 5 2 2 3 2 2 2 2 2 3 2" xfId="13276"/>
    <cellStyle name="Normal 5 2 2 3 2 2 2 2 2 3 2 2" xfId="27654"/>
    <cellStyle name="Normal 5 2 2 3 2 2 2 2 2 3 2 2 2" xfId="56388"/>
    <cellStyle name="Normal 5 2 2 3 2 2 2 2 2 3 2 3" xfId="42064"/>
    <cellStyle name="Normal 5 2 2 3 2 2 2 2 2 3 3" xfId="20491"/>
    <cellStyle name="Normal 5 2 2 3 2 2 2 2 2 3 3 2" xfId="49226"/>
    <cellStyle name="Normal 5 2 2 3 2 2 2 2 2 3 4" xfId="34902"/>
    <cellStyle name="Normal 5 2 2 3 2 2 2 2 2 4" xfId="9689"/>
    <cellStyle name="Normal 5 2 2 3 2 2 2 2 2 4 2" xfId="24072"/>
    <cellStyle name="Normal 5 2 2 3 2 2 2 2 2 4 2 2" xfId="52807"/>
    <cellStyle name="Normal 5 2 2 3 2 2 2 2 2 4 3" xfId="38483"/>
    <cellStyle name="Normal 5 2 2 3 2 2 2 2 2 5" xfId="16909"/>
    <cellStyle name="Normal 5 2 2 3 2 2 2 2 2 5 2" xfId="45645"/>
    <cellStyle name="Normal 5 2 2 3 2 2 2 2 2 6" xfId="31321"/>
    <cellStyle name="Normal 5 2 2 3 2 2 2 2 3" xfId="3251"/>
    <cellStyle name="Normal 5 2 2 3 2 2 2 2 3 2" xfId="6911"/>
    <cellStyle name="Normal 5 2 2 3 2 2 2 2 3 2 2" xfId="14171"/>
    <cellStyle name="Normal 5 2 2 3 2 2 2 2 3 2 2 2" xfId="28549"/>
    <cellStyle name="Normal 5 2 2 3 2 2 2 2 3 2 2 2 2" xfId="57283"/>
    <cellStyle name="Normal 5 2 2 3 2 2 2 2 3 2 2 3" xfId="42959"/>
    <cellStyle name="Normal 5 2 2 3 2 2 2 2 3 2 3" xfId="21386"/>
    <cellStyle name="Normal 5 2 2 3 2 2 2 2 3 2 3 2" xfId="50121"/>
    <cellStyle name="Normal 5 2 2 3 2 2 2 2 3 2 4" xfId="35797"/>
    <cellStyle name="Normal 5 2 2 3 2 2 2 2 3 3" xfId="10584"/>
    <cellStyle name="Normal 5 2 2 3 2 2 2 2 3 3 2" xfId="24967"/>
    <cellStyle name="Normal 5 2 2 3 2 2 2 2 3 3 2 2" xfId="53702"/>
    <cellStyle name="Normal 5 2 2 3 2 2 2 2 3 3 3" xfId="39378"/>
    <cellStyle name="Normal 5 2 2 3 2 2 2 2 3 4" xfId="17804"/>
    <cellStyle name="Normal 5 2 2 3 2 2 2 2 3 4 2" xfId="46540"/>
    <cellStyle name="Normal 5 2 2 3 2 2 2 2 3 5" xfId="32216"/>
    <cellStyle name="Normal 5 2 2 3 2 2 2 2 4" xfId="5116"/>
    <cellStyle name="Normal 5 2 2 3 2 2 2 2 4 2" xfId="12381"/>
    <cellStyle name="Normal 5 2 2 3 2 2 2 2 4 2 2" xfId="26759"/>
    <cellStyle name="Normal 5 2 2 3 2 2 2 2 4 2 2 2" xfId="55493"/>
    <cellStyle name="Normal 5 2 2 3 2 2 2 2 4 2 3" xfId="41169"/>
    <cellStyle name="Normal 5 2 2 3 2 2 2 2 4 3" xfId="19596"/>
    <cellStyle name="Normal 5 2 2 3 2 2 2 2 4 3 2" xfId="48331"/>
    <cellStyle name="Normal 5 2 2 3 2 2 2 2 4 4" xfId="34007"/>
    <cellStyle name="Normal 5 2 2 3 2 2 2 2 5" xfId="8788"/>
    <cellStyle name="Normal 5 2 2 3 2 2 2 2 5 2" xfId="23177"/>
    <cellStyle name="Normal 5 2 2 3 2 2 2 2 5 2 2" xfId="51912"/>
    <cellStyle name="Normal 5 2 2 3 2 2 2 2 5 3" xfId="37588"/>
    <cellStyle name="Normal 5 2 2 3 2 2 2 2 6" xfId="16014"/>
    <cellStyle name="Normal 5 2 2 3 2 2 2 2 6 2" xfId="44750"/>
    <cellStyle name="Normal 5 2 2 3 2 2 2 2 7" xfId="30426"/>
    <cellStyle name="Normal 5 2 2 3 2 2 2 3" xfId="1908"/>
    <cellStyle name="Normal 5 2 2 3 2 2 2 3 2" xfId="3700"/>
    <cellStyle name="Normal 5 2 2 3 2 2 2 3 2 2" xfId="7359"/>
    <cellStyle name="Normal 5 2 2 3 2 2 2 3 2 2 2" xfId="14619"/>
    <cellStyle name="Normal 5 2 2 3 2 2 2 3 2 2 2 2" xfId="28997"/>
    <cellStyle name="Normal 5 2 2 3 2 2 2 3 2 2 2 2 2" xfId="57731"/>
    <cellStyle name="Normal 5 2 2 3 2 2 2 3 2 2 2 3" xfId="43407"/>
    <cellStyle name="Normal 5 2 2 3 2 2 2 3 2 2 3" xfId="21834"/>
    <cellStyle name="Normal 5 2 2 3 2 2 2 3 2 2 3 2" xfId="50569"/>
    <cellStyle name="Normal 5 2 2 3 2 2 2 3 2 2 4" xfId="36245"/>
    <cellStyle name="Normal 5 2 2 3 2 2 2 3 2 3" xfId="11032"/>
    <cellStyle name="Normal 5 2 2 3 2 2 2 3 2 3 2" xfId="25415"/>
    <cellStyle name="Normal 5 2 2 3 2 2 2 3 2 3 2 2" xfId="54150"/>
    <cellStyle name="Normal 5 2 2 3 2 2 2 3 2 3 3" xfId="39826"/>
    <cellStyle name="Normal 5 2 2 3 2 2 2 3 2 4" xfId="18252"/>
    <cellStyle name="Normal 5 2 2 3 2 2 2 3 2 4 2" xfId="46988"/>
    <cellStyle name="Normal 5 2 2 3 2 2 2 3 2 5" xfId="32664"/>
    <cellStyle name="Normal 5 2 2 3 2 2 2 3 3" xfId="5569"/>
    <cellStyle name="Normal 5 2 2 3 2 2 2 3 3 2" xfId="12829"/>
    <cellStyle name="Normal 5 2 2 3 2 2 2 3 3 2 2" xfId="27207"/>
    <cellStyle name="Normal 5 2 2 3 2 2 2 3 3 2 2 2" xfId="55941"/>
    <cellStyle name="Normal 5 2 2 3 2 2 2 3 3 2 3" xfId="41617"/>
    <cellStyle name="Normal 5 2 2 3 2 2 2 3 3 3" xfId="20044"/>
    <cellStyle name="Normal 5 2 2 3 2 2 2 3 3 3 2" xfId="48779"/>
    <cellStyle name="Normal 5 2 2 3 2 2 2 3 3 4" xfId="34455"/>
    <cellStyle name="Normal 5 2 2 3 2 2 2 3 4" xfId="9242"/>
    <cellStyle name="Normal 5 2 2 3 2 2 2 3 4 2" xfId="23625"/>
    <cellStyle name="Normal 5 2 2 3 2 2 2 3 4 2 2" xfId="52360"/>
    <cellStyle name="Normal 5 2 2 3 2 2 2 3 4 3" xfId="38036"/>
    <cellStyle name="Normal 5 2 2 3 2 2 2 3 5" xfId="16462"/>
    <cellStyle name="Normal 5 2 2 3 2 2 2 3 5 2" xfId="45198"/>
    <cellStyle name="Normal 5 2 2 3 2 2 2 3 6" xfId="30874"/>
    <cellStyle name="Normal 5 2 2 3 2 2 2 4" xfId="2804"/>
    <cellStyle name="Normal 5 2 2 3 2 2 2 4 2" xfId="6464"/>
    <cellStyle name="Normal 5 2 2 3 2 2 2 4 2 2" xfId="13724"/>
    <cellStyle name="Normal 5 2 2 3 2 2 2 4 2 2 2" xfId="28102"/>
    <cellStyle name="Normal 5 2 2 3 2 2 2 4 2 2 2 2" xfId="56836"/>
    <cellStyle name="Normal 5 2 2 3 2 2 2 4 2 2 3" xfId="42512"/>
    <cellStyle name="Normal 5 2 2 3 2 2 2 4 2 3" xfId="20939"/>
    <cellStyle name="Normal 5 2 2 3 2 2 2 4 2 3 2" xfId="49674"/>
    <cellStyle name="Normal 5 2 2 3 2 2 2 4 2 4" xfId="35350"/>
    <cellStyle name="Normal 5 2 2 3 2 2 2 4 3" xfId="10137"/>
    <cellStyle name="Normal 5 2 2 3 2 2 2 4 3 2" xfId="24520"/>
    <cellStyle name="Normal 5 2 2 3 2 2 2 4 3 2 2" xfId="53255"/>
    <cellStyle name="Normal 5 2 2 3 2 2 2 4 3 3" xfId="38931"/>
    <cellStyle name="Normal 5 2 2 3 2 2 2 4 4" xfId="17357"/>
    <cellStyle name="Normal 5 2 2 3 2 2 2 4 4 2" xfId="46093"/>
    <cellStyle name="Normal 5 2 2 3 2 2 2 4 5" xfId="31769"/>
    <cellStyle name="Normal 5 2 2 3 2 2 2 5" xfId="4669"/>
    <cellStyle name="Normal 5 2 2 3 2 2 2 5 2" xfId="11934"/>
    <cellStyle name="Normal 5 2 2 3 2 2 2 5 2 2" xfId="26312"/>
    <cellStyle name="Normal 5 2 2 3 2 2 2 5 2 2 2" xfId="55046"/>
    <cellStyle name="Normal 5 2 2 3 2 2 2 5 2 3" xfId="40722"/>
    <cellStyle name="Normal 5 2 2 3 2 2 2 5 3" xfId="19149"/>
    <cellStyle name="Normal 5 2 2 3 2 2 2 5 3 2" xfId="47884"/>
    <cellStyle name="Normal 5 2 2 3 2 2 2 5 4" xfId="33560"/>
    <cellStyle name="Normal 5 2 2 3 2 2 2 6" xfId="8341"/>
    <cellStyle name="Normal 5 2 2 3 2 2 2 6 2" xfId="22730"/>
    <cellStyle name="Normal 5 2 2 3 2 2 2 6 2 2" xfId="51465"/>
    <cellStyle name="Normal 5 2 2 3 2 2 2 6 3" xfId="37141"/>
    <cellStyle name="Normal 5 2 2 3 2 2 2 7" xfId="15567"/>
    <cellStyle name="Normal 5 2 2 3 2 2 2 7 2" xfId="44303"/>
    <cellStyle name="Normal 5 2 2 3 2 2 2 8" xfId="29979"/>
    <cellStyle name="Normal 5 2 2 3 2 2 3" xfId="1148"/>
    <cellStyle name="Normal 5 2 2 3 2 2 3 2" xfId="2131"/>
    <cellStyle name="Normal 5 2 2 3 2 2 3 2 2" xfId="3923"/>
    <cellStyle name="Normal 5 2 2 3 2 2 3 2 2 2" xfId="7582"/>
    <cellStyle name="Normal 5 2 2 3 2 2 3 2 2 2 2" xfId="14842"/>
    <cellStyle name="Normal 5 2 2 3 2 2 3 2 2 2 2 2" xfId="29220"/>
    <cellStyle name="Normal 5 2 2 3 2 2 3 2 2 2 2 2 2" xfId="57954"/>
    <cellStyle name="Normal 5 2 2 3 2 2 3 2 2 2 2 3" xfId="43630"/>
    <cellStyle name="Normal 5 2 2 3 2 2 3 2 2 2 3" xfId="22057"/>
    <cellStyle name="Normal 5 2 2 3 2 2 3 2 2 2 3 2" xfId="50792"/>
    <cellStyle name="Normal 5 2 2 3 2 2 3 2 2 2 4" xfId="36468"/>
    <cellStyle name="Normal 5 2 2 3 2 2 3 2 2 3" xfId="11255"/>
    <cellStyle name="Normal 5 2 2 3 2 2 3 2 2 3 2" xfId="25638"/>
    <cellStyle name="Normal 5 2 2 3 2 2 3 2 2 3 2 2" xfId="54373"/>
    <cellStyle name="Normal 5 2 2 3 2 2 3 2 2 3 3" xfId="40049"/>
    <cellStyle name="Normal 5 2 2 3 2 2 3 2 2 4" xfId="18475"/>
    <cellStyle name="Normal 5 2 2 3 2 2 3 2 2 4 2" xfId="47211"/>
    <cellStyle name="Normal 5 2 2 3 2 2 3 2 2 5" xfId="32887"/>
    <cellStyle name="Normal 5 2 2 3 2 2 3 2 3" xfId="5792"/>
    <cellStyle name="Normal 5 2 2 3 2 2 3 2 3 2" xfId="13052"/>
    <cellStyle name="Normal 5 2 2 3 2 2 3 2 3 2 2" xfId="27430"/>
    <cellStyle name="Normal 5 2 2 3 2 2 3 2 3 2 2 2" xfId="56164"/>
    <cellStyle name="Normal 5 2 2 3 2 2 3 2 3 2 3" xfId="41840"/>
    <cellStyle name="Normal 5 2 2 3 2 2 3 2 3 3" xfId="20267"/>
    <cellStyle name="Normal 5 2 2 3 2 2 3 2 3 3 2" xfId="49002"/>
    <cellStyle name="Normal 5 2 2 3 2 2 3 2 3 4" xfId="34678"/>
    <cellStyle name="Normal 5 2 2 3 2 2 3 2 4" xfId="9465"/>
    <cellStyle name="Normal 5 2 2 3 2 2 3 2 4 2" xfId="23848"/>
    <cellStyle name="Normal 5 2 2 3 2 2 3 2 4 2 2" xfId="52583"/>
    <cellStyle name="Normal 5 2 2 3 2 2 3 2 4 3" xfId="38259"/>
    <cellStyle name="Normal 5 2 2 3 2 2 3 2 5" xfId="16685"/>
    <cellStyle name="Normal 5 2 2 3 2 2 3 2 5 2" xfId="45421"/>
    <cellStyle name="Normal 5 2 2 3 2 2 3 2 6" xfId="31097"/>
    <cellStyle name="Normal 5 2 2 3 2 2 3 3" xfId="3027"/>
    <cellStyle name="Normal 5 2 2 3 2 2 3 3 2" xfId="6687"/>
    <cellStyle name="Normal 5 2 2 3 2 2 3 3 2 2" xfId="13947"/>
    <cellStyle name="Normal 5 2 2 3 2 2 3 3 2 2 2" xfId="28325"/>
    <cellStyle name="Normal 5 2 2 3 2 2 3 3 2 2 2 2" xfId="57059"/>
    <cellStyle name="Normal 5 2 2 3 2 2 3 3 2 2 3" xfId="42735"/>
    <cellStyle name="Normal 5 2 2 3 2 2 3 3 2 3" xfId="21162"/>
    <cellStyle name="Normal 5 2 2 3 2 2 3 3 2 3 2" xfId="49897"/>
    <cellStyle name="Normal 5 2 2 3 2 2 3 3 2 4" xfId="35573"/>
    <cellStyle name="Normal 5 2 2 3 2 2 3 3 3" xfId="10360"/>
    <cellStyle name="Normal 5 2 2 3 2 2 3 3 3 2" xfId="24743"/>
    <cellStyle name="Normal 5 2 2 3 2 2 3 3 3 2 2" xfId="53478"/>
    <cellStyle name="Normal 5 2 2 3 2 2 3 3 3 3" xfId="39154"/>
    <cellStyle name="Normal 5 2 2 3 2 2 3 3 4" xfId="17580"/>
    <cellStyle name="Normal 5 2 2 3 2 2 3 3 4 2" xfId="46316"/>
    <cellStyle name="Normal 5 2 2 3 2 2 3 3 5" xfId="31992"/>
    <cellStyle name="Normal 5 2 2 3 2 2 3 4" xfId="4892"/>
    <cellStyle name="Normal 5 2 2 3 2 2 3 4 2" xfId="12157"/>
    <cellStyle name="Normal 5 2 2 3 2 2 3 4 2 2" xfId="26535"/>
    <cellStyle name="Normal 5 2 2 3 2 2 3 4 2 2 2" xfId="55269"/>
    <cellStyle name="Normal 5 2 2 3 2 2 3 4 2 3" xfId="40945"/>
    <cellStyle name="Normal 5 2 2 3 2 2 3 4 3" xfId="19372"/>
    <cellStyle name="Normal 5 2 2 3 2 2 3 4 3 2" xfId="48107"/>
    <cellStyle name="Normal 5 2 2 3 2 2 3 4 4" xfId="33783"/>
    <cellStyle name="Normal 5 2 2 3 2 2 3 5" xfId="8564"/>
    <cellStyle name="Normal 5 2 2 3 2 2 3 5 2" xfId="22953"/>
    <cellStyle name="Normal 5 2 2 3 2 2 3 5 2 2" xfId="51688"/>
    <cellStyle name="Normal 5 2 2 3 2 2 3 5 3" xfId="37364"/>
    <cellStyle name="Normal 5 2 2 3 2 2 3 6" xfId="15790"/>
    <cellStyle name="Normal 5 2 2 3 2 2 3 6 2" xfId="44526"/>
    <cellStyle name="Normal 5 2 2 3 2 2 3 7" xfId="30202"/>
    <cellStyle name="Normal 5 2 2 3 2 2 4" xfId="1680"/>
    <cellStyle name="Normal 5 2 2 3 2 2 4 2" xfId="3476"/>
    <cellStyle name="Normal 5 2 2 3 2 2 4 2 2" xfId="7135"/>
    <cellStyle name="Normal 5 2 2 3 2 2 4 2 2 2" xfId="14395"/>
    <cellStyle name="Normal 5 2 2 3 2 2 4 2 2 2 2" xfId="28773"/>
    <cellStyle name="Normal 5 2 2 3 2 2 4 2 2 2 2 2" xfId="57507"/>
    <cellStyle name="Normal 5 2 2 3 2 2 4 2 2 2 3" xfId="43183"/>
    <cellStyle name="Normal 5 2 2 3 2 2 4 2 2 3" xfId="21610"/>
    <cellStyle name="Normal 5 2 2 3 2 2 4 2 2 3 2" xfId="50345"/>
    <cellStyle name="Normal 5 2 2 3 2 2 4 2 2 4" xfId="36021"/>
    <cellStyle name="Normal 5 2 2 3 2 2 4 2 3" xfId="10808"/>
    <cellStyle name="Normal 5 2 2 3 2 2 4 2 3 2" xfId="25191"/>
    <cellStyle name="Normal 5 2 2 3 2 2 4 2 3 2 2" xfId="53926"/>
    <cellStyle name="Normal 5 2 2 3 2 2 4 2 3 3" xfId="39602"/>
    <cellStyle name="Normal 5 2 2 3 2 2 4 2 4" xfId="18028"/>
    <cellStyle name="Normal 5 2 2 3 2 2 4 2 4 2" xfId="46764"/>
    <cellStyle name="Normal 5 2 2 3 2 2 4 2 5" xfId="32440"/>
    <cellStyle name="Normal 5 2 2 3 2 2 4 3" xfId="5345"/>
    <cellStyle name="Normal 5 2 2 3 2 2 4 3 2" xfId="12605"/>
    <cellStyle name="Normal 5 2 2 3 2 2 4 3 2 2" xfId="26983"/>
    <cellStyle name="Normal 5 2 2 3 2 2 4 3 2 2 2" xfId="55717"/>
    <cellStyle name="Normal 5 2 2 3 2 2 4 3 2 3" xfId="41393"/>
    <cellStyle name="Normal 5 2 2 3 2 2 4 3 3" xfId="19820"/>
    <cellStyle name="Normal 5 2 2 3 2 2 4 3 3 2" xfId="48555"/>
    <cellStyle name="Normal 5 2 2 3 2 2 4 3 4" xfId="34231"/>
    <cellStyle name="Normal 5 2 2 3 2 2 4 4" xfId="9018"/>
    <cellStyle name="Normal 5 2 2 3 2 2 4 4 2" xfId="23401"/>
    <cellStyle name="Normal 5 2 2 3 2 2 4 4 2 2" xfId="52136"/>
    <cellStyle name="Normal 5 2 2 3 2 2 4 4 3" xfId="37812"/>
    <cellStyle name="Normal 5 2 2 3 2 2 4 5" xfId="16238"/>
    <cellStyle name="Normal 5 2 2 3 2 2 4 5 2" xfId="44974"/>
    <cellStyle name="Normal 5 2 2 3 2 2 4 6" xfId="30650"/>
    <cellStyle name="Normal 5 2 2 3 2 2 5" xfId="2580"/>
    <cellStyle name="Normal 5 2 2 3 2 2 5 2" xfId="6240"/>
    <cellStyle name="Normal 5 2 2 3 2 2 5 2 2" xfId="13500"/>
    <cellStyle name="Normal 5 2 2 3 2 2 5 2 2 2" xfId="27878"/>
    <cellStyle name="Normal 5 2 2 3 2 2 5 2 2 2 2" xfId="56612"/>
    <cellStyle name="Normal 5 2 2 3 2 2 5 2 2 3" xfId="42288"/>
    <cellStyle name="Normal 5 2 2 3 2 2 5 2 3" xfId="20715"/>
    <cellStyle name="Normal 5 2 2 3 2 2 5 2 3 2" xfId="49450"/>
    <cellStyle name="Normal 5 2 2 3 2 2 5 2 4" xfId="35126"/>
    <cellStyle name="Normal 5 2 2 3 2 2 5 3" xfId="9913"/>
    <cellStyle name="Normal 5 2 2 3 2 2 5 3 2" xfId="24296"/>
    <cellStyle name="Normal 5 2 2 3 2 2 5 3 2 2" xfId="53031"/>
    <cellStyle name="Normal 5 2 2 3 2 2 5 3 3" xfId="38707"/>
    <cellStyle name="Normal 5 2 2 3 2 2 5 4" xfId="17133"/>
    <cellStyle name="Normal 5 2 2 3 2 2 5 4 2" xfId="45869"/>
    <cellStyle name="Normal 5 2 2 3 2 2 5 5" xfId="31545"/>
    <cellStyle name="Normal 5 2 2 3 2 2 6" xfId="4443"/>
    <cellStyle name="Normal 5 2 2 3 2 2 6 2" xfId="11710"/>
    <cellStyle name="Normal 5 2 2 3 2 2 6 2 2" xfId="26088"/>
    <cellStyle name="Normal 5 2 2 3 2 2 6 2 2 2" xfId="54822"/>
    <cellStyle name="Normal 5 2 2 3 2 2 6 2 3" xfId="40498"/>
    <cellStyle name="Normal 5 2 2 3 2 2 6 3" xfId="18925"/>
    <cellStyle name="Normal 5 2 2 3 2 2 6 3 2" xfId="47660"/>
    <cellStyle name="Normal 5 2 2 3 2 2 6 4" xfId="33336"/>
    <cellStyle name="Normal 5 2 2 3 2 2 7" xfId="8114"/>
    <cellStyle name="Normal 5 2 2 3 2 2 7 2" xfId="22506"/>
    <cellStyle name="Normal 5 2 2 3 2 2 7 2 2" xfId="51241"/>
    <cellStyle name="Normal 5 2 2 3 2 2 7 3" xfId="36917"/>
    <cellStyle name="Normal 5 2 2 3 2 2 8" xfId="15343"/>
    <cellStyle name="Normal 5 2 2 3 2 2 8 2" xfId="44079"/>
    <cellStyle name="Normal 5 2 2 3 2 2 9" xfId="29755"/>
    <cellStyle name="Normal 5 2 2 3 2 3" xfId="811"/>
    <cellStyle name="Normal 5 2 2 3 2 3 2" xfId="1260"/>
    <cellStyle name="Normal 5 2 2 3 2 3 2 2" xfId="2243"/>
    <cellStyle name="Normal 5 2 2 3 2 3 2 2 2" xfId="4035"/>
    <cellStyle name="Normal 5 2 2 3 2 3 2 2 2 2" xfId="7694"/>
    <cellStyle name="Normal 5 2 2 3 2 3 2 2 2 2 2" xfId="14954"/>
    <cellStyle name="Normal 5 2 2 3 2 3 2 2 2 2 2 2" xfId="29332"/>
    <cellStyle name="Normal 5 2 2 3 2 3 2 2 2 2 2 2 2" xfId="58066"/>
    <cellStyle name="Normal 5 2 2 3 2 3 2 2 2 2 2 3" xfId="43742"/>
    <cellStyle name="Normal 5 2 2 3 2 3 2 2 2 2 3" xfId="22169"/>
    <cellStyle name="Normal 5 2 2 3 2 3 2 2 2 2 3 2" xfId="50904"/>
    <cellStyle name="Normal 5 2 2 3 2 3 2 2 2 2 4" xfId="36580"/>
    <cellStyle name="Normal 5 2 2 3 2 3 2 2 2 3" xfId="11367"/>
    <cellStyle name="Normal 5 2 2 3 2 3 2 2 2 3 2" xfId="25750"/>
    <cellStyle name="Normal 5 2 2 3 2 3 2 2 2 3 2 2" xfId="54485"/>
    <cellStyle name="Normal 5 2 2 3 2 3 2 2 2 3 3" xfId="40161"/>
    <cellStyle name="Normal 5 2 2 3 2 3 2 2 2 4" xfId="18587"/>
    <cellStyle name="Normal 5 2 2 3 2 3 2 2 2 4 2" xfId="47323"/>
    <cellStyle name="Normal 5 2 2 3 2 3 2 2 2 5" xfId="32999"/>
    <cellStyle name="Normal 5 2 2 3 2 3 2 2 3" xfId="5904"/>
    <cellStyle name="Normal 5 2 2 3 2 3 2 2 3 2" xfId="13164"/>
    <cellStyle name="Normal 5 2 2 3 2 3 2 2 3 2 2" xfId="27542"/>
    <cellStyle name="Normal 5 2 2 3 2 3 2 2 3 2 2 2" xfId="56276"/>
    <cellStyle name="Normal 5 2 2 3 2 3 2 2 3 2 3" xfId="41952"/>
    <cellStyle name="Normal 5 2 2 3 2 3 2 2 3 3" xfId="20379"/>
    <cellStyle name="Normal 5 2 2 3 2 3 2 2 3 3 2" xfId="49114"/>
    <cellStyle name="Normal 5 2 2 3 2 3 2 2 3 4" xfId="34790"/>
    <cellStyle name="Normal 5 2 2 3 2 3 2 2 4" xfId="9577"/>
    <cellStyle name="Normal 5 2 2 3 2 3 2 2 4 2" xfId="23960"/>
    <cellStyle name="Normal 5 2 2 3 2 3 2 2 4 2 2" xfId="52695"/>
    <cellStyle name="Normal 5 2 2 3 2 3 2 2 4 3" xfId="38371"/>
    <cellStyle name="Normal 5 2 2 3 2 3 2 2 5" xfId="16797"/>
    <cellStyle name="Normal 5 2 2 3 2 3 2 2 5 2" xfId="45533"/>
    <cellStyle name="Normal 5 2 2 3 2 3 2 2 6" xfId="31209"/>
    <cellStyle name="Normal 5 2 2 3 2 3 2 3" xfId="3139"/>
    <cellStyle name="Normal 5 2 2 3 2 3 2 3 2" xfId="6799"/>
    <cellStyle name="Normal 5 2 2 3 2 3 2 3 2 2" xfId="14059"/>
    <cellStyle name="Normal 5 2 2 3 2 3 2 3 2 2 2" xfId="28437"/>
    <cellStyle name="Normal 5 2 2 3 2 3 2 3 2 2 2 2" xfId="57171"/>
    <cellStyle name="Normal 5 2 2 3 2 3 2 3 2 2 3" xfId="42847"/>
    <cellStyle name="Normal 5 2 2 3 2 3 2 3 2 3" xfId="21274"/>
    <cellStyle name="Normal 5 2 2 3 2 3 2 3 2 3 2" xfId="50009"/>
    <cellStyle name="Normal 5 2 2 3 2 3 2 3 2 4" xfId="35685"/>
    <cellStyle name="Normal 5 2 2 3 2 3 2 3 3" xfId="10472"/>
    <cellStyle name="Normal 5 2 2 3 2 3 2 3 3 2" xfId="24855"/>
    <cellStyle name="Normal 5 2 2 3 2 3 2 3 3 2 2" xfId="53590"/>
    <cellStyle name="Normal 5 2 2 3 2 3 2 3 3 3" xfId="39266"/>
    <cellStyle name="Normal 5 2 2 3 2 3 2 3 4" xfId="17692"/>
    <cellStyle name="Normal 5 2 2 3 2 3 2 3 4 2" xfId="46428"/>
    <cellStyle name="Normal 5 2 2 3 2 3 2 3 5" xfId="32104"/>
    <cellStyle name="Normal 5 2 2 3 2 3 2 4" xfId="5004"/>
    <cellStyle name="Normal 5 2 2 3 2 3 2 4 2" xfId="12269"/>
    <cellStyle name="Normal 5 2 2 3 2 3 2 4 2 2" xfId="26647"/>
    <cellStyle name="Normal 5 2 2 3 2 3 2 4 2 2 2" xfId="55381"/>
    <cellStyle name="Normal 5 2 2 3 2 3 2 4 2 3" xfId="41057"/>
    <cellStyle name="Normal 5 2 2 3 2 3 2 4 3" xfId="19484"/>
    <cellStyle name="Normal 5 2 2 3 2 3 2 4 3 2" xfId="48219"/>
    <cellStyle name="Normal 5 2 2 3 2 3 2 4 4" xfId="33895"/>
    <cellStyle name="Normal 5 2 2 3 2 3 2 5" xfId="8676"/>
    <cellStyle name="Normal 5 2 2 3 2 3 2 5 2" xfId="23065"/>
    <cellStyle name="Normal 5 2 2 3 2 3 2 5 2 2" xfId="51800"/>
    <cellStyle name="Normal 5 2 2 3 2 3 2 5 3" xfId="37476"/>
    <cellStyle name="Normal 5 2 2 3 2 3 2 6" xfId="15902"/>
    <cellStyle name="Normal 5 2 2 3 2 3 2 6 2" xfId="44638"/>
    <cellStyle name="Normal 5 2 2 3 2 3 2 7" xfId="30314"/>
    <cellStyle name="Normal 5 2 2 3 2 3 3" xfId="1796"/>
    <cellStyle name="Normal 5 2 2 3 2 3 3 2" xfId="3588"/>
    <cellStyle name="Normal 5 2 2 3 2 3 3 2 2" xfId="7247"/>
    <cellStyle name="Normal 5 2 2 3 2 3 3 2 2 2" xfId="14507"/>
    <cellStyle name="Normal 5 2 2 3 2 3 3 2 2 2 2" xfId="28885"/>
    <cellStyle name="Normal 5 2 2 3 2 3 3 2 2 2 2 2" xfId="57619"/>
    <cellStyle name="Normal 5 2 2 3 2 3 3 2 2 2 3" xfId="43295"/>
    <cellStyle name="Normal 5 2 2 3 2 3 3 2 2 3" xfId="21722"/>
    <cellStyle name="Normal 5 2 2 3 2 3 3 2 2 3 2" xfId="50457"/>
    <cellStyle name="Normal 5 2 2 3 2 3 3 2 2 4" xfId="36133"/>
    <cellStyle name="Normal 5 2 2 3 2 3 3 2 3" xfId="10920"/>
    <cellStyle name="Normal 5 2 2 3 2 3 3 2 3 2" xfId="25303"/>
    <cellStyle name="Normal 5 2 2 3 2 3 3 2 3 2 2" xfId="54038"/>
    <cellStyle name="Normal 5 2 2 3 2 3 3 2 3 3" xfId="39714"/>
    <cellStyle name="Normal 5 2 2 3 2 3 3 2 4" xfId="18140"/>
    <cellStyle name="Normal 5 2 2 3 2 3 3 2 4 2" xfId="46876"/>
    <cellStyle name="Normal 5 2 2 3 2 3 3 2 5" xfId="32552"/>
    <cellStyle name="Normal 5 2 2 3 2 3 3 3" xfId="5457"/>
    <cellStyle name="Normal 5 2 2 3 2 3 3 3 2" xfId="12717"/>
    <cellStyle name="Normal 5 2 2 3 2 3 3 3 2 2" xfId="27095"/>
    <cellStyle name="Normal 5 2 2 3 2 3 3 3 2 2 2" xfId="55829"/>
    <cellStyle name="Normal 5 2 2 3 2 3 3 3 2 3" xfId="41505"/>
    <cellStyle name="Normal 5 2 2 3 2 3 3 3 3" xfId="19932"/>
    <cellStyle name="Normal 5 2 2 3 2 3 3 3 3 2" xfId="48667"/>
    <cellStyle name="Normal 5 2 2 3 2 3 3 3 4" xfId="34343"/>
    <cellStyle name="Normal 5 2 2 3 2 3 3 4" xfId="9130"/>
    <cellStyle name="Normal 5 2 2 3 2 3 3 4 2" xfId="23513"/>
    <cellStyle name="Normal 5 2 2 3 2 3 3 4 2 2" xfId="52248"/>
    <cellStyle name="Normal 5 2 2 3 2 3 3 4 3" xfId="37924"/>
    <cellStyle name="Normal 5 2 2 3 2 3 3 5" xfId="16350"/>
    <cellStyle name="Normal 5 2 2 3 2 3 3 5 2" xfId="45086"/>
    <cellStyle name="Normal 5 2 2 3 2 3 3 6" xfId="30762"/>
    <cellStyle name="Normal 5 2 2 3 2 3 4" xfId="2692"/>
    <cellStyle name="Normal 5 2 2 3 2 3 4 2" xfId="6352"/>
    <cellStyle name="Normal 5 2 2 3 2 3 4 2 2" xfId="13612"/>
    <cellStyle name="Normal 5 2 2 3 2 3 4 2 2 2" xfId="27990"/>
    <cellStyle name="Normal 5 2 2 3 2 3 4 2 2 2 2" xfId="56724"/>
    <cellStyle name="Normal 5 2 2 3 2 3 4 2 2 3" xfId="42400"/>
    <cellStyle name="Normal 5 2 2 3 2 3 4 2 3" xfId="20827"/>
    <cellStyle name="Normal 5 2 2 3 2 3 4 2 3 2" xfId="49562"/>
    <cellStyle name="Normal 5 2 2 3 2 3 4 2 4" xfId="35238"/>
    <cellStyle name="Normal 5 2 2 3 2 3 4 3" xfId="10025"/>
    <cellStyle name="Normal 5 2 2 3 2 3 4 3 2" xfId="24408"/>
    <cellStyle name="Normal 5 2 2 3 2 3 4 3 2 2" xfId="53143"/>
    <cellStyle name="Normal 5 2 2 3 2 3 4 3 3" xfId="38819"/>
    <cellStyle name="Normal 5 2 2 3 2 3 4 4" xfId="17245"/>
    <cellStyle name="Normal 5 2 2 3 2 3 4 4 2" xfId="45981"/>
    <cellStyle name="Normal 5 2 2 3 2 3 4 5" xfId="31657"/>
    <cellStyle name="Normal 5 2 2 3 2 3 5" xfId="4556"/>
    <cellStyle name="Normal 5 2 2 3 2 3 5 2" xfId="11822"/>
    <cellStyle name="Normal 5 2 2 3 2 3 5 2 2" xfId="26200"/>
    <cellStyle name="Normal 5 2 2 3 2 3 5 2 2 2" xfId="54934"/>
    <cellStyle name="Normal 5 2 2 3 2 3 5 2 3" xfId="40610"/>
    <cellStyle name="Normal 5 2 2 3 2 3 5 3" xfId="19037"/>
    <cellStyle name="Normal 5 2 2 3 2 3 5 3 2" xfId="47772"/>
    <cellStyle name="Normal 5 2 2 3 2 3 5 4" xfId="33448"/>
    <cellStyle name="Normal 5 2 2 3 2 3 6" xfId="8229"/>
    <cellStyle name="Normal 5 2 2 3 2 3 6 2" xfId="22618"/>
    <cellStyle name="Normal 5 2 2 3 2 3 6 2 2" xfId="51353"/>
    <cellStyle name="Normal 5 2 2 3 2 3 6 3" xfId="37029"/>
    <cellStyle name="Normal 5 2 2 3 2 3 7" xfId="15455"/>
    <cellStyle name="Normal 5 2 2 3 2 3 7 2" xfId="44191"/>
    <cellStyle name="Normal 5 2 2 3 2 3 8" xfId="29867"/>
    <cellStyle name="Normal 5 2 2 3 2 4" xfId="1036"/>
    <cellStyle name="Normal 5 2 2 3 2 4 2" xfId="2019"/>
    <cellStyle name="Normal 5 2 2 3 2 4 2 2" xfId="3811"/>
    <cellStyle name="Normal 5 2 2 3 2 4 2 2 2" xfId="7470"/>
    <cellStyle name="Normal 5 2 2 3 2 4 2 2 2 2" xfId="14730"/>
    <cellStyle name="Normal 5 2 2 3 2 4 2 2 2 2 2" xfId="29108"/>
    <cellStyle name="Normal 5 2 2 3 2 4 2 2 2 2 2 2" xfId="57842"/>
    <cellStyle name="Normal 5 2 2 3 2 4 2 2 2 2 3" xfId="43518"/>
    <cellStyle name="Normal 5 2 2 3 2 4 2 2 2 3" xfId="21945"/>
    <cellStyle name="Normal 5 2 2 3 2 4 2 2 2 3 2" xfId="50680"/>
    <cellStyle name="Normal 5 2 2 3 2 4 2 2 2 4" xfId="36356"/>
    <cellStyle name="Normal 5 2 2 3 2 4 2 2 3" xfId="11143"/>
    <cellStyle name="Normal 5 2 2 3 2 4 2 2 3 2" xfId="25526"/>
    <cellStyle name="Normal 5 2 2 3 2 4 2 2 3 2 2" xfId="54261"/>
    <cellStyle name="Normal 5 2 2 3 2 4 2 2 3 3" xfId="39937"/>
    <cellStyle name="Normal 5 2 2 3 2 4 2 2 4" xfId="18363"/>
    <cellStyle name="Normal 5 2 2 3 2 4 2 2 4 2" xfId="47099"/>
    <cellStyle name="Normal 5 2 2 3 2 4 2 2 5" xfId="32775"/>
    <cellStyle name="Normal 5 2 2 3 2 4 2 3" xfId="5680"/>
    <cellStyle name="Normal 5 2 2 3 2 4 2 3 2" xfId="12940"/>
    <cellStyle name="Normal 5 2 2 3 2 4 2 3 2 2" xfId="27318"/>
    <cellStyle name="Normal 5 2 2 3 2 4 2 3 2 2 2" xfId="56052"/>
    <cellStyle name="Normal 5 2 2 3 2 4 2 3 2 3" xfId="41728"/>
    <cellStyle name="Normal 5 2 2 3 2 4 2 3 3" xfId="20155"/>
    <cellStyle name="Normal 5 2 2 3 2 4 2 3 3 2" xfId="48890"/>
    <cellStyle name="Normal 5 2 2 3 2 4 2 3 4" xfId="34566"/>
    <cellStyle name="Normal 5 2 2 3 2 4 2 4" xfId="9353"/>
    <cellStyle name="Normal 5 2 2 3 2 4 2 4 2" xfId="23736"/>
    <cellStyle name="Normal 5 2 2 3 2 4 2 4 2 2" xfId="52471"/>
    <cellStyle name="Normal 5 2 2 3 2 4 2 4 3" xfId="38147"/>
    <cellStyle name="Normal 5 2 2 3 2 4 2 5" xfId="16573"/>
    <cellStyle name="Normal 5 2 2 3 2 4 2 5 2" xfId="45309"/>
    <cellStyle name="Normal 5 2 2 3 2 4 2 6" xfId="30985"/>
    <cellStyle name="Normal 5 2 2 3 2 4 3" xfId="2915"/>
    <cellStyle name="Normal 5 2 2 3 2 4 3 2" xfId="6575"/>
    <cellStyle name="Normal 5 2 2 3 2 4 3 2 2" xfId="13835"/>
    <cellStyle name="Normal 5 2 2 3 2 4 3 2 2 2" xfId="28213"/>
    <cellStyle name="Normal 5 2 2 3 2 4 3 2 2 2 2" xfId="56947"/>
    <cellStyle name="Normal 5 2 2 3 2 4 3 2 2 3" xfId="42623"/>
    <cellStyle name="Normal 5 2 2 3 2 4 3 2 3" xfId="21050"/>
    <cellStyle name="Normal 5 2 2 3 2 4 3 2 3 2" xfId="49785"/>
    <cellStyle name="Normal 5 2 2 3 2 4 3 2 4" xfId="35461"/>
    <cellStyle name="Normal 5 2 2 3 2 4 3 3" xfId="10248"/>
    <cellStyle name="Normal 5 2 2 3 2 4 3 3 2" xfId="24631"/>
    <cellStyle name="Normal 5 2 2 3 2 4 3 3 2 2" xfId="53366"/>
    <cellStyle name="Normal 5 2 2 3 2 4 3 3 3" xfId="39042"/>
    <cellStyle name="Normal 5 2 2 3 2 4 3 4" xfId="17468"/>
    <cellStyle name="Normal 5 2 2 3 2 4 3 4 2" xfId="46204"/>
    <cellStyle name="Normal 5 2 2 3 2 4 3 5" xfId="31880"/>
    <cellStyle name="Normal 5 2 2 3 2 4 4" xfId="4780"/>
    <cellStyle name="Normal 5 2 2 3 2 4 4 2" xfId="12045"/>
    <cellStyle name="Normal 5 2 2 3 2 4 4 2 2" xfId="26423"/>
    <cellStyle name="Normal 5 2 2 3 2 4 4 2 2 2" xfId="55157"/>
    <cellStyle name="Normal 5 2 2 3 2 4 4 2 3" xfId="40833"/>
    <cellStyle name="Normal 5 2 2 3 2 4 4 3" xfId="19260"/>
    <cellStyle name="Normal 5 2 2 3 2 4 4 3 2" xfId="47995"/>
    <cellStyle name="Normal 5 2 2 3 2 4 4 4" xfId="33671"/>
    <cellStyle name="Normal 5 2 2 3 2 4 5" xfId="8452"/>
    <cellStyle name="Normal 5 2 2 3 2 4 5 2" xfId="22841"/>
    <cellStyle name="Normal 5 2 2 3 2 4 5 2 2" xfId="51576"/>
    <cellStyle name="Normal 5 2 2 3 2 4 5 3" xfId="37252"/>
    <cellStyle name="Normal 5 2 2 3 2 4 6" xfId="15678"/>
    <cellStyle name="Normal 5 2 2 3 2 4 6 2" xfId="44414"/>
    <cellStyle name="Normal 5 2 2 3 2 4 7" xfId="30090"/>
    <cellStyle name="Normal 5 2 2 3 2 5" xfId="1560"/>
    <cellStyle name="Normal 5 2 2 3 2 5 2" xfId="3364"/>
    <cellStyle name="Normal 5 2 2 3 2 5 2 2" xfId="7023"/>
    <cellStyle name="Normal 5 2 2 3 2 5 2 2 2" xfId="14283"/>
    <cellStyle name="Normal 5 2 2 3 2 5 2 2 2 2" xfId="28661"/>
    <cellStyle name="Normal 5 2 2 3 2 5 2 2 2 2 2" xfId="57395"/>
    <cellStyle name="Normal 5 2 2 3 2 5 2 2 2 3" xfId="43071"/>
    <cellStyle name="Normal 5 2 2 3 2 5 2 2 3" xfId="21498"/>
    <cellStyle name="Normal 5 2 2 3 2 5 2 2 3 2" xfId="50233"/>
    <cellStyle name="Normal 5 2 2 3 2 5 2 2 4" xfId="35909"/>
    <cellStyle name="Normal 5 2 2 3 2 5 2 3" xfId="10696"/>
    <cellStyle name="Normal 5 2 2 3 2 5 2 3 2" xfId="25079"/>
    <cellStyle name="Normal 5 2 2 3 2 5 2 3 2 2" xfId="53814"/>
    <cellStyle name="Normal 5 2 2 3 2 5 2 3 3" xfId="39490"/>
    <cellStyle name="Normal 5 2 2 3 2 5 2 4" xfId="17916"/>
    <cellStyle name="Normal 5 2 2 3 2 5 2 4 2" xfId="46652"/>
    <cellStyle name="Normal 5 2 2 3 2 5 2 5" xfId="32328"/>
    <cellStyle name="Normal 5 2 2 3 2 5 3" xfId="5233"/>
    <cellStyle name="Normal 5 2 2 3 2 5 3 2" xfId="12493"/>
    <cellStyle name="Normal 5 2 2 3 2 5 3 2 2" xfId="26871"/>
    <cellStyle name="Normal 5 2 2 3 2 5 3 2 2 2" xfId="55605"/>
    <cellStyle name="Normal 5 2 2 3 2 5 3 2 3" xfId="41281"/>
    <cellStyle name="Normal 5 2 2 3 2 5 3 3" xfId="19708"/>
    <cellStyle name="Normal 5 2 2 3 2 5 3 3 2" xfId="48443"/>
    <cellStyle name="Normal 5 2 2 3 2 5 3 4" xfId="34119"/>
    <cellStyle name="Normal 5 2 2 3 2 5 4" xfId="8906"/>
    <cellStyle name="Normal 5 2 2 3 2 5 4 2" xfId="23289"/>
    <cellStyle name="Normal 5 2 2 3 2 5 4 2 2" xfId="52024"/>
    <cellStyle name="Normal 5 2 2 3 2 5 4 3" xfId="37700"/>
    <cellStyle name="Normal 5 2 2 3 2 5 5" xfId="16126"/>
    <cellStyle name="Normal 5 2 2 3 2 5 5 2" xfId="44862"/>
    <cellStyle name="Normal 5 2 2 3 2 5 6" xfId="30538"/>
    <cellStyle name="Normal 5 2 2 3 2 6" xfId="2468"/>
    <cellStyle name="Normal 5 2 2 3 2 6 2" xfId="6128"/>
    <cellStyle name="Normal 5 2 2 3 2 6 2 2" xfId="13388"/>
    <cellStyle name="Normal 5 2 2 3 2 6 2 2 2" xfId="27766"/>
    <cellStyle name="Normal 5 2 2 3 2 6 2 2 2 2" xfId="56500"/>
    <cellStyle name="Normal 5 2 2 3 2 6 2 2 3" xfId="42176"/>
    <cellStyle name="Normal 5 2 2 3 2 6 2 3" xfId="20603"/>
    <cellStyle name="Normal 5 2 2 3 2 6 2 3 2" xfId="49338"/>
    <cellStyle name="Normal 5 2 2 3 2 6 2 4" xfId="35014"/>
    <cellStyle name="Normal 5 2 2 3 2 6 3" xfId="9801"/>
    <cellStyle name="Normal 5 2 2 3 2 6 3 2" xfId="24184"/>
    <cellStyle name="Normal 5 2 2 3 2 6 3 2 2" xfId="52919"/>
    <cellStyle name="Normal 5 2 2 3 2 6 3 3" xfId="38595"/>
    <cellStyle name="Normal 5 2 2 3 2 6 4" xfId="17021"/>
    <cellStyle name="Normal 5 2 2 3 2 6 4 2" xfId="45757"/>
    <cellStyle name="Normal 5 2 2 3 2 6 5" xfId="31433"/>
    <cellStyle name="Normal 5 2 2 3 2 7" xfId="4327"/>
    <cellStyle name="Normal 5 2 2 3 2 7 2" xfId="11597"/>
    <cellStyle name="Normal 5 2 2 3 2 7 2 2" xfId="25976"/>
    <cellStyle name="Normal 5 2 2 3 2 7 2 2 2" xfId="54710"/>
    <cellStyle name="Normal 5 2 2 3 2 7 2 3" xfId="40386"/>
    <cellStyle name="Normal 5 2 2 3 2 7 3" xfId="18813"/>
    <cellStyle name="Normal 5 2 2 3 2 7 3 2" xfId="47548"/>
    <cellStyle name="Normal 5 2 2 3 2 7 4" xfId="33224"/>
    <cellStyle name="Normal 5 2 2 3 2 8" xfId="7996"/>
    <cellStyle name="Normal 5 2 2 3 2 8 2" xfId="22394"/>
    <cellStyle name="Normal 5 2 2 3 2 8 2 2" xfId="51129"/>
    <cellStyle name="Normal 5 2 2 3 2 8 3" xfId="36805"/>
    <cellStyle name="Normal 5 2 2 3 2 9" xfId="15231"/>
    <cellStyle name="Normal 5 2 2 3 2 9 2" xfId="43967"/>
    <cellStyle name="Normal 5 2 2 3 3" xfId="592"/>
    <cellStyle name="Normal 5 2 2 3 3 2" xfId="869"/>
    <cellStyle name="Normal 5 2 2 3 3 2 2" xfId="1316"/>
    <cellStyle name="Normal 5 2 2 3 3 2 2 2" xfId="2299"/>
    <cellStyle name="Normal 5 2 2 3 3 2 2 2 2" xfId="4091"/>
    <cellStyle name="Normal 5 2 2 3 3 2 2 2 2 2" xfId="7750"/>
    <cellStyle name="Normal 5 2 2 3 3 2 2 2 2 2 2" xfId="15010"/>
    <cellStyle name="Normal 5 2 2 3 3 2 2 2 2 2 2 2" xfId="29388"/>
    <cellStyle name="Normal 5 2 2 3 3 2 2 2 2 2 2 2 2" xfId="58122"/>
    <cellStyle name="Normal 5 2 2 3 3 2 2 2 2 2 2 3" xfId="43798"/>
    <cellStyle name="Normal 5 2 2 3 3 2 2 2 2 2 3" xfId="22225"/>
    <cellStyle name="Normal 5 2 2 3 3 2 2 2 2 2 3 2" xfId="50960"/>
    <cellStyle name="Normal 5 2 2 3 3 2 2 2 2 2 4" xfId="36636"/>
    <cellStyle name="Normal 5 2 2 3 3 2 2 2 2 3" xfId="11423"/>
    <cellStyle name="Normal 5 2 2 3 3 2 2 2 2 3 2" xfId="25806"/>
    <cellStyle name="Normal 5 2 2 3 3 2 2 2 2 3 2 2" xfId="54541"/>
    <cellStyle name="Normal 5 2 2 3 3 2 2 2 2 3 3" xfId="40217"/>
    <cellStyle name="Normal 5 2 2 3 3 2 2 2 2 4" xfId="18643"/>
    <cellStyle name="Normal 5 2 2 3 3 2 2 2 2 4 2" xfId="47379"/>
    <cellStyle name="Normal 5 2 2 3 3 2 2 2 2 5" xfId="33055"/>
    <cellStyle name="Normal 5 2 2 3 3 2 2 2 3" xfId="5960"/>
    <cellStyle name="Normal 5 2 2 3 3 2 2 2 3 2" xfId="13220"/>
    <cellStyle name="Normal 5 2 2 3 3 2 2 2 3 2 2" xfId="27598"/>
    <cellStyle name="Normal 5 2 2 3 3 2 2 2 3 2 2 2" xfId="56332"/>
    <cellStyle name="Normal 5 2 2 3 3 2 2 2 3 2 3" xfId="42008"/>
    <cellStyle name="Normal 5 2 2 3 3 2 2 2 3 3" xfId="20435"/>
    <cellStyle name="Normal 5 2 2 3 3 2 2 2 3 3 2" xfId="49170"/>
    <cellStyle name="Normal 5 2 2 3 3 2 2 2 3 4" xfId="34846"/>
    <cellStyle name="Normal 5 2 2 3 3 2 2 2 4" xfId="9633"/>
    <cellStyle name="Normal 5 2 2 3 3 2 2 2 4 2" xfId="24016"/>
    <cellStyle name="Normal 5 2 2 3 3 2 2 2 4 2 2" xfId="52751"/>
    <cellStyle name="Normal 5 2 2 3 3 2 2 2 4 3" xfId="38427"/>
    <cellStyle name="Normal 5 2 2 3 3 2 2 2 5" xfId="16853"/>
    <cellStyle name="Normal 5 2 2 3 3 2 2 2 5 2" xfId="45589"/>
    <cellStyle name="Normal 5 2 2 3 3 2 2 2 6" xfId="31265"/>
    <cellStyle name="Normal 5 2 2 3 3 2 2 3" xfId="3195"/>
    <cellStyle name="Normal 5 2 2 3 3 2 2 3 2" xfId="6855"/>
    <cellStyle name="Normal 5 2 2 3 3 2 2 3 2 2" xfId="14115"/>
    <cellStyle name="Normal 5 2 2 3 3 2 2 3 2 2 2" xfId="28493"/>
    <cellStyle name="Normal 5 2 2 3 3 2 2 3 2 2 2 2" xfId="57227"/>
    <cellStyle name="Normal 5 2 2 3 3 2 2 3 2 2 3" xfId="42903"/>
    <cellStyle name="Normal 5 2 2 3 3 2 2 3 2 3" xfId="21330"/>
    <cellStyle name="Normal 5 2 2 3 3 2 2 3 2 3 2" xfId="50065"/>
    <cellStyle name="Normal 5 2 2 3 3 2 2 3 2 4" xfId="35741"/>
    <cellStyle name="Normal 5 2 2 3 3 2 2 3 3" xfId="10528"/>
    <cellStyle name="Normal 5 2 2 3 3 2 2 3 3 2" xfId="24911"/>
    <cellStyle name="Normal 5 2 2 3 3 2 2 3 3 2 2" xfId="53646"/>
    <cellStyle name="Normal 5 2 2 3 3 2 2 3 3 3" xfId="39322"/>
    <cellStyle name="Normal 5 2 2 3 3 2 2 3 4" xfId="17748"/>
    <cellStyle name="Normal 5 2 2 3 3 2 2 3 4 2" xfId="46484"/>
    <cellStyle name="Normal 5 2 2 3 3 2 2 3 5" xfId="32160"/>
    <cellStyle name="Normal 5 2 2 3 3 2 2 4" xfId="5060"/>
    <cellStyle name="Normal 5 2 2 3 3 2 2 4 2" xfId="12325"/>
    <cellStyle name="Normal 5 2 2 3 3 2 2 4 2 2" xfId="26703"/>
    <cellStyle name="Normal 5 2 2 3 3 2 2 4 2 2 2" xfId="55437"/>
    <cellStyle name="Normal 5 2 2 3 3 2 2 4 2 3" xfId="41113"/>
    <cellStyle name="Normal 5 2 2 3 3 2 2 4 3" xfId="19540"/>
    <cellStyle name="Normal 5 2 2 3 3 2 2 4 3 2" xfId="48275"/>
    <cellStyle name="Normal 5 2 2 3 3 2 2 4 4" xfId="33951"/>
    <cellStyle name="Normal 5 2 2 3 3 2 2 5" xfId="8732"/>
    <cellStyle name="Normal 5 2 2 3 3 2 2 5 2" xfId="23121"/>
    <cellStyle name="Normal 5 2 2 3 3 2 2 5 2 2" xfId="51856"/>
    <cellStyle name="Normal 5 2 2 3 3 2 2 5 3" xfId="37532"/>
    <cellStyle name="Normal 5 2 2 3 3 2 2 6" xfId="15958"/>
    <cellStyle name="Normal 5 2 2 3 3 2 2 6 2" xfId="44694"/>
    <cellStyle name="Normal 5 2 2 3 3 2 2 7" xfId="30370"/>
    <cellStyle name="Normal 5 2 2 3 3 2 3" xfId="1852"/>
    <cellStyle name="Normal 5 2 2 3 3 2 3 2" xfId="3644"/>
    <cellStyle name="Normal 5 2 2 3 3 2 3 2 2" xfId="7303"/>
    <cellStyle name="Normal 5 2 2 3 3 2 3 2 2 2" xfId="14563"/>
    <cellStyle name="Normal 5 2 2 3 3 2 3 2 2 2 2" xfId="28941"/>
    <cellStyle name="Normal 5 2 2 3 3 2 3 2 2 2 2 2" xfId="57675"/>
    <cellStyle name="Normal 5 2 2 3 3 2 3 2 2 2 3" xfId="43351"/>
    <cellStyle name="Normal 5 2 2 3 3 2 3 2 2 3" xfId="21778"/>
    <cellStyle name="Normal 5 2 2 3 3 2 3 2 2 3 2" xfId="50513"/>
    <cellStyle name="Normal 5 2 2 3 3 2 3 2 2 4" xfId="36189"/>
    <cellStyle name="Normal 5 2 2 3 3 2 3 2 3" xfId="10976"/>
    <cellStyle name="Normal 5 2 2 3 3 2 3 2 3 2" xfId="25359"/>
    <cellStyle name="Normal 5 2 2 3 3 2 3 2 3 2 2" xfId="54094"/>
    <cellStyle name="Normal 5 2 2 3 3 2 3 2 3 3" xfId="39770"/>
    <cellStyle name="Normal 5 2 2 3 3 2 3 2 4" xfId="18196"/>
    <cellStyle name="Normal 5 2 2 3 3 2 3 2 4 2" xfId="46932"/>
    <cellStyle name="Normal 5 2 2 3 3 2 3 2 5" xfId="32608"/>
    <cellStyle name="Normal 5 2 2 3 3 2 3 3" xfId="5513"/>
    <cellStyle name="Normal 5 2 2 3 3 2 3 3 2" xfId="12773"/>
    <cellStyle name="Normal 5 2 2 3 3 2 3 3 2 2" xfId="27151"/>
    <cellStyle name="Normal 5 2 2 3 3 2 3 3 2 2 2" xfId="55885"/>
    <cellStyle name="Normal 5 2 2 3 3 2 3 3 2 3" xfId="41561"/>
    <cellStyle name="Normal 5 2 2 3 3 2 3 3 3" xfId="19988"/>
    <cellStyle name="Normal 5 2 2 3 3 2 3 3 3 2" xfId="48723"/>
    <cellStyle name="Normal 5 2 2 3 3 2 3 3 4" xfId="34399"/>
    <cellStyle name="Normal 5 2 2 3 3 2 3 4" xfId="9186"/>
    <cellStyle name="Normal 5 2 2 3 3 2 3 4 2" xfId="23569"/>
    <cellStyle name="Normal 5 2 2 3 3 2 3 4 2 2" xfId="52304"/>
    <cellStyle name="Normal 5 2 2 3 3 2 3 4 3" xfId="37980"/>
    <cellStyle name="Normal 5 2 2 3 3 2 3 5" xfId="16406"/>
    <cellStyle name="Normal 5 2 2 3 3 2 3 5 2" xfId="45142"/>
    <cellStyle name="Normal 5 2 2 3 3 2 3 6" xfId="30818"/>
    <cellStyle name="Normal 5 2 2 3 3 2 4" xfId="2748"/>
    <cellStyle name="Normal 5 2 2 3 3 2 4 2" xfId="6408"/>
    <cellStyle name="Normal 5 2 2 3 3 2 4 2 2" xfId="13668"/>
    <cellStyle name="Normal 5 2 2 3 3 2 4 2 2 2" xfId="28046"/>
    <cellStyle name="Normal 5 2 2 3 3 2 4 2 2 2 2" xfId="56780"/>
    <cellStyle name="Normal 5 2 2 3 3 2 4 2 2 3" xfId="42456"/>
    <cellStyle name="Normal 5 2 2 3 3 2 4 2 3" xfId="20883"/>
    <cellStyle name="Normal 5 2 2 3 3 2 4 2 3 2" xfId="49618"/>
    <cellStyle name="Normal 5 2 2 3 3 2 4 2 4" xfId="35294"/>
    <cellStyle name="Normal 5 2 2 3 3 2 4 3" xfId="10081"/>
    <cellStyle name="Normal 5 2 2 3 3 2 4 3 2" xfId="24464"/>
    <cellStyle name="Normal 5 2 2 3 3 2 4 3 2 2" xfId="53199"/>
    <cellStyle name="Normal 5 2 2 3 3 2 4 3 3" xfId="38875"/>
    <cellStyle name="Normal 5 2 2 3 3 2 4 4" xfId="17301"/>
    <cellStyle name="Normal 5 2 2 3 3 2 4 4 2" xfId="46037"/>
    <cellStyle name="Normal 5 2 2 3 3 2 4 5" xfId="31713"/>
    <cellStyle name="Normal 5 2 2 3 3 2 5" xfId="4613"/>
    <cellStyle name="Normal 5 2 2 3 3 2 5 2" xfId="11878"/>
    <cellStyle name="Normal 5 2 2 3 3 2 5 2 2" xfId="26256"/>
    <cellStyle name="Normal 5 2 2 3 3 2 5 2 2 2" xfId="54990"/>
    <cellStyle name="Normal 5 2 2 3 3 2 5 2 3" xfId="40666"/>
    <cellStyle name="Normal 5 2 2 3 3 2 5 3" xfId="19093"/>
    <cellStyle name="Normal 5 2 2 3 3 2 5 3 2" xfId="47828"/>
    <cellStyle name="Normal 5 2 2 3 3 2 5 4" xfId="33504"/>
    <cellStyle name="Normal 5 2 2 3 3 2 6" xfId="8285"/>
    <cellStyle name="Normal 5 2 2 3 3 2 6 2" xfId="22674"/>
    <cellStyle name="Normal 5 2 2 3 3 2 6 2 2" xfId="51409"/>
    <cellStyle name="Normal 5 2 2 3 3 2 6 3" xfId="37085"/>
    <cellStyle name="Normal 5 2 2 3 3 2 7" xfId="15511"/>
    <cellStyle name="Normal 5 2 2 3 3 2 7 2" xfId="44247"/>
    <cellStyle name="Normal 5 2 2 3 3 2 8" xfId="29923"/>
    <cellStyle name="Normal 5 2 2 3 3 3" xfId="1092"/>
    <cellStyle name="Normal 5 2 2 3 3 3 2" xfId="2075"/>
    <cellStyle name="Normal 5 2 2 3 3 3 2 2" xfId="3867"/>
    <cellStyle name="Normal 5 2 2 3 3 3 2 2 2" xfId="7526"/>
    <cellStyle name="Normal 5 2 2 3 3 3 2 2 2 2" xfId="14786"/>
    <cellStyle name="Normal 5 2 2 3 3 3 2 2 2 2 2" xfId="29164"/>
    <cellStyle name="Normal 5 2 2 3 3 3 2 2 2 2 2 2" xfId="57898"/>
    <cellStyle name="Normal 5 2 2 3 3 3 2 2 2 2 3" xfId="43574"/>
    <cellStyle name="Normal 5 2 2 3 3 3 2 2 2 3" xfId="22001"/>
    <cellStyle name="Normal 5 2 2 3 3 3 2 2 2 3 2" xfId="50736"/>
    <cellStyle name="Normal 5 2 2 3 3 3 2 2 2 4" xfId="36412"/>
    <cellStyle name="Normal 5 2 2 3 3 3 2 2 3" xfId="11199"/>
    <cellStyle name="Normal 5 2 2 3 3 3 2 2 3 2" xfId="25582"/>
    <cellStyle name="Normal 5 2 2 3 3 3 2 2 3 2 2" xfId="54317"/>
    <cellStyle name="Normal 5 2 2 3 3 3 2 2 3 3" xfId="39993"/>
    <cellStyle name="Normal 5 2 2 3 3 3 2 2 4" xfId="18419"/>
    <cellStyle name="Normal 5 2 2 3 3 3 2 2 4 2" xfId="47155"/>
    <cellStyle name="Normal 5 2 2 3 3 3 2 2 5" xfId="32831"/>
    <cellStyle name="Normal 5 2 2 3 3 3 2 3" xfId="5736"/>
    <cellStyle name="Normal 5 2 2 3 3 3 2 3 2" xfId="12996"/>
    <cellStyle name="Normal 5 2 2 3 3 3 2 3 2 2" xfId="27374"/>
    <cellStyle name="Normal 5 2 2 3 3 3 2 3 2 2 2" xfId="56108"/>
    <cellStyle name="Normal 5 2 2 3 3 3 2 3 2 3" xfId="41784"/>
    <cellStyle name="Normal 5 2 2 3 3 3 2 3 3" xfId="20211"/>
    <cellStyle name="Normal 5 2 2 3 3 3 2 3 3 2" xfId="48946"/>
    <cellStyle name="Normal 5 2 2 3 3 3 2 3 4" xfId="34622"/>
    <cellStyle name="Normal 5 2 2 3 3 3 2 4" xfId="9409"/>
    <cellStyle name="Normal 5 2 2 3 3 3 2 4 2" xfId="23792"/>
    <cellStyle name="Normal 5 2 2 3 3 3 2 4 2 2" xfId="52527"/>
    <cellStyle name="Normal 5 2 2 3 3 3 2 4 3" xfId="38203"/>
    <cellStyle name="Normal 5 2 2 3 3 3 2 5" xfId="16629"/>
    <cellStyle name="Normal 5 2 2 3 3 3 2 5 2" xfId="45365"/>
    <cellStyle name="Normal 5 2 2 3 3 3 2 6" xfId="31041"/>
    <cellStyle name="Normal 5 2 2 3 3 3 3" xfId="2971"/>
    <cellStyle name="Normal 5 2 2 3 3 3 3 2" xfId="6631"/>
    <cellStyle name="Normal 5 2 2 3 3 3 3 2 2" xfId="13891"/>
    <cellStyle name="Normal 5 2 2 3 3 3 3 2 2 2" xfId="28269"/>
    <cellStyle name="Normal 5 2 2 3 3 3 3 2 2 2 2" xfId="57003"/>
    <cellStyle name="Normal 5 2 2 3 3 3 3 2 2 3" xfId="42679"/>
    <cellStyle name="Normal 5 2 2 3 3 3 3 2 3" xfId="21106"/>
    <cellStyle name="Normal 5 2 2 3 3 3 3 2 3 2" xfId="49841"/>
    <cellStyle name="Normal 5 2 2 3 3 3 3 2 4" xfId="35517"/>
    <cellStyle name="Normal 5 2 2 3 3 3 3 3" xfId="10304"/>
    <cellStyle name="Normal 5 2 2 3 3 3 3 3 2" xfId="24687"/>
    <cellStyle name="Normal 5 2 2 3 3 3 3 3 2 2" xfId="53422"/>
    <cellStyle name="Normal 5 2 2 3 3 3 3 3 3" xfId="39098"/>
    <cellStyle name="Normal 5 2 2 3 3 3 3 4" xfId="17524"/>
    <cellStyle name="Normal 5 2 2 3 3 3 3 4 2" xfId="46260"/>
    <cellStyle name="Normal 5 2 2 3 3 3 3 5" xfId="31936"/>
    <cellStyle name="Normal 5 2 2 3 3 3 4" xfId="4836"/>
    <cellStyle name="Normal 5 2 2 3 3 3 4 2" xfId="12101"/>
    <cellStyle name="Normal 5 2 2 3 3 3 4 2 2" xfId="26479"/>
    <cellStyle name="Normal 5 2 2 3 3 3 4 2 2 2" xfId="55213"/>
    <cellStyle name="Normal 5 2 2 3 3 3 4 2 3" xfId="40889"/>
    <cellStyle name="Normal 5 2 2 3 3 3 4 3" xfId="19316"/>
    <cellStyle name="Normal 5 2 2 3 3 3 4 3 2" xfId="48051"/>
    <cellStyle name="Normal 5 2 2 3 3 3 4 4" xfId="33727"/>
    <cellStyle name="Normal 5 2 2 3 3 3 5" xfId="8508"/>
    <cellStyle name="Normal 5 2 2 3 3 3 5 2" xfId="22897"/>
    <cellStyle name="Normal 5 2 2 3 3 3 5 2 2" xfId="51632"/>
    <cellStyle name="Normal 5 2 2 3 3 3 5 3" xfId="37308"/>
    <cellStyle name="Normal 5 2 2 3 3 3 6" xfId="15734"/>
    <cellStyle name="Normal 5 2 2 3 3 3 6 2" xfId="44470"/>
    <cellStyle name="Normal 5 2 2 3 3 3 7" xfId="30146"/>
    <cellStyle name="Normal 5 2 2 3 3 4" xfId="1624"/>
    <cellStyle name="Normal 5 2 2 3 3 4 2" xfId="3420"/>
    <cellStyle name="Normal 5 2 2 3 3 4 2 2" xfId="7079"/>
    <cellStyle name="Normal 5 2 2 3 3 4 2 2 2" xfId="14339"/>
    <cellStyle name="Normal 5 2 2 3 3 4 2 2 2 2" xfId="28717"/>
    <cellStyle name="Normal 5 2 2 3 3 4 2 2 2 2 2" xfId="57451"/>
    <cellStyle name="Normal 5 2 2 3 3 4 2 2 2 3" xfId="43127"/>
    <cellStyle name="Normal 5 2 2 3 3 4 2 2 3" xfId="21554"/>
    <cellStyle name="Normal 5 2 2 3 3 4 2 2 3 2" xfId="50289"/>
    <cellStyle name="Normal 5 2 2 3 3 4 2 2 4" xfId="35965"/>
    <cellStyle name="Normal 5 2 2 3 3 4 2 3" xfId="10752"/>
    <cellStyle name="Normal 5 2 2 3 3 4 2 3 2" xfId="25135"/>
    <cellStyle name="Normal 5 2 2 3 3 4 2 3 2 2" xfId="53870"/>
    <cellStyle name="Normal 5 2 2 3 3 4 2 3 3" xfId="39546"/>
    <cellStyle name="Normal 5 2 2 3 3 4 2 4" xfId="17972"/>
    <cellStyle name="Normal 5 2 2 3 3 4 2 4 2" xfId="46708"/>
    <cellStyle name="Normal 5 2 2 3 3 4 2 5" xfId="32384"/>
    <cellStyle name="Normal 5 2 2 3 3 4 3" xfId="5289"/>
    <cellStyle name="Normal 5 2 2 3 3 4 3 2" xfId="12549"/>
    <cellStyle name="Normal 5 2 2 3 3 4 3 2 2" xfId="26927"/>
    <cellStyle name="Normal 5 2 2 3 3 4 3 2 2 2" xfId="55661"/>
    <cellStyle name="Normal 5 2 2 3 3 4 3 2 3" xfId="41337"/>
    <cellStyle name="Normal 5 2 2 3 3 4 3 3" xfId="19764"/>
    <cellStyle name="Normal 5 2 2 3 3 4 3 3 2" xfId="48499"/>
    <cellStyle name="Normal 5 2 2 3 3 4 3 4" xfId="34175"/>
    <cellStyle name="Normal 5 2 2 3 3 4 4" xfId="8962"/>
    <cellStyle name="Normal 5 2 2 3 3 4 4 2" xfId="23345"/>
    <cellStyle name="Normal 5 2 2 3 3 4 4 2 2" xfId="52080"/>
    <cellStyle name="Normal 5 2 2 3 3 4 4 3" xfId="37756"/>
    <cellStyle name="Normal 5 2 2 3 3 4 5" xfId="16182"/>
    <cellStyle name="Normal 5 2 2 3 3 4 5 2" xfId="44918"/>
    <cellStyle name="Normal 5 2 2 3 3 4 6" xfId="30594"/>
    <cellStyle name="Normal 5 2 2 3 3 5" xfId="2524"/>
    <cellStyle name="Normal 5 2 2 3 3 5 2" xfId="6184"/>
    <cellStyle name="Normal 5 2 2 3 3 5 2 2" xfId="13444"/>
    <cellStyle name="Normal 5 2 2 3 3 5 2 2 2" xfId="27822"/>
    <cellStyle name="Normal 5 2 2 3 3 5 2 2 2 2" xfId="56556"/>
    <cellStyle name="Normal 5 2 2 3 3 5 2 2 3" xfId="42232"/>
    <cellStyle name="Normal 5 2 2 3 3 5 2 3" xfId="20659"/>
    <cellStyle name="Normal 5 2 2 3 3 5 2 3 2" xfId="49394"/>
    <cellStyle name="Normal 5 2 2 3 3 5 2 4" xfId="35070"/>
    <cellStyle name="Normal 5 2 2 3 3 5 3" xfId="9857"/>
    <cellStyle name="Normal 5 2 2 3 3 5 3 2" xfId="24240"/>
    <cellStyle name="Normal 5 2 2 3 3 5 3 2 2" xfId="52975"/>
    <cellStyle name="Normal 5 2 2 3 3 5 3 3" xfId="38651"/>
    <cellStyle name="Normal 5 2 2 3 3 5 4" xfId="17077"/>
    <cellStyle name="Normal 5 2 2 3 3 5 4 2" xfId="45813"/>
    <cellStyle name="Normal 5 2 2 3 3 5 5" xfId="31489"/>
    <cellStyle name="Normal 5 2 2 3 3 6" xfId="4387"/>
    <cellStyle name="Normal 5 2 2 3 3 6 2" xfId="11654"/>
    <cellStyle name="Normal 5 2 2 3 3 6 2 2" xfId="26032"/>
    <cellStyle name="Normal 5 2 2 3 3 6 2 2 2" xfId="54766"/>
    <cellStyle name="Normal 5 2 2 3 3 6 2 3" xfId="40442"/>
    <cellStyle name="Normal 5 2 2 3 3 6 3" xfId="18869"/>
    <cellStyle name="Normal 5 2 2 3 3 6 3 2" xfId="47604"/>
    <cellStyle name="Normal 5 2 2 3 3 6 4" xfId="33280"/>
    <cellStyle name="Normal 5 2 2 3 3 7" xfId="8058"/>
    <cellStyle name="Normal 5 2 2 3 3 7 2" xfId="22450"/>
    <cellStyle name="Normal 5 2 2 3 3 7 2 2" xfId="51185"/>
    <cellStyle name="Normal 5 2 2 3 3 7 3" xfId="36861"/>
    <cellStyle name="Normal 5 2 2 3 3 8" xfId="15287"/>
    <cellStyle name="Normal 5 2 2 3 3 8 2" xfId="44023"/>
    <cellStyle name="Normal 5 2 2 3 3 9" xfId="29699"/>
    <cellStyle name="Normal 5 2 2 3 4" xfId="754"/>
    <cellStyle name="Normal 5 2 2 3 4 2" xfId="1204"/>
    <cellStyle name="Normal 5 2 2 3 4 2 2" xfId="2187"/>
    <cellStyle name="Normal 5 2 2 3 4 2 2 2" xfId="3979"/>
    <cellStyle name="Normal 5 2 2 3 4 2 2 2 2" xfId="7638"/>
    <cellStyle name="Normal 5 2 2 3 4 2 2 2 2 2" xfId="14898"/>
    <cellStyle name="Normal 5 2 2 3 4 2 2 2 2 2 2" xfId="29276"/>
    <cellStyle name="Normal 5 2 2 3 4 2 2 2 2 2 2 2" xfId="58010"/>
    <cellStyle name="Normal 5 2 2 3 4 2 2 2 2 2 3" xfId="43686"/>
    <cellStyle name="Normal 5 2 2 3 4 2 2 2 2 3" xfId="22113"/>
    <cellStyle name="Normal 5 2 2 3 4 2 2 2 2 3 2" xfId="50848"/>
    <cellStyle name="Normal 5 2 2 3 4 2 2 2 2 4" xfId="36524"/>
    <cellStyle name="Normal 5 2 2 3 4 2 2 2 3" xfId="11311"/>
    <cellStyle name="Normal 5 2 2 3 4 2 2 2 3 2" xfId="25694"/>
    <cellStyle name="Normal 5 2 2 3 4 2 2 2 3 2 2" xfId="54429"/>
    <cellStyle name="Normal 5 2 2 3 4 2 2 2 3 3" xfId="40105"/>
    <cellStyle name="Normal 5 2 2 3 4 2 2 2 4" xfId="18531"/>
    <cellStyle name="Normal 5 2 2 3 4 2 2 2 4 2" xfId="47267"/>
    <cellStyle name="Normal 5 2 2 3 4 2 2 2 5" xfId="32943"/>
    <cellStyle name="Normal 5 2 2 3 4 2 2 3" xfId="5848"/>
    <cellStyle name="Normal 5 2 2 3 4 2 2 3 2" xfId="13108"/>
    <cellStyle name="Normal 5 2 2 3 4 2 2 3 2 2" xfId="27486"/>
    <cellStyle name="Normal 5 2 2 3 4 2 2 3 2 2 2" xfId="56220"/>
    <cellStyle name="Normal 5 2 2 3 4 2 2 3 2 3" xfId="41896"/>
    <cellStyle name="Normal 5 2 2 3 4 2 2 3 3" xfId="20323"/>
    <cellStyle name="Normal 5 2 2 3 4 2 2 3 3 2" xfId="49058"/>
    <cellStyle name="Normal 5 2 2 3 4 2 2 3 4" xfId="34734"/>
    <cellStyle name="Normal 5 2 2 3 4 2 2 4" xfId="9521"/>
    <cellStyle name="Normal 5 2 2 3 4 2 2 4 2" xfId="23904"/>
    <cellStyle name="Normal 5 2 2 3 4 2 2 4 2 2" xfId="52639"/>
    <cellStyle name="Normal 5 2 2 3 4 2 2 4 3" xfId="38315"/>
    <cellStyle name="Normal 5 2 2 3 4 2 2 5" xfId="16741"/>
    <cellStyle name="Normal 5 2 2 3 4 2 2 5 2" xfId="45477"/>
    <cellStyle name="Normal 5 2 2 3 4 2 2 6" xfId="31153"/>
    <cellStyle name="Normal 5 2 2 3 4 2 3" xfId="3083"/>
    <cellStyle name="Normal 5 2 2 3 4 2 3 2" xfId="6743"/>
    <cellStyle name="Normal 5 2 2 3 4 2 3 2 2" xfId="14003"/>
    <cellStyle name="Normal 5 2 2 3 4 2 3 2 2 2" xfId="28381"/>
    <cellStyle name="Normal 5 2 2 3 4 2 3 2 2 2 2" xfId="57115"/>
    <cellStyle name="Normal 5 2 2 3 4 2 3 2 2 3" xfId="42791"/>
    <cellStyle name="Normal 5 2 2 3 4 2 3 2 3" xfId="21218"/>
    <cellStyle name="Normal 5 2 2 3 4 2 3 2 3 2" xfId="49953"/>
    <cellStyle name="Normal 5 2 2 3 4 2 3 2 4" xfId="35629"/>
    <cellStyle name="Normal 5 2 2 3 4 2 3 3" xfId="10416"/>
    <cellStyle name="Normal 5 2 2 3 4 2 3 3 2" xfId="24799"/>
    <cellStyle name="Normal 5 2 2 3 4 2 3 3 2 2" xfId="53534"/>
    <cellStyle name="Normal 5 2 2 3 4 2 3 3 3" xfId="39210"/>
    <cellStyle name="Normal 5 2 2 3 4 2 3 4" xfId="17636"/>
    <cellStyle name="Normal 5 2 2 3 4 2 3 4 2" xfId="46372"/>
    <cellStyle name="Normal 5 2 2 3 4 2 3 5" xfId="32048"/>
    <cellStyle name="Normal 5 2 2 3 4 2 4" xfId="4948"/>
    <cellStyle name="Normal 5 2 2 3 4 2 4 2" xfId="12213"/>
    <cellStyle name="Normal 5 2 2 3 4 2 4 2 2" xfId="26591"/>
    <cellStyle name="Normal 5 2 2 3 4 2 4 2 2 2" xfId="55325"/>
    <cellStyle name="Normal 5 2 2 3 4 2 4 2 3" xfId="41001"/>
    <cellStyle name="Normal 5 2 2 3 4 2 4 3" xfId="19428"/>
    <cellStyle name="Normal 5 2 2 3 4 2 4 3 2" xfId="48163"/>
    <cellStyle name="Normal 5 2 2 3 4 2 4 4" xfId="33839"/>
    <cellStyle name="Normal 5 2 2 3 4 2 5" xfId="8620"/>
    <cellStyle name="Normal 5 2 2 3 4 2 5 2" xfId="23009"/>
    <cellStyle name="Normal 5 2 2 3 4 2 5 2 2" xfId="51744"/>
    <cellStyle name="Normal 5 2 2 3 4 2 5 3" xfId="37420"/>
    <cellStyle name="Normal 5 2 2 3 4 2 6" xfId="15846"/>
    <cellStyle name="Normal 5 2 2 3 4 2 6 2" xfId="44582"/>
    <cellStyle name="Normal 5 2 2 3 4 2 7" xfId="30258"/>
    <cellStyle name="Normal 5 2 2 3 4 3" xfId="1740"/>
    <cellStyle name="Normal 5 2 2 3 4 3 2" xfId="3532"/>
    <cellStyle name="Normal 5 2 2 3 4 3 2 2" xfId="7191"/>
    <cellStyle name="Normal 5 2 2 3 4 3 2 2 2" xfId="14451"/>
    <cellStyle name="Normal 5 2 2 3 4 3 2 2 2 2" xfId="28829"/>
    <cellStyle name="Normal 5 2 2 3 4 3 2 2 2 2 2" xfId="57563"/>
    <cellStyle name="Normal 5 2 2 3 4 3 2 2 2 3" xfId="43239"/>
    <cellStyle name="Normal 5 2 2 3 4 3 2 2 3" xfId="21666"/>
    <cellStyle name="Normal 5 2 2 3 4 3 2 2 3 2" xfId="50401"/>
    <cellStyle name="Normal 5 2 2 3 4 3 2 2 4" xfId="36077"/>
    <cellStyle name="Normal 5 2 2 3 4 3 2 3" xfId="10864"/>
    <cellStyle name="Normal 5 2 2 3 4 3 2 3 2" xfId="25247"/>
    <cellStyle name="Normal 5 2 2 3 4 3 2 3 2 2" xfId="53982"/>
    <cellStyle name="Normal 5 2 2 3 4 3 2 3 3" xfId="39658"/>
    <cellStyle name="Normal 5 2 2 3 4 3 2 4" xfId="18084"/>
    <cellStyle name="Normal 5 2 2 3 4 3 2 4 2" xfId="46820"/>
    <cellStyle name="Normal 5 2 2 3 4 3 2 5" xfId="32496"/>
    <cellStyle name="Normal 5 2 2 3 4 3 3" xfId="5401"/>
    <cellStyle name="Normal 5 2 2 3 4 3 3 2" xfId="12661"/>
    <cellStyle name="Normal 5 2 2 3 4 3 3 2 2" xfId="27039"/>
    <cellStyle name="Normal 5 2 2 3 4 3 3 2 2 2" xfId="55773"/>
    <cellStyle name="Normal 5 2 2 3 4 3 3 2 3" xfId="41449"/>
    <cellStyle name="Normal 5 2 2 3 4 3 3 3" xfId="19876"/>
    <cellStyle name="Normal 5 2 2 3 4 3 3 3 2" xfId="48611"/>
    <cellStyle name="Normal 5 2 2 3 4 3 3 4" xfId="34287"/>
    <cellStyle name="Normal 5 2 2 3 4 3 4" xfId="9074"/>
    <cellStyle name="Normal 5 2 2 3 4 3 4 2" xfId="23457"/>
    <cellStyle name="Normal 5 2 2 3 4 3 4 2 2" xfId="52192"/>
    <cellStyle name="Normal 5 2 2 3 4 3 4 3" xfId="37868"/>
    <cellStyle name="Normal 5 2 2 3 4 3 5" xfId="16294"/>
    <cellStyle name="Normal 5 2 2 3 4 3 5 2" xfId="45030"/>
    <cellStyle name="Normal 5 2 2 3 4 3 6" xfId="30706"/>
    <cellStyle name="Normal 5 2 2 3 4 4" xfId="2636"/>
    <cellStyle name="Normal 5 2 2 3 4 4 2" xfId="6296"/>
    <cellStyle name="Normal 5 2 2 3 4 4 2 2" xfId="13556"/>
    <cellStyle name="Normal 5 2 2 3 4 4 2 2 2" xfId="27934"/>
    <cellStyle name="Normal 5 2 2 3 4 4 2 2 2 2" xfId="56668"/>
    <cellStyle name="Normal 5 2 2 3 4 4 2 2 3" xfId="42344"/>
    <cellStyle name="Normal 5 2 2 3 4 4 2 3" xfId="20771"/>
    <cellStyle name="Normal 5 2 2 3 4 4 2 3 2" xfId="49506"/>
    <cellStyle name="Normal 5 2 2 3 4 4 2 4" xfId="35182"/>
    <cellStyle name="Normal 5 2 2 3 4 4 3" xfId="9969"/>
    <cellStyle name="Normal 5 2 2 3 4 4 3 2" xfId="24352"/>
    <cellStyle name="Normal 5 2 2 3 4 4 3 2 2" xfId="53087"/>
    <cellStyle name="Normal 5 2 2 3 4 4 3 3" xfId="38763"/>
    <cellStyle name="Normal 5 2 2 3 4 4 4" xfId="17189"/>
    <cellStyle name="Normal 5 2 2 3 4 4 4 2" xfId="45925"/>
    <cellStyle name="Normal 5 2 2 3 4 4 5" xfId="31601"/>
    <cellStyle name="Normal 5 2 2 3 4 5" xfId="4500"/>
    <cellStyle name="Normal 5 2 2 3 4 5 2" xfId="11766"/>
    <cellStyle name="Normal 5 2 2 3 4 5 2 2" xfId="26144"/>
    <cellStyle name="Normal 5 2 2 3 4 5 2 2 2" xfId="54878"/>
    <cellStyle name="Normal 5 2 2 3 4 5 2 3" xfId="40554"/>
    <cellStyle name="Normal 5 2 2 3 4 5 3" xfId="18981"/>
    <cellStyle name="Normal 5 2 2 3 4 5 3 2" xfId="47716"/>
    <cellStyle name="Normal 5 2 2 3 4 5 4" xfId="33392"/>
    <cellStyle name="Normal 5 2 2 3 4 6" xfId="8173"/>
    <cellStyle name="Normal 5 2 2 3 4 6 2" xfId="22562"/>
    <cellStyle name="Normal 5 2 2 3 4 6 2 2" xfId="51297"/>
    <cellStyle name="Normal 5 2 2 3 4 6 3" xfId="36973"/>
    <cellStyle name="Normal 5 2 2 3 4 7" xfId="15399"/>
    <cellStyle name="Normal 5 2 2 3 4 7 2" xfId="44135"/>
    <cellStyle name="Normal 5 2 2 3 4 8" xfId="29811"/>
    <cellStyle name="Normal 5 2 2 3 5" xfId="980"/>
    <cellStyle name="Normal 5 2 2 3 5 2" xfId="1963"/>
    <cellStyle name="Normal 5 2 2 3 5 2 2" xfId="3755"/>
    <cellStyle name="Normal 5 2 2 3 5 2 2 2" xfId="7414"/>
    <cellStyle name="Normal 5 2 2 3 5 2 2 2 2" xfId="14674"/>
    <cellStyle name="Normal 5 2 2 3 5 2 2 2 2 2" xfId="29052"/>
    <cellStyle name="Normal 5 2 2 3 5 2 2 2 2 2 2" xfId="57786"/>
    <cellStyle name="Normal 5 2 2 3 5 2 2 2 2 3" xfId="43462"/>
    <cellStyle name="Normal 5 2 2 3 5 2 2 2 3" xfId="21889"/>
    <cellStyle name="Normal 5 2 2 3 5 2 2 2 3 2" xfId="50624"/>
    <cellStyle name="Normal 5 2 2 3 5 2 2 2 4" xfId="36300"/>
    <cellStyle name="Normal 5 2 2 3 5 2 2 3" xfId="11087"/>
    <cellStyle name="Normal 5 2 2 3 5 2 2 3 2" xfId="25470"/>
    <cellStyle name="Normal 5 2 2 3 5 2 2 3 2 2" xfId="54205"/>
    <cellStyle name="Normal 5 2 2 3 5 2 2 3 3" xfId="39881"/>
    <cellStyle name="Normal 5 2 2 3 5 2 2 4" xfId="18307"/>
    <cellStyle name="Normal 5 2 2 3 5 2 2 4 2" xfId="47043"/>
    <cellStyle name="Normal 5 2 2 3 5 2 2 5" xfId="32719"/>
    <cellStyle name="Normal 5 2 2 3 5 2 3" xfId="5624"/>
    <cellStyle name="Normal 5 2 2 3 5 2 3 2" xfId="12884"/>
    <cellStyle name="Normal 5 2 2 3 5 2 3 2 2" xfId="27262"/>
    <cellStyle name="Normal 5 2 2 3 5 2 3 2 2 2" xfId="55996"/>
    <cellStyle name="Normal 5 2 2 3 5 2 3 2 3" xfId="41672"/>
    <cellStyle name="Normal 5 2 2 3 5 2 3 3" xfId="20099"/>
    <cellStyle name="Normal 5 2 2 3 5 2 3 3 2" xfId="48834"/>
    <cellStyle name="Normal 5 2 2 3 5 2 3 4" xfId="34510"/>
    <cellStyle name="Normal 5 2 2 3 5 2 4" xfId="9297"/>
    <cellStyle name="Normal 5 2 2 3 5 2 4 2" xfId="23680"/>
    <cellStyle name="Normal 5 2 2 3 5 2 4 2 2" xfId="52415"/>
    <cellStyle name="Normal 5 2 2 3 5 2 4 3" xfId="38091"/>
    <cellStyle name="Normal 5 2 2 3 5 2 5" xfId="16517"/>
    <cellStyle name="Normal 5 2 2 3 5 2 5 2" xfId="45253"/>
    <cellStyle name="Normal 5 2 2 3 5 2 6" xfId="30929"/>
    <cellStyle name="Normal 5 2 2 3 5 3" xfId="2859"/>
    <cellStyle name="Normal 5 2 2 3 5 3 2" xfId="6519"/>
    <cellStyle name="Normal 5 2 2 3 5 3 2 2" xfId="13779"/>
    <cellStyle name="Normal 5 2 2 3 5 3 2 2 2" xfId="28157"/>
    <cellStyle name="Normal 5 2 2 3 5 3 2 2 2 2" xfId="56891"/>
    <cellStyle name="Normal 5 2 2 3 5 3 2 2 3" xfId="42567"/>
    <cellStyle name="Normal 5 2 2 3 5 3 2 3" xfId="20994"/>
    <cellStyle name="Normal 5 2 2 3 5 3 2 3 2" xfId="49729"/>
    <cellStyle name="Normal 5 2 2 3 5 3 2 4" xfId="35405"/>
    <cellStyle name="Normal 5 2 2 3 5 3 3" xfId="10192"/>
    <cellStyle name="Normal 5 2 2 3 5 3 3 2" xfId="24575"/>
    <cellStyle name="Normal 5 2 2 3 5 3 3 2 2" xfId="53310"/>
    <cellStyle name="Normal 5 2 2 3 5 3 3 3" xfId="38986"/>
    <cellStyle name="Normal 5 2 2 3 5 3 4" xfId="17412"/>
    <cellStyle name="Normal 5 2 2 3 5 3 4 2" xfId="46148"/>
    <cellStyle name="Normal 5 2 2 3 5 3 5" xfId="31824"/>
    <cellStyle name="Normal 5 2 2 3 5 4" xfId="4724"/>
    <cellStyle name="Normal 5 2 2 3 5 4 2" xfId="11989"/>
    <cellStyle name="Normal 5 2 2 3 5 4 2 2" xfId="26367"/>
    <cellStyle name="Normal 5 2 2 3 5 4 2 2 2" xfId="55101"/>
    <cellStyle name="Normal 5 2 2 3 5 4 2 3" xfId="40777"/>
    <cellStyle name="Normal 5 2 2 3 5 4 3" xfId="19204"/>
    <cellStyle name="Normal 5 2 2 3 5 4 3 2" xfId="47939"/>
    <cellStyle name="Normal 5 2 2 3 5 4 4" xfId="33615"/>
    <cellStyle name="Normal 5 2 2 3 5 5" xfId="8396"/>
    <cellStyle name="Normal 5 2 2 3 5 5 2" xfId="22785"/>
    <cellStyle name="Normal 5 2 2 3 5 5 2 2" xfId="51520"/>
    <cellStyle name="Normal 5 2 2 3 5 5 3" xfId="37196"/>
    <cellStyle name="Normal 5 2 2 3 5 6" xfId="15622"/>
    <cellStyle name="Normal 5 2 2 3 5 6 2" xfId="44358"/>
    <cellStyle name="Normal 5 2 2 3 5 7" xfId="30034"/>
    <cellStyle name="Normal 5 2 2 3 6" xfId="1499"/>
    <cellStyle name="Normal 5 2 2 3 6 2" xfId="3308"/>
    <cellStyle name="Normal 5 2 2 3 6 2 2" xfId="6967"/>
    <cellStyle name="Normal 5 2 2 3 6 2 2 2" xfId="14227"/>
    <cellStyle name="Normal 5 2 2 3 6 2 2 2 2" xfId="28605"/>
    <cellStyle name="Normal 5 2 2 3 6 2 2 2 2 2" xfId="57339"/>
    <cellStyle name="Normal 5 2 2 3 6 2 2 2 3" xfId="43015"/>
    <cellStyle name="Normal 5 2 2 3 6 2 2 3" xfId="21442"/>
    <cellStyle name="Normal 5 2 2 3 6 2 2 3 2" xfId="50177"/>
    <cellStyle name="Normal 5 2 2 3 6 2 2 4" xfId="35853"/>
    <cellStyle name="Normal 5 2 2 3 6 2 3" xfId="10640"/>
    <cellStyle name="Normal 5 2 2 3 6 2 3 2" xfId="25023"/>
    <cellStyle name="Normal 5 2 2 3 6 2 3 2 2" xfId="53758"/>
    <cellStyle name="Normal 5 2 2 3 6 2 3 3" xfId="39434"/>
    <cellStyle name="Normal 5 2 2 3 6 2 4" xfId="17860"/>
    <cellStyle name="Normal 5 2 2 3 6 2 4 2" xfId="46596"/>
    <cellStyle name="Normal 5 2 2 3 6 2 5" xfId="32272"/>
    <cellStyle name="Normal 5 2 2 3 6 3" xfId="5176"/>
    <cellStyle name="Normal 5 2 2 3 6 3 2" xfId="12437"/>
    <cellStyle name="Normal 5 2 2 3 6 3 2 2" xfId="26815"/>
    <cellStyle name="Normal 5 2 2 3 6 3 2 2 2" xfId="55549"/>
    <cellStyle name="Normal 5 2 2 3 6 3 2 3" xfId="41225"/>
    <cellStyle name="Normal 5 2 2 3 6 3 3" xfId="19652"/>
    <cellStyle name="Normal 5 2 2 3 6 3 3 2" xfId="48387"/>
    <cellStyle name="Normal 5 2 2 3 6 3 4" xfId="34063"/>
    <cellStyle name="Normal 5 2 2 3 6 4" xfId="8850"/>
    <cellStyle name="Normal 5 2 2 3 6 4 2" xfId="23233"/>
    <cellStyle name="Normal 5 2 2 3 6 4 2 2" xfId="51968"/>
    <cellStyle name="Normal 5 2 2 3 6 4 3" xfId="37644"/>
    <cellStyle name="Normal 5 2 2 3 6 5" xfId="16070"/>
    <cellStyle name="Normal 5 2 2 3 6 5 2" xfId="44806"/>
    <cellStyle name="Normal 5 2 2 3 6 6" xfId="30482"/>
    <cellStyle name="Normal 5 2 2 3 7" xfId="2412"/>
    <cellStyle name="Normal 5 2 2 3 7 2" xfId="6072"/>
    <cellStyle name="Normal 5 2 2 3 7 2 2" xfId="13332"/>
    <cellStyle name="Normal 5 2 2 3 7 2 2 2" xfId="27710"/>
    <cellStyle name="Normal 5 2 2 3 7 2 2 2 2" xfId="56444"/>
    <cellStyle name="Normal 5 2 2 3 7 2 2 3" xfId="42120"/>
    <cellStyle name="Normal 5 2 2 3 7 2 3" xfId="20547"/>
    <cellStyle name="Normal 5 2 2 3 7 2 3 2" xfId="49282"/>
    <cellStyle name="Normal 5 2 2 3 7 2 4" xfId="34958"/>
    <cellStyle name="Normal 5 2 2 3 7 3" xfId="9745"/>
    <cellStyle name="Normal 5 2 2 3 7 3 2" xfId="24128"/>
    <cellStyle name="Normal 5 2 2 3 7 3 2 2" xfId="52863"/>
    <cellStyle name="Normal 5 2 2 3 7 3 3" xfId="38539"/>
    <cellStyle name="Normal 5 2 2 3 7 4" xfId="16965"/>
    <cellStyle name="Normal 5 2 2 3 7 4 2" xfId="45701"/>
    <cellStyle name="Normal 5 2 2 3 7 5" xfId="31377"/>
    <cellStyle name="Normal 5 2 2 3 8" xfId="4269"/>
    <cellStyle name="Normal 5 2 2 3 8 2" xfId="11541"/>
    <cellStyle name="Normal 5 2 2 3 8 2 2" xfId="25920"/>
    <cellStyle name="Normal 5 2 2 3 8 2 2 2" xfId="54654"/>
    <cellStyle name="Normal 5 2 2 3 8 2 3" xfId="40330"/>
    <cellStyle name="Normal 5 2 2 3 8 3" xfId="18757"/>
    <cellStyle name="Normal 5 2 2 3 8 3 2" xfId="47492"/>
    <cellStyle name="Normal 5 2 2 3 8 4" xfId="33168"/>
    <cellStyle name="Normal 5 2 2 3 9" xfId="7937"/>
    <cellStyle name="Normal 5 2 2 3 9 2" xfId="22338"/>
    <cellStyle name="Normal 5 2 2 3 9 2 2" xfId="51073"/>
    <cellStyle name="Normal 5 2 2 3 9 3" xfId="36749"/>
    <cellStyle name="Normal 5 2 2 4" xfId="425"/>
    <cellStyle name="Normal 5 2 2 4 10" xfId="29615"/>
    <cellStyle name="Normal 5 2 2 4 2" xfId="625"/>
    <cellStyle name="Normal 5 2 2 4 2 2" xfId="897"/>
    <cellStyle name="Normal 5 2 2 4 2 2 2" xfId="1344"/>
    <cellStyle name="Normal 5 2 2 4 2 2 2 2" xfId="2327"/>
    <cellStyle name="Normal 5 2 2 4 2 2 2 2 2" xfId="4119"/>
    <cellStyle name="Normal 5 2 2 4 2 2 2 2 2 2" xfId="7778"/>
    <cellStyle name="Normal 5 2 2 4 2 2 2 2 2 2 2" xfId="15038"/>
    <cellStyle name="Normal 5 2 2 4 2 2 2 2 2 2 2 2" xfId="29416"/>
    <cellStyle name="Normal 5 2 2 4 2 2 2 2 2 2 2 2 2" xfId="58150"/>
    <cellStyle name="Normal 5 2 2 4 2 2 2 2 2 2 2 3" xfId="43826"/>
    <cellStyle name="Normal 5 2 2 4 2 2 2 2 2 2 3" xfId="22253"/>
    <cellStyle name="Normal 5 2 2 4 2 2 2 2 2 2 3 2" xfId="50988"/>
    <cellStyle name="Normal 5 2 2 4 2 2 2 2 2 2 4" xfId="36664"/>
    <cellStyle name="Normal 5 2 2 4 2 2 2 2 2 3" xfId="11451"/>
    <cellStyle name="Normal 5 2 2 4 2 2 2 2 2 3 2" xfId="25834"/>
    <cellStyle name="Normal 5 2 2 4 2 2 2 2 2 3 2 2" xfId="54569"/>
    <cellStyle name="Normal 5 2 2 4 2 2 2 2 2 3 3" xfId="40245"/>
    <cellStyle name="Normal 5 2 2 4 2 2 2 2 2 4" xfId="18671"/>
    <cellStyle name="Normal 5 2 2 4 2 2 2 2 2 4 2" xfId="47407"/>
    <cellStyle name="Normal 5 2 2 4 2 2 2 2 2 5" xfId="33083"/>
    <cellStyle name="Normal 5 2 2 4 2 2 2 2 3" xfId="5988"/>
    <cellStyle name="Normal 5 2 2 4 2 2 2 2 3 2" xfId="13248"/>
    <cellStyle name="Normal 5 2 2 4 2 2 2 2 3 2 2" xfId="27626"/>
    <cellStyle name="Normal 5 2 2 4 2 2 2 2 3 2 2 2" xfId="56360"/>
    <cellStyle name="Normal 5 2 2 4 2 2 2 2 3 2 3" xfId="42036"/>
    <cellStyle name="Normal 5 2 2 4 2 2 2 2 3 3" xfId="20463"/>
    <cellStyle name="Normal 5 2 2 4 2 2 2 2 3 3 2" xfId="49198"/>
    <cellStyle name="Normal 5 2 2 4 2 2 2 2 3 4" xfId="34874"/>
    <cellStyle name="Normal 5 2 2 4 2 2 2 2 4" xfId="9661"/>
    <cellStyle name="Normal 5 2 2 4 2 2 2 2 4 2" xfId="24044"/>
    <cellStyle name="Normal 5 2 2 4 2 2 2 2 4 2 2" xfId="52779"/>
    <cellStyle name="Normal 5 2 2 4 2 2 2 2 4 3" xfId="38455"/>
    <cellStyle name="Normal 5 2 2 4 2 2 2 2 5" xfId="16881"/>
    <cellStyle name="Normal 5 2 2 4 2 2 2 2 5 2" xfId="45617"/>
    <cellStyle name="Normal 5 2 2 4 2 2 2 2 6" xfId="31293"/>
    <cellStyle name="Normal 5 2 2 4 2 2 2 3" xfId="3223"/>
    <cellStyle name="Normal 5 2 2 4 2 2 2 3 2" xfId="6883"/>
    <cellStyle name="Normal 5 2 2 4 2 2 2 3 2 2" xfId="14143"/>
    <cellStyle name="Normal 5 2 2 4 2 2 2 3 2 2 2" xfId="28521"/>
    <cellStyle name="Normal 5 2 2 4 2 2 2 3 2 2 2 2" xfId="57255"/>
    <cellStyle name="Normal 5 2 2 4 2 2 2 3 2 2 3" xfId="42931"/>
    <cellStyle name="Normal 5 2 2 4 2 2 2 3 2 3" xfId="21358"/>
    <cellStyle name="Normal 5 2 2 4 2 2 2 3 2 3 2" xfId="50093"/>
    <cellStyle name="Normal 5 2 2 4 2 2 2 3 2 4" xfId="35769"/>
    <cellStyle name="Normal 5 2 2 4 2 2 2 3 3" xfId="10556"/>
    <cellStyle name="Normal 5 2 2 4 2 2 2 3 3 2" xfId="24939"/>
    <cellStyle name="Normal 5 2 2 4 2 2 2 3 3 2 2" xfId="53674"/>
    <cellStyle name="Normal 5 2 2 4 2 2 2 3 3 3" xfId="39350"/>
    <cellStyle name="Normal 5 2 2 4 2 2 2 3 4" xfId="17776"/>
    <cellStyle name="Normal 5 2 2 4 2 2 2 3 4 2" xfId="46512"/>
    <cellStyle name="Normal 5 2 2 4 2 2 2 3 5" xfId="32188"/>
    <cellStyle name="Normal 5 2 2 4 2 2 2 4" xfId="5088"/>
    <cellStyle name="Normal 5 2 2 4 2 2 2 4 2" xfId="12353"/>
    <cellStyle name="Normal 5 2 2 4 2 2 2 4 2 2" xfId="26731"/>
    <cellStyle name="Normal 5 2 2 4 2 2 2 4 2 2 2" xfId="55465"/>
    <cellStyle name="Normal 5 2 2 4 2 2 2 4 2 3" xfId="41141"/>
    <cellStyle name="Normal 5 2 2 4 2 2 2 4 3" xfId="19568"/>
    <cellStyle name="Normal 5 2 2 4 2 2 2 4 3 2" xfId="48303"/>
    <cellStyle name="Normal 5 2 2 4 2 2 2 4 4" xfId="33979"/>
    <cellStyle name="Normal 5 2 2 4 2 2 2 5" xfId="8760"/>
    <cellStyle name="Normal 5 2 2 4 2 2 2 5 2" xfId="23149"/>
    <cellStyle name="Normal 5 2 2 4 2 2 2 5 2 2" xfId="51884"/>
    <cellStyle name="Normal 5 2 2 4 2 2 2 5 3" xfId="37560"/>
    <cellStyle name="Normal 5 2 2 4 2 2 2 6" xfId="15986"/>
    <cellStyle name="Normal 5 2 2 4 2 2 2 6 2" xfId="44722"/>
    <cellStyle name="Normal 5 2 2 4 2 2 2 7" xfId="30398"/>
    <cellStyle name="Normal 5 2 2 4 2 2 3" xfId="1880"/>
    <cellStyle name="Normal 5 2 2 4 2 2 3 2" xfId="3672"/>
    <cellStyle name="Normal 5 2 2 4 2 2 3 2 2" xfId="7331"/>
    <cellStyle name="Normal 5 2 2 4 2 2 3 2 2 2" xfId="14591"/>
    <cellStyle name="Normal 5 2 2 4 2 2 3 2 2 2 2" xfId="28969"/>
    <cellStyle name="Normal 5 2 2 4 2 2 3 2 2 2 2 2" xfId="57703"/>
    <cellStyle name="Normal 5 2 2 4 2 2 3 2 2 2 3" xfId="43379"/>
    <cellStyle name="Normal 5 2 2 4 2 2 3 2 2 3" xfId="21806"/>
    <cellStyle name="Normal 5 2 2 4 2 2 3 2 2 3 2" xfId="50541"/>
    <cellStyle name="Normal 5 2 2 4 2 2 3 2 2 4" xfId="36217"/>
    <cellStyle name="Normal 5 2 2 4 2 2 3 2 3" xfId="11004"/>
    <cellStyle name="Normal 5 2 2 4 2 2 3 2 3 2" xfId="25387"/>
    <cellStyle name="Normal 5 2 2 4 2 2 3 2 3 2 2" xfId="54122"/>
    <cellStyle name="Normal 5 2 2 4 2 2 3 2 3 3" xfId="39798"/>
    <cellStyle name="Normal 5 2 2 4 2 2 3 2 4" xfId="18224"/>
    <cellStyle name="Normal 5 2 2 4 2 2 3 2 4 2" xfId="46960"/>
    <cellStyle name="Normal 5 2 2 4 2 2 3 2 5" xfId="32636"/>
    <cellStyle name="Normal 5 2 2 4 2 2 3 3" xfId="5541"/>
    <cellStyle name="Normal 5 2 2 4 2 2 3 3 2" xfId="12801"/>
    <cellStyle name="Normal 5 2 2 4 2 2 3 3 2 2" xfId="27179"/>
    <cellStyle name="Normal 5 2 2 4 2 2 3 3 2 2 2" xfId="55913"/>
    <cellStyle name="Normal 5 2 2 4 2 2 3 3 2 3" xfId="41589"/>
    <cellStyle name="Normal 5 2 2 4 2 2 3 3 3" xfId="20016"/>
    <cellStyle name="Normal 5 2 2 4 2 2 3 3 3 2" xfId="48751"/>
    <cellStyle name="Normal 5 2 2 4 2 2 3 3 4" xfId="34427"/>
    <cellStyle name="Normal 5 2 2 4 2 2 3 4" xfId="9214"/>
    <cellStyle name="Normal 5 2 2 4 2 2 3 4 2" xfId="23597"/>
    <cellStyle name="Normal 5 2 2 4 2 2 3 4 2 2" xfId="52332"/>
    <cellStyle name="Normal 5 2 2 4 2 2 3 4 3" xfId="38008"/>
    <cellStyle name="Normal 5 2 2 4 2 2 3 5" xfId="16434"/>
    <cellStyle name="Normal 5 2 2 4 2 2 3 5 2" xfId="45170"/>
    <cellStyle name="Normal 5 2 2 4 2 2 3 6" xfId="30846"/>
    <cellStyle name="Normal 5 2 2 4 2 2 4" xfId="2776"/>
    <cellStyle name="Normal 5 2 2 4 2 2 4 2" xfId="6436"/>
    <cellStyle name="Normal 5 2 2 4 2 2 4 2 2" xfId="13696"/>
    <cellStyle name="Normal 5 2 2 4 2 2 4 2 2 2" xfId="28074"/>
    <cellStyle name="Normal 5 2 2 4 2 2 4 2 2 2 2" xfId="56808"/>
    <cellStyle name="Normal 5 2 2 4 2 2 4 2 2 3" xfId="42484"/>
    <cellStyle name="Normal 5 2 2 4 2 2 4 2 3" xfId="20911"/>
    <cellStyle name="Normal 5 2 2 4 2 2 4 2 3 2" xfId="49646"/>
    <cellStyle name="Normal 5 2 2 4 2 2 4 2 4" xfId="35322"/>
    <cellStyle name="Normal 5 2 2 4 2 2 4 3" xfId="10109"/>
    <cellStyle name="Normal 5 2 2 4 2 2 4 3 2" xfId="24492"/>
    <cellStyle name="Normal 5 2 2 4 2 2 4 3 2 2" xfId="53227"/>
    <cellStyle name="Normal 5 2 2 4 2 2 4 3 3" xfId="38903"/>
    <cellStyle name="Normal 5 2 2 4 2 2 4 4" xfId="17329"/>
    <cellStyle name="Normal 5 2 2 4 2 2 4 4 2" xfId="46065"/>
    <cellStyle name="Normal 5 2 2 4 2 2 4 5" xfId="31741"/>
    <cellStyle name="Normal 5 2 2 4 2 2 5" xfId="4641"/>
    <cellStyle name="Normal 5 2 2 4 2 2 5 2" xfId="11906"/>
    <cellStyle name="Normal 5 2 2 4 2 2 5 2 2" xfId="26284"/>
    <cellStyle name="Normal 5 2 2 4 2 2 5 2 2 2" xfId="55018"/>
    <cellStyle name="Normal 5 2 2 4 2 2 5 2 3" xfId="40694"/>
    <cellStyle name="Normal 5 2 2 4 2 2 5 3" xfId="19121"/>
    <cellStyle name="Normal 5 2 2 4 2 2 5 3 2" xfId="47856"/>
    <cellStyle name="Normal 5 2 2 4 2 2 5 4" xfId="33532"/>
    <cellStyle name="Normal 5 2 2 4 2 2 6" xfId="8313"/>
    <cellStyle name="Normal 5 2 2 4 2 2 6 2" xfId="22702"/>
    <cellStyle name="Normal 5 2 2 4 2 2 6 2 2" xfId="51437"/>
    <cellStyle name="Normal 5 2 2 4 2 2 6 3" xfId="37113"/>
    <cellStyle name="Normal 5 2 2 4 2 2 7" xfId="15539"/>
    <cellStyle name="Normal 5 2 2 4 2 2 7 2" xfId="44275"/>
    <cellStyle name="Normal 5 2 2 4 2 2 8" xfId="29951"/>
    <cellStyle name="Normal 5 2 2 4 2 3" xfId="1120"/>
    <cellStyle name="Normal 5 2 2 4 2 3 2" xfId="2103"/>
    <cellStyle name="Normal 5 2 2 4 2 3 2 2" xfId="3895"/>
    <cellStyle name="Normal 5 2 2 4 2 3 2 2 2" xfId="7554"/>
    <cellStyle name="Normal 5 2 2 4 2 3 2 2 2 2" xfId="14814"/>
    <cellStyle name="Normal 5 2 2 4 2 3 2 2 2 2 2" xfId="29192"/>
    <cellStyle name="Normal 5 2 2 4 2 3 2 2 2 2 2 2" xfId="57926"/>
    <cellStyle name="Normal 5 2 2 4 2 3 2 2 2 2 3" xfId="43602"/>
    <cellStyle name="Normal 5 2 2 4 2 3 2 2 2 3" xfId="22029"/>
    <cellStyle name="Normal 5 2 2 4 2 3 2 2 2 3 2" xfId="50764"/>
    <cellStyle name="Normal 5 2 2 4 2 3 2 2 2 4" xfId="36440"/>
    <cellStyle name="Normal 5 2 2 4 2 3 2 2 3" xfId="11227"/>
    <cellStyle name="Normal 5 2 2 4 2 3 2 2 3 2" xfId="25610"/>
    <cellStyle name="Normal 5 2 2 4 2 3 2 2 3 2 2" xfId="54345"/>
    <cellStyle name="Normal 5 2 2 4 2 3 2 2 3 3" xfId="40021"/>
    <cellStyle name="Normal 5 2 2 4 2 3 2 2 4" xfId="18447"/>
    <cellStyle name="Normal 5 2 2 4 2 3 2 2 4 2" xfId="47183"/>
    <cellStyle name="Normal 5 2 2 4 2 3 2 2 5" xfId="32859"/>
    <cellStyle name="Normal 5 2 2 4 2 3 2 3" xfId="5764"/>
    <cellStyle name="Normal 5 2 2 4 2 3 2 3 2" xfId="13024"/>
    <cellStyle name="Normal 5 2 2 4 2 3 2 3 2 2" xfId="27402"/>
    <cellStyle name="Normal 5 2 2 4 2 3 2 3 2 2 2" xfId="56136"/>
    <cellStyle name="Normal 5 2 2 4 2 3 2 3 2 3" xfId="41812"/>
    <cellStyle name="Normal 5 2 2 4 2 3 2 3 3" xfId="20239"/>
    <cellStyle name="Normal 5 2 2 4 2 3 2 3 3 2" xfId="48974"/>
    <cellStyle name="Normal 5 2 2 4 2 3 2 3 4" xfId="34650"/>
    <cellStyle name="Normal 5 2 2 4 2 3 2 4" xfId="9437"/>
    <cellStyle name="Normal 5 2 2 4 2 3 2 4 2" xfId="23820"/>
    <cellStyle name="Normal 5 2 2 4 2 3 2 4 2 2" xfId="52555"/>
    <cellStyle name="Normal 5 2 2 4 2 3 2 4 3" xfId="38231"/>
    <cellStyle name="Normal 5 2 2 4 2 3 2 5" xfId="16657"/>
    <cellStyle name="Normal 5 2 2 4 2 3 2 5 2" xfId="45393"/>
    <cellStyle name="Normal 5 2 2 4 2 3 2 6" xfId="31069"/>
    <cellStyle name="Normal 5 2 2 4 2 3 3" xfId="2999"/>
    <cellStyle name="Normal 5 2 2 4 2 3 3 2" xfId="6659"/>
    <cellStyle name="Normal 5 2 2 4 2 3 3 2 2" xfId="13919"/>
    <cellStyle name="Normal 5 2 2 4 2 3 3 2 2 2" xfId="28297"/>
    <cellStyle name="Normal 5 2 2 4 2 3 3 2 2 2 2" xfId="57031"/>
    <cellStyle name="Normal 5 2 2 4 2 3 3 2 2 3" xfId="42707"/>
    <cellStyle name="Normal 5 2 2 4 2 3 3 2 3" xfId="21134"/>
    <cellStyle name="Normal 5 2 2 4 2 3 3 2 3 2" xfId="49869"/>
    <cellStyle name="Normal 5 2 2 4 2 3 3 2 4" xfId="35545"/>
    <cellStyle name="Normal 5 2 2 4 2 3 3 3" xfId="10332"/>
    <cellStyle name="Normal 5 2 2 4 2 3 3 3 2" xfId="24715"/>
    <cellStyle name="Normal 5 2 2 4 2 3 3 3 2 2" xfId="53450"/>
    <cellStyle name="Normal 5 2 2 4 2 3 3 3 3" xfId="39126"/>
    <cellStyle name="Normal 5 2 2 4 2 3 3 4" xfId="17552"/>
    <cellStyle name="Normal 5 2 2 4 2 3 3 4 2" xfId="46288"/>
    <cellStyle name="Normal 5 2 2 4 2 3 3 5" xfId="31964"/>
    <cellStyle name="Normal 5 2 2 4 2 3 4" xfId="4864"/>
    <cellStyle name="Normal 5 2 2 4 2 3 4 2" xfId="12129"/>
    <cellStyle name="Normal 5 2 2 4 2 3 4 2 2" xfId="26507"/>
    <cellStyle name="Normal 5 2 2 4 2 3 4 2 2 2" xfId="55241"/>
    <cellStyle name="Normal 5 2 2 4 2 3 4 2 3" xfId="40917"/>
    <cellStyle name="Normal 5 2 2 4 2 3 4 3" xfId="19344"/>
    <cellStyle name="Normal 5 2 2 4 2 3 4 3 2" xfId="48079"/>
    <cellStyle name="Normal 5 2 2 4 2 3 4 4" xfId="33755"/>
    <cellStyle name="Normal 5 2 2 4 2 3 5" xfId="8536"/>
    <cellStyle name="Normal 5 2 2 4 2 3 5 2" xfId="22925"/>
    <cellStyle name="Normal 5 2 2 4 2 3 5 2 2" xfId="51660"/>
    <cellStyle name="Normal 5 2 2 4 2 3 5 3" xfId="37336"/>
    <cellStyle name="Normal 5 2 2 4 2 3 6" xfId="15762"/>
    <cellStyle name="Normal 5 2 2 4 2 3 6 2" xfId="44498"/>
    <cellStyle name="Normal 5 2 2 4 2 3 7" xfId="30174"/>
    <cellStyle name="Normal 5 2 2 4 2 4" xfId="1652"/>
    <cellStyle name="Normal 5 2 2 4 2 4 2" xfId="3448"/>
    <cellStyle name="Normal 5 2 2 4 2 4 2 2" xfId="7107"/>
    <cellStyle name="Normal 5 2 2 4 2 4 2 2 2" xfId="14367"/>
    <cellStyle name="Normal 5 2 2 4 2 4 2 2 2 2" xfId="28745"/>
    <cellStyle name="Normal 5 2 2 4 2 4 2 2 2 2 2" xfId="57479"/>
    <cellStyle name="Normal 5 2 2 4 2 4 2 2 2 3" xfId="43155"/>
    <cellStyle name="Normal 5 2 2 4 2 4 2 2 3" xfId="21582"/>
    <cellStyle name="Normal 5 2 2 4 2 4 2 2 3 2" xfId="50317"/>
    <cellStyle name="Normal 5 2 2 4 2 4 2 2 4" xfId="35993"/>
    <cellStyle name="Normal 5 2 2 4 2 4 2 3" xfId="10780"/>
    <cellStyle name="Normal 5 2 2 4 2 4 2 3 2" xfId="25163"/>
    <cellStyle name="Normal 5 2 2 4 2 4 2 3 2 2" xfId="53898"/>
    <cellStyle name="Normal 5 2 2 4 2 4 2 3 3" xfId="39574"/>
    <cellStyle name="Normal 5 2 2 4 2 4 2 4" xfId="18000"/>
    <cellStyle name="Normal 5 2 2 4 2 4 2 4 2" xfId="46736"/>
    <cellStyle name="Normal 5 2 2 4 2 4 2 5" xfId="32412"/>
    <cellStyle name="Normal 5 2 2 4 2 4 3" xfId="5317"/>
    <cellStyle name="Normal 5 2 2 4 2 4 3 2" xfId="12577"/>
    <cellStyle name="Normal 5 2 2 4 2 4 3 2 2" xfId="26955"/>
    <cellStyle name="Normal 5 2 2 4 2 4 3 2 2 2" xfId="55689"/>
    <cellStyle name="Normal 5 2 2 4 2 4 3 2 3" xfId="41365"/>
    <cellStyle name="Normal 5 2 2 4 2 4 3 3" xfId="19792"/>
    <cellStyle name="Normal 5 2 2 4 2 4 3 3 2" xfId="48527"/>
    <cellStyle name="Normal 5 2 2 4 2 4 3 4" xfId="34203"/>
    <cellStyle name="Normal 5 2 2 4 2 4 4" xfId="8990"/>
    <cellStyle name="Normal 5 2 2 4 2 4 4 2" xfId="23373"/>
    <cellStyle name="Normal 5 2 2 4 2 4 4 2 2" xfId="52108"/>
    <cellStyle name="Normal 5 2 2 4 2 4 4 3" xfId="37784"/>
    <cellStyle name="Normal 5 2 2 4 2 4 5" xfId="16210"/>
    <cellStyle name="Normal 5 2 2 4 2 4 5 2" xfId="44946"/>
    <cellStyle name="Normal 5 2 2 4 2 4 6" xfId="30622"/>
    <cellStyle name="Normal 5 2 2 4 2 5" xfId="2552"/>
    <cellStyle name="Normal 5 2 2 4 2 5 2" xfId="6212"/>
    <cellStyle name="Normal 5 2 2 4 2 5 2 2" xfId="13472"/>
    <cellStyle name="Normal 5 2 2 4 2 5 2 2 2" xfId="27850"/>
    <cellStyle name="Normal 5 2 2 4 2 5 2 2 2 2" xfId="56584"/>
    <cellStyle name="Normal 5 2 2 4 2 5 2 2 3" xfId="42260"/>
    <cellStyle name="Normal 5 2 2 4 2 5 2 3" xfId="20687"/>
    <cellStyle name="Normal 5 2 2 4 2 5 2 3 2" xfId="49422"/>
    <cellStyle name="Normal 5 2 2 4 2 5 2 4" xfId="35098"/>
    <cellStyle name="Normal 5 2 2 4 2 5 3" xfId="9885"/>
    <cellStyle name="Normal 5 2 2 4 2 5 3 2" xfId="24268"/>
    <cellStyle name="Normal 5 2 2 4 2 5 3 2 2" xfId="53003"/>
    <cellStyle name="Normal 5 2 2 4 2 5 3 3" xfId="38679"/>
    <cellStyle name="Normal 5 2 2 4 2 5 4" xfId="17105"/>
    <cellStyle name="Normal 5 2 2 4 2 5 4 2" xfId="45841"/>
    <cellStyle name="Normal 5 2 2 4 2 5 5" xfId="31517"/>
    <cellStyle name="Normal 5 2 2 4 2 6" xfId="4415"/>
    <cellStyle name="Normal 5 2 2 4 2 6 2" xfId="11682"/>
    <cellStyle name="Normal 5 2 2 4 2 6 2 2" xfId="26060"/>
    <cellStyle name="Normal 5 2 2 4 2 6 2 2 2" xfId="54794"/>
    <cellStyle name="Normal 5 2 2 4 2 6 2 3" xfId="40470"/>
    <cellStyle name="Normal 5 2 2 4 2 6 3" xfId="18897"/>
    <cellStyle name="Normal 5 2 2 4 2 6 3 2" xfId="47632"/>
    <cellStyle name="Normal 5 2 2 4 2 6 4" xfId="33308"/>
    <cellStyle name="Normal 5 2 2 4 2 7" xfId="8086"/>
    <cellStyle name="Normal 5 2 2 4 2 7 2" xfId="22478"/>
    <cellStyle name="Normal 5 2 2 4 2 7 2 2" xfId="51213"/>
    <cellStyle name="Normal 5 2 2 4 2 7 3" xfId="36889"/>
    <cellStyle name="Normal 5 2 2 4 2 8" xfId="15315"/>
    <cellStyle name="Normal 5 2 2 4 2 8 2" xfId="44051"/>
    <cellStyle name="Normal 5 2 2 4 2 9" xfId="29727"/>
    <cellStyle name="Normal 5 2 2 4 3" xfId="783"/>
    <cellStyle name="Normal 5 2 2 4 3 2" xfId="1232"/>
    <cellStyle name="Normal 5 2 2 4 3 2 2" xfId="2215"/>
    <cellStyle name="Normal 5 2 2 4 3 2 2 2" xfId="4007"/>
    <cellStyle name="Normal 5 2 2 4 3 2 2 2 2" xfId="7666"/>
    <cellStyle name="Normal 5 2 2 4 3 2 2 2 2 2" xfId="14926"/>
    <cellStyle name="Normal 5 2 2 4 3 2 2 2 2 2 2" xfId="29304"/>
    <cellStyle name="Normal 5 2 2 4 3 2 2 2 2 2 2 2" xfId="58038"/>
    <cellStyle name="Normal 5 2 2 4 3 2 2 2 2 2 3" xfId="43714"/>
    <cellStyle name="Normal 5 2 2 4 3 2 2 2 2 3" xfId="22141"/>
    <cellStyle name="Normal 5 2 2 4 3 2 2 2 2 3 2" xfId="50876"/>
    <cellStyle name="Normal 5 2 2 4 3 2 2 2 2 4" xfId="36552"/>
    <cellStyle name="Normal 5 2 2 4 3 2 2 2 3" xfId="11339"/>
    <cellStyle name="Normal 5 2 2 4 3 2 2 2 3 2" xfId="25722"/>
    <cellStyle name="Normal 5 2 2 4 3 2 2 2 3 2 2" xfId="54457"/>
    <cellStyle name="Normal 5 2 2 4 3 2 2 2 3 3" xfId="40133"/>
    <cellStyle name="Normal 5 2 2 4 3 2 2 2 4" xfId="18559"/>
    <cellStyle name="Normal 5 2 2 4 3 2 2 2 4 2" xfId="47295"/>
    <cellStyle name="Normal 5 2 2 4 3 2 2 2 5" xfId="32971"/>
    <cellStyle name="Normal 5 2 2 4 3 2 2 3" xfId="5876"/>
    <cellStyle name="Normal 5 2 2 4 3 2 2 3 2" xfId="13136"/>
    <cellStyle name="Normal 5 2 2 4 3 2 2 3 2 2" xfId="27514"/>
    <cellStyle name="Normal 5 2 2 4 3 2 2 3 2 2 2" xfId="56248"/>
    <cellStyle name="Normal 5 2 2 4 3 2 2 3 2 3" xfId="41924"/>
    <cellStyle name="Normal 5 2 2 4 3 2 2 3 3" xfId="20351"/>
    <cellStyle name="Normal 5 2 2 4 3 2 2 3 3 2" xfId="49086"/>
    <cellStyle name="Normal 5 2 2 4 3 2 2 3 4" xfId="34762"/>
    <cellStyle name="Normal 5 2 2 4 3 2 2 4" xfId="9549"/>
    <cellStyle name="Normal 5 2 2 4 3 2 2 4 2" xfId="23932"/>
    <cellStyle name="Normal 5 2 2 4 3 2 2 4 2 2" xfId="52667"/>
    <cellStyle name="Normal 5 2 2 4 3 2 2 4 3" xfId="38343"/>
    <cellStyle name="Normal 5 2 2 4 3 2 2 5" xfId="16769"/>
    <cellStyle name="Normal 5 2 2 4 3 2 2 5 2" xfId="45505"/>
    <cellStyle name="Normal 5 2 2 4 3 2 2 6" xfId="31181"/>
    <cellStyle name="Normal 5 2 2 4 3 2 3" xfId="3111"/>
    <cellStyle name="Normal 5 2 2 4 3 2 3 2" xfId="6771"/>
    <cellStyle name="Normal 5 2 2 4 3 2 3 2 2" xfId="14031"/>
    <cellStyle name="Normal 5 2 2 4 3 2 3 2 2 2" xfId="28409"/>
    <cellStyle name="Normal 5 2 2 4 3 2 3 2 2 2 2" xfId="57143"/>
    <cellStyle name="Normal 5 2 2 4 3 2 3 2 2 3" xfId="42819"/>
    <cellStyle name="Normal 5 2 2 4 3 2 3 2 3" xfId="21246"/>
    <cellStyle name="Normal 5 2 2 4 3 2 3 2 3 2" xfId="49981"/>
    <cellStyle name="Normal 5 2 2 4 3 2 3 2 4" xfId="35657"/>
    <cellStyle name="Normal 5 2 2 4 3 2 3 3" xfId="10444"/>
    <cellStyle name="Normal 5 2 2 4 3 2 3 3 2" xfId="24827"/>
    <cellStyle name="Normal 5 2 2 4 3 2 3 3 2 2" xfId="53562"/>
    <cellStyle name="Normal 5 2 2 4 3 2 3 3 3" xfId="39238"/>
    <cellStyle name="Normal 5 2 2 4 3 2 3 4" xfId="17664"/>
    <cellStyle name="Normal 5 2 2 4 3 2 3 4 2" xfId="46400"/>
    <cellStyle name="Normal 5 2 2 4 3 2 3 5" xfId="32076"/>
    <cellStyle name="Normal 5 2 2 4 3 2 4" xfId="4976"/>
    <cellStyle name="Normal 5 2 2 4 3 2 4 2" xfId="12241"/>
    <cellStyle name="Normal 5 2 2 4 3 2 4 2 2" xfId="26619"/>
    <cellStyle name="Normal 5 2 2 4 3 2 4 2 2 2" xfId="55353"/>
    <cellStyle name="Normal 5 2 2 4 3 2 4 2 3" xfId="41029"/>
    <cellStyle name="Normal 5 2 2 4 3 2 4 3" xfId="19456"/>
    <cellStyle name="Normal 5 2 2 4 3 2 4 3 2" xfId="48191"/>
    <cellStyle name="Normal 5 2 2 4 3 2 4 4" xfId="33867"/>
    <cellStyle name="Normal 5 2 2 4 3 2 5" xfId="8648"/>
    <cellStyle name="Normal 5 2 2 4 3 2 5 2" xfId="23037"/>
    <cellStyle name="Normal 5 2 2 4 3 2 5 2 2" xfId="51772"/>
    <cellStyle name="Normal 5 2 2 4 3 2 5 3" xfId="37448"/>
    <cellStyle name="Normal 5 2 2 4 3 2 6" xfId="15874"/>
    <cellStyle name="Normal 5 2 2 4 3 2 6 2" xfId="44610"/>
    <cellStyle name="Normal 5 2 2 4 3 2 7" xfId="30286"/>
    <cellStyle name="Normal 5 2 2 4 3 3" xfId="1768"/>
    <cellStyle name="Normal 5 2 2 4 3 3 2" xfId="3560"/>
    <cellStyle name="Normal 5 2 2 4 3 3 2 2" xfId="7219"/>
    <cellStyle name="Normal 5 2 2 4 3 3 2 2 2" xfId="14479"/>
    <cellStyle name="Normal 5 2 2 4 3 3 2 2 2 2" xfId="28857"/>
    <cellStyle name="Normal 5 2 2 4 3 3 2 2 2 2 2" xfId="57591"/>
    <cellStyle name="Normal 5 2 2 4 3 3 2 2 2 3" xfId="43267"/>
    <cellStyle name="Normal 5 2 2 4 3 3 2 2 3" xfId="21694"/>
    <cellStyle name="Normal 5 2 2 4 3 3 2 2 3 2" xfId="50429"/>
    <cellStyle name="Normal 5 2 2 4 3 3 2 2 4" xfId="36105"/>
    <cellStyle name="Normal 5 2 2 4 3 3 2 3" xfId="10892"/>
    <cellStyle name="Normal 5 2 2 4 3 3 2 3 2" xfId="25275"/>
    <cellStyle name="Normal 5 2 2 4 3 3 2 3 2 2" xfId="54010"/>
    <cellStyle name="Normal 5 2 2 4 3 3 2 3 3" xfId="39686"/>
    <cellStyle name="Normal 5 2 2 4 3 3 2 4" xfId="18112"/>
    <cellStyle name="Normal 5 2 2 4 3 3 2 4 2" xfId="46848"/>
    <cellStyle name="Normal 5 2 2 4 3 3 2 5" xfId="32524"/>
    <cellStyle name="Normal 5 2 2 4 3 3 3" xfId="5429"/>
    <cellStyle name="Normal 5 2 2 4 3 3 3 2" xfId="12689"/>
    <cellStyle name="Normal 5 2 2 4 3 3 3 2 2" xfId="27067"/>
    <cellStyle name="Normal 5 2 2 4 3 3 3 2 2 2" xfId="55801"/>
    <cellStyle name="Normal 5 2 2 4 3 3 3 2 3" xfId="41477"/>
    <cellStyle name="Normal 5 2 2 4 3 3 3 3" xfId="19904"/>
    <cellStyle name="Normal 5 2 2 4 3 3 3 3 2" xfId="48639"/>
    <cellStyle name="Normal 5 2 2 4 3 3 3 4" xfId="34315"/>
    <cellStyle name="Normal 5 2 2 4 3 3 4" xfId="9102"/>
    <cellStyle name="Normal 5 2 2 4 3 3 4 2" xfId="23485"/>
    <cellStyle name="Normal 5 2 2 4 3 3 4 2 2" xfId="52220"/>
    <cellStyle name="Normal 5 2 2 4 3 3 4 3" xfId="37896"/>
    <cellStyle name="Normal 5 2 2 4 3 3 5" xfId="16322"/>
    <cellStyle name="Normal 5 2 2 4 3 3 5 2" xfId="45058"/>
    <cellStyle name="Normal 5 2 2 4 3 3 6" xfId="30734"/>
    <cellStyle name="Normal 5 2 2 4 3 4" xfId="2664"/>
    <cellStyle name="Normal 5 2 2 4 3 4 2" xfId="6324"/>
    <cellStyle name="Normal 5 2 2 4 3 4 2 2" xfId="13584"/>
    <cellStyle name="Normal 5 2 2 4 3 4 2 2 2" xfId="27962"/>
    <cellStyle name="Normal 5 2 2 4 3 4 2 2 2 2" xfId="56696"/>
    <cellStyle name="Normal 5 2 2 4 3 4 2 2 3" xfId="42372"/>
    <cellStyle name="Normal 5 2 2 4 3 4 2 3" xfId="20799"/>
    <cellStyle name="Normal 5 2 2 4 3 4 2 3 2" xfId="49534"/>
    <cellStyle name="Normal 5 2 2 4 3 4 2 4" xfId="35210"/>
    <cellStyle name="Normal 5 2 2 4 3 4 3" xfId="9997"/>
    <cellStyle name="Normal 5 2 2 4 3 4 3 2" xfId="24380"/>
    <cellStyle name="Normal 5 2 2 4 3 4 3 2 2" xfId="53115"/>
    <cellStyle name="Normal 5 2 2 4 3 4 3 3" xfId="38791"/>
    <cellStyle name="Normal 5 2 2 4 3 4 4" xfId="17217"/>
    <cellStyle name="Normal 5 2 2 4 3 4 4 2" xfId="45953"/>
    <cellStyle name="Normal 5 2 2 4 3 4 5" xfId="31629"/>
    <cellStyle name="Normal 5 2 2 4 3 5" xfId="4528"/>
    <cellStyle name="Normal 5 2 2 4 3 5 2" xfId="11794"/>
    <cellStyle name="Normal 5 2 2 4 3 5 2 2" xfId="26172"/>
    <cellStyle name="Normal 5 2 2 4 3 5 2 2 2" xfId="54906"/>
    <cellStyle name="Normal 5 2 2 4 3 5 2 3" xfId="40582"/>
    <cellStyle name="Normal 5 2 2 4 3 5 3" xfId="19009"/>
    <cellStyle name="Normal 5 2 2 4 3 5 3 2" xfId="47744"/>
    <cellStyle name="Normal 5 2 2 4 3 5 4" xfId="33420"/>
    <cellStyle name="Normal 5 2 2 4 3 6" xfId="8201"/>
    <cellStyle name="Normal 5 2 2 4 3 6 2" xfId="22590"/>
    <cellStyle name="Normal 5 2 2 4 3 6 2 2" xfId="51325"/>
    <cellStyle name="Normal 5 2 2 4 3 6 3" xfId="37001"/>
    <cellStyle name="Normal 5 2 2 4 3 7" xfId="15427"/>
    <cellStyle name="Normal 5 2 2 4 3 7 2" xfId="44163"/>
    <cellStyle name="Normal 5 2 2 4 3 8" xfId="29839"/>
    <cellStyle name="Normal 5 2 2 4 4" xfId="1008"/>
    <cellStyle name="Normal 5 2 2 4 4 2" xfId="1991"/>
    <cellStyle name="Normal 5 2 2 4 4 2 2" xfId="3783"/>
    <cellStyle name="Normal 5 2 2 4 4 2 2 2" xfId="7442"/>
    <cellStyle name="Normal 5 2 2 4 4 2 2 2 2" xfId="14702"/>
    <cellStyle name="Normal 5 2 2 4 4 2 2 2 2 2" xfId="29080"/>
    <cellStyle name="Normal 5 2 2 4 4 2 2 2 2 2 2" xfId="57814"/>
    <cellStyle name="Normal 5 2 2 4 4 2 2 2 2 3" xfId="43490"/>
    <cellStyle name="Normal 5 2 2 4 4 2 2 2 3" xfId="21917"/>
    <cellStyle name="Normal 5 2 2 4 4 2 2 2 3 2" xfId="50652"/>
    <cellStyle name="Normal 5 2 2 4 4 2 2 2 4" xfId="36328"/>
    <cellStyle name="Normal 5 2 2 4 4 2 2 3" xfId="11115"/>
    <cellStyle name="Normal 5 2 2 4 4 2 2 3 2" xfId="25498"/>
    <cellStyle name="Normal 5 2 2 4 4 2 2 3 2 2" xfId="54233"/>
    <cellStyle name="Normal 5 2 2 4 4 2 2 3 3" xfId="39909"/>
    <cellStyle name="Normal 5 2 2 4 4 2 2 4" xfId="18335"/>
    <cellStyle name="Normal 5 2 2 4 4 2 2 4 2" xfId="47071"/>
    <cellStyle name="Normal 5 2 2 4 4 2 2 5" xfId="32747"/>
    <cellStyle name="Normal 5 2 2 4 4 2 3" xfId="5652"/>
    <cellStyle name="Normal 5 2 2 4 4 2 3 2" xfId="12912"/>
    <cellStyle name="Normal 5 2 2 4 4 2 3 2 2" xfId="27290"/>
    <cellStyle name="Normal 5 2 2 4 4 2 3 2 2 2" xfId="56024"/>
    <cellStyle name="Normal 5 2 2 4 4 2 3 2 3" xfId="41700"/>
    <cellStyle name="Normal 5 2 2 4 4 2 3 3" xfId="20127"/>
    <cellStyle name="Normal 5 2 2 4 4 2 3 3 2" xfId="48862"/>
    <cellStyle name="Normal 5 2 2 4 4 2 3 4" xfId="34538"/>
    <cellStyle name="Normal 5 2 2 4 4 2 4" xfId="9325"/>
    <cellStyle name="Normal 5 2 2 4 4 2 4 2" xfId="23708"/>
    <cellStyle name="Normal 5 2 2 4 4 2 4 2 2" xfId="52443"/>
    <cellStyle name="Normal 5 2 2 4 4 2 4 3" xfId="38119"/>
    <cellStyle name="Normal 5 2 2 4 4 2 5" xfId="16545"/>
    <cellStyle name="Normal 5 2 2 4 4 2 5 2" xfId="45281"/>
    <cellStyle name="Normal 5 2 2 4 4 2 6" xfId="30957"/>
    <cellStyle name="Normal 5 2 2 4 4 3" xfId="2887"/>
    <cellStyle name="Normal 5 2 2 4 4 3 2" xfId="6547"/>
    <cellStyle name="Normal 5 2 2 4 4 3 2 2" xfId="13807"/>
    <cellStyle name="Normal 5 2 2 4 4 3 2 2 2" xfId="28185"/>
    <cellStyle name="Normal 5 2 2 4 4 3 2 2 2 2" xfId="56919"/>
    <cellStyle name="Normal 5 2 2 4 4 3 2 2 3" xfId="42595"/>
    <cellStyle name="Normal 5 2 2 4 4 3 2 3" xfId="21022"/>
    <cellStyle name="Normal 5 2 2 4 4 3 2 3 2" xfId="49757"/>
    <cellStyle name="Normal 5 2 2 4 4 3 2 4" xfId="35433"/>
    <cellStyle name="Normal 5 2 2 4 4 3 3" xfId="10220"/>
    <cellStyle name="Normal 5 2 2 4 4 3 3 2" xfId="24603"/>
    <cellStyle name="Normal 5 2 2 4 4 3 3 2 2" xfId="53338"/>
    <cellStyle name="Normal 5 2 2 4 4 3 3 3" xfId="39014"/>
    <cellStyle name="Normal 5 2 2 4 4 3 4" xfId="17440"/>
    <cellStyle name="Normal 5 2 2 4 4 3 4 2" xfId="46176"/>
    <cellStyle name="Normal 5 2 2 4 4 3 5" xfId="31852"/>
    <cellStyle name="Normal 5 2 2 4 4 4" xfId="4752"/>
    <cellStyle name="Normal 5 2 2 4 4 4 2" xfId="12017"/>
    <cellStyle name="Normal 5 2 2 4 4 4 2 2" xfId="26395"/>
    <cellStyle name="Normal 5 2 2 4 4 4 2 2 2" xfId="55129"/>
    <cellStyle name="Normal 5 2 2 4 4 4 2 3" xfId="40805"/>
    <cellStyle name="Normal 5 2 2 4 4 4 3" xfId="19232"/>
    <cellStyle name="Normal 5 2 2 4 4 4 3 2" xfId="47967"/>
    <cellStyle name="Normal 5 2 2 4 4 4 4" xfId="33643"/>
    <cellStyle name="Normal 5 2 2 4 4 5" xfId="8424"/>
    <cellStyle name="Normal 5 2 2 4 4 5 2" xfId="22813"/>
    <cellStyle name="Normal 5 2 2 4 4 5 2 2" xfId="51548"/>
    <cellStyle name="Normal 5 2 2 4 4 5 3" xfId="37224"/>
    <cellStyle name="Normal 5 2 2 4 4 6" xfId="15650"/>
    <cellStyle name="Normal 5 2 2 4 4 6 2" xfId="44386"/>
    <cellStyle name="Normal 5 2 2 4 4 7" xfId="30062"/>
    <cellStyle name="Normal 5 2 2 4 5" xfId="1532"/>
    <cellStyle name="Normal 5 2 2 4 5 2" xfId="3336"/>
    <cellStyle name="Normal 5 2 2 4 5 2 2" xfId="6995"/>
    <cellStyle name="Normal 5 2 2 4 5 2 2 2" xfId="14255"/>
    <cellStyle name="Normal 5 2 2 4 5 2 2 2 2" xfId="28633"/>
    <cellStyle name="Normal 5 2 2 4 5 2 2 2 2 2" xfId="57367"/>
    <cellStyle name="Normal 5 2 2 4 5 2 2 2 3" xfId="43043"/>
    <cellStyle name="Normal 5 2 2 4 5 2 2 3" xfId="21470"/>
    <cellStyle name="Normal 5 2 2 4 5 2 2 3 2" xfId="50205"/>
    <cellStyle name="Normal 5 2 2 4 5 2 2 4" xfId="35881"/>
    <cellStyle name="Normal 5 2 2 4 5 2 3" xfId="10668"/>
    <cellStyle name="Normal 5 2 2 4 5 2 3 2" xfId="25051"/>
    <cellStyle name="Normal 5 2 2 4 5 2 3 2 2" xfId="53786"/>
    <cellStyle name="Normal 5 2 2 4 5 2 3 3" xfId="39462"/>
    <cellStyle name="Normal 5 2 2 4 5 2 4" xfId="17888"/>
    <cellStyle name="Normal 5 2 2 4 5 2 4 2" xfId="46624"/>
    <cellStyle name="Normal 5 2 2 4 5 2 5" xfId="32300"/>
    <cellStyle name="Normal 5 2 2 4 5 3" xfId="5205"/>
    <cellStyle name="Normal 5 2 2 4 5 3 2" xfId="12465"/>
    <cellStyle name="Normal 5 2 2 4 5 3 2 2" xfId="26843"/>
    <cellStyle name="Normal 5 2 2 4 5 3 2 2 2" xfId="55577"/>
    <cellStyle name="Normal 5 2 2 4 5 3 2 3" xfId="41253"/>
    <cellStyle name="Normal 5 2 2 4 5 3 3" xfId="19680"/>
    <cellStyle name="Normal 5 2 2 4 5 3 3 2" xfId="48415"/>
    <cellStyle name="Normal 5 2 2 4 5 3 4" xfId="34091"/>
    <cellStyle name="Normal 5 2 2 4 5 4" xfId="8878"/>
    <cellStyle name="Normal 5 2 2 4 5 4 2" xfId="23261"/>
    <cellStyle name="Normal 5 2 2 4 5 4 2 2" xfId="51996"/>
    <cellStyle name="Normal 5 2 2 4 5 4 3" xfId="37672"/>
    <cellStyle name="Normal 5 2 2 4 5 5" xfId="16098"/>
    <cellStyle name="Normal 5 2 2 4 5 5 2" xfId="44834"/>
    <cellStyle name="Normal 5 2 2 4 5 6" xfId="30510"/>
    <cellStyle name="Normal 5 2 2 4 6" xfId="2440"/>
    <cellStyle name="Normal 5 2 2 4 6 2" xfId="6100"/>
    <cellStyle name="Normal 5 2 2 4 6 2 2" xfId="13360"/>
    <cellStyle name="Normal 5 2 2 4 6 2 2 2" xfId="27738"/>
    <cellStyle name="Normal 5 2 2 4 6 2 2 2 2" xfId="56472"/>
    <cellStyle name="Normal 5 2 2 4 6 2 2 3" xfId="42148"/>
    <cellStyle name="Normal 5 2 2 4 6 2 3" xfId="20575"/>
    <cellStyle name="Normal 5 2 2 4 6 2 3 2" xfId="49310"/>
    <cellStyle name="Normal 5 2 2 4 6 2 4" xfId="34986"/>
    <cellStyle name="Normal 5 2 2 4 6 3" xfId="9773"/>
    <cellStyle name="Normal 5 2 2 4 6 3 2" xfId="24156"/>
    <cellStyle name="Normal 5 2 2 4 6 3 2 2" xfId="52891"/>
    <cellStyle name="Normal 5 2 2 4 6 3 3" xfId="38567"/>
    <cellStyle name="Normal 5 2 2 4 6 4" xfId="16993"/>
    <cellStyle name="Normal 5 2 2 4 6 4 2" xfId="45729"/>
    <cellStyle name="Normal 5 2 2 4 6 5" xfId="31405"/>
    <cellStyle name="Normal 5 2 2 4 7" xfId="4299"/>
    <cellStyle name="Normal 5 2 2 4 7 2" xfId="11569"/>
    <cellStyle name="Normal 5 2 2 4 7 2 2" xfId="25948"/>
    <cellStyle name="Normal 5 2 2 4 7 2 2 2" xfId="54682"/>
    <cellStyle name="Normal 5 2 2 4 7 2 3" xfId="40358"/>
    <cellStyle name="Normal 5 2 2 4 7 3" xfId="18785"/>
    <cellStyle name="Normal 5 2 2 4 7 3 2" xfId="47520"/>
    <cellStyle name="Normal 5 2 2 4 7 4" xfId="33196"/>
    <cellStyle name="Normal 5 2 2 4 8" xfId="7968"/>
    <cellStyle name="Normal 5 2 2 4 8 2" xfId="22366"/>
    <cellStyle name="Normal 5 2 2 4 8 2 2" xfId="51101"/>
    <cellStyle name="Normal 5 2 2 4 8 3" xfId="36777"/>
    <cellStyle name="Normal 5 2 2 4 9" xfId="15203"/>
    <cellStyle name="Normal 5 2 2 4 9 2" xfId="43939"/>
    <cellStyle name="Normal 5 2 2 5" xfId="546"/>
    <cellStyle name="Normal 5 2 2 5 2" xfId="840"/>
    <cellStyle name="Normal 5 2 2 5 2 2" xfId="1288"/>
    <cellStyle name="Normal 5 2 2 5 2 2 2" xfId="2271"/>
    <cellStyle name="Normal 5 2 2 5 2 2 2 2" xfId="4063"/>
    <cellStyle name="Normal 5 2 2 5 2 2 2 2 2" xfId="7722"/>
    <cellStyle name="Normal 5 2 2 5 2 2 2 2 2 2" xfId="14982"/>
    <cellStyle name="Normal 5 2 2 5 2 2 2 2 2 2 2" xfId="29360"/>
    <cellStyle name="Normal 5 2 2 5 2 2 2 2 2 2 2 2" xfId="58094"/>
    <cellStyle name="Normal 5 2 2 5 2 2 2 2 2 2 3" xfId="43770"/>
    <cellStyle name="Normal 5 2 2 5 2 2 2 2 2 3" xfId="22197"/>
    <cellStyle name="Normal 5 2 2 5 2 2 2 2 2 3 2" xfId="50932"/>
    <cellStyle name="Normal 5 2 2 5 2 2 2 2 2 4" xfId="36608"/>
    <cellStyle name="Normal 5 2 2 5 2 2 2 2 3" xfId="11395"/>
    <cellStyle name="Normal 5 2 2 5 2 2 2 2 3 2" xfId="25778"/>
    <cellStyle name="Normal 5 2 2 5 2 2 2 2 3 2 2" xfId="54513"/>
    <cellStyle name="Normal 5 2 2 5 2 2 2 2 3 3" xfId="40189"/>
    <cellStyle name="Normal 5 2 2 5 2 2 2 2 4" xfId="18615"/>
    <cellStyle name="Normal 5 2 2 5 2 2 2 2 4 2" xfId="47351"/>
    <cellStyle name="Normal 5 2 2 5 2 2 2 2 5" xfId="33027"/>
    <cellStyle name="Normal 5 2 2 5 2 2 2 3" xfId="5932"/>
    <cellStyle name="Normal 5 2 2 5 2 2 2 3 2" xfId="13192"/>
    <cellStyle name="Normal 5 2 2 5 2 2 2 3 2 2" xfId="27570"/>
    <cellStyle name="Normal 5 2 2 5 2 2 2 3 2 2 2" xfId="56304"/>
    <cellStyle name="Normal 5 2 2 5 2 2 2 3 2 3" xfId="41980"/>
    <cellStyle name="Normal 5 2 2 5 2 2 2 3 3" xfId="20407"/>
    <cellStyle name="Normal 5 2 2 5 2 2 2 3 3 2" xfId="49142"/>
    <cellStyle name="Normal 5 2 2 5 2 2 2 3 4" xfId="34818"/>
    <cellStyle name="Normal 5 2 2 5 2 2 2 4" xfId="9605"/>
    <cellStyle name="Normal 5 2 2 5 2 2 2 4 2" xfId="23988"/>
    <cellStyle name="Normal 5 2 2 5 2 2 2 4 2 2" xfId="52723"/>
    <cellStyle name="Normal 5 2 2 5 2 2 2 4 3" xfId="38399"/>
    <cellStyle name="Normal 5 2 2 5 2 2 2 5" xfId="16825"/>
    <cellStyle name="Normal 5 2 2 5 2 2 2 5 2" xfId="45561"/>
    <cellStyle name="Normal 5 2 2 5 2 2 2 6" xfId="31237"/>
    <cellStyle name="Normal 5 2 2 5 2 2 3" xfId="3167"/>
    <cellStyle name="Normal 5 2 2 5 2 2 3 2" xfId="6827"/>
    <cellStyle name="Normal 5 2 2 5 2 2 3 2 2" xfId="14087"/>
    <cellStyle name="Normal 5 2 2 5 2 2 3 2 2 2" xfId="28465"/>
    <cellStyle name="Normal 5 2 2 5 2 2 3 2 2 2 2" xfId="57199"/>
    <cellStyle name="Normal 5 2 2 5 2 2 3 2 2 3" xfId="42875"/>
    <cellStyle name="Normal 5 2 2 5 2 2 3 2 3" xfId="21302"/>
    <cellStyle name="Normal 5 2 2 5 2 2 3 2 3 2" xfId="50037"/>
    <cellStyle name="Normal 5 2 2 5 2 2 3 2 4" xfId="35713"/>
    <cellStyle name="Normal 5 2 2 5 2 2 3 3" xfId="10500"/>
    <cellStyle name="Normal 5 2 2 5 2 2 3 3 2" xfId="24883"/>
    <cellStyle name="Normal 5 2 2 5 2 2 3 3 2 2" xfId="53618"/>
    <cellStyle name="Normal 5 2 2 5 2 2 3 3 3" xfId="39294"/>
    <cellStyle name="Normal 5 2 2 5 2 2 3 4" xfId="17720"/>
    <cellStyle name="Normal 5 2 2 5 2 2 3 4 2" xfId="46456"/>
    <cellStyle name="Normal 5 2 2 5 2 2 3 5" xfId="32132"/>
    <cellStyle name="Normal 5 2 2 5 2 2 4" xfId="5032"/>
    <cellStyle name="Normal 5 2 2 5 2 2 4 2" xfId="12297"/>
    <cellStyle name="Normal 5 2 2 5 2 2 4 2 2" xfId="26675"/>
    <cellStyle name="Normal 5 2 2 5 2 2 4 2 2 2" xfId="55409"/>
    <cellStyle name="Normal 5 2 2 5 2 2 4 2 3" xfId="41085"/>
    <cellStyle name="Normal 5 2 2 5 2 2 4 3" xfId="19512"/>
    <cellStyle name="Normal 5 2 2 5 2 2 4 3 2" xfId="48247"/>
    <cellStyle name="Normal 5 2 2 5 2 2 4 4" xfId="33923"/>
    <cellStyle name="Normal 5 2 2 5 2 2 5" xfId="8704"/>
    <cellStyle name="Normal 5 2 2 5 2 2 5 2" xfId="23093"/>
    <cellStyle name="Normal 5 2 2 5 2 2 5 2 2" xfId="51828"/>
    <cellStyle name="Normal 5 2 2 5 2 2 5 3" xfId="37504"/>
    <cellStyle name="Normal 5 2 2 5 2 2 6" xfId="15930"/>
    <cellStyle name="Normal 5 2 2 5 2 2 6 2" xfId="44666"/>
    <cellStyle name="Normal 5 2 2 5 2 2 7" xfId="30342"/>
    <cellStyle name="Normal 5 2 2 5 2 3" xfId="1824"/>
    <cellStyle name="Normal 5 2 2 5 2 3 2" xfId="3616"/>
    <cellStyle name="Normal 5 2 2 5 2 3 2 2" xfId="7275"/>
    <cellStyle name="Normal 5 2 2 5 2 3 2 2 2" xfId="14535"/>
    <cellStyle name="Normal 5 2 2 5 2 3 2 2 2 2" xfId="28913"/>
    <cellStyle name="Normal 5 2 2 5 2 3 2 2 2 2 2" xfId="57647"/>
    <cellStyle name="Normal 5 2 2 5 2 3 2 2 2 3" xfId="43323"/>
    <cellStyle name="Normal 5 2 2 5 2 3 2 2 3" xfId="21750"/>
    <cellStyle name="Normal 5 2 2 5 2 3 2 2 3 2" xfId="50485"/>
    <cellStyle name="Normal 5 2 2 5 2 3 2 2 4" xfId="36161"/>
    <cellStyle name="Normal 5 2 2 5 2 3 2 3" xfId="10948"/>
    <cellStyle name="Normal 5 2 2 5 2 3 2 3 2" xfId="25331"/>
    <cellStyle name="Normal 5 2 2 5 2 3 2 3 2 2" xfId="54066"/>
    <cellStyle name="Normal 5 2 2 5 2 3 2 3 3" xfId="39742"/>
    <cellStyle name="Normal 5 2 2 5 2 3 2 4" xfId="18168"/>
    <cellStyle name="Normal 5 2 2 5 2 3 2 4 2" xfId="46904"/>
    <cellStyle name="Normal 5 2 2 5 2 3 2 5" xfId="32580"/>
    <cellStyle name="Normal 5 2 2 5 2 3 3" xfId="5485"/>
    <cellStyle name="Normal 5 2 2 5 2 3 3 2" xfId="12745"/>
    <cellStyle name="Normal 5 2 2 5 2 3 3 2 2" xfId="27123"/>
    <cellStyle name="Normal 5 2 2 5 2 3 3 2 2 2" xfId="55857"/>
    <cellStyle name="Normal 5 2 2 5 2 3 3 2 3" xfId="41533"/>
    <cellStyle name="Normal 5 2 2 5 2 3 3 3" xfId="19960"/>
    <cellStyle name="Normal 5 2 2 5 2 3 3 3 2" xfId="48695"/>
    <cellStyle name="Normal 5 2 2 5 2 3 3 4" xfId="34371"/>
    <cellStyle name="Normal 5 2 2 5 2 3 4" xfId="9158"/>
    <cellStyle name="Normal 5 2 2 5 2 3 4 2" xfId="23541"/>
    <cellStyle name="Normal 5 2 2 5 2 3 4 2 2" xfId="52276"/>
    <cellStyle name="Normal 5 2 2 5 2 3 4 3" xfId="37952"/>
    <cellStyle name="Normal 5 2 2 5 2 3 5" xfId="16378"/>
    <cellStyle name="Normal 5 2 2 5 2 3 5 2" xfId="45114"/>
    <cellStyle name="Normal 5 2 2 5 2 3 6" xfId="30790"/>
    <cellStyle name="Normal 5 2 2 5 2 4" xfId="2720"/>
    <cellStyle name="Normal 5 2 2 5 2 4 2" xfId="6380"/>
    <cellStyle name="Normal 5 2 2 5 2 4 2 2" xfId="13640"/>
    <cellStyle name="Normal 5 2 2 5 2 4 2 2 2" xfId="28018"/>
    <cellStyle name="Normal 5 2 2 5 2 4 2 2 2 2" xfId="56752"/>
    <cellStyle name="Normal 5 2 2 5 2 4 2 2 3" xfId="42428"/>
    <cellStyle name="Normal 5 2 2 5 2 4 2 3" xfId="20855"/>
    <cellStyle name="Normal 5 2 2 5 2 4 2 3 2" xfId="49590"/>
    <cellStyle name="Normal 5 2 2 5 2 4 2 4" xfId="35266"/>
    <cellStyle name="Normal 5 2 2 5 2 4 3" xfId="10053"/>
    <cellStyle name="Normal 5 2 2 5 2 4 3 2" xfId="24436"/>
    <cellStyle name="Normal 5 2 2 5 2 4 3 2 2" xfId="53171"/>
    <cellStyle name="Normal 5 2 2 5 2 4 3 3" xfId="38847"/>
    <cellStyle name="Normal 5 2 2 5 2 4 4" xfId="17273"/>
    <cellStyle name="Normal 5 2 2 5 2 4 4 2" xfId="46009"/>
    <cellStyle name="Normal 5 2 2 5 2 4 5" xfId="31685"/>
    <cellStyle name="Normal 5 2 2 5 2 5" xfId="4585"/>
    <cellStyle name="Normal 5 2 2 5 2 5 2" xfId="11850"/>
    <cellStyle name="Normal 5 2 2 5 2 5 2 2" xfId="26228"/>
    <cellStyle name="Normal 5 2 2 5 2 5 2 2 2" xfId="54962"/>
    <cellStyle name="Normal 5 2 2 5 2 5 2 3" xfId="40638"/>
    <cellStyle name="Normal 5 2 2 5 2 5 3" xfId="19065"/>
    <cellStyle name="Normal 5 2 2 5 2 5 3 2" xfId="47800"/>
    <cellStyle name="Normal 5 2 2 5 2 5 4" xfId="33476"/>
    <cellStyle name="Normal 5 2 2 5 2 6" xfId="8257"/>
    <cellStyle name="Normal 5 2 2 5 2 6 2" xfId="22646"/>
    <cellStyle name="Normal 5 2 2 5 2 6 2 2" xfId="51381"/>
    <cellStyle name="Normal 5 2 2 5 2 6 3" xfId="37057"/>
    <cellStyle name="Normal 5 2 2 5 2 7" xfId="15483"/>
    <cellStyle name="Normal 5 2 2 5 2 7 2" xfId="44219"/>
    <cellStyle name="Normal 5 2 2 5 2 8" xfId="29895"/>
    <cellStyle name="Normal 5 2 2 5 3" xfId="1064"/>
    <cellStyle name="Normal 5 2 2 5 3 2" xfId="2047"/>
    <cellStyle name="Normal 5 2 2 5 3 2 2" xfId="3839"/>
    <cellStyle name="Normal 5 2 2 5 3 2 2 2" xfId="7498"/>
    <cellStyle name="Normal 5 2 2 5 3 2 2 2 2" xfId="14758"/>
    <cellStyle name="Normal 5 2 2 5 3 2 2 2 2 2" xfId="29136"/>
    <cellStyle name="Normal 5 2 2 5 3 2 2 2 2 2 2" xfId="57870"/>
    <cellStyle name="Normal 5 2 2 5 3 2 2 2 2 3" xfId="43546"/>
    <cellStyle name="Normal 5 2 2 5 3 2 2 2 3" xfId="21973"/>
    <cellStyle name="Normal 5 2 2 5 3 2 2 2 3 2" xfId="50708"/>
    <cellStyle name="Normal 5 2 2 5 3 2 2 2 4" xfId="36384"/>
    <cellStyle name="Normal 5 2 2 5 3 2 2 3" xfId="11171"/>
    <cellStyle name="Normal 5 2 2 5 3 2 2 3 2" xfId="25554"/>
    <cellStyle name="Normal 5 2 2 5 3 2 2 3 2 2" xfId="54289"/>
    <cellStyle name="Normal 5 2 2 5 3 2 2 3 3" xfId="39965"/>
    <cellStyle name="Normal 5 2 2 5 3 2 2 4" xfId="18391"/>
    <cellStyle name="Normal 5 2 2 5 3 2 2 4 2" xfId="47127"/>
    <cellStyle name="Normal 5 2 2 5 3 2 2 5" xfId="32803"/>
    <cellStyle name="Normal 5 2 2 5 3 2 3" xfId="5708"/>
    <cellStyle name="Normal 5 2 2 5 3 2 3 2" xfId="12968"/>
    <cellStyle name="Normal 5 2 2 5 3 2 3 2 2" xfId="27346"/>
    <cellStyle name="Normal 5 2 2 5 3 2 3 2 2 2" xfId="56080"/>
    <cellStyle name="Normal 5 2 2 5 3 2 3 2 3" xfId="41756"/>
    <cellStyle name="Normal 5 2 2 5 3 2 3 3" xfId="20183"/>
    <cellStyle name="Normal 5 2 2 5 3 2 3 3 2" xfId="48918"/>
    <cellStyle name="Normal 5 2 2 5 3 2 3 4" xfId="34594"/>
    <cellStyle name="Normal 5 2 2 5 3 2 4" xfId="9381"/>
    <cellStyle name="Normal 5 2 2 5 3 2 4 2" xfId="23764"/>
    <cellStyle name="Normal 5 2 2 5 3 2 4 2 2" xfId="52499"/>
    <cellStyle name="Normal 5 2 2 5 3 2 4 3" xfId="38175"/>
    <cellStyle name="Normal 5 2 2 5 3 2 5" xfId="16601"/>
    <cellStyle name="Normal 5 2 2 5 3 2 5 2" xfId="45337"/>
    <cellStyle name="Normal 5 2 2 5 3 2 6" xfId="31013"/>
    <cellStyle name="Normal 5 2 2 5 3 3" xfId="2943"/>
    <cellStyle name="Normal 5 2 2 5 3 3 2" xfId="6603"/>
    <cellStyle name="Normal 5 2 2 5 3 3 2 2" xfId="13863"/>
    <cellStyle name="Normal 5 2 2 5 3 3 2 2 2" xfId="28241"/>
    <cellStyle name="Normal 5 2 2 5 3 3 2 2 2 2" xfId="56975"/>
    <cellStyle name="Normal 5 2 2 5 3 3 2 2 3" xfId="42651"/>
    <cellStyle name="Normal 5 2 2 5 3 3 2 3" xfId="21078"/>
    <cellStyle name="Normal 5 2 2 5 3 3 2 3 2" xfId="49813"/>
    <cellStyle name="Normal 5 2 2 5 3 3 2 4" xfId="35489"/>
    <cellStyle name="Normal 5 2 2 5 3 3 3" xfId="10276"/>
    <cellStyle name="Normal 5 2 2 5 3 3 3 2" xfId="24659"/>
    <cellStyle name="Normal 5 2 2 5 3 3 3 2 2" xfId="53394"/>
    <cellStyle name="Normal 5 2 2 5 3 3 3 3" xfId="39070"/>
    <cellStyle name="Normal 5 2 2 5 3 3 4" xfId="17496"/>
    <cellStyle name="Normal 5 2 2 5 3 3 4 2" xfId="46232"/>
    <cellStyle name="Normal 5 2 2 5 3 3 5" xfId="31908"/>
    <cellStyle name="Normal 5 2 2 5 3 4" xfId="4808"/>
    <cellStyle name="Normal 5 2 2 5 3 4 2" xfId="12073"/>
    <cellStyle name="Normal 5 2 2 5 3 4 2 2" xfId="26451"/>
    <cellStyle name="Normal 5 2 2 5 3 4 2 2 2" xfId="55185"/>
    <cellStyle name="Normal 5 2 2 5 3 4 2 3" xfId="40861"/>
    <cellStyle name="Normal 5 2 2 5 3 4 3" xfId="19288"/>
    <cellStyle name="Normal 5 2 2 5 3 4 3 2" xfId="48023"/>
    <cellStyle name="Normal 5 2 2 5 3 4 4" xfId="33699"/>
    <cellStyle name="Normal 5 2 2 5 3 5" xfId="8480"/>
    <cellStyle name="Normal 5 2 2 5 3 5 2" xfId="22869"/>
    <cellStyle name="Normal 5 2 2 5 3 5 2 2" xfId="51604"/>
    <cellStyle name="Normal 5 2 2 5 3 5 3" xfId="37280"/>
    <cellStyle name="Normal 5 2 2 5 3 6" xfId="15706"/>
    <cellStyle name="Normal 5 2 2 5 3 6 2" xfId="44442"/>
    <cellStyle name="Normal 5 2 2 5 3 7" xfId="30118"/>
    <cellStyle name="Normal 5 2 2 5 4" xfId="1595"/>
    <cellStyle name="Normal 5 2 2 5 4 2" xfId="3392"/>
    <cellStyle name="Normal 5 2 2 5 4 2 2" xfId="7051"/>
    <cellStyle name="Normal 5 2 2 5 4 2 2 2" xfId="14311"/>
    <cellStyle name="Normal 5 2 2 5 4 2 2 2 2" xfId="28689"/>
    <cellStyle name="Normal 5 2 2 5 4 2 2 2 2 2" xfId="57423"/>
    <cellStyle name="Normal 5 2 2 5 4 2 2 2 3" xfId="43099"/>
    <cellStyle name="Normal 5 2 2 5 4 2 2 3" xfId="21526"/>
    <cellStyle name="Normal 5 2 2 5 4 2 2 3 2" xfId="50261"/>
    <cellStyle name="Normal 5 2 2 5 4 2 2 4" xfId="35937"/>
    <cellStyle name="Normal 5 2 2 5 4 2 3" xfId="10724"/>
    <cellStyle name="Normal 5 2 2 5 4 2 3 2" xfId="25107"/>
    <cellStyle name="Normal 5 2 2 5 4 2 3 2 2" xfId="53842"/>
    <cellStyle name="Normal 5 2 2 5 4 2 3 3" xfId="39518"/>
    <cellStyle name="Normal 5 2 2 5 4 2 4" xfId="17944"/>
    <cellStyle name="Normal 5 2 2 5 4 2 4 2" xfId="46680"/>
    <cellStyle name="Normal 5 2 2 5 4 2 5" xfId="32356"/>
    <cellStyle name="Normal 5 2 2 5 4 3" xfId="5261"/>
    <cellStyle name="Normal 5 2 2 5 4 3 2" xfId="12521"/>
    <cellStyle name="Normal 5 2 2 5 4 3 2 2" xfId="26899"/>
    <cellStyle name="Normal 5 2 2 5 4 3 2 2 2" xfId="55633"/>
    <cellStyle name="Normal 5 2 2 5 4 3 2 3" xfId="41309"/>
    <cellStyle name="Normal 5 2 2 5 4 3 3" xfId="19736"/>
    <cellStyle name="Normal 5 2 2 5 4 3 3 2" xfId="48471"/>
    <cellStyle name="Normal 5 2 2 5 4 3 4" xfId="34147"/>
    <cellStyle name="Normal 5 2 2 5 4 4" xfId="8934"/>
    <cellStyle name="Normal 5 2 2 5 4 4 2" xfId="23317"/>
    <cellStyle name="Normal 5 2 2 5 4 4 2 2" xfId="52052"/>
    <cellStyle name="Normal 5 2 2 5 4 4 3" xfId="37728"/>
    <cellStyle name="Normal 5 2 2 5 4 5" xfId="16154"/>
    <cellStyle name="Normal 5 2 2 5 4 5 2" xfId="44890"/>
    <cellStyle name="Normal 5 2 2 5 4 6" xfId="30566"/>
    <cellStyle name="Normal 5 2 2 5 5" xfId="2496"/>
    <cellStyle name="Normal 5 2 2 5 5 2" xfId="6156"/>
    <cellStyle name="Normal 5 2 2 5 5 2 2" xfId="13416"/>
    <cellStyle name="Normal 5 2 2 5 5 2 2 2" xfId="27794"/>
    <cellStyle name="Normal 5 2 2 5 5 2 2 2 2" xfId="56528"/>
    <cellStyle name="Normal 5 2 2 5 5 2 2 3" xfId="42204"/>
    <cellStyle name="Normal 5 2 2 5 5 2 3" xfId="20631"/>
    <cellStyle name="Normal 5 2 2 5 5 2 3 2" xfId="49366"/>
    <cellStyle name="Normal 5 2 2 5 5 2 4" xfId="35042"/>
    <cellStyle name="Normal 5 2 2 5 5 3" xfId="9829"/>
    <cellStyle name="Normal 5 2 2 5 5 3 2" xfId="24212"/>
    <cellStyle name="Normal 5 2 2 5 5 3 2 2" xfId="52947"/>
    <cellStyle name="Normal 5 2 2 5 5 3 3" xfId="38623"/>
    <cellStyle name="Normal 5 2 2 5 5 4" xfId="17049"/>
    <cellStyle name="Normal 5 2 2 5 5 4 2" xfId="45785"/>
    <cellStyle name="Normal 5 2 2 5 5 5" xfId="31461"/>
    <cellStyle name="Normal 5 2 2 5 6" xfId="4358"/>
    <cellStyle name="Normal 5 2 2 5 6 2" xfId="11626"/>
    <cellStyle name="Normal 5 2 2 5 6 2 2" xfId="26004"/>
    <cellStyle name="Normal 5 2 2 5 6 2 2 2" xfId="54738"/>
    <cellStyle name="Normal 5 2 2 5 6 2 3" xfId="40414"/>
    <cellStyle name="Normal 5 2 2 5 6 3" xfId="18841"/>
    <cellStyle name="Normal 5 2 2 5 6 3 2" xfId="47576"/>
    <cellStyle name="Normal 5 2 2 5 6 4" xfId="33252"/>
    <cellStyle name="Normal 5 2 2 5 7" xfId="8029"/>
    <cellStyle name="Normal 5 2 2 5 7 2" xfId="22422"/>
    <cellStyle name="Normal 5 2 2 5 7 2 2" xfId="51157"/>
    <cellStyle name="Normal 5 2 2 5 7 3" xfId="36833"/>
    <cellStyle name="Normal 5 2 2 5 8" xfId="15259"/>
    <cellStyle name="Normal 5 2 2 5 8 2" xfId="43995"/>
    <cellStyle name="Normal 5 2 2 5 9" xfId="29671"/>
    <cellStyle name="Normal 5 2 2 6" xfId="725"/>
    <cellStyle name="Normal 5 2 2 6 2" xfId="1176"/>
    <cellStyle name="Normal 5 2 2 6 2 2" xfId="2159"/>
    <cellStyle name="Normal 5 2 2 6 2 2 2" xfId="3951"/>
    <cellStyle name="Normal 5 2 2 6 2 2 2 2" xfId="7610"/>
    <cellStyle name="Normal 5 2 2 6 2 2 2 2 2" xfId="14870"/>
    <cellStyle name="Normal 5 2 2 6 2 2 2 2 2 2" xfId="29248"/>
    <cellStyle name="Normal 5 2 2 6 2 2 2 2 2 2 2" xfId="57982"/>
    <cellStyle name="Normal 5 2 2 6 2 2 2 2 2 3" xfId="43658"/>
    <cellStyle name="Normal 5 2 2 6 2 2 2 2 3" xfId="22085"/>
    <cellStyle name="Normal 5 2 2 6 2 2 2 2 3 2" xfId="50820"/>
    <cellStyle name="Normal 5 2 2 6 2 2 2 2 4" xfId="36496"/>
    <cellStyle name="Normal 5 2 2 6 2 2 2 3" xfId="11283"/>
    <cellStyle name="Normal 5 2 2 6 2 2 2 3 2" xfId="25666"/>
    <cellStyle name="Normal 5 2 2 6 2 2 2 3 2 2" xfId="54401"/>
    <cellStyle name="Normal 5 2 2 6 2 2 2 3 3" xfId="40077"/>
    <cellStyle name="Normal 5 2 2 6 2 2 2 4" xfId="18503"/>
    <cellStyle name="Normal 5 2 2 6 2 2 2 4 2" xfId="47239"/>
    <cellStyle name="Normal 5 2 2 6 2 2 2 5" xfId="32915"/>
    <cellStyle name="Normal 5 2 2 6 2 2 3" xfId="5820"/>
    <cellStyle name="Normal 5 2 2 6 2 2 3 2" xfId="13080"/>
    <cellStyle name="Normal 5 2 2 6 2 2 3 2 2" xfId="27458"/>
    <cellStyle name="Normal 5 2 2 6 2 2 3 2 2 2" xfId="56192"/>
    <cellStyle name="Normal 5 2 2 6 2 2 3 2 3" xfId="41868"/>
    <cellStyle name="Normal 5 2 2 6 2 2 3 3" xfId="20295"/>
    <cellStyle name="Normal 5 2 2 6 2 2 3 3 2" xfId="49030"/>
    <cellStyle name="Normal 5 2 2 6 2 2 3 4" xfId="34706"/>
    <cellStyle name="Normal 5 2 2 6 2 2 4" xfId="9493"/>
    <cellStyle name="Normal 5 2 2 6 2 2 4 2" xfId="23876"/>
    <cellStyle name="Normal 5 2 2 6 2 2 4 2 2" xfId="52611"/>
    <cellStyle name="Normal 5 2 2 6 2 2 4 3" xfId="38287"/>
    <cellStyle name="Normal 5 2 2 6 2 2 5" xfId="16713"/>
    <cellStyle name="Normal 5 2 2 6 2 2 5 2" xfId="45449"/>
    <cellStyle name="Normal 5 2 2 6 2 2 6" xfId="31125"/>
    <cellStyle name="Normal 5 2 2 6 2 3" xfId="3055"/>
    <cellStyle name="Normal 5 2 2 6 2 3 2" xfId="6715"/>
    <cellStyle name="Normal 5 2 2 6 2 3 2 2" xfId="13975"/>
    <cellStyle name="Normal 5 2 2 6 2 3 2 2 2" xfId="28353"/>
    <cellStyle name="Normal 5 2 2 6 2 3 2 2 2 2" xfId="57087"/>
    <cellStyle name="Normal 5 2 2 6 2 3 2 2 3" xfId="42763"/>
    <cellStyle name="Normal 5 2 2 6 2 3 2 3" xfId="21190"/>
    <cellStyle name="Normal 5 2 2 6 2 3 2 3 2" xfId="49925"/>
    <cellStyle name="Normal 5 2 2 6 2 3 2 4" xfId="35601"/>
    <cellStyle name="Normal 5 2 2 6 2 3 3" xfId="10388"/>
    <cellStyle name="Normal 5 2 2 6 2 3 3 2" xfId="24771"/>
    <cellStyle name="Normal 5 2 2 6 2 3 3 2 2" xfId="53506"/>
    <cellStyle name="Normal 5 2 2 6 2 3 3 3" xfId="39182"/>
    <cellStyle name="Normal 5 2 2 6 2 3 4" xfId="17608"/>
    <cellStyle name="Normal 5 2 2 6 2 3 4 2" xfId="46344"/>
    <cellStyle name="Normal 5 2 2 6 2 3 5" xfId="32020"/>
    <cellStyle name="Normal 5 2 2 6 2 4" xfId="4920"/>
    <cellStyle name="Normal 5 2 2 6 2 4 2" xfId="12185"/>
    <cellStyle name="Normal 5 2 2 6 2 4 2 2" xfId="26563"/>
    <cellStyle name="Normal 5 2 2 6 2 4 2 2 2" xfId="55297"/>
    <cellStyle name="Normal 5 2 2 6 2 4 2 3" xfId="40973"/>
    <cellStyle name="Normal 5 2 2 6 2 4 3" xfId="19400"/>
    <cellStyle name="Normal 5 2 2 6 2 4 3 2" xfId="48135"/>
    <cellStyle name="Normal 5 2 2 6 2 4 4" xfId="33811"/>
    <cellStyle name="Normal 5 2 2 6 2 5" xfId="8592"/>
    <cellStyle name="Normal 5 2 2 6 2 5 2" xfId="22981"/>
    <cellStyle name="Normal 5 2 2 6 2 5 2 2" xfId="51716"/>
    <cellStyle name="Normal 5 2 2 6 2 5 3" xfId="37392"/>
    <cellStyle name="Normal 5 2 2 6 2 6" xfId="15818"/>
    <cellStyle name="Normal 5 2 2 6 2 6 2" xfId="44554"/>
    <cellStyle name="Normal 5 2 2 6 2 7" xfId="30230"/>
    <cellStyle name="Normal 5 2 2 6 3" xfId="1712"/>
    <cellStyle name="Normal 5 2 2 6 3 2" xfId="3504"/>
    <cellStyle name="Normal 5 2 2 6 3 2 2" xfId="7163"/>
    <cellStyle name="Normal 5 2 2 6 3 2 2 2" xfId="14423"/>
    <cellStyle name="Normal 5 2 2 6 3 2 2 2 2" xfId="28801"/>
    <cellStyle name="Normal 5 2 2 6 3 2 2 2 2 2" xfId="57535"/>
    <cellStyle name="Normal 5 2 2 6 3 2 2 2 3" xfId="43211"/>
    <cellStyle name="Normal 5 2 2 6 3 2 2 3" xfId="21638"/>
    <cellStyle name="Normal 5 2 2 6 3 2 2 3 2" xfId="50373"/>
    <cellStyle name="Normal 5 2 2 6 3 2 2 4" xfId="36049"/>
    <cellStyle name="Normal 5 2 2 6 3 2 3" xfId="10836"/>
    <cellStyle name="Normal 5 2 2 6 3 2 3 2" xfId="25219"/>
    <cellStyle name="Normal 5 2 2 6 3 2 3 2 2" xfId="53954"/>
    <cellStyle name="Normal 5 2 2 6 3 2 3 3" xfId="39630"/>
    <cellStyle name="Normal 5 2 2 6 3 2 4" xfId="18056"/>
    <cellStyle name="Normal 5 2 2 6 3 2 4 2" xfId="46792"/>
    <cellStyle name="Normal 5 2 2 6 3 2 5" xfId="32468"/>
    <cellStyle name="Normal 5 2 2 6 3 3" xfId="5373"/>
    <cellStyle name="Normal 5 2 2 6 3 3 2" xfId="12633"/>
    <cellStyle name="Normal 5 2 2 6 3 3 2 2" xfId="27011"/>
    <cellStyle name="Normal 5 2 2 6 3 3 2 2 2" xfId="55745"/>
    <cellStyle name="Normal 5 2 2 6 3 3 2 3" xfId="41421"/>
    <cellStyle name="Normal 5 2 2 6 3 3 3" xfId="19848"/>
    <cellStyle name="Normal 5 2 2 6 3 3 3 2" xfId="48583"/>
    <cellStyle name="Normal 5 2 2 6 3 3 4" xfId="34259"/>
    <cellStyle name="Normal 5 2 2 6 3 4" xfId="9046"/>
    <cellStyle name="Normal 5 2 2 6 3 4 2" xfId="23429"/>
    <cellStyle name="Normal 5 2 2 6 3 4 2 2" xfId="52164"/>
    <cellStyle name="Normal 5 2 2 6 3 4 3" xfId="37840"/>
    <cellStyle name="Normal 5 2 2 6 3 5" xfId="16266"/>
    <cellStyle name="Normal 5 2 2 6 3 5 2" xfId="45002"/>
    <cellStyle name="Normal 5 2 2 6 3 6" xfId="30678"/>
    <cellStyle name="Normal 5 2 2 6 4" xfId="2608"/>
    <cellStyle name="Normal 5 2 2 6 4 2" xfId="6268"/>
    <cellStyle name="Normal 5 2 2 6 4 2 2" xfId="13528"/>
    <cellStyle name="Normal 5 2 2 6 4 2 2 2" xfId="27906"/>
    <cellStyle name="Normal 5 2 2 6 4 2 2 2 2" xfId="56640"/>
    <cellStyle name="Normal 5 2 2 6 4 2 2 3" xfId="42316"/>
    <cellStyle name="Normal 5 2 2 6 4 2 3" xfId="20743"/>
    <cellStyle name="Normal 5 2 2 6 4 2 3 2" xfId="49478"/>
    <cellStyle name="Normal 5 2 2 6 4 2 4" xfId="35154"/>
    <cellStyle name="Normal 5 2 2 6 4 3" xfId="9941"/>
    <cellStyle name="Normal 5 2 2 6 4 3 2" xfId="24324"/>
    <cellStyle name="Normal 5 2 2 6 4 3 2 2" xfId="53059"/>
    <cellStyle name="Normal 5 2 2 6 4 3 3" xfId="38735"/>
    <cellStyle name="Normal 5 2 2 6 4 4" xfId="17161"/>
    <cellStyle name="Normal 5 2 2 6 4 4 2" xfId="45897"/>
    <cellStyle name="Normal 5 2 2 6 4 5" xfId="31573"/>
    <cellStyle name="Normal 5 2 2 6 5" xfId="4472"/>
    <cellStyle name="Normal 5 2 2 6 5 2" xfId="11738"/>
    <cellStyle name="Normal 5 2 2 6 5 2 2" xfId="26116"/>
    <cellStyle name="Normal 5 2 2 6 5 2 2 2" xfId="54850"/>
    <cellStyle name="Normal 5 2 2 6 5 2 3" xfId="40526"/>
    <cellStyle name="Normal 5 2 2 6 5 3" xfId="18953"/>
    <cellStyle name="Normal 5 2 2 6 5 3 2" xfId="47688"/>
    <cellStyle name="Normal 5 2 2 6 5 4" xfId="33364"/>
    <cellStyle name="Normal 5 2 2 6 6" xfId="8145"/>
    <cellStyle name="Normal 5 2 2 6 6 2" xfId="22534"/>
    <cellStyle name="Normal 5 2 2 6 6 2 2" xfId="51269"/>
    <cellStyle name="Normal 5 2 2 6 6 3" xfId="36945"/>
    <cellStyle name="Normal 5 2 2 6 7" xfId="15371"/>
    <cellStyle name="Normal 5 2 2 6 7 2" xfId="44107"/>
    <cellStyle name="Normal 5 2 2 6 8" xfId="29783"/>
    <cellStyle name="Normal 5 2 2 7" xfId="952"/>
    <cellStyle name="Normal 5 2 2 7 2" xfId="1935"/>
    <cellStyle name="Normal 5 2 2 7 2 2" xfId="3727"/>
    <cellStyle name="Normal 5 2 2 7 2 2 2" xfId="7386"/>
    <cellStyle name="Normal 5 2 2 7 2 2 2 2" xfId="14646"/>
    <cellStyle name="Normal 5 2 2 7 2 2 2 2 2" xfId="29024"/>
    <cellStyle name="Normal 5 2 2 7 2 2 2 2 2 2" xfId="57758"/>
    <cellStyle name="Normal 5 2 2 7 2 2 2 2 3" xfId="43434"/>
    <cellStyle name="Normal 5 2 2 7 2 2 2 3" xfId="21861"/>
    <cellStyle name="Normal 5 2 2 7 2 2 2 3 2" xfId="50596"/>
    <cellStyle name="Normal 5 2 2 7 2 2 2 4" xfId="36272"/>
    <cellStyle name="Normal 5 2 2 7 2 2 3" xfId="11059"/>
    <cellStyle name="Normal 5 2 2 7 2 2 3 2" xfId="25442"/>
    <cellStyle name="Normal 5 2 2 7 2 2 3 2 2" xfId="54177"/>
    <cellStyle name="Normal 5 2 2 7 2 2 3 3" xfId="39853"/>
    <cellStyle name="Normal 5 2 2 7 2 2 4" xfId="18279"/>
    <cellStyle name="Normal 5 2 2 7 2 2 4 2" xfId="47015"/>
    <cellStyle name="Normal 5 2 2 7 2 2 5" xfId="32691"/>
    <cellStyle name="Normal 5 2 2 7 2 3" xfId="5596"/>
    <cellStyle name="Normal 5 2 2 7 2 3 2" xfId="12856"/>
    <cellStyle name="Normal 5 2 2 7 2 3 2 2" xfId="27234"/>
    <cellStyle name="Normal 5 2 2 7 2 3 2 2 2" xfId="55968"/>
    <cellStyle name="Normal 5 2 2 7 2 3 2 3" xfId="41644"/>
    <cellStyle name="Normal 5 2 2 7 2 3 3" xfId="20071"/>
    <cellStyle name="Normal 5 2 2 7 2 3 3 2" xfId="48806"/>
    <cellStyle name="Normal 5 2 2 7 2 3 4" xfId="34482"/>
    <cellStyle name="Normal 5 2 2 7 2 4" xfId="9269"/>
    <cellStyle name="Normal 5 2 2 7 2 4 2" xfId="23652"/>
    <cellStyle name="Normal 5 2 2 7 2 4 2 2" xfId="52387"/>
    <cellStyle name="Normal 5 2 2 7 2 4 3" xfId="38063"/>
    <cellStyle name="Normal 5 2 2 7 2 5" xfId="16489"/>
    <cellStyle name="Normal 5 2 2 7 2 5 2" xfId="45225"/>
    <cellStyle name="Normal 5 2 2 7 2 6" xfId="30901"/>
    <cellStyle name="Normal 5 2 2 7 3" xfId="2831"/>
    <cellStyle name="Normal 5 2 2 7 3 2" xfId="6491"/>
    <cellStyle name="Normal 5 2 2 7 3 2 2" xfId="13751"/>
    <cellStyle name="Normal 5 2 2 7 3 2 2 2" xfId="28129"/>
    <cellStyle name="Normal 5 2 2 7 3 2 2 2 2" xfId="56863"/>
    <cellStyle name="Normal 5 2 2 7 3 2 2 3" xfId="42539"/>
    <cellStyle name="Normal 5 2 2 7 3 2 3" xfId="20966"/>
    <cellStyle name="Normal 5 2 2 7 3 2 3 2" xfId="49701"/>
    <cellStyle name="Normal 5 2 2 7 3 2 4" xfId="35377"/>
    <cellStyle name="Normal 5 2 2 7 3 3" xfId="10164"/>
    <cellStyle name="Normal 5 2 2 7 3 3 2" xfId="24547"/>
    <cellStyle name="Normal 5 2 2 7 3 3 2 2" xfId="53282"/>
    <cellStyle name="Normal 5 2 2 7 3 3 3" xfId="38958"/>
    <cellStyle name="Normal 5 2 2 7 3 4" xfId="17384"/>
    <cellStyle name="Normal 5 2 2 7 3 4 2" xfId="46120"/>
    <cellStyle name="Normal 5 2 2 7 3 5" xfId="31796"/>
    <cellStyle name="Normal 5 2 2 7 4" xfId="4696"/>
    <cellStyle name="Normal 5 2 2 7 4 2" xfId="11961"/>
    <cellStyle name="Normal 5 2 2 7 4 2 2" xfId="26339"/>
    <cellStyle name="Normal 5 2 2 7 4 2 2 2" xfId="55073"/>
    <cellStyle name="Normal 5 2 2 7 4 2 3" xfId="40749"/>
    <cellStyle name="Normal 5 2 2 7 4 3" xfId="19176"/>
    <cellStyle name="Normal 5 2 2 7 4 3 2" xfId="47911"/>
    <cellStyle name="Normal 5 2 2 7 4 4" xfId="33587"/>
    <cellStyle name="Normal 5 2 2 7 5" xfId="8368"/>
    <cellStyle name="Normal 5 2 2 7 5 2" xfId="22757"/>
    <cellStyle name="Normal 5 2 2 7 5 2 2" xfId="51492"/>
    <cellStyle name="Normal 5 2 2 7 5 3" xfId="37168"/>
    <cellStyle name="Normal 5 2 2 7 6" xfId="15594"/>
    <cellStyle name="Normal 5 2 2 7 6 2" xfId="44330"/>
    <cellStyle name="Normal 5 2 2 7 7" xfId="30006"/>
    <cellStyle name="Normal 5 2 2 8" xfId="1456"/>
    <cellStyle name="Normal 5 2 2 8 2" xfId="3280"/>
    <cellStyle name="Normal 5 2 2 8 2 2" xfId="6939"/>
    <cellStyle name="Normal 5 2 2 8 2 2 2" xfId="14199"/>
    <cellStyle name="Normal 5 2 2 8 2 2 2 2" xfId="28577"/>
    <cellStyle name="Normal 5 2 2 8 2 2 2 2 2" xfId="57311"/>
    <cellStyle name="Normal 5 2 2 8 2 2 2 3" xfId="42987"/>
    <cellStyle name="Normal 5 2 2 8 2 2 3" xfId="21414"/>
    <cellStyle name="Normal 5 2 2 8 2 2 3 2" xfId="50149"/>
    <cellStyle name="Normal 5 2 2 8 2 2 4" xfId="35825"/>
    <cellStyle name="Normal 5 2 2 8 2 3" xfId="10612"/>
    <cellStyle name="Normal 5 2 2 8 2 3 2" xfId="24995"/>
    <cellStyle name="Normal 5 2 2 8 2 3 2 2" xfId="53730"/>
    <cellStyle name="Normal 5 2 2 8 2 3 3" xfId="39406"/>
    <cellStyle name="Normal 5 2 2 8 2 4" xfId="17832"/>
    <cellStyle name="Normal 5 2 2 8 2 4 2" xfId="46568"/>
    <cellStyle name="Normal 5 2 2 8 2 5" xfId="32244"/>
    <cellStyle name="Normal 5 2 2 8 3" xfId="5147"/>
    <cellStyle name="Normal 5 2 2 8 3 2" xfId="12409"/>
    <cellStyle name="Normal 5 2 2 8 3 2 2" xfId="26787"/>
    <cellStyle name="Normal 5 2 2 8 3 2 2 2" xfId="55521"/>
    <cellStyle name="Normal 5 2 2 8 3 2 3" xfId="41197"/>
    <cellStyle name="Normal 5 2 2 8 3 3" xfId="19624"/>
    <cellStyle name="Normal 5 2 2 8 3 3 2" xfId="48359"/>
    <cellStyle name="Normal 5 2 2 8 3 4" xfId="34035"/>
    <cellStyle name="Normal 5 2 2 8 4" xfId="8819"/>
    <cellStyle name="Normal 5 2 2 8 4 2" xfId="23205"/>
    <cellStyle name="Normal 5 2 2 8 4 2 2" xfId="51940"/>
    <cellStyle name="Normal 5 2 2 8 4 3" xfId="37616"/>
    <cellStyle name="Normal 5 2 2 8 5" xfId="16042"/>
    <cellStyle name="Normal 5 2 2 8 5 2" xfId="44778"/>
    <cellStyle name="Normal 5 2 2 8 6" xfId="30454"/>
    <cellStyle name="Normal 5 2 2 9" xfId="2384"/>
    <cellStyle name="Normal 5 2 2 9 2" xfId="6044"/>
    <cellStyle name="Normal 5 2 2 9 2 2" xfId="13304"/>
    <cellStyle name="Normal 5 2 2 9 2 2 2" xfId="27682"/>
    <cellStyle name="Normal 5 2 2 9 2 2 2 2" xfId="56416"/>
    <cellStyle name="Normal 5 2 2 9 2 2 3" xfId="42092"/>
    <cellStyle name="Normal 5 2 2 9 2 3" xfId="20519"/>
    <cellStyle name="Normal 5 2 2 9 2 3 2" xfId="49254"/>
    <cellStyle name="Normal 5 2 2 9 2 4" xfId="34930"/>
    <cellStyle name="Normal 5 2 2 9 3" xfId="9717"/>
    <cellStyle name="Normal 5 2 2 9 3 2" xfId="24100"/>
    <cellStyle name="Normal 5 2 2 9 3 2 2" xfId="52835"/>
    <cellStyle name="Normal 5 2 2 9 3 3" xfId="38511"/>
    <cellStyle name="Normal 5 2 2 9 4" xfId="16937"/>
    <cellStyle name="Normal 5 2 2 9 4 2" xfId="45673"/>
    <cellStyle name="Normal 5 2 2 9 5" xfId="31349"/>
    <cellStyle name="Normal 5 2 3" xfId="270"/>
    <cellStyle name="Normal 5 2 3 10" xfId="7912"/>
    <cellStyle name="Normal 5 2 3 10 2" xfId="22317"/>
    <cellStyle name="Normal 5 2 3 10 2 2" xfId="51052"/>
    <cellStyle name="Normal 5 2 3 10 3" xfId="36728"/>
    <cellStyle name="Normal 5 2 3 11" xfId="15154"/>
    <cellStyle name="Normal 5 2 3 11 2" xfId="43890"/>
    <cellStyle name="Normal 5 2 3 12" xfId="29566"/>
    <cellStyle name="Normal 5 2 3 2" xfId="360"/>
    <cellStyle name="Normal 5 2 3 2 10" xfId="15182"/>
    <cellStyle name="Normal 5 2 3 2 10 2" xfId="43918"/>
    <cellStyle name="Normal 5 2 3 2 11" xfId="29594"/>
    <cellStyle name="Normal 5 2 3 2 2" xfId="460"/>
    <cellStyle name="Normal 5 2 3 2 2 10" xfId="29650"/>
    <cellStyle name="Normal 5 2 3 2 2 2" xfId="660"/>
    <cellStyle name="Normal 5 2 3 2 2 2 2" xfId="932"/>
    <cellStyle name="Normal 5 2 3 2 2 2 2 2" xfId="1379"/>
    <cellStyle name="Normal 5 2 3 2 2 2 2 2 2" xfId="2362"/>
    <cellStyle name="Normal 5 2 3 2 2 2 2 2 2 2" xfId="4154"/>
    <cellStyle name="Normal 5 2 3 2 2 2 2 2 2 2 2" xfId="7813"/>
    <cellStyle name="Normal 5 2 3 2 2 2 2 2 2 2 2 2" xfId="15073"/>
    <cellStyle name="Normal 5 2 3 2 2 2 2 2 2 2 2 2 2" xfId="29451"/>
    <cellStyle name="Normal 5 2 3 2 2 2 2 2 2 2 2 2 2 2" xfId="58185"/>
    <cellStyle name="Normal 5 2 3 2 2 2 2 2 2 2 2 2 3" xfId="43861"/>
    <cellStyle name="Normal 5 2 3 2 2 2 2 2 2 2 2 3" xfId="22288"/>
    <cellStyle name="Normal 5 2 3 2 2 2 2 2 2 2 2 3 2" xfId="51023"/>
    <cellStyle name="Normal 5 2 3 2 2 2 2 2 2 2 2 4" xfId="36699"/>
    <cellStyle name="Normal 5 2 3 2 2 2 2 2 2 2 3" xfId="11486"/>
    <cellStyle name="Normal 5 2 3 2 2 2 2 2 2 2 3 2" xfId="25869"/>
    <cellStyle name="Normal 5 2 3 2 2 2 2 2 2 2 3 2 2" xfId="54604"/>
    <cellStyle name="Normal 5 2 3 2 2 2 2 2 2 2 3 3" xfId="40280"/>
    <cellStyle name="Normal 5 2 3 2 2 2 2 2 2 2 4" xfId="18706"/>
    <cellStyle name="Normal 5 2 3 2 2 2 2 2 2 2 4 2" xfId="47442"/>
    <cellStyle name="Normal 5 2 3 2 2 2 2 2 2 2 5" xfId="33118"/>
    <cellStyle name="Normal 5 2 3 2 2 2 2 2 2 3" xfId="6023"/>
    <cellStyle name="Normal 5 2 3 2 2 2 2 2 2 3 2" xfId="13283"/>
    <cellStyle name="Normal 5 2 3 2 2 2 2 2 2 3 2 2" xfId="27661"/>
    <cellStyle name="Normal 5 2 3 2 2 2 2 2 2 3 2 2 2" xfId="56395"/>
    <cellStyle name="Normal 5 2 3 2 2 2 2 2 2 3 2 3" xfId="42071"/>
    <cellStyle name="Normal 5 2 3 2 2 2 2 2 2 3 3" xfId="20498"/>
    <cellStyle name="Normal 5 2 3 2 2 2 2 2 2 3 3 2" xfId="49233"/>
    <cellStyle name="Normal 5 2 3 2 2 2 2 2 2 3 4" xfId="34909"/>
    <cellStyle name="Normal 5 2 3 2 2 2 2 2 2 4" xfId="9696"/>
    <cellStyle name="Normal 5 2 3 2 2 2 2 2 2 4 2" xfId="24079"/>
    <cellStyle name="Normal 5 2 3 2 2 2 2 2 2 4 2 2" xfId="52814"/>
    <cellStyle name="Normal 5 2 3 2 2 2 2 2 2 4 3" xfId="38490"/>
    <cellStyle name="Normal 5 2 3 2 2 2 2 2 2 5" xfId="16916"/>
    <cellStyle name="Normal 5 2 3 2 2 2 2 2 2 5 2" xfId="45652"/>
    <cellStyle name="Normal 5 2 3 2 2 2 2 2 2 6" xfId="31328"/>
    <cellStyle name="Normal 5 2 3 2 2 2 2 2 3" xfId="3258"/>
    <cellStyle name="Normal 5 2 3 2 2 2 2 2 3 2" xfId="6918"/>
    <cellStyle name="Normal 5 2 3 2 2 2 2 2 3 2 2" xfId="14178"/>
    <cellStyle name="Normal 5 2 3 2 2 2 2 2 3 2 2 2" xfId="28556"/>
    <cellStyle name="Normal 5 2 3 2 2 2 2 2 3 2 2 2 2" xfId="57290"/>
    <cellStyle name="Normal 5 2 3 2 2 2 2 2 3 2 2 3" xfId="42966"/>
    <cellStyle name="Normal 5 2 3 2 2 2 2 2 3 2 3" xfId="21393"/>
    <cellStyle name="Normal 5 2 3 2 2 2 2 2 3 2 3 2" xfId="50128"/>
    <cellStyle name="Normal 5 2 3 2 2 2 2 2 3 2 4" xfId="35804"/>
    <cellStyle name="Normal 5 2 3 2 2 2 2 2 3 3" xfId="10591"/>
    <cellStyle name="Normal 5 2 3 2 2 2 2 2 3 3 2" xfId="24974"/>
    <cellStyle name="Normal 5 2 3 2 2 2 2 2 3 3 2 2" xfId="53709"/>
    <cellStyle name="Normal 5 2 3 2 2 2 2 2 3 3 3" xfId="39385"/>
    <cellStyle name="Normal 5 2 3 2 2 2 2 2 3 4" xfId="17811"/>
    <cellStyle name="Normal 5 2 3 2 2 2 2 2 3 4 2" xfId="46547"/>
    <cellStyle name="Normal 5 2 3 2 2 2 2 2 3 5" xfId="32223"/>
    <cellStyle name="Normal 5 2 3 2 2 2 2 2 4" xfId="5123"/>
    <cellStyle name="Normal 5 2 3 2 2 2 2 2 4 2" xfId="12388"/>
    <cellStyle name="Normal 5 2 3 2 2 2 2 2 4 2 2" xfId="26766"/>
    <cellStyle name="Normal 5 2 3 2 2 2 2 2 4 2 2 2" xfId="55500"/>
    <cellStyle name="Normal 5 2 3 2 2 2 2 2 4 2 3" xfId="41176"/>
    <cellStyle name="Normal 5 2 3 2 2 2 2 2 4 3" xfId="19603"/>
    <cellStyle name="Normal 5 2 3 2 2 2 2 2 4 3 2" xfId="48338"/>
    <cellStyle name="Normal 5 2 3 2 2 2 2 2 4 4" xfId="34014"/>
    <cellStyle name="Normal 5 2 3 2 2 2 2 2 5" xfId="8795"/>
    <cellStyle name="Normal 5 2 3 2 2 2 2 2 5 2" xfId="23184"/>
    <cellStyle name="Normal 5 2 3 2 2 2 2 2 5 2 2" xfId="51919"/>
    <cellStyle name="Normal 5 2 3 2 2 2 2 2 5 3" xfId="37595"/>
    <cellStyle name="Normal 5 2 3 2 2 2 2 2 6" xfId="16021"/>
    <cellStyle name="Normal 5 2 3 2 2 2 2 2 6 2" xfId="44757"/>
    <cellStyle name="Normal 5 2 3 2 2 2 2 2 7" xfId="30433"/>
    <cellStyle name="Normal 5 2 3 2 2 2 2 3" xfId="1915"/>
    <cellStyle name="Normal 5 2 3 2 2 2 2 3 2" xfId="3707"/>
    <cellStyle name="Normal 5 2 3 2 2 2 2 3 2 2" xfId="7366"/>
    <cellStyle name="Normal 5 2 3 2 2 2 2 3 2 2 2" xfId="14626"/>
    <cellStyle name="Normal 5 2 3 2 2 2 2 3 2 2 2 2" xfId="29004"/>
    <cellStyle name="Normal 5 2 3 2 2 2 2 3 2 2 2 2 2" xfId="57738"/>
    <cellStyle name="Normal 5 2 3 2 2 2 2 3 2 2 2 3" xfId="43414"/>
    <cellStyle name="Normal 5 2 3 2 2 2 2 3 2 2 3" xfId="21841"/>
    <cellStyle name="Normal 5 2 3 2 2 2 2 3 2 2 3 2" xfId="50576"/>
    <cellStyle name="Normal 5 2 3 2 2 2 2 3 2 2 4" xfId="36252"/>
    <cellStyle name="Normal 5 2 3 2 2 2 2 3 2 3" xfId="11039"/>
    <cellStyle name="Normal 5 2 3 2 2 2 2 3 2 3 2" xfId="25422"/>
    <cellStyle name="Normal 5 2 3 2 2 2 2 3 2 3 2 2" xfId="54157"/>
    <cellStyle name="Normal 5 2 3 2 2 2 2 3 2 3 3" xfId="39833"/>
    <cellStyle name="Normal 5 2 3 2 2 2 2 3 2 4" xfId="18259"/>
    <cellStyle name="Normal 5 2 3 2 2 2 2 3 2 4 2" xfId="46995"/>
    <cellStyle name="Normal 5 2 3 2 2 2 2 3 2 5" xfId="32671"/>
    <cellStyle name="Normal 5 2 3 2 2 2 2 3 3" xfId="5576"/>
    <cellStyle name="Normal 5 2 3 2 2 2 2 3 3 2" xfId="12836"/>
    <cellStyle name="Normal 5 2 3 2 2 2 2 3 3 2 2" xfId="27214"/>
    <cellStyle name="Normal 5 2 3 2 2 2 2 3 3 2 2 2" xfId="55948"/>
    <cellStyle name="Normal 5 2 3 2 2 2 2 3 3 2 3" xfId="41624"/>
    <cellStyle name="Normal 5 2 3 2 2 2 2 3 3 3" xfId="20051"/>
    <cellStyle name="Normal 5 2 3 2 2 2 2 3 3 3 2" xfId="48786"/>
    <cellStyle name="Normal 5 2 3 2 2 2 2 3 3 4" xfId="34462"/>
    <cellStyle name="Normal 5 2 3 2 2 2 2 3 4" xfId="9249"/>
    <cellStyle name="Normal 5 2 3 2 2 2 2 3 4 2" xfId="23632"/>
    <cellStyle name="Normal 5 2 3 2 2 2 2 3 4 2 2" xfId="52367"/>
    <cellStyle name="Normal 5 2 3 2 2 2 2 3 4 3" xfId="38043"/>
    <cellStyle name="Normal 5 2 3 2 2 2 2 3 5" xfId="16469"/>
    <cellStyle name="Normal 5 2 3 2 2 2 2 3 5 2" xfId="45205"/>
    <cellStyle name="Normal 5 2 3 2 2 2 2 3 6" xfId="30881"/>
    <cellStyle name="Normal 5 2 3 2 2 2 2 4" xfId="2811"/>
    <cellStyle name="Normal 5 2 3 2 2 2 2 4 2" xfId="6471"/>
    <cellStyle name="Normal 5 2 3 2 2 2 2 4 2 2" xfId="13731"/>
    <cellStyle name="Normal 5 2 3 2 2 2 2 4 2 2 2" xfId="28109"/>
    <cellStyle name="Normal 5 2 3 2 2 2 2 4 2 2 2 2" xfId="56843"/>
    <cellStyle name="Normal 5 2 3 2 2 2 2 4 2 2 3" xfId="42519"/>
    <cellStyle name="Normal 5 2 3 2 2 2 2 4 2 3" xfId="20946"/>
    <cellStyle name="Normal 5 2 3 2 2 2 2 4 2 3 2" xfId="49681"/>
    <cellStyle name="Normal 5 2 3 2 2 2 2 4 2 4" xfId="35357"/>
    <cellStyle name="Normal 5 2 3 2 2 2 2 4 3" xfId="10144"/>
    <cellStyle name="Normal 5 2 3 2 2 2 2 4 3 2" xfId="24527"/>
    <cellStyle name="Normal 5 2 3 2 2 2 2 4 3 2 2" xfId="53262"/>
    <cellStyle name="Normal 5 2 3 2 2 2 2 4 3 3" xfId="38938"/>
    <cellStyle name="Normal 5 2 3 2 2 2 2 4 4" xfId="17364"/>
    <cellStyle name="Normal 5 2 3 2 2 2 2 4 4 2" xfId="46100"/>
    <cellStyle name="Normal 5 2 3 2 2 2 2 4 5" xfId="31776"/>
    <cellStyle name="Normal 5 2 3 2 2 2 2 5" xfId="4676"/>
    <cellStyle name="Normal 5 2 3 2 2 2 2 5 2" xfId="11941"/>
    <cellStyle name="Normal 5 2 3 2 2 2 2 5 2 2" xfId="26319"/>
    <cellStyle name="Normal 5 2 3 2 2 2 2 5 2 2 2" xfId="55053"/>
    <cellStyle name="Normal 5 2 3 2 2 2 2 5 2 3" xfId="40729"/>
    <cellStyle name="Normal 5 2 3 2 2 2 2 5 3" xfId="19156"/>
    <cellStyle name="Normal 5 2 3 2 2 2 2 5 3 2" xfId="47891"/>
    <cellStyle name="Normal 5 2 3 2 2 2 2 5 4" xfId="33567"/>
    <cellStyle name="Normal 5 2 3 2 2 2 2 6" xfId="8348"/>
    <cellStyle name="Normal 5 2 3 2 2 2 2 6 2" xfId="22737"/>
    <cellStyle name="Normal 5 2 3 2 2 2 2 6 2 2" xfId="51472"/>
    <cellStyle name="Normal 5 2 3 2 2 2 2 6 3" xfId="37148"/>
    <cellStyle name="Normal 5 2 3 2 2 2 2 7" xfId="15574"/>
    <cellStyle name="Normal 5 2 3 2 2 2 2 7 2" xfId="44310"/>
    <cellStyle name="Normal 5 2 3 2 2 2 2 8" xfId="29986"/>
    <cellStyle name="Normal 5 2 3 2 2 2 3" xfId="1155"/>
    <cellStyle name="Normal 5 2 3 2 2 2 3 2" xfId="2138"/>
    <cellStyle name="Normal 5 2 3 2 2 2 3 2 2" xfId="3930"/>
    <cellStyle name="Normal 5 2 3 2 2 2 3 2 2 2" xfId="7589"/>
    <cellStyle name="Normal 5 2 3 2 2 2 3 2 2 2 2" xfId="14849"/>
    <cellStyle name="Normal 5 2 3 2 2 2 3 2 2 2 2 2" xfId="29227"/>
    <cellStyle name="Normal 5 2 3 2 2 2 3 2 2 2 2 2 2" xfId="57961"/>
    <cellStyle name="Normal 5 2 3 2 2 2 3 2 2 2 2 3" xfId="43637"/>
    <cellStyle name="Normal 5 2 3 2 2 2 3 2 2 2 3" xfId="22064"/>
    <cellStyle name="Normal 5 2 3 2 2 2 3 2 2 2 3 2" xfId="50799"/>
    <cellStyle name="Normal 5 2 3 2 2 2 3 2 2 2 4" xfId="36475"/>
    <cellStyle name="Normal 5 2 3 2 2 2 3 2 2 3" xfId="11262"/>
    <cellStyle name="Normal 5 2 3 2 2 2 3 2 2 3 2" xfId="25645"/>
    <cellStyle name="Normal 5 2 3 2 2 2 3 2 2 3 2 2" xfId="54380"/>
    <cellStyle name="Normal 5 2 3 2 2 2 3 2 2 3 3" xfId="40056"/>
    <cellStyle name="Normal 5 2 3 2 2 2 3 2 2 4" xfId="18482"/>
    <cellStyle name="Normal 5 2 3 2 2 2 3 2 2 4 2" xfId="47218"/>
    <cellStyle name="Normal 5 2 3 2 2 2 3 2 2 5" xfId="32894"/>
    <cellStyle name="Normal 5 2 3 2 2 2 3 2 3" xfId="5799"/>
    <cellStyle name="Normal 5 2 3 2 2 2 3 2 3 2" xfId="13059"/>
    <cellStyle name="Normal 5 2 3 2 2 2 3 2 3 2 2" xfId="27437"/>
    <cellStyle name="Normal 5 2 3 2 2 2 3 2 3 2 2 2" xfId="56171"/>
    <cellStyle name="Normal 5 2 3 2 2 2 3 2 3 2 3" xfId="41847"/>
    <cellStyle name="Normal 5 2 3 2 2 2 3 2 3 3" xfId="20274"/>
    <cellStyle name="Normal 5 2 3 2 2 2 3 2 3 3 2" xfId="49009"/>
    <cellStyle name="Normal 5 2 3 2 2 2 3 2 3 4" xfId="34685"/>
    <cellStyle name="Normal 5 2 3 2 2 2 3 2 4" xfId="9472"/>
    <cellStyle name="Normal 5 2 3 2 2 2 3 2 4 2" xfId="23855"/>
    <cellStyle name="Normal 5 2 3 2 2 2 3 2 4 2 2" xfId="52590"/>
    <cellStyle name="Normal 5 2 3 2 2 2 3 2 4 3" xfId="38266"/>
    <cellStyle name="Normal 5 2 3 2 2 2 3 2 5" xfId="16692"/>
    <cellStyle name="Normal 5 2 3 2 2 2 3 2 5 2" xfId="45428"/>
    <cellStyle name="Normal 5 2 3 2 2 2 3 2 6" xfId="31104"/>
    <cellStyle name="Normal 5 2 3 2 2 2 3 3" xfId="3034"/>
    <cellStyle name="Normal 5 2 3 2 2 2 3 3 2" xfId="6694"/>
    <cellStyle name="Normal 5 2 3 2 2 2 3 3 2 2" xfId="13954"/>
    <cellStyle name="Normal 5 2 3 2 2 2 3 3 2 2 2" xfId="28332"/>
    <cellStyle name="Normal 5 2 3 2 2 2 3 3 2 2 2 2" xfId="57066"/>
    <cellStyle name="Normal 5 2 3 2 2 2 3 3 2 2 3" xfId="42742"/>
    <cellStyle name="Normal 5 2 3 2 2 2 3 3 2 3" xfId="21169"/>
    <cellStyle name="Normal 5 2 3 2 2 2 3 3 2 3 2" xfId="49904"/>
    <cellStyle name="Normal 5 2 3 2 2 2 3 3 2 4" xfId="35580"/>
    <cellStyle name="Normal 5 2 3 2 2 2 3 3 3" xfId="10367"/>
    <cellStyle name="Normal 5 2 3 2 2 2 3 3 3 2" xfId="24750"/>
    <cellStyle name="Normal 5 2 3 2 2 2 3 3 3 2 2" xfId="53485"/>
    <cellStyle name="Normal 5 2 3 2 2 2 3 3 3 3" xfId="39161"/>
    <cellStyle name="Normal 5 2 3 2 2 2 3 3 4" xfId="17587"/>
    <cellStyle name="Normal 5 2 3 2 2 2 3 3 4 2" xfId="46323"/>
    <cellStyle name="Normal 5 2 3 2 2 2 3 3 5" xfId="31999"/>
    <cellStyle name="Normal 5 2 3 2 2 2 3 4" xfId="4899"/>
    <cellStyle name="Normal 5 2 3 2 2 2 3 4 2" xfId="12164"/>
    <cellStyle name="Normal 5 2 3 2 2 2 3 4 2 2" xfId="26542"/>
    <cellStyle name="Normal 5 2 3 2 2 2 3 4 2 2 2" xfId="55276"/>
    <cellStyle name="Normal 5 2 3 2 2 2 3 4 2 3" xfId="40952"/>
    <cellStyle name="Normal 5 2 3 2 2 2 3 4 3" xfId="19379"/>
    <cellStyle name="Normal 5 2 3 2 2 2 3 4 3 2" xfId="48114"/>
    <cellStyle name="Normal 5 2 3 2 2 2 3 4 4" xfId="33790"/>
    <cellStyle name="Normal 5 2 3 2 2 2 3 5" xfId="8571"/>
    <cellStyle name="Normal 5 2 3 2 2 2 3 5 2" xfId="22960"/>
    <cellStyle name="Normal 5 2 3 2 2 2 3 5 2 2" xfId="51695"/>
    <cellStyle name="Normal 5 2 3 2 2 2 3 5 3" xfId="37371"/>
    <cellStyle name="Normal 5 2 3 2 2 2 3 6" xfId="15797"/>
    <cellStyle name="Normal 5 2 3 2 2 2 3 6 2" xfId="44533"/>
    <cellStyle name="Normal 5 2 3 2 2 2 3 7" xfId="30209"/>
    <cellStyle name="Normal 5 2 3 2 2 2 4" xfId="1687"/>
    <cellStyle name="Normal 5 2 3 2 2 2 4 2" xfId="3483"/>
    <cellStyle name="Normal 5 2 3 2 2 2 4 2 2" xfId="7142"/>
    <cellStyle name="Normal 5 2 3 2 2 2 4 2 2 2" xfId="14402"/>
    <cellStyle name="Normal 5 2 3 2 2 2 4 2 2 2 2" xfId="28780"/>
    <cellStyle name="Normal 5 2 3 2 2 2 4 2 2 2 2 2" xfId="57514"/>
    <cellStyle name="Normal 5 2 3 2 2 2 4 2 2 2 3" xfId="43190"/>
    <cellStyle name="Normal 5 2 3 2 2 2 4 2 2 3" xfId="21617"/>
    <cellStyle name="Normal 5 2 3 2 2 2 4 2 2 3 2" xfId="50352"/>
    <cellStyle name="Normal 5 2 3 2 2 2 4 2 2 4" xfId="36028"/>
    <cellStyle name="Normal 5 2 3 2 2 2 4 2 3" xfId="10815"/>
    <cellStyle name="Normal 5 2 3 2 2 2 4 2 3 2" xfId="25198"/>
    <cellStyle name="Normal 5 2 3 2 2 2 4 2 3 2 2" xfId="53933"/>
    <cellStyle name="Normal 5 2 3 2 2 2 4 2 3 3" xfId="39609"/>
    <cellStyle name="Normal 5 2 3 2 2 2 4 2 4" xfId="18035"/>
    <cellStyle name="Normal 5 2 3 2 2 2 4 2 4 2" xfId="46771"/>
    <cellStyle name="Normal 5 2 3 2 2 2 4 2 5" xfId="32447"/>
    <cellStyle name="Normal 5 2 3 2 2 2 4 3" xfId="5352"/>
    <cellStyle name="Normal 5 2 3 2 2 2 4 3 2" xfId="12612"/>
    <cellStyle name="Normal 5 2 3 2 2 2 4 3 2 2" xfId="26990"/>
    <cellStyle name="Normal 5 2 3 2 2 2 4 3 2 2 2" xfId="55724"/>
    <cellStyle name="Normal 5 2 3 2 2 2 4 3 2 3" xfId="41400"/>
    <cellStyle name="Normal 5 2 3 2 2 2 4 3 3" xfId="19827"/>
    <cellStyle name="Normal 5 2 3 2 2 2 4 3 3 2" xfId="48562"/>
    <cellStyle name="Normal 5 2 3 2 2 2 4 3 4" xfId="34238"/>
    <cellStyle name="Normal 5 2 3 2 2 2 4 4" xfId="9025"/>
    <cellStyle name="Normal 5 2 3 2 2 2 4 4 2" xfId="23408"/>
    <cellStyle name="Normal 5 2 3 2 2 2 4 4 2 2" xfId="52143"/>
    <cellStyle name="Normal 5 2 3 2 2 2 4 4 3" xfId="37819"/>
    <cellStyle name="Normal 5 2 3 2 2 2 4 5" xfId="16245"/>
    <cellStyle name="Normal 5 2 3 2 2 2 4 5 2" xfId="44981"/>
    <cellStyle name="Normal 5 2 3 2 2 2 4 6" xfId="30657"/>
    <cellStyle name="Normal 5 2 3 2 2 2 5" xfId="2587"/>
    <cellStyle name="Normal 5 2 3 2 2 2 5 2" xfId="6247"/>
    <cellStyle name="Normal 5 2 3 2 2 2 5 2 2" xfId="13507"/>
    <cellStyle name="Normal 5 2 3 2 2 2 5 2 2 2" xfId="27885"/>
    <cellStyle name="Normal 5 2 3 2 2 2 5 2 2 2 2" xfId="56619"/>
    <cellStyle name="Normal 5 2 3 2 2 2 5 2 2 3" xfId="42295"/>
    <cellStyle name="Normal 5 2 3 2 2 2 5 2 3" xfId="20722"/>
    <cellStyle name="Normal 5 2 3 2 2 2 5 2 3 2" xfId="49457"/>
    <cellStyle name="Normal 5 2 3 2 2 2 5 2 4" xfId="35133"/>
    <cellStyle name="Normal 5 2 3 2 2 2 5 3" xfId="9920"/>
    <cellStyle name="Normal 5 2 3 2 2 2 5 3 2" xfId="24303"/>
    <cellStyle name="Normal 5 2 3 2 2 2 5 3 2 2" xfId="53038"/>
    <cellStyle name="Normal 5 2 3 2 2 2 5 3 3" xfId="38714"/>
    <cellStyle name="Normal 5 2 3 2 2 2 5 4" xfId="17140"/>
    <cellStyle name="Normal 5 2 3 2 2 2 5 4 2" xfId="45876"/>
    <cellStyle name="Normal 5 2 3 2 2 2 5 5" xfId="31552"/>
    <cellStyle name="Normal 5 2 3 2 2 2 6" xfId="4450"/>
    <cellStyle name="Normal 5 2 3 2 2 2 6 2" xfId="11717"/>
    <cellStyle name="Normal 5 2 3 2 2 2 6 2 2" xfId="26095"/>
    <cellStyle name="Normal 5 2 3 2 2 2 6 2 2 2" xfId="54829"/>
    <cellStyle name="Normal 5 2 3 2 2 2 6 2 3" xfId="40505"/>
    <cellStyle name="Normal 5 2 3 2 2 2 6 3" xfId="18932"/>
    <cellStyle name="Normal 5 2 3 2 2 2 6 3 2" xfId="47667"/>
    <cellStyle name="Normal 5 2 3 2 2 2 6 4" xfId="33343"/>
    <cellStyle name="Normal 5 2 3 2 2 2 7" xfId="8121"/>
    <cellStyle name="Normal 5 2 3 2 2 2 7 2" xfId="22513"/>
    <cellStyle name="Normal 5 2 3 2 2 2 7 2 2" xfId="51248"/>
    <cellStyle name="Normal 5 2 3 2 2 2 7 3" xfId="36924"/>
    <cellStyle name="Normal 5 2 3 2 2 2 8" xfId="15350"/>
    <cellStyle name="Normal 5 2 3 2 2 2 8 2" xfId="44086"/>
    <cellStyle name="Normal 5 2 3 2 2 2 9" xfId="29762"/>
    <cellStyle name="Normal 5 2 3 2 2 3" xfId="818"/>
    <cellStyle name="Normal 5 2 3 2 2 3 2" xfId="1267"/>
    <cellStyle name="Normal 5 2 3 2 2 3 2 2" xfId="2250"/>
    <cellStyle name="Normal 5 2 3 2 2 3 2 2 2" xfId="4042"/>
    <cellStyle name="Normal 5 2 3 2 2 3 2 2 2 2" xfId="7701"/>
    <cellStyle name="Normal 5 2 3 2 2 3 2 2 2 2 2" xfId="14961"/>
    <cellStyle name="Normal 5 2 3 2 2 3 2 2 2 2 2 2" xfId="29339"/>
    <cellStyle name="Normal 5 2 3 2 2 3 2 2 2 2 2 2 2" xfId="58073"/>
    <cellStyle name="Normal 5 2 3 2 2 3 2 2 2 2 2 3" xfId="43749"/>
    <cellStyle name="Normal 5 2 3 2 2 3 2 2 2 2 3" xfId="22176"/>
    <cellStyle name="Normal 5 2 3 2 2 3 2 2 2 2 3 2" xfId="50911"/>
    <cellStyle name="Normal 5 2 3 2 2 3 2 2 2 2 4" xfId="36587"/>
    <cellStyle name="Normal 5 2 3 2 2 3 2 2 2 3" xfId="11374"/>
    <cellStyle name="Normal 5 2 3 2 2 3 2 2 2 3 2" xfId="25757"/>
    <cellStyle name="Normal 5 2 3 2 2 3 2 2 2 3 2 2" xfId="54492"/>
    <cellStyle name="Normal 5 2 3 2 2 3 2 2 2 3 3" xfId="40168"/>
    <cellStyle name="Normal 5 2 3 2 2 3 2 2 2 4" xfId="18594"/>
    <cellStyle name="Normal 5 2 3 2 2 3 2 2 2 4 2" xfId="47330"/>
    <cellStyle name="Normal 5 2 3 2 2 3 2 2 2 5" xfId="33006"/>
    <cellStyle name="Normal 5 2 3 2 2 3 2 2 3" xfId="5911"/>
    <cellStyle name="Normal 5 2 3 2 2 3 2 2 3 2" xfId="13171"/>
    <cellStyle name="Normal 5 2 3 2 2 3 2 2 3 2 2" xfId="27549"/>
    <cellStyle name="Normal 5 2 3 2 2 3 2 2 3 2 2 2" xfId="56283"/>
    <cellStyle name="Normal 5 2 3 2 2 3 2 2 3 2 3" xfId="41959"/>
    <cellStyle name="Normal 5 2 3 2 2 3 2 2 3 3" xfId="20386"/>
    <cellStyle name="Normal 5 2 3 2 2 3 2 2 3 3 2" xfId="49121"/>
    <cellStyle name="Normal 5 2 3 2 2 3 2 2 3 4" xfId="34797"/>
    <cellStyle name="Normal 5 2 3 2 2 3 2 2 4" xfId="9584"/>
    <cellStyle name="Normal 5 2 3 2 2 3 2 2 4 2" xfId="23967"/>
    <cellStyle name="Normal 5 2 3 2 2 3 2 2 4 2 2" xfId="52702"/>
    <cellStyle name="Normal 5 2 3 2 2 3 2 2 4 3" xfId="38378"/>
    <cellStyle name="Normal 5 2 3 2 2 3 2 2 5" xfId="16804"/>
    <cellStyle name="Normal 5 2 3 2 2 3 2 2 5 2" xfId="45540"/>
    <cellStyle name="Normal 5 2 3 2 2 3 2 2 6" xfId="31216"/>
    <cellStyle name="Normal 5 2 3 2 2 3 2 3" xfId="3146"/>
    <cellStyle name="Normal 5 2 3 2 2 3 2 3 2" xfId="6806"/>
    <cellStyle name="Normal 5 2 3 2 2 3 2 3 2 2" xfId="14066"/>
    <cellStyle name="Normal 5 2 3 2 2 3 2 3 2 2 2" xfId="28444"/>
    <cellStyle name="Normal 5 2 3 2 2 3 2 3 2 2 2 2" xfId="57178"/>
    <cellStyle name="Normal 5 2 3 2 2 3 2 3 2 2 3" xfId="42854"/>
    <cellStyle name="Normal 5 2 3 2 2 3 2 3 2 3" xfId="21281"/>
    <cellStyle name="Normal 5 2 3 2 2 3 2 3 2 3 2" xfId="50016"/>
    <cellStyle name="Normal 5 2 3 2 2 3 2 3 2 4" xfId="35692"/>
    <cellStyle name="Normal 5 2 3 2 2 3 2 3 3" xfId="10479"/>
    <cellStyle name="Normal 5 2 3 2 2 3 2 3 3 2" xfId="24862"/>
    <cellStyle name="Normal 5 2 3 2 2 3 2 3 3 2 2" xfId="53597"/>
    <cellStyle name="Normal 5 2 3 2 2 3 2 3 3 3" xfId="39273"/>
    <cellStyle name="Normal 5 2 3 2 2 3 2 3 4" xfId="17699"/>
    <cellStyle name="Normal 5 2 3 2 2 3 2 3 4 2" xfId="46435"/>
    <cellStyle name="Normal 5 2 3 2 2 3 2 3 5" xfId="32111"/>
    <cellStyle name="Normal 5 2 3 2 2 3 2 4" xfId="5011"/>
    <cellStyle name="Normal 5 2 3 2 2 3 2 4 2" xfId="12276"/>
    <cellStyle name="Normal 5 2 3 2 2 3 2 4 2 2" xfId="26654"/>
    <cellStyle name="Normal 5 2 3 2 2 3 2 4 2 2 2" xfId="55388"/>
    <cellStyle name="Normal 5 2 3 2 2 3 2 4 2 3" xfId="41064"/>
    <cellStyle name="Normal 5 2 3 2 2 3 2 4 3" xfId="19491"/>
    <cellStyle name="Normal 5 2 3 2 2 3 2 4 3 2" xfId="48226"/>
    <cellStyle name="Normal 5 2 3 2 2 3 2 4 4" xfId="33902"/>
    <cellStyle name="Normal 5 2 3 2 2 3 2 5" xfId="8683"/>
    <cellStyle name="Normal 5 2 3 2 2 3 2 5 2" xfId="23072"/>
    <cellStyle name="Normal 5 2 3 2 2 3 2 5 2 2" xfId="51807"/>
    <cellStyle name="Normal 5 2 3 2 2 3 2 5 3" xfId="37483"/>
    <cellStyle name="Normal 5 2 3 2 2 3 2 6" xfId="15909"/>
    <cellStyle name="Normal 5 2 3 2 2 3 2 6 2" xfId="44645"/>
    <cellStyle name="Normal 5 2 3 2 2 3 2 7" xfId="30321"/>
    <cellStyle name="Normal 5 2 3 2 2 3 3" xfId="1803"/>
    <cellStyle name="Normal 5 2 3 2 2 3 3 2" xfId="3595"/>
    <cellStyle name="Normal 5 2 3 2 2 3 3 2 2" xfId="7254"/>
    <cellStyle name="Normal 5 2 3 2 2 3 3 2 2 2" xfId="14514"/>
    <cellStyle name="Normal 5 2 3 2 2 3 3 2 2 2 2" xfId="28892"/>
    <cellStyle name="Normal 5 2 3 2 2 3 3 2 2 2 2 2" xfId="57626"/>
    <cellStyle name="Normal 5 2 3 2 2 3 3 2 2 2 3" xfId="43302"/>
    <cellStyle name="Normal 5 2 3 2 2 3 3 2 2 3" xfId="21729"/>
    <cellStyle name="Normal 5 2 3 2 2 3 3 2 2 3 2" xfId="50464"/>
    <cellStyle name="Normal 5 2 3 2 2 3 3 2 2 4" xfId="36140"/>
    <cellStyle name="Normal 5 2 3 2 2 3 3 2 3" xfId="10927"/>
    <cellStyle name="Normal 5 2 3 2 2 3 3 2 3 2" xfId="25310"/>
    <cellStyle name="Normal 5 2 3 2 2 3 3 2 3 2 2" xfId="54045"/>
    <cellStyle name="Normal 5 2 3 2 2 3 3 2 3 3" xfId="39721"/>
    <cellStyle name="Normal 5 2 3 2 2 3 3 2 4" xfId="18147"/>
    <cellStyle name="Normal 5 2 3 2 2 3 3 2 4 2" xfId="46883"/>
    <cellStyle name="Normal 5 2 3 2 2 3 3 2 5" xfId="32559"/>
    <cellStyle name="Normal 5 2 3 2 2 3 3 3" xfId="5464"/>
    <cellStyle name="Normal 5 2 3 2 2 3 3 3 2" xfId="12724"/>
    <cellStyle name="Normal 5 2 3 2 2 3 3 3 2 2" xfId="27102"/>
    <cellStyle name="Normal 5 2 3 2 2 3 3 3 2 2 2" xfId="55836"/>
    <cellStyle name="Normal 5 2 3 2 2 3 3 3 2 3" xfId="41512"/>
    <cellStyle name="Normal 5 2 3 2 2 3 3 3 3" xfId="19939"/>
    <cellStyle name="Normal 5 2 3 2 2 3 3 3 3 2" xfId="48674"/>
    <cellStyle name="Normal 5 2 3 2 2 3 3 3 4" xfId="34350"/>
    <cellStyle name="Normal 5 2 3 2 2 3 3 4" xfId="9137"/>
    <cellStyle name="Normal 5 2 3 2 2 3 3 4 2" xfId="23520"/>
    <cellStyle name="Normal 5 2 3 2 2 3 3 4 2 2" xfId="52255"/>
    <cellStyle name="Normal 5 2 3 2 2 3 3 4 3" xfId="37931"/>
    <cellStyle name="Normal 5 2 3 2 2 3 3 5" xfId="16357"/>
    <cellStyle name="Normal 5 2 3 2 2 3 3 5 2" xfId="45093"/>
    <cellStyle name="Normal 5 2 3 2 2 3 3 6" xfId="30769"/>
    <cellStyle name="Normal 5 2 3 2 2 3 4" xfId="2699"/>
    <cellStyle name="Normal 5 2 3 2 2 3 4 2" xfId="6359"/>
    <cellStyle name="Normal 5 2 3 2 2 3 4 2 2" xfId="13619"/>
    <cellStyle name="Normal 5 2 3 2 2 3 4 2 2 2" xfId="27997"/>
    <cellStyle name="Normal 5 2 3 2 2 3 4 2 2 2 2" xfId="56731"/>
    <cellStyle name="Normal 5 2 3 2 2 3 4 2 2 3" xfId="42407"/>
    <cellStyle name="Normal 5 2 3 2 2 3 4 2 3" xfId="20834"/>
    <cellStyle name="Normal 5 2 3 2 2 3 4 2 3 2" xfId="49569"/>
    <cellStyle name="Normal 5 2 3 2 2 3 4 2 4" xfId="35245"/>
    <cellStyle name="Normal 5 2 3 2 2 3 4 3" xfId="10032"/>
    <cellStyle name="Normal 5 2 3 2 2 3 4 3 2" xfId="24415"/>
    <cellStyle name="Normal 5 2 3 2 2 3 4 3 2 2" xfId="53150"/>
    <cellStyle name="Normal 5 2 3 2 2 3 4 3 3" xfId="38826"/>
    <cellStyle name="Normal 5 2 3 2 2 3 4 4" xfId="17252"/>
    <cellStyle name="Normal 5 2 3 2 2 3 4 4 2" xfId="45988"/>
    <cellStyle name="Normal 5 2 3 2 2 3 4 5" xfId="31664"/>
    <cellStyle name="Normal 5 2 3 2 2 3 5" xfId="4563"/>
    <cellStyle name="Normal 5 2 3 2 2 3 5 2" xfId="11829"/>
    <cellStyle name="Normal 5 2 3 2 2 3 5 2 2" xfId="26207"/>
    <cellStyle name="Normal 5 2 3 2 2 3 5 2 2 2" xfId="54941"/>
    <cellStyle name="Normal 5 2 3 2 2 3 5 2 3" xfId="40617"/>
    <cellStyle name="Normal 5 2 3 2 2 3 5 3" xfId="19044"/>
    <cellStyle name="Normal 5 2 3 2 2 3 5 3 2" xfId="47779"/>
    <cellStyle name="Normal 5 2 3 2 2 3 5 4" xfId="33455"/>
    <cellStyle name="Normal 5 2 3 2 2 3 6" xfId="8236"/>
    <cellStyle name="Normal 5 2 3 2 2 3 6 2" xfId="22625"/>
    <cellStyle name="Normal 5 2 3 2 2 3 6 2 2" xfId="51360"/>
    <cellStyle name="Normal 5 2 3 2 2 3 6 3" xfId="37036"/>
    <cellStyle name="Normal 5 2 3 2 2 3 7" xfId="15462"/>
    <cellStyle name="Normal 5 2 3 2 2 3 7 2" xfId="44198"/>
    <cellStyle name="Normal 5 2 3 2 2 3 8" xfId="29874"/>
    <cellStyle name="Normal 5 2 3 2 2 4" xfId="1043"/>
    <cellStyle name="Normal 5 2 3 2 2 4 2" xfId="2026"/>
    <cellStyle name="Normal 5 2 3 2 2 4 2 2" xfId="3818"/>
    <cellStyle name="Normal 5 2 3 2 2 4 2 2 2" xfId="7477"/>
    <cellStyle name="Normal 5 2 3 2 2 4 2 2 2 2" xfId="14737"/>
    <cellStyle name="Normal 5 2 3 2 2 4 2 2 2 2 2" xfId="29115"/>
    <cellStyle name="Normal 5 2 3 2 2 4 2 2 2 2 2 2" xfId="57849"/>
    <cellStyle name="Normal 5 2 3 2 2 4 2 2 2 2 3" xfId="43525"/>
    <cellStyle name="Normal 5 2 3 2 2 4 2 2 2 3" xfId="21952"/>
    <cellStyle name="Normal 5 2 3 2 2 4 2 2 2 3 2" xfId="50687"/>
    <cellStyle name="Normal 5 2 3 2 2 4 2 2 2 4" xfId="36363"/>
    <cellStyle name="Normal 5 2 3 2 2 4 2 2 3" xfId="11150"/>
    <cellStyle name="Normal 5 2 3 2 2 4 2 2 3 2" xfId="25533"/>
    <cellStyle name="Normal 5 2 3 2 2 4 2 2 3 2 2" xfId="54268"/>
    <cellStyle name="Normal 5 2 3 2 2 4 2 2 3 3" xfId="39944"/>
    <cellStyle name="Normal 5 2 3 2 2 4 2 2 4" xfId="18370"/>
    <cellStyle name="Normal 5 2 3 2 2 4 2 2 4 2" xfId="47106"/>
    <cellStyle name="Normal 5 2 3 2 2 4 2 2 5" xfId="32782"/>
    <cellStyle name="Normal 5 2 3 2 2 4 2 3" xfId="5687"/>
    <cellStyle name="Normal 5 2 3 2 2 4 2 3 2" xfId="12947"/>
    <cellStyle name="Normal 5 2 3 2 2 4 2 3 2 2" xfId="27325"/>
    <cellStyle name="Normal 5 2 3 2 2 4 2 3 2 2 2" xfId="56059"/>
    <cellStyle name="Normal 5 2 3 2 2 4 2 3 2 3" xfId="41735"/>
    <cellStyle name="Normal 5 2 3 2 2 4 2 3 3" xfId="20162"/>
    <cellStyle name="Normal 5 2 3 2 2 4 2 3 3 2" xfId="48897"/>
    <cellStyle name="Normal 5 2 3 2 2 4 2 3 4" xfId="34573"/>
    <cellStyle name="Normal 5 2 3 2 2 4 2 4" xfId="9360"/>
    <cellStyle name="Normal 5 2 3 2 2 4 2 4 2" xfId="23743"/>
    <cellStyle name="Normal 5 2 3 2 2 4 2 4 2 2" xfId="52478"/>
    <cellStyle name="Normal 5 2 3 2 2 4 2 4 3" xfId="38154"/>
    <cellStyle name="Normal 5 2 3 2 2 4 2 5" xfId="16580"/>
    <cellStyle name="Normal 5 2 3 2 2 4 2 5 2" xfId="45316"/>
    <cellStyle name="Normal 5 2 3 2 2 4 2 6" xfId="30992"/>
    <cellStyle name="Normal 5 2 3 2 2 4 3" xfId="2922"/>
    <cellStyle name="Normal 5 2 3 2 2 4 3 2" xfId="6582"/>
    <cellStyle name="Normal 5 2 3 2 2 4 3 2 2" xfId="13842"/>
    <cellStyle name="Normal 5 2 3 2 2 4 3 2 2 2" xfId="28220"/>
    <cellStyle name="Normal 5 2 3 2 2 4 3 2 2 2 2" xfId="56954"/>
    <cellStyle name="Normal 5 2 3 2 2 4 3 2 2 3" xfId="42630"/>
    <cellStyle name="Normal 5 2 3 2 2 4 3 2 3" xfId="21057"/>
    <cellStyle name="Normal 5 2 3 2 2 4 3 2 3 2" xfId="49792"/>
    <cellStyle name="Normal 5 2 3 2 2 4 3 2 4" xfId="35468"/>
    <cellStyle name="Normal 5 2 3 2 2 4 3 3" xfId="10255"/>
    <cellStyle name="Normal 5 2 3 2 2 4 3 3 2" xfId="24638"/>
    <cellStyle name="Normal 5 2 3 2 2 4 3 3 2 2" xfId="53373"/>
    <cellStyle name="Normal 5 2 3 2 2 4 3 3 3" xfId="39049"/>
    <cellStyle name="Normal 5 2 3 2 2 4 3 4" xfId="17475"/>
    <cellStyle name="Normal 5 2 3 2 2 4 3 4 2" xfId="46211"/>
    <cellStyle name="Normal 5 2 3 2 2 4 3 5" xfId="31887"/>
    <cellStyle name="Normal 5 2 3 2 2 4 4" xfId="4787"/>
    <cellStyle name="Normal 5 2 3 2 2 4 4 2" xfId="12052"/>
    <cellStyle name="Normal 5 2 3 2 2 4 4 2 2" xfId="26430"/>
    <cellStyle name="Normal 5 2 3 2 2 4 4 2 2 2" xfId="55164"/>
    <cellStyle name="Normal 5 2 3 2 2 4 4 2 3" xfId="40840"/>
    <cellStyle name="Normal 5 2 3 2 2 4 4 3" xfId="19267"/>
    <cellStyle name="Normal 5 2 3 2 2 4 4 3 2" xfId="48002"/>
    <cellStyle name="Normal 5 2 3 2 2 4 4 4" xfId="33678"/>
    <cellStyle name="Normal 5 2 3 2 2 4 5" xfId="8459"/>
    <cellStyle name="Normal 5 2 3 2 2 4 5 2" xfId="22848"/>
    <cellStyle name="Normal 5 2 3 2 2 4 5 2 2" xfId="51583"/>
    <cellStyle name="Normal 5 2 3 2 2 4 5 3" xfId="37259"/>
    <cellStyle name="Normal 5 2 3 2 2 4 6" xfId="15685"/>
    <cellStyle name="Normal 5 2 3 2 2 4 6 2" xfId="44421"/>
    <cellStyle name="Normal 5 2 3 2 2 4 7" xfId="30097"/>
    <cellStyle name="Normal 5 2 3 2 2 5" xfId="1567"/>
    <cellStyle name="Normal 5 2 3 2 2 5 2" xfId="3371"/>
    <cellStyle name="Normal 5 2 3 2 2 5 2 2" xfId="7030"/>
    <cellStyle name="Normal 5 2 3 2 2 5 2 2 2" xfId="14290"/>
    <cellStyle name="Normal 5 2 3 2 2 5 2 2 2 2" xfId="28668"/>
    <cellStyle name="Normal 5 2 3 2 2 5 2 2 2 2 2" xfId="57402"/>
    <cellStyle name="Normal 5 2 3 2 2 5 2 2 2 3" xfId="43078"/>
    <cellStyle name="Normal 5 2 3 2 2 5 2 2 3" xfId="21505"/>
    <cellStyle name="Normal 5 2 3 2 2 5 2 2 3 2" xfId="50240"/>
    <cellStyle name="Normal 5 2 3 2 2 5 2 2 4" xfId="35916"/>
    <cellStyle name="Normal 5 2 3 2 2 5 2 3" xfId="10703"/>
    <cellStyle name="Normal 5 2 3 2 2 5 2 3 2" xfId="25086"/>
    <cellStyle name="Normal 5 2 3 2 2 5 2 3 2 2" xfId="53821"/>
    <cellStyle name="Normal 5 2 3 2 2 5 2 3 3" xfId="39497"/>
    <cellStyle name="Normal 5 2 3 2 2 5 2 4" xfId="17923"/>
    <cellStyle name="Normal 5 2 3 2 2 5 2 4 2" xfId="46659"/>
    <cellStyle name="Normal 5 2 3 2 2 5 2 5" xfId="32335"/>
    <cellStyle name="Normal 5 2 3 2 2 5 3" xfId="5240"/>
    <cellStyle name="Normal 5 2 3 2 2 5 3 2" xfId="12500"/>
    <cellStyle name="Normal 5 2 3 2 2 5 3 2 2" xfId="26878"/>
    <cellStyle name="Normal 5 2 3 2 2 5 3 2 2 2" xfId="55612"/>
    <cellStyle name="Normal 5 2 3 2 2 5 3 2 3" xfId="41288"/>
    <cellStyle name="Normal 5 2 3 2 2 5 3 3" xfId="19715"/>
    <cellStyle name="Normal 5 2 3 2 2 5 3 3 2" xfId="48450"/>
    <cellStyle name="Normal 5 2 3 2 2 5 3 4" xfId="34126"/>
    <cellStyle name="Normal 5 2 3 2 2 5 4" xfId="8913"/>
    <cellStyle name="Normal 5 2 3 2 2 5 4 2" xfId="23296"/>
    <cellStyle name="Normal 5 2 3 2 2 5 4 2 2" xfId="52031"/>
    <cellStyle name="Normal 5 2 3 2 2 5 4 3" xfId="37707"/>
    <cellStyle name="Normal 5 2 3 2 2 5 5" xfId="16133"/>
    <cellStyle name="Normal 5 2 3 2 2 5 5 2" xfId="44869"/>
    <cellStyle name="Normal 5 2 3 2 2 5 6" xfId="30545"/>
    <cellStyle name="Normal 5 2 3 2 2 6" xfId="2475"/>
    <cellStyle name="Normal 5 2 3 2 2 6 2" xfId="6135"/>
    <cellStyle name="Normal 5 2 3 2 2 6 2 2" xfId="13395"/>
    <cellStyle name="Normal 5 2 3 2 2 6 2 2 2" xfId="27773"/>
    <cellStyle name="Normal 5 2 3 2 2 6 2 2 2 2" xfId="56507"/>
    <cellStyle name="Normal 5 2 3 2 2 6 2 2 3" xfId="42183"/>
    <cellStyle name="Normal 5 2 3 2 2 6 2 3" xfId="20610"/>
    <cellStyle name="Normal 5 2 3 2 2 6 2 3 2" xfId="49345"/>
    <cellStyle name="Normal 5 2 3 2 2 6 2 4" xfId="35021"/>
    <cellStyle name="Normal 5 2 3 2 2 6 3" xfId="9808"/>
    <cellStyle name="Normal 5 2 3 2 2 6 3 2" xfId="24191"/>
    <cellStyle name="Normal 5 2 3 2 2 6 3 2 2" xfId="52926"/>
    <cellStyle name="Normal 5 2 3 2 2 6 3 3" xfId="38602"/>
    <cellStyle name="Normal 5 2 3 2 2 6 4" xfId="17028"/>
    <cellStyle name="Normal 5 2 3 2 2 6 4 2" xfId="45764"/>
    <cellStyle name="Normal 5 2 3 2 2 6 5" xfId="31440"/>
    <cellStyle name="Normal 5 2 3 2 2 7" xfId="4334"/>
    <cellStyle name="Normal 5 2 3 2 2 7 2" xfId="11604"/>
    <cellStyle name="Normal 5 2 3 2 2 7 2 2" xfId="25983"/>
    <cellStyle name="Normal 5 2 3 2 2 7 2 2 2" xfId="54717"/>
    <cellStyle name="Normal 5 2 3 2 2 7 2 3" xfId="40393"/>
    <cellStyle name="Normal 5 2 3 2 2 7 3" xfId="18820"/>
    <cellStyle name="Normal 5 2 3 2 2 7 3 2" xfId="47555"/>
    <cellStyle name="Normal 5 2 3 2 2 7 4" xfId="33231"/>
    <cellStyle name="Normal 5 2 3 2 2 8" xfId="8003"/>
    <cellStyle name="Normal 5 2 3 2 2 8 2" xfId="22401"/>
    <cellStyle name="Normal 5 2 3 2 2 8 2 2" xfId="51136"/>
    <cellStyle name="Normal 5 2 3 2 2 8 3" xfId="36812"/>
    <cellStyle name="Normal 5 2 3 2 2 9" xfId="15238"/>
    <cellStyle name="Normal 5 2 3 2 2 9 2" xfId="43974"/>
    <cellStyle name="Normal 5 2 3 2 3" xfId="599"/>
    <cellStyle name="Normal 5 2 3 2 3 2" xfId="876"/>
    <cellStyle name="Normal 5 2 3 2 3 2 2" xfId="1323"/>
    <cellStyle name="Normal 5 2 3 2 3 2 2 2" xfId="2306"/>
    <cellStyle name="Normal 5 2 3 2 3 2 2 2 2" xfId="4098"/>
    <cellStyle name="Normal 5 2 3 2 3 2 2 2 2 2" xfId="7757"/>
    <cellStyle name="Normal 5 2 3 2 3 2 2 2 2 2 2" xfId="15017"/>
    <cellStyle name="Normal 5 2 3 2 3 2 2 2 2 2 2 2" xfId="29395"/>
    <cellStyle name="Normal 5 2 3 2 3 2 2 2 2 2 2 2 2" xfId="58129"/>
    <cellStyle name="Normal 5 2 3 2 3 2 2 2 2 2 2 3" xfId="43805"/>
    <cellStyle name="Normal 5 2 3 2 3 2 2 2 2 2 3" xfId="22232"/>
    <cellStyle name="Normal 5 2 3 2 3 2 2 2 2 2 3 2" xfId="50967"/>
    <cellStyle name="Normal 5 2 3 2 3 2 2 2 2 2 4" xfId="36643"/>
    <cellStyle name="Normal 5 2 3 2 3 2 2 2 2 3" xfId="11430"/>
    <cellStyle name="Normal 5 2 3 2 3 2 2 2 2 3 2" xfId="25813"/>
    <cellStyle name="Normal 5 2 3 2 3 2 2 2 2 3 2 2" xfId="54548"/>
    <cellStyle name="Normal 5 2 3 2 3 2 2 2 2 3 3" xfId="40224"/>
    <cellStyle name="Normal 5 2 3 2 3 2 2 2 2 4" xfId="18650"/>
    <cellStyle name="Normal 5 2 3 2 3 2 2 2 2 4 2" xfId="47386"/>
    <cellStyle name="Normal 5 2 3 2 3 2 2 2 2 5" xfId="33062"/>
    <cellStyle name="Normal 5 2 3 2 3 2 2 2 3" xfId="5967"/>
    <cellStyle name="Normal 5 2 3 2 3 2 2 2 3 2" xfId="13227"/>
    <cellStyle name="Normal 5 2 3 2 3 2 2 2 3 2 2" xfId="27605"/>
    <cellStyle name="Normal 5 2 3 2 3 2 2 2 3 2 2 2" xfId="56339"/>
    <cellStyle name="Normal 5 2 3 2 3 2 2 2 3 2 3" xfId="42015"/>
    <cellStyle name="Normal 5 2 3 2 3 2 2 2 3 3" xfId="20442"/>
    <cellStyle name="Normal 5 2 3 2 3 2 2 2 3 3 2" xfId="49177"/>
    <cellStyle name="Normal 5 2 3 2 3 2 2 2 3 4" xfId="34853"/>
    <cellStyle name="Normal 5 2 3 2 3 2 2 2 4" xfId="9640"/>
    <cellStyle name="Normal 5 2 3 2 3 2 2 2 4 2" xfId="24023"/>
    <cellStyle name="Normal 5 2 3 2 3 2 2 2 4 2 2" xfId="52758"/>
    <cellStyle name="Normal 5 2 3 2 3 2 2 2 4 3" xfId="38434"/>
    <cellStyle name="Normal 5 2 3 2 3 2 2 2 5" xfId="16860"/>
    <cellStyle name="Normal 5 2 3 2 3 2 2 2 5 2" xfId="45596"/>
    <cellStyle name="Normal 5 2 3 2 3 2 2 2 6" xfId="31272"/>
    <cellStyle name="Normal 5 2 3 2 3 2 2 3" xfId="3202"/>
    <cellStyle name="Normal 5 2 3 2 3 2 2 3 2" xfId="6862"/>
    <cellStyle name="Normal 5 2 3 2 3 2 2 3 2 2" xfId="14122"/>
    <cellStyle name="Normal 5 2 3 2 3 2 2 3 2 2 2" xfId="28500"/>
    <cellStyle name="Normal 5 2 3 2 3 2 2 3 2 2 2 2" xfId="57234"/>
    <cellStyle name="Normal 5 2 3 2 3 2 2 3 2 2 3" xfId="42910"/>
    <cellStyle name="Normal 5 2 3 2 3 2 2 3 2 3" xfId="21337"/>
    <cellStyle name="Normal 5 2 3 2 3 2 2 3 2 3 2" xfId="50072"/>
    <cellStyle name="Normal 5 2 3 2 3 2 2 3 2 4" xfId="35748"/>
    <cellStyle name="Normal 5 2 3 2 3 2 2 3 3" xfId="10535"/>
    <cellStyle name="Normal 5 2 3 2 3 2 2 3 3 2" xfId="24918"/>
    <cellStyle name="Normal 5 2 3 2 3 2 2 3 3 2 2" xfId="53653"/>
    <cellStyle name="Normal 5 2 3 2 3 2 2 3 3 3" xfId="39329"/>
    <cellStyle name="Normal 5 2 3 2 3 2 2 3 4" xfId="17755"/>
    <cellStyle name="Normal 5 2 3 2 3 2 2 3 4 2" xfId="46491"/>
    <cellStyle name="Normal 5 2 3 2 3 2 2 3 5" xfId="32167"/>
    <cellStyle name="Normal 5 2 3 2 3 2 2 4" xfId="5067"/>
    <cellStyle name="Normal 5 2 3 2 3 2 2 4 2" xfId="12332"/>
    <cellStyle name="Normal 5 2 3 2 3 2 2 4 2 2" xfId="26710"/>
    <cellStyle name="Normal 5 2 3 2 3 2 2 4 2 2 2" xfId="55444"/>
    <cellStyle name="Normal 5 2 3 2 3 2 2 4 2 3" xfId="41120"/>
    <cellStyle name="Normal 5 2 3 2 3 2 2 4 3" xfId="19547"/>
    <cellStyle name="Normal 5 2 3 2 3 2 2 4 3 2" xfId="48282"/>
    <cellStyle name="Normal 5 2 3 2 3 2 2 4 4" xfId="33958"/>
    <cellStyle name="Normal 5 2 3 2 3 2 2 5" xfId="8739"/>
    <cellStyle name="Normal 5 2 3 2 3 2 2 5 2" xfId="23128"/>
    <cellStyle name="Normal 5 2 3 2 3 2 2 5 2 2" xfId="51863"/>
    <cellStyle name="Normal 5 2 3 2 3 2 2 5 3" xfId="37539"/>
    <cellStyle name="Normal 5 2 3 2 3 2 2 6" xfId="15965"/>
    <cellStyle name="Normal 5 2 3 2 3 2 2 6 2" xfId="44701"/>
    <cellStyle name="Normal 5 2 3 2 3 2 2 7" xfId="30377"/>
    <cellStyle name="Normal 5 2 3 2 3 2 3" xfId="1859"/>
    <cellStyle name="Normal 5 2 3 2 3 2 3 2" xfId="3651"/>
    <cellStyle name="Normal 5 2 3 2 3 2 3 2 2" xfId="7310"/>
    <cellStyle name="Normal 5 2 3 2 3 2 3 2 2 2" xfId="14570"/>
    <cellStyle name="Normal 5 2 3 2 3 2 3 2 2 2 2" xfId="28948"/>
    <cellStyle name="Normal 5 2 3 2 3 2 3 2 2 2 2 2" xfId="57682"/>
    <cellStyle name="Normal 5 2 3 2 3 2 3 2 2 2 3" xfId="43358"/>
    <cellStyle name="Normal 5 2 3 2 3 2 3 2 2 3" xfId="21785"/>
    <cellStyle name="Normal 5 2 3 2 3 2 3 2 2 3 2" xfId="50520"/>
    <cellStyle name="Normal 5 2 3 2 3 2 3 2 2 4" xfId="36196"/>
    <cellStyle name="Normal 5 2 3 2 3 2 3 2 3" xfId="10983"/>
    <cellStyle name="Normal 5 2 3 2 3 2 3 2 3 2" xfId="25366"/>
    <cellStyle name="Normal 5 2 3 2 3 2 3 2 3 2 2" xfId="54101"/>
    <cellStyle name="Normal 5 2 3 2 3 2 3 2 3 3" xfId="39777"/>
    <cellStyle name="Normal 5 2 3 2 3 2 3 2 4" xfId="18203"/>
    <cellStyle name="Normal 5 2 3 2 3 2 3 2 4 2" xfId="46939"/>
    <cellStyle name="Normal 5 2 3 2 3 2 3 2 5" xfId="32615"/>
    <cellStyle name="Normal 5 2 3 2 3 2 3 3" xfId="5520"/>
    <cellStyle name="Normal 5 2 3 2 3 2 3 3 2" xfId="12780"/>
    <cellStyle name="Normal 5 2 3 2 3 2 3 3 2 2" xfId="27158"/>
    <cellStyle name="Normal 5 2 3 2 3 2 3 3 2 2 2" xfId="55892"/>
    <cellStyle name="Normal 5 2 3 2 3 2 3 3 2 3" xfId="41568"/>
    <cellStyle name="Normal 5 2 3 2 3 2 3 3 3" xfId="19995"/>
    <cellStyle name="Normal 5 2 3 2 3 2 3 3 3 2" xfId="48730"/>
    <cellStyle name="Normal 5 2 3 2 3 2 3 3 4" xfId="34406"/>
    <cellStyle name="Normal 5 2 3 2 3 2 3 4" xfId="9193"/>
    <cellStyle name="Normal 5 2 3 2 3 2 3 4 2" xfId="23576"/>
    <cellStyle name="Normal 5 2 3 2 3 2 3 4 2 2" xfId="52311"/>
    <cellStyle name="Normal 5 2 3 2 3 2 3 4 3" xfId="37987"/>
    <cellStyle name="Normal 5 2 3 2 3 2 3 5" xfId="16413"/>
    <cellStyle name="Normal 5 2 3 2 3 2 3 5 2" xfId="45149"/>
    <cellStyle name="Normal 5 2 3 2 3 2 3 6" xfId="30825"/>
    <cellStyle name="Normal 5 2 3 2 3 2 4" xfId="2755"/>
    <cellStyle name="Normal 5 2 3 2 3 2 4 2" xfId="6415"/>
    <cellStyle name="Normal 5 2 3 2 3 2 4 2 2" xfId="13675"/>
    <cellStyle name="Normal 5 2 3 2 3 2 4 2 2 2" xfId="28053"/>
    <cellStyle name="Normal 5 2 3 2 3 2 4 2 2 2 2" xfId="56787"/>
    <cellStyle name="Normal 5 2 3 2 3 2 4 2 2 3" xfId="42463"/>
    <cellStyle name="Normal 5 2 3 2 3 2 4 2 3" xfId="20890"/>
    <cellStyle name="Normal 5 2 3 2 3 2 4 2 3 2" xfId="49625"/>
    <cellStyle name="Normal 5 2 3 2 3 2 4 2 4" xfId="35301"/>
    <cellStyle name="Normal 5 2 3 2 3 2 4 3" xfId="10088"/>
    <cellStyle name="Normal 5 2 3 2 3 2 4 3 2" xfId="24471"/>
    <cellStyle name="Normal 5 2 3 2 3 2 4 3 2 2" xfId="53206"/>
    <cellStyle name="Normal 5 2 3 2 3 2 4 3 3" xfId="38882"/>
    <cellStyle name="Normal 5 2 3 2 3 2 4 4" xfId="17308"/>
    <cellStyle name="Normal 5 2 3 2 3 2 4 4 2" xfId="46044"/>
    <cellStyle name="Normal 5 2 3 2 3 2 4 5" xfId="31720"/>
    <cellStyle name="Normal 5 2 3 2 3 2 5" xfId="4620"/>
    <cellStyle name="Normal 5 2 3 2 3 2 5 2" xfId="11885"/>
    <cellStyle name="Normal 5 2 3 2 3 2 5 2 2" xfId="26263"/>
    <cellStyle name="Normal 5 2 3 2 3 2 5 2 2 2" xfId="54997"/>
    <cellStyle name="Normal 5 2 3 2 3 2 5 2 3" xfId="40673"/>
    <cellStyle name="Normal 5 2 3 2 3 2 5 3" xfId="19100"/>
    <cellStyle name="Normal 5 2 3 2 3 2 5 3 2" xfId="47835"/>
    <cellStyle name="Normal 5 2 3 2 3 2 5 4" xfId="33511"/>
    <cellStyle name="Normal 5 2 3 2 3 2 6" xfId="8292"/>
    <cellStyle name="Normal 5 2 3 2 3 2 6 2" xfId="22681"/>
    <cellStyle name="Normal 5 2 3 2 3 2 6 2 2" xfId="51416"/>
    <cellStyle name="Normal 5 2 3 2 3 2 6 3" xfId="37092"/>
    <cellStyle name="Normal 5 2 3 2 3 2 7" xfId="15518"/>
    <cellStyle name="Normal 5 2 3 2 3 2 7 2" xfId="44254"/>
    <cellStyle name="Normal 5 2 3 2 3 2 8" xfId="29930"/>
    <cellStyle name="Normal 5 2 3 2 3 3" xfId="1099"/>
    <cellStyle name="Normal 5 2 3 2 3 3 2" xfId="2082"/>
    <cellStyle name="Normal 5 2 3 2 3 3 2 2" xfId="3874"/>
    <cellStyle name="Normal 5 2 3 2 3 3 2 2 2" xfId="7533"/>
    <cellStyle name="Normal 5 2 3 2 3 3 2 2 2 2" xfId="14793"/>
    <cellStyle name="Normal 5 2 3 2 3 3 2 2 2 2 2" xfId="29171"/>
    <cellStyle name="Normal 5 2 3 2 3 3 2 2 2 2 2 2" xfId="57905"/>
    <cellStyle name="Normal 5 2 3 2 3 3 2 2 2 2 3" xfId="43581"/>
    <cellStyle name="Normal 5 2 3 2 3 3 2 2 2 3" xfId="22008"/>
    <cellStyle name="Normal 5 2 3 2 3 3 2 2 2 3 2" xfId="50743"/>
    <cellStyle name="Normal 5 2 3 2 3 3 2 2 2 4" xfId="36419"/>
    <cellStyle name="Normal 5 2 3 2 3 3 2 2 3" xfId="11206"/>
    <cellStyle name="Normal 5 2 3 2 3 3 2 2 3 2" xfId="25589"/>
    <cellStyle name="Normal 5 2 3 2 3 3 2 2 3 2 2" xfId="54324"/>
    <cellStyle name="Normal 5 2 3 2 3 3 2 2 3 3" xfId="40000"/>
    <cellStyle name="Normal 5 2 3 2 3 3 2 2 4" xfId="18426"/>
    <cellStyle name="Normal 5 2 3 2 3 3 2 2 4 2" xfId="47162"/>
    <cellStyle name="Normal 5 2 3 2 3 3 2 2 5" xfId="32838"/>
    <cellStyle name="Normal 5 2 3 2 3 3 2 3" xfId="5743"/>
    <cellStyle name="Normal 5 2 3 2 3 3 2 3 2" xfId="13003"/>
    <cellStyle name="Normal 5 2 3 2 3 3 2 3 2 2" xfId="27381"/>
    <cellStyle name="Normal 5 2 3 2 3 3 2 3 2 2 2" xfId="56115"/>
    <cellStyle name="Normal 5 2 3 2 3 3 2 3 2 3" xfId="41791"/>
    <cellStyle name="Normal 5 2 3 2 3 3 2 3 3" xfId="20218"/>
    <cellStyle name="Normal 5 2 3 2 3 3 2 3 3 2" xfId="48953"/>
    <cellStyle name="Normal 5 2 3 2 3 3 2 3 4" xfId="34629"/>
    <cellStyle name="Normal 5 2 3 2 3 3 2 4" xfId="9416"/>
    <cellStyle name="Normal 5 2 3 2 3 3 2 4 2" xfId="23799"/>
    <cellStyle name="Normal 5 2 3 2 3 3 2 4 2 2" xfId="52534"/>
    <cellStyle name="Normal 5 2 3 2 3 3 2 4 3" xfId="38210"/>
    <cellStyle name="Normal 5 2 3 2 3 3 2 5" xfId="16636"/>
    <cellStyle name="Normal 5 2 3 2 3 3 2 5 2" xfId="45372"/>
    <cellStyle name="Normal 5 2 3 2 3 3 2 6" xfId="31048"/>
    <cellStyle name="Normal 5 2 3 2 3 3 3" xfId="2978"/>
    <cellStyle name="Normal 5 2 3 2 3 3 3 2" xfId="6638"/>
    <cellStyle name="Normal 5 2 3 2 3 3 3 2 2" xfId="13898"/>
    <cellStyle name="Normal 5 2 3 2 3 3 3 2 2 2" xfId="28276"/>
    <cellStyle name="Normal 5 2 3 2 3 3 3 2 2 2 2" xfId="57010"/>
    <cellStyle name="Normal 5 2 3 2 3 3 3 2 2 3" xfId="42686"/>
    <cellStyle name="Normal 5 2 3 2 3 3 3 2 3" xfId="21113"/>
    <cellStyle name="Normal 5 2 3 2 3 3 3 2 3 2" xfId="49848"/>
    <cellStyle name="Normal 5 2 3 2 3 3 3 2 4" xfId="35524"/>
    <cellStyle name="Normal 5 2 3 2 3 3 3 3" xfId="10311"/>
    <cellStyle name="Normal 5 2 3 2 3 3 3 3 2" xfId="24694"/>
    <cellStyle name="Normal 5 2 3 2 3 3 3 3 2 2" xfId="53429"/>
    <cellStyle name="Normal 5 2 3 2 3 3 3 3 3" xfId="39105"/>
    <cellStyle name="Normal 5 2 3 2 3 3 3 4" xfId="17531"/>
    <cellStyle name="Normal 5 2 3 2 3 3 3 4 2" xfId="46267"/>
    <cellStyle name="Normal 5 2 3 2 3 3 3 5" xfId="31943"/>
    <cellStyle name="Normal 5 2 3 2 3 3 4" xfId="4843"/>
    <cellStyle name="Normal 5 2 3 2 3 3 4 2" xfId="12108"/>
    <cellStyle name="Normal 5 2 3 2 3 3 4 2 2" xfId="26486"/>
    <cellStyle name="Normal 5 2 3 2 3 3 4 2 2 2" xfId="55220"/>
    <cellStyle name="Normal 5 2 3 2 3 3 4 2 3" xfId="40896"/>
    <cellStyle name="Normal 5 2 3 2 3 3 4 3" xfId="19323"/>
    <cellStyle name="Normal 5 2 3 2 3 3 4 3 2" xfId="48058"/>
    <cellStyle name="Normal 5 2 3 2 3 3 4 4" xfId="33734"/>
    <cellStyle name="Normal 5 2 3 2 3 3 5" xfId="8515"/>
    <cellStyle name="Normal 5 2 3 2 3 3 5 2" xfId="22904"/>
    <cellStyle name="Normal 5 2 3 2 3 3 5 2 2" xfId="51639"/>
    <cellStyle name="Normal 5 2 3 2 3 3 5 3" xfId="37315"/>
    <cellStyle name="Normal 5 2 3 2 3 3 6" xfId="15741"/>
    <cellStyle name="Normal 5 2 3 2 3 3 6 2" xfId="44477"/>
    <cellStyle name="Normal 5 2 3 2 3 3 7" xfId="30153"/>
    <cellStyle name="Normal 5 2 3 2 3 4" xfId="1631"/>
    <cellStyle name="Normal 5 2 3 2 3 4 2" xfId="3427"/>
    <cellStyle name="Normal 5 2 3 2 3 4 2 2" xfId="7086"/>
    <cellStyle name="Normal 5 2 3 2 3 4 2 2 2" xfId="14346"/>
    <cellStyle name="Normal 5 2 3 2 3 4 2 2 2 2" xfId="28724"/>
    <cellStyle name="Normal 5 2 3 2 3 4 2 2 2 2 2" xfId="57458"/>
    <cellStyle name="Normal 5 2 3 2 3 4 2 2 2 3" xfId="43134"/>
    <cellStyle name="Normal 5 2 3 2 3 4 2 2 3" xfId="21561"/>
    <cellStyle name="Normal 5 2 3 2 3 4 2 2 3 2" xfId="50296"/>
    <cellStyle name="Normal 5 2 3 2 3 4 2 2 4" xfId="35972"/>
    <cellStyle name="Normal 5 2 3 2 3 4 2 3" xfId="10759"/>
    <cellStyle name="Normal 5 2 3 2 3 4 2 3 2" xfId="25142"/>
    <cellStyle name="Normal 5 2 3 2 3 4 2 3 2 2" xfId="53877"/>
    <cellStyle name="Normal 5 2 3 2 3 4 2 3 3" xfId="39553"/>
    <cellStyle name="Normal 5 2 3 2 3 4 2 4" xfId="17979"/>
    <cellStyle name="Normal 5 2 3 2 3 4 2 4 2" xfId="46715"/>
    <cellStyle name="Normal 5 2 3 2 3 4 2 5" xfId="32391"/>
    <cellStyle name="Normal 5 2 3 2 3 4 3" xfId="5296"/>
    <cellStyle name="Normal 5 2 3 2 3 4 3 2" xfId="12556"/>
    <cellStyle name="Normal 5 2 3 2 3 4 3 2 2" xfId="26934"/>
    <cellStyle name="Normal 5 2 3 2 3 4 3 2 2 2" xfId="55668"/>
    <cellStyle name="Normal 5 2 3 2 3 4 3 2 3" xfId="41344"/>
    <cellStyle name="Normal 5 2 3 2 3 4 3 3" xfId="19771"/>
    <cellStyle name="Normal 5 2 3 2 3 4 3 3 2" xfId="48506"/>
    <cellStyle name="Normal 5 2 3 2 3 4 3 4" xfId="34182"/>
    <cellStyle name="Normal 5 2 3 2 3 4 4" xfId="8969"/>
    <cellStyle name="Normal 5 2 3 2 3 4 4 2" xfId="23352"/>
    <cellStyle name="Normal 5 2 3 2 3 4 4 2 2" xfId="52087"/>
    <cellStyle name="Normal 5 2 3 2 3 4 4 3" xfId="37763"/>
    <cellStyle name="Normal 5 2 3 2 3 4 5" xfId="16189"/>
    <cellStyle name="Normal 5 2 3 2 3 4 5 2" xfId="44925"/>
    <cellStyle name="Normal 5 2 3 2 3 4 6" xfId="30601"/>
    <cellStyle name="Normal 5 2 3 2 3 5" xfId="2531"/>
    <cellStyle name="Normal 5 2 3 2 3 5 2" xfId="6191"/>
    <cellStyle name="Normal 5 2 3 2 3 5 2 2" xfId="13451"/>
    <cellStyle name="Normal 5 2 3 2 3 5 2 2 2" xfId="27829"/>
    <cellStyle name="Normal 5 2 3 2 3 5 2 2 2 2" xfId="56563"/>
    <cellStyle name="Normal 5 2 3 2 3 5 2 2 3" xfId="42239"/>
    <cellStyle name="Normal 5 2 3 2 3 5 2 3" xfId="20666"/>
    <cellStyle name="Normal 5 2 3 2 3 5 2 3 2" xfId="49401"/>
    <cellStyle name="Normal 5 2 3 2 3 5 2 4" xfId="35077"/>
    <cellStyle name="Normal 5 2 3 2 3 5 3" xfId="9864"/>
    <cellStyle name="Normal 5 2 3 2 3 5 3 2" xfId="24247"/>
    <cellStyle name="Normal 5 2 3 2 3 5 3 2 2" xfId="52982"/>
    <cellStyle name="Normal 5 2 3 2 3 5 3 3" xfId="38658"/>
    <cellStyle name="Normal 5 2 3 2 3 5 4" xfId="17084"/>
    <cellStyle name="Normal 5 2 3 2 3 5 4 2" xfId="45820"/>
    <cellStyle name="Normal 5 2 3 2 3 5 5" xfId="31496"/>
    <cellStyle name="Normal 5 2 3 2 3 6" xfId="4394"/>
    <cellStyle name="Normal 5 2 3 2 3 6 2" xfId="11661"/>
    <cellStyle name="Normal 5 2 3 2 3 6 2 2" xfId="26039"/>
    <cellStyle name="Normal 5 2 3 2 3 6 2 2 2" xfId="54773"/>
    <cellStyle name="Normal 5 2 3 2 3 6 2 3" xfId="40449"/>
    <cellStyle name="Normal 5 2 3 2 3 6 3" xfId="18876"/>
    <cellStyle name="Normal 5 2 3 2 3 6 3 2" xfId="47611"/>
    <cellStyle name="Normal 5 2 3 2 3 6 4" xfId="33287"/>
    <cellStyle name="Normal 5 2 3 2 3 7" xfId="8065"/>
    <cellStyle name="Normal 5 2 3 2 3 7 2" xfId="22457"/>
    <cellStyle name="Normal 5 2 3 2 3 7 2 2" xfId="51192"/>
    <cellStyle name="Normal 5 2 3 2 3 7 3" xfId="36868"/>
    <cellStyle name="Normal 5 2 3 2 3 8" xfId="15294"/>
    <cellStyle name="Normal 5 2 3 2 3 8 2" xfId="44030"/>
    <cellStyle name="Normal 5 2 3 2 3 9" xfId="29706"/>
    <cellStyle name="Normal 5 2 3 2 4" xfId="761"/>
    <cellStyle name="Normal 5 2 3 2 4 2" xfId="1211"/>
    <cellStyle name="Normal 5 2 3 2 4 2 2" xfId="2194"/>
    <cellStyle name="Normal 5 2 3 2 4 2 2 2" xfId="3986"/>
    <cellStyle name="Normal 5 2 3 2 4 2 2 2 2" xfId="7645"/>
    <cellStyle name="Normal 5 2 3 2 4 2 2 2 2 2" xfId="14905"/>
    <cellStyle name="Normal 5 2 3 2 4 2 2 2 2 2 2" xfId="29283"/>
    <cellStyle name="Normal 5 2 3 2 4 2 2 2 2 2 2 2" xfId="58017"/>
    <cellStyle name="Normal 5 2 3 2 4 2 2 2 2 2 3" xfId="43693"/>
    <cellStyle name="Normal 5 2 3 2 4 2 2 2 2 3" xfId="22120"/>
    <cellStyle name="Normal 5 2 3 2 4 2 2 2 2 3 2" xfId="50855"/>
    <cellStyle name="Normal 5 2 3 2 4 2 2 2 2 4" xfId="36531"/>
    <cellStyle name="Normal 5 2 3 2 4 2 2 2 3" xfId="11318"/>
    <cellStyle name="Normal 5 2 3 2 4 2 2 2 3 2" xfId="25701"/>
    <cellStyle name="Normal 5 2 3 2 4 2 2 2 3 2 2" xfId="54436"/>
    <cellStyle name="Normal 5 2 3 2 4 2 2 2 3 3" xfId="40112"/>
    <cellStyle name="Normal 5 2 3 2 4 2 2 2 4" xfId="18538"/>
    <cellStyle name="Normal 5 2 3 2 4 2 2 2 4 2" xfId="47274"/>
    <cellStyle name="Normal 5 2 3 2 4 2 2 2 5" xfId="32950"/>
    <cellStyle name="Normal 5 2 3 2 4 2 2 3" xfId="5855"/>
    <cellStyle name="Normal 5 2 3 2 4 2 2 3 2" xfId="13115"/>
    <cellStyle name="Normal 5 2 3 2 4 2 2 3 2 2" xfId="27493"/>
    <cellStyle name="Normal 5 2 3 2 4 2 2 3 2 2 2" xfId="56227"/>
    <cellStyle name="Normal 5 2 3 2 4 2 2 3 2 3" xfId="41903"/>
    <cellStyle name="Normal 5 2 3 2 4 2 2 3 3" xfId="20330"/>
    <cellStyle name="Normal 5 2 3 2 4 2 2 3 3 2" xfId="49065"/>
    <cellStyle name="Normal 5 2 3 2 4 2 2 3 4" xfId="34741"/>
    <cellStyle name="Normal 5 2 3 2 4 2 2 4" xfId="9528"/>
    <cellStyle name="Normal 5 2 3 2 4 2 2 4 2" xfId="23911"/>
    <cellStyle name="Normal 5 2 3 2 4 2 2 4 2 2" xfId="52646"/>
    <cellStyle name="Normal 5 2 3 2 4 2 2 4 3" xfId="38322"/>
    <cellStyle name="Normal 5 2 3 2 4 2 2 5" xfId="16748"/>
    <cellStyle name="Normal 5 2 3 2 4 2 2 5 2" xfId="45484"/>
    <cellStyle name="Normal 5 2 3 2 4 2 2 6" xfId="31160"/>
    <cellStyle name="Normal 5 2 3 2 4 2 3" xfId="3090"/>
    <cellStyle name="Normal 5 2 3 2 4 2 3 2" xfId="6750"/>
    <cellStyle name="Normal 5 2 3 2 4 2 3 2 2" xfId="14010"/>
    <cellStyle name="Normal 5 2 3 2 4 2 3 2 2 2" xfId="28388"/>
    <cellStyle name="Normal 5 2 3 2 4 2 3 2 2 2 2" xfId="57122"/>
    <cellStyle name="Normal 5 2 3 2 4 2 3 2 2 3" xfId="42798"/>
    <cellStyle name="Normal 5 2 3 2 4 2 3 2 3" xfId="21225"/>
    <cellStyle name="Normal 5 2 3 2 4 2 3 2 3 2" xfId="49960"/>
    <cellStyle name="Normal 5 2 3 2 4 2 3 2 4" xfId="35636"/>
    <cellStyle name="Normal 5 2 3 2 4 2 3 3" xfId="10423"/>
    <cellStyle name="Normal 5 2 3 2 4 2 3 3 2" xfId="24806"/>
    <cellStyle name="Normal 5 2 3 2 4 2 3 3 2 2" xfId="53541"/>
    <cellStyle name="Normal 5 2 3 2 4 2 3 3 3" xfId="39217"/>
    <cellStyle name="Normal 5 2 3 2 4 2 3 4" xfId="17643"/>
    <cellStyle name="Normal 5 2 3 2 4 2 3 4 2" xfId="46379"/>
    <cellStyle name="Normal 5 2 3 2 4 2 3 5" xfId="32055"/>
    <cellStyle name="Normal 5 2 3 2 4 2 4" xfId="4955"/>
    <cellStyle name="Normal 5 2 3 2 4 2 4 2" xfId="12220"/>
    <cellStyle name="Normal 5 2 3 2 4 2 4 2 2" xfId="26598"/>
    <cellStyle name="Normal 5 2 3 2 4 2 4 2 2 2" xfId="55332"/>
    <cellStyle name="Normal 5 2 3 2 4 2 4 2 3" xfId="41008"/>
    <cellStyle name="Normal 5 2 3 2 4 2 4 3" xfId="19435"/>
    <cellStyle name="Normal 5 2 3 2 4 2 4 3 2" xfId="48170"/>
    <cellStyle name="Normal 5 2 3 2 4 2 4 4" xfId="33846"/>
    <cellStyle name="Normal 5 2 3 2 4 2 5" xfId="8627"/>
    <cellStyle name="Normal 5 2 3 2 4 2 5 2" xfId="23016"/>
    <cellStyle name="Normal 5 2 3 2 4 2 5 2 2" xfId="51751"/>
    <cellStyle name="Normal 5 2 3 2 4 2 5 3" xfId="37427"/>
    <cellStyle name="Normal 5 2 3 2 4 2 6" xfId="15853"/>
    <cellStyle name="Normal 5 2 3 2 4 2 6 2" xfId="44589"/>
    <cellStyle name="Normal 5 2 3 2 4 2 7" xfId="30265"/>
    <cellStyle name="Normal 5 2 3 2 4 3" xfId="1747"/>
    <cellStyle name="Normal 5 2 3 2 4 3 2" xfId="3539"/>
    <cellStyle name="Normal 5 2 3 2 4 3 2 2" xfId="7198"/>
    <cellStyle name="Normal 5 2 3 2 4 3 2 2 2" xfId="14458"/>
    <cellStyle name="Normal 5 2 3 2 4 3 2 2 2 2" xfId="28836"/>
    <cellStyle name="Normal 5 2 3 2 4 3 2 2 2 2 2" xfId="57570"/>
    <cellStyle name="Normal 5 2 3 2 4 3 2 2 2 3" xfId="43246"/>
    <cellStyle name="Normal 5 2 3 2 4 3 2 2 3" xfId="21673"/>
    <cellStyle name="Normal 5 2 3 2 4 3 2 2 3 2" xfId="50408"/>
    <cellStyle name="Normal 5 2 3 2 4 3 2 2 4" xfId="36084"/>
    <cellStyle name="Normal 5 2 3 2 4 3 2 3" xfId="10871"/>
    <cellStyle name="Normal 5 2 3 2 4 3 2 3 2" xfId="25254"/>
    <cellStyle name="Normal 5 2 3 2 4 3 2 3 2 2" xfId="53989"/>
    <cellStyle name="Normal 5 2 3 2 4 3 2 3 3" xfId="39665"/>
    <cellStyle name="Normal 5 2 3 2 4 3 2 4" xfId="18091"/>
    <cellStyle name="Normal 5 2 3 2 4 3 2 4 2" xfId="46827"/>
    <cellStyle name="Normal 5 2 3 2 4 3 2 5" xfId="32503"/>
    <cellStyle name="Normal 5 2 3 2 4 3 3" xfId="5408"/>
    <cellStyle name="Normal 5 2 3 2 4 3 3 2" xfId="12668"/>
    <cellStyle name="Normal 5 2 3 2 4 3 3 2 2" xfId="27046"/>
    <cellStyle name="Normal 5 2 3 2 4 3 3 2 2 2" xfId="55780"/>
    <cellStyle name="Normal 5 2 3 2 4 3 3 2 3" xfId="41456"/>
    <cellStyle name="Normal 5 2 3 2 4 3 3 3" xfId="19883"/>
    <cellStyle name="Normal 5 2 3 2 4 3 3 3 2" xfId="48618"/>
    <cellStyle name="Normal 5 2 3 2 4 3 3 4" xfId="34294"/>
    <cellStyle name="Normal 5 2 3 2 4 3 4" xfId="9081"/>
    <cellStyle name="Normal 5 2 3 2 4 3 4 2" xfId="23464"/>
    <cellStyle name="Normal 5 2 3 2 4 3 4 2 2" xfId="52199"/>
    <cellStyle name="Normal 5 2 3 2 4 3 4 3" xfId="37875"/>
    <cellStyle name="Normal 5 2 3 2 4 3 5" xfId="16301"/>
    <cellStyle name="Normal 5 2 3 2 4 3 5 2" xfId="45037"/>
    <cellStyle name="Normal 5 2 3 2 4 3 6" xfId="30713"/>
    <cellStyle name="Normal 5 2 3 2 4 4" xfId="2643"/>
    <cellStyle name="Normal 5 2 3 2 4 4 2" xfId="6303"/>
    <cellStyle name="Normal 5 2 3 2 4 4 2 2" xfId="13563"/>
    <cellStyle name="Normal 5 2 3 2 4 4 2 2 2" xfId="27941"/>
    <cellStyle name="Normal 5 2 3 2 4 4 2 2 2 2" xfId="56675"/>
    <cellStyle name="Normal 5 2 3 2 4 4 2 2 3" xfId="42351"/>
    <cellStyle name="Normal 5 2 3 2 4 4 2 3" xfId="20778"/>
    <cellStyle name="Normal 5 2 3 2 4 4 2 3 2" xfId="49513"/>
    <cellStyle name="Normal 5 2 3 2 4 4 2 4" xfId="35189"/>
    <cellStyle name="Normal 5 2 3 2 4 4 3" xfId="9976"/>
    <cellStyle name="Normal 5 2 3 2 4 4 3 2" xfId="24359"/>
    <cellStyle name="Normal 5 2 3 2 4 4 3 2 2" xfId="53094"/>
    <cellStyle name="Normal 5 2 3 2 4 4 3 3" xfId="38770"/>
    <cellStyle name="Normal 5 2 3 2 4 4 4" xfId="17196"/>
    <cellStyle name="Normal 5 2 3 2 4 4 4 2" xfId="45932"/>
    <cellStyle name="Normal 5 2 3 2 4 4 5" xfId="31608"/>
    <cellStyle name="Normal 5 2 3 2 4 5" xfId="4507"/>
    <cellStyle name="Normal 5 2 3 2 4 5 2" xfId="11773"/>
    <cellStyle name="Normal 5 2 3 2 4 5 2 2" xfId="26151"/>
    <cellStyle name="Normal 5 2 3 2 4 5 2 2 2" xfId="54885"/>
    <cellStyle name="Normal 5 2 3 2 4 5 2 3" xfId="40561"/>
    <cellStyle name="Normal 5 2 3 2 4 5 3" xfId="18988"/>
    <cellStyle name="Normal 5 2 3 2 4 5 3 2" xfId="47723"/>
    <cellStyle name="Normal 5 2 3 2 4 5 4" xfId="33399"/>
    <cellStyle name="Normal 5 2 3 2 4 6" xfId="8180"/>
    <cellStyle name="Normal 5 2 3 2 4 6 2" xfId="22569"/>
    <cellStyle name="Normal 5 2 3 2 4 6 2 2" xfId="51304"/>
    <cellStyle name="Normal 5 2 3 2 4 6 3" xfId="36980"/>
    <cellStyle name="Normal 5 2 3 2 4 7" xfId="15406"/>
    <cellStyle name="Normal 5 2 3 2 4 7 2" xfId="44142"/>
    <cellStyle name="Normal 5 2 3 2 4 8" xfId="29818"/>
    <cellStyle name="Normal 5 2 3 2 5" xfId="987"/>
    <cellStyle name="Normal 5 2 3 2 5 2" xfId="1970"/>
    <cellStyle name="Normal 5 2 3 2 5 2 2" xfId="3762"/>
    <cellStyle name="Normal 5 2 3 2 5 2 2 2" xfId="7421"/>
    <cellStyle name="Normal 5 2 3 2 5 2 2 2 2" xfId="14681"/>
    <cellStyle name="Normal 5 2 3 2 5 2 2 2 2 2" xfId="29059"/>
    <cellStyle name="Normal 5 2 3 2 5 2 2 2 2 2 2" xfId="57793"/>
    <cellStyle name="Normal 5 2 3 2 5 2 2 2 2 3" xfId="43469"/>
    <cellStyle name="Normal 5 2 3 2 5 2 2 2 3" xfId="21896"/>
    <cellStyle name="Normal 5 2 3 2 5 2 2 2 3 2" xfId="50631"/>
    <cellStyle name="Normal 5 2 3 2 5 2 2 2 4" xfId="36307"/>
    <cellStyle name="Normal 5 2 3 2 5 2 2 3" xfId="11094"/>
    <cellStyle name="Normal 5 2 3 2 5 2 2 3 2" xfId="25477"/>
    <cellStyle name="Normal 5 2 3 2 5 2 2 3 2 2" xfId="54212"/>
    <cellStyle name="Normal 5 2 3 2 5 2 2 3 3" xfId="39888"/>
    <cellStyle name="Normal 5 2 3 2 5 2 2 4" xfId="18314"/>
    <cellStyle name="Normal 5 2 3 2 5 2 2 4 2" xfId="47050"/>
    <cellStyle name="Normal 5 2 3 2 5 2 2 5" xfId="32726"/>
    <cellStyle name="Normal 5 2 3 2 5 2 3" xfId="5631"/>
    <cellStyle name="Normal 5 2 3 2 5 2 3 2" xfId="12891"/>
    <cellStyle name="Normal 5 2 3 2 5 2 3 2 2" xfId="27269"/>
    <cellStyle name="Normal 5 2 3 2 5 2 3 2 2 2" xfId="56003"/>
    <cellStyle name="Normal 5 2 3 2 5 2 3 2 3" xfId="41679"/>
    <cellStyle name="Normal 5 2 3 2 5 2 3 3" xfId="20106"/>
    <cellStyle name="Normal 5 2 3 2 5 2 3 3 2" xfId="48841"/>
    <cellStyle name="Normal 5 2 3 2 5 2 3 4" xfId="34517"/>
    <cellStyle name="Normal 5 2 3 2 5 2 4" xfId="9304"/>
    <cellStyle name="Normal 5 2 3 2 5 2 4 2" xfId="23687"/>
    <cellStyle name="Normal 5 2 3 2 5 2 4 2 2" xfId="52422"/>
    <cellStyle name="Normal 5 2 3 2 5 2 4 3" xfId="38098"/>
    <cellStyle name="Normal 5 2 3 2 5 2 5" xfId="16524"/>
    <cellStyle name="Normal 5 2 3 2 5 2 5 2" xfId="45260"/>
    <cellStyle name="Normal 5 2 3 2 5 2 6" xfId="30936"/>
    <cellStyle name="Normal 5 2 3 2 5 3" xfId="2866"/>
    <cellStyle name="Normal 5 2 3 2 5 3 2" xfId="6526"/>
    <cellStyle name="Normal 5 2 3 2 5 3 2 2" xfId="13786"/>
    <cellStyle name="Normal 5 2 3 2 5 3 2 2 2" xfId="28164"/>
    <cellStyle name="Normal 5 2 3 2 5 3 2 2 2 2" xfId="56898"/>
    <cellStyle name="Normal 5 2 3 2 5 3 2 2 3" xfId="42574"/>
    <cellStyle name="Normal 5 2 3 2 5 3 2 3" xfId="21001"/>
    <cellStyle name="Normal 5 2 3 2 5 3 2 3 2" xfId="49736"/>
    <cellStyle name="Normal 5 2 3 2 5 3 2 4" xfId="35412"/>
    <cellStyle name="Normal 5 2 3 2 5 3 3" xfId="10199"/>
    <cellStyle name="Normal 5 2 3 2 5 3 3 2" xfId="24582"/>
    <cellStyle name="Normal 5 2 3 2 5 3 3 2 2" xfId="53317"/>
    <cellStyle name="Normal 5 2 3 2 5 3 3 3" xfId="38993"/>
    <cellStyle name="Normal 5 2 3 2 5 3 4" xfId="17419"/>
    <cellStyle name="Normal 5 2 3 2 5 3 4 2" xfId="46155"/>
    <cellStyle name="Normal 5 2 3 2 5 3 5" xfId="31831"/>
    <cellStyle name="Normal 5 2 3 2 5 4" xfId="4731"/>
    <cellStyle name="Normal 5 2 3 2 5 4 2" xfId="11996"/>
    <cellStyle name="Normal 5 2 3 2 5 4 2 2" xfId="26374"/>
    <cellStyle name="Normal 5 2 3 2 5 4 2 2 2" xfId="55108"/>
    <cellStyle name="Normal 5 2 3 2 5 4 2 3" xfId="40784"/>
    <cellStyle name="Normal 5 2 3 2 5 4 3" xfId="19211"/>
    <cellStyle name="Normal 5 2 3 2 5 4 3 2" xfId="47946"/>
    <cellStyle name="Normal 5 2 3 2 5 4 4" xfId="33622"/>
    <cellStyle name="Normal 5 2 3 2 5 5" xfId="8403"/>
    <cellStyle name="Normal 5 2 3 2 5 5 2" xfId="22792"/>
    <cellStyle name="Normal 5 2 3 2 5 5 2 2" xfId="51527"/>
    <cellStyle name="Normal 5 2 3 2 5 5 3" xfId="37203"/>
    <cellStyle name="Normal 5 2 3 2 5 6" xfId="15629"/>
    <cellStyle name="Normal 5 2 3 2 5 6 2" xfId="44365"/>
    <cellStyle name="Normal 5 2 3 2 5 7" xfId="30041"/>
    <cellStyle name="Normal 5 2 3 2 6" xfId="1506"/>
    <cellStyle name="Normal 5 2 3 2 6 2" xfId="3315"/>
    <cellStyle name="Normal 5 2 3 2 6 2 2" xfId="6974"/>
    <cellStyle name="Normal 5 2 3 2 6 2 2 2" xfId="14234"/>
    <cellStyle name="Normal 5 2 3 2 6 2 2 2 2" xfId="28612"/>
    <cellStyle name="Normal 5 2 3 2 6 2 2 2 2 2" xfId="57346"/>
    <cellStyle name="Normal 5 2 3 2 6 2 2 2 3" xfId="43022"/>
    <cellStyle name="Normal 5 2 3 2 6 2 2 3" xfId="21449"/>
    <cellStyle name="Normal 5 2 3 2 6 2 2 3 2" xfId="50184"/>
    <cellStyle name="Normal 5 2 3 2 6 2 2 4" xfId="35860"/>
    <cellStyle name="Normal 5 2 3 2 6 2 3" xfId="10647"/>
    <cellStyle name="Normal 5 2 3 2 6 2 3 2" xfId="25030"/>
    <cellStyle name="Normal 5 2 3 2 6 2 3 2 2" xfId="53765"/>
    <cellStyle name="Normal 5 2 3 2 6 2 3 3" xfId="39441"/>
    <cellStyle name="Normal 5 2 3 2 6 2 4" xfId="17867"/>
    <cellStyle name="Normal 5 2 3 2 6 2 4 2" xfId="46603"/>
    <cellStyle name="Normal 5 2 3 2 6 2 5" xfId="32279"/>
    <cellStyle name="Normal 5 2 3 2 6 3" xfId="5183"/>
    <cellStyle name="Normal 5 2 3 2 6 3 2" xfId="12444"/>
    <cellStyle name="Normal 5 2 3 2 6 3 2 2" xfId="26822"/>
    <cellStyle name="Normal 5 2 3 2 6 3 2 2 2" xfId="55556"/>
    <cellStyle name="Normal 5 2 3 2 6 3 2 3" xfId="41232"/>
    <cellStyle name="Normal 5 2 3 2 6 3 3" xfId="19659"/>
    <cellStyle name="Normal 5 2 3 2 6 3 3 2" xfId="48394"/>
    <cellStyle name="Normal 5 2 3 2 6 3 4" xfId="34070"/>
    <cellStyle name="Normal 5 2 3 2 6 4" xfId="8857"/>
    <cellStyle name="Normal 5 2 3 2 6 4 2" xfId="23240"/>
    <cellStyle name="Normal 5 2 3 2 6 4 2 2" xfId="51975"/>
    <cellStyle name="Normal 5 2 3 2 6 4 3" xfId="37651"/>
    <cellStyle name="Normal 5 2 3 2 6 5" xfId="16077"/>
    <cellStyle name="Normal 5 2 3 2 6 5 2" xfId="44813"/>
    <cellStyle name="Normal 5 2 3 2 6 6" xfId="30489"/>
    <cellStyle name="Normal 5 2 3 2 7" xfId="2419"/>
    <cellStyle name="Normal 5 2 3 2 7 2" xfId="6079"/>
    <cellStyle name="Normal 5 2 3 2 7 2 2" xfId="13339"/>
    <cellStyle name="Normal 5 2 3 2 7 2 2 2" xfId="27717"/>
    <cellStyle name="Normal 5 2 3 2 7 2 2 2 2" xfId="56451"/>
    <cellStyle name="Normal 5 2 3 2 7 2 2 3" xfId="42127"/>
    <cellStyle name="Normal 5 2 3 2 7 2 3" xfId="20554"/>
    <cellStyle name="Normal 5 2 3 2 7 2 3 2" xfId="49289"/>
    <cellStyle name="Normal 5 2 3 2 7 2 4" xfId="34965"/>
    <cellStyle name="Normal 5 2 3 2 7 3" xfId="9752"/>
    <cellStyle name="Normal 5 2 3 2 7 3 2" xfId="24135"/>
    <cellStyle name="Normal 5 2 3 2 7 3 2 2" xfId="52870"/>
    <cellStyle name="Normal 5 2 3 2 7 3 3" xfId="38546"/>
    <cellStyle name="Normal 5 2 3 2 7 4" xfId="16972"/>
    <cellStyle name="Normal 5 2 3 2 7 4 2" xfId="45708"/>
    <cellStyle name="Normal 5 2 3 2 7 5" xfId="31384"/>
    <cellStyle name="Normal 5 2 3 2 8" xfId="4276"/>
    <cellStyle name="Normal 5 2 3 2 8 2" xfId="11548"/>
    <cellStyle name="Normal 5 2 3 2 8 2 2" xfId="25927"/>
    <cellStyle name="Normal 5 2 3 2 8 2 2 2" xfId="54661"/>
    <cellStyle name="Normal 5 2 3 2 8 2 3" xfId="40337"/>
    <cellStyle name="Normal 5 2 3 2 8 3" xfId="18764"/>
    <cellStyle name="Normal 5 2 3 2 8 3 2" xfId="47499"/>
    <cellStyle name="Normal 5 2 3 2 8 4" xfId="33175"/>
    <cellStyle name="Normal 5 2 3 2 9" xfId="7944"/>
    <cellStyle name="Normal 5 2 3 2 9 2" xfId="22345"/>
    <cellStyle name="Normal 5 2 3 2 9 2 2" xfId="51080"/>
    <cellStyle name="Normal 5 2 3 2 9 3" xfId="36756"/>
    <cellStyle name="Normal 5 2 3 3" xfId="432"/>
    <cellStyle name="Normal 5 2 3 3 10" xfId="29622"/>
    <cellStyle name="Normal 5 2 3 3 2" xfId="632"/>
    <cellStyle name="Normal 5 2 3 3 2 2" xfId="904"/>
    <cellStyle name="Normal 5 2 3 3 2 2 2" xfId="1351"/>
    <cellStyle name="Normal 5 2 3 3 2 2 2 2" xfId="2334"/>
    <cellStyle name="Normal 5 2 3 3 2 2 2 2 2" xfId="4126"/>
    <cellStyle name="Normal 5 2 3 3 2 2 2 2 2 2" xfId="7785"/>
    <cellStyle name="Normal 5 2 3 3 2 2 2 2 2 2 2" xfId="15045"/>
    <cellStyle name="Normal 5 2 3 3 2 2 2 2 2 2 2 2" xfId="29423"/>
    <cellStyle name="Normal 5 2 3 3 2 2 2 2 2 2 2 2 2" xfId="58157"/>
    <cellStyle name="Normal 5 2 3 3 2 2 2 2 2 2 2 3" xfId="43833"/>
    <cellStyle name="Normal 5 2 3 3 2 2 2 2 2 2 3" xfId="22260"/>
    <cellStyle name="Normal 5 2 3 3 2 2 2 2 2 2 3 2" xfId="50995"/>
    <cellStyle name="Normal 5 2 3 3 2 2 2 2 2 2 4" xfId="36671"/>
    <cellStyle name="Normal 5 2 3 3 2 2 2 2 2 3" xfId="11458"/>
    <cellStyle name="Normal 5 2 3 3 2 2 2 2 2 3 2" xfId="25841"/>
    <cellStyle name="Normal 5 2 3 3 2 2 2 2 2 3 2 2" xfId="54576"/>
    <cellStyle name="Normal 5 2 3 3 2 2 2 2 2 3 3" xfId="40252"/>
    <cellStyle name="Normal 5 2 3 3 2 2 2 2 2 4" xfId="18678"/>
    <cellStyle name="Normal 5 2 3 3 2 2 2 2 2 4 2" xfId="47414"/>
    <cellStyle name="Normal 5 2 3 3 2 2 2 2 2 5" xfId="33090"/>
    <cellStyle name="Normal 5 2 3 3 2 2 2 2 3" xfId="5995"/>
    <cellStyle name="Normal 5 2 3 3 2 2 2 2 3 2" xfId="13255"/>
    <cellStyle name="Normal 5 2 3 3 2 2 2 2 3 2 2" xfId="27633"/>
    <cellStyle name="Normal 5 2 3 3 2 2 2 2 3 2 2 2" xfId="56367"/>
    <cellStyle name="Normal 5 2 3 3 2 2 2 2 3 2 3" xfId="42043"/>
    <cellStyle name="Normal 5 2 3 3 2 2 2 2 3 3" xfId="20470"/>
    <cellStyle name="Normal 5 2 3 3 2 2 2 2 3 3 2" xfId="49205"/>
    <cellStyle name="Normal 5 2 3 3 2 2 2 2 3 4" xfId="34881"/>
    <cellStyle name="Normal 5 2 3 3 2 2 2 2 4" xfId="9668"/>
    <cellStyle name="Normal 5 2 3 3 2 2 2 2 4 2" xfId="24051"/>
    <cellStyle name="Normal 5 2 3 3 2 2 2 2 4 2 2" xfId="52786"/>
    <cellStyle name="Normal 5 2 3 3 2 2 2 2 4 3" xfId="38462"/>
    <cellStyle name="Normal 5 2 3 3 2 2 2 2 5" xfId="16888"/>
    <cellStyle name="Normal 5 2 3 3 2 2 2 2 5 2" xfId="45624"/>
    <cellStyle name="Normal 5 2 3 3 2 2 2 2 6" xfId="31300"/>
    <cellStyle name="Normal 5 2 3 3 2 2 2 3" xfId="3230"/>
    <cellStyle name="Normal 5 2 3 3 2 2 2 3 2" xfId="6890"/>
    <cellStyle name="Normal 5 2 3 3 2 2 2 3 2 2" xfId="14150"/>
    <cellStyle name="Normal 5 2 3 3 2 2 2 3 2 2 2" xfId="28528"/>
    <cellStyle name="Normal 5 2 3 3 2 2 2 3 2 2 2 2" xfId="57262"/>
    <cellStyle name="Normal 5 2 3 3 2 2 2 3 2 2 3" xfId="42938"/>
    <cellStyle name="Normal 5 2 3 3 2 2 2 3 2 3" xfId="21365"/>
    <cellStyle name="Normal 5 2 3 3 2 2 2 3 2 3 2" xfId="50100"/>
    <cellStyle name="Normal 5 2 3 3 2 2 2 3 2 4" xfId="35776"/>
    <cellStyle name="Normal 5 2 3 3 2 2 2 3 3" xfId="10563"/>
    <cellStyle name="Normal 5 2 3 3 2 2 2 3 3 2" xfId="24946"/>
    <cellStyle name="Normal 5 2 3 3 2 2 2 3 3 2 2" xfId="53681"/>
    <cellStyle name="Normal 5 2 3 3 2 2 2 3 3 3" xfId="39357"/>
    <cellStyle name="Normal 5 2 3 3 2 2 2 3 4" xfId="17783"/>
    <cellStyle name="Normal 5 2 3 3 2 2 2 3 4 2" xfId="46519"/>
    <cellStyle name="Normal 5 2 3 3 2 2 2 3 5" xfId="32195"/>
    <cellStyle name="Normal 5 2 3 3 2 2 2 4" xfId="5095"/>
    <cellStyle name="Normal 5 2 3 3 2 2 2 4 2" xfId="12360"/>
    <cellStyle name="Normal 5 2 3 3 2 2 2 4 2 2" xfId="26738"/>
    <cellStyle name="Normal 5 2 3 3 2 2 2 4 2 2 2" xfId="55472"/>
    <cellStyle name="Normal 5 2 3 3 2 2 2 4 2 3" xfId="41148"/>
    <cellStyle name="Normal 5 2 3 3 2 2 2 4 3" xfId="19575"/>
    <cellStyle name="Normal 5 2 3 3 2 2 2 4 3 2" xfId="48310"/>
    <cellStyle name="Normal 5 2 3 3 2 2 2 4 4" xfId="33986"/>
    <cellStyle name="Normal 5 2 3 3 2 2 2 5" xfId="8767"/>
    <cellStyle name="Normal 5 2 3 3 2 2 2 5 2" xfId="23156"/>
    <cellStyle name="Normal 5 2 3 3 2 2 2 5 2 2" xfId="51891"/>
    <cellStyle name="Normal 5 2 3 3 2 2 2 5 3" xfId="37567"/>
    <cellStyle name="Normal 5 2 3 3 2 2 2 6" xfId="15993"/>
    <cellStyle name="Normal 5 2 3 3 2 2 2 6 2" xfId="44729"/>
    <cellStyle name="Normal 5 2 3 3 2 2 2 7" xfId="30405"/>
    <cellStyle name="Normal 5 2 3 3 2 2 3" xfId="1887"/>
    <cellStyle name="Normal 5 2 3 3 2 2 3 2" xfId="3679"/>
    <cellStyle name="Normal 5 2 3 3 2 2 3 2 2" xfId="7338"/>
    <cellStyle name="Normal 5 2 3 3 2 2 3 2 2 2" xfId="14598"/>
    <cellStyle name="Normal 5 2 3 3 2 2 3 2 2 2 2" xfId="28976"/>
    <cellStyle name="Normal 5 2 3 3 2 2 3 2 2 2 2 2" xfId="57710"/>
    <cellStyle name="Normal 5 2 3 3 2 2 3 2 2 2 3" xfId="43386"/>
    <cellStyle name="Normal 5 2 3 3 2 2 3 2 2 3" xfId="21813"/>
    <cellStyle name="Normal 5 2 3 3 2 2 3 2 2 3 2" xfId="50548"/>
    <cellStyle name="Normal 5 2 3 3 2 2 3 2 2 4" xfId="36224"/>
    <cellStyle name="Normal 5 2 3 3 2 2 3 2 3" xfId="11011"/>
    <cellStyle name="Normal 5 2 3 3 2 2 3 2 3 2" xfId="25394"/>
    <cellStyle name="Normal 5 2 3 3 2 2 3 2 3 2 2" xfId="54129"/>
    <cellStyle name="Normal 5 2 3 3 2 2 3 2 3 3" xfId="39805"/>
    <cellStyle name="Normal 5 2 3 3 2 2 3 2 4" xfId="18231"/>
    <cellStyle name="Normal 5 2 3 3 2 2 3 2 4 2" xfId="46967"/>
    <cellStyle name="Normal 5 2 3 3 2 2 3 2 5" xfId="32643"/>
    <cellStyle name="Normal 5 2 3 3 2 2 3 3" xfId="5548"/>
    <cellStyle name="Normal 5 2 3 3 2 2 3 3 2" xfId="12808"/>
    <cellStyle name="Normal 5 2 3 3 2 2 3 3 2 2" xfId="27186"/>
    <cellStyle name="Normal 5 2 3 3 2 2 3 3 2 2 2" xfId="55920"/>
    <cellStyle name="Normal 5 2 3 3 2 2 3 3 2 3" xfId="41596"/>
    <cellStyle name="Normal 5 2 3 3 2 2 3 3 3" xfId="20023"/>
    <cellStyle name="Normal 5 2 3 3 2 2 3 3 3 2" xfId="48758"/>
    <cellStyle name="Normal 5 2 3 3 2 2 3 3 4" xfId="34434"/>
    <cellStyle name="Normal 5 2 3 3 2 2 3 4" xfId="9221"/>
    <cellStyle name="Normal 5 2 3 3 2 2 3 4 2" xfId="23604"/>
    <cellStyle name="Normal 5 2 3 3 2 2 3 4 2 2" xfId="52339"/>
    <cellStyle name="Normal 5 2 3 3 2 2 3 4 3" xfId="38015"/>
    <cellStyle name="Normal 5 2 3 3 2 2 3 5" xfId="16441"/>
    <cellStyle name="Normal 5 2 3 3 2 2 3 5 2" xfId="45177"/>
    <cellStyle name="Normal 5 2 3 3 2 2 3 6" xfId="30853"/>
    <cellStyle name="Normal 5 2 3 3 2 2 4" xfId="2783"/>
    <cellStyle name="Normal 5 2 3 3 2 2 4 2" xfId="6443"/>
    <cellStyle name="Normal 5 2 3 3 2 2 4 2 2" xfId="13703"/>
    <cellStyle name="Normal 5 2 3 3 2 2 4 2 2 2" xfId="28081"/>
    <cellStyle name="Normal 5 2 3 3 2 2 4 2 2 2 2" xfId="56815"/>
    <cellStyle name="Normal 5 2 3 3 2 2 4 2 2 3" xfId="42491"/>
    <cellStyle name="Normal 5 2 3 3 2 2 4 2 3" xfId="20918"/>
    <cellStyle name="Normal 5 2 3 3 2 2 4 2 3 2" xfId="49653"/>
    <cellStyle name="Normal 5 2 3 3 2 2 4 2 4" xfId="35329"/>
    <cellStyle name="Normal 5 2 3 3 2 2 4 3" xfId="10116"/>
    <cellStyle name="Normal 5 2 3 3 2 2 4 3 2" xfId="24499"/>
    <cellStyle name="Normal 5 2 3 3 2 2 4 3 2 2" xfId="53234"/>
    <cellStyle name="Normal 5 2 3 3 2 2 4 3 3" xfId="38910"/>
    <cellStyle name="Normal 5 2 3 3 2 2 4 4" xfId="17336"/>
    <cellStyle name="Normal 5 2 3 3 2 2 4 4 2" xfId="46072"/>
    <cellStyle name="Normal 5 2 3 3 2 2 4 5" xfId="31748"/>
    <cellStyle name="Normal 5 2 3 3 2 2 5" xfId="4648"/>
    <cellStyle name="Normal 5 2 3 3 2 2 5 2" xfId="11913"/>
    <cellStyle name="Normal 5 2 3 3 2 2 5 2 2" xfId="26291"/>
    <cellStyle name="Normal 5 2 3 3 2 2 5 2 2 2" xfId="55025"/>
    <cellStyle name="Normal 5 2 3 3 2 2 5 2 3" xfId="40701"/>
    <cellStyle name="Normal 5 2 3 3 2 2 5 3" xfId="19128"/>
    <cellStyle name="Normal 5 2 3 3 2 2 5 3 2" xfId="47863"/>
    <cellStyle name="Normal 5 2 3 3 2 2 5 4" xfId="33539"/>
    <cellStyle name="Normal 5 2 3 3 2 2 6" xfId="8320"/>
    <cellStyle name="Normal 5 2 3 3 2 2 6 2" xfId="22709"/>
    <cellStyle name="Normal 5 2 3 3 2 2 6 2 2" xfId="51444"/>
    <cellStyle name="Normal 5 2 3 3 2 2 6 3" xfId="37120"/>
    <cellStyle name="Normal 5 2 3 3 2 2 7" xfId="15546"/>
    <cellStyle name="Normal 5 2 3 3 2 2 7 2" xfId="44282"/>
    <cellStyle name="Normal 5 2 3 3 2 2 8" xfId="29958"/>
    <cellStyle name="Normal 5 2 3 3 2 3" xfId="1127"/>
    <cellStyle name="Normal 5 2 3 3 2 3 2" xfId="2110"/>
    <cellStyle name="Normal 5 2 3 3 2 3 2 2" xfId="3902"/>
    <cellStyle name="Normal 5 2 3 3 2 3 2 2 2" xfId="7561"/>
    <cellStyle name="Normal 5 2 3 3 2 3 2 2 2 2" xfId="14821"/>
    <cellStyle name="Normal 5 2 3 3 2 3 2 2 2 2 2" xfId="29199"/>
    <cellStyle name="Normal 5 2 3 3 2 3 2 2 2 2 2 2" xfId="57933"/>
    <cellStyle name="Normal 5 2 3 3 2 3 2 2 2 2 3" xfId="43609"/>
    <cellStyle name="Normal 5 2 3 3 2 3 2 2 2 3" xfId="22036"/>
    <cellStyle name="Normal 5 2 3 3 2 3 2 2 2 3 2" xfId="50771"/>
    <cellStyle name="Normal 5 2 3 3 2 3 2 2 2 4" xfId="36447"/>
    <cellStyle name="Normal 5 2 3 3 2 3 2 2 3" xfId="11234"/>
    <cellStyle name="Normal 5 2 3 3 2 3 2 2 3 2" xfId="25617"/>
    <cellStyle name="Normal 5 2 3 3 2 3 2 2 3 2 2" xfId="54352"/>
    <cellStyle name="Normal 5 2 3 3 2 3 2 2 3 3" xfId="40028"/>
    <cellStyle name="Normal 5 2 3 3 2 3 2 2 4" xfId="18454"/>
    <cellStyle name="Normal 5 2 3 3 2 3 2 2 4 2" xfId="47190"/>
    <cellStyle name="Normal 5 2 3 3 2 3 2 2 5" xfId="32866"/>
    <cellStyle name="Normal 5 2 3 3 2 3 2 3" xfId="5771"/>
    <cellStyle name="Normal 5 2 3 3 2 3 2 3 2" xfId="13031"/>
    <cellStyle name="Normal 5 2 3 3 2 3 2 3 2 2" xfId="27409"/>
    <cellStyle name="Normal 5 2 3 3 2 3 2 3 2 2 2" xfId="56143"/>
    <cellStyle name="Normal 5 2 3 3 2 3 2 3 2 3" xfId="41819"/>
    <cellStyle name="Normal 5 2 3 3 2 3 2 3 3" xfId="20246"/>
    <cellStyle name="Normal 5 2 3 3 2 3 2 3 3 2" xfId="48981"/>
    <cellStyle name="Normal 5 2 3 3 2 3 2 3 4" xfId="34657"/>
    <cellStyle name="Normal 5 2 3 3 2 3 2 4" xfId="9444"/>
    <cellStyle name="Normal 5 2 3 3 2 3 2 4 2" xfId="23827"/>
    <cellStyle name="Normal 5 2 3 3 2 3 2 4 2 2" xfId="52562"/>
    <cellStyle name="Normal 5 2 3 3 2 3 2 4 3" xfId="38238"/>
    <cellStyle name="Normal 5 2 3 3 2 3 2 5" xfId="16664"/>
    <cellStyle name="Normal 5 2 3 3 2 3 2 5 2" xfId="45400"/>
    <cellStyle name="Normal 5 2 3 3 2 3 2 6" xfId="31076"/>
    <cellStyle name="Normal 5 2 3 3 2 3 3" xfId="3006"/>
    <cellStyle name="Normal 5 2 3 3 2 3 3 2" xfId="6666"/>
    <cellStyle name="Normal 5 2 3 3 2 3 3 2 2" xfId="13926"/>
    <cellStyle name="Normal 5 2 3 3 2 3 3 2 2 2" xfId="28304"/>
    <cellStyle name="Normal 5 2 3 3 2 3 3 2 2 2 2" xfId="57038"/>
    <cellStyle name="Normal 5 2 3 3 2 3 3 2 2 3" xfId="42714"/>
    <cellStyle name="Normal 5 2 3 3 2 3 3 2 3" xfId="21141"/>
    <cellStyle name="Normal 5 2 3 3 2 3 3 2 3 2" xfId="49876"/>
    <cellStyle name="Normal 5 2 3 3 2 3 3 2 4" xfId="35552"/>
    <cellStyle name="Normal 5 2 3 3 2 3 3 3" xfId="10339"/>
    <cellStyle name="Normal 5 2 3 3 2 3 3 3 2" xfId="24722"/>
    <cellStyle name="Normal 5 2 3 3 2 3 3 3 2 2" xfId="53457"/>
    <cellStyle name="Normal 5 2 3 3 2 3 3 3 3" xfId="39133"/>
    <cellStyle name="Normal 5 2 3 3 2 3 3 4" xfId="17559"/>
    <cellStyle name="Normal 5 2 3 3 2 3 3 4 2" xfId="46295"/>
    <cellStyle name="Normal 5 2 3 3 2 3 3 5" xfId="31971"/>
    <cellStyle name="Normal 5 2 3 3 2 3 4" xfId="4871"/>
    <cellStyle name="Normal 5 2 3 3 2 3 4 2" xfId="12136"/>
    <cellStyle name="Normal 5 2 3 3 2 3 4 2 2" xfId="26514"/>
    <cellStyle name="Normal 5 2 3 3 2 3 4 2 2 2" xfId="55248"/>
    <cellStyle name="Normal 5 2 3 3 2 3 4 2 3" xfId="40924"/>
    <cellStyle name="Normal 5 2 3 3 2 3 4 3" xfId="19351"/>
    <cellStyle name="Normal 5 2 3 3 2 3 4 3 2" xfId="48086"/>
    <cellStyle name="Normal 5 2 3 3 2 3 4 4" xfId="33762"/>
    <cellStyle name="Normal 5 2 3 3 2 3 5" xfId="8543"/>
    <cellStyle name="Normal 5 2 3 3 2 3 5 2" xfId="22932"/>
    <cellStyle name="Normal 5 2 3 3 2 3 5 2 2" xfId="51667"/>
    <cellStyle name="Normal 5 2 3 3 2 3 5 3" xfId="37343"/>
    <cellStyle name="Normal 5 2 3 3 2 3 6" xfId="15769"/>
    <cellStyle name="Normal 5 2 3 3 2 3 6 2" xfId="44505"/>
    <cellStyle name="Normal 5 2 3 3 2 3 7" xfId="30181"/>
    <cellStyle name="Normal 5 2 3 3 2 4" xfId="1659"/>
    <cellStyle name="Normal 5 2 3 3 2 4 2" xfId="3455"/>
    <cellStyle name="Normal 5 2 3 3 2 4 2 2" xfId="7114"/>
    <cellStyle name="Normal 5 2 3 3 2 4 2 2 2" xfId="14374"/>
    <cellStyle name="Normal 5 2 3 3 2 4 2 2 2 2" xfId="28752"/>
    <cellStyle name="Normal 5 2 3 3 2 4 2 2 2 2 2" xfId="57486"/>
    <cellStyle name="Normal 5 2 3 3 2 4 2 2 2 3" xfId="43162"/>
    <cellStyle name="Normal 5 2 3 3 2 4 2 2 3" xfId="21589"/>
    <cellStyle name="Normal 5 2 3 3 2 4 2 2 3 2" xfId="50324"/>
    <cellStyle name="Normal 5 2 3 3 2 4 2 2 4" xfId="36000"/>
    <cellStyle name="Normal 5 2 3 3 2 4 2 3" xfId="10787"/>
    <cellStyle name="Normal 5 2 3 3 2 4 2 3 2" xfId="25170"/>
    <cellStyle name="Normal 5 2 3 3 2 4 2 3 2 2" xfId="53905"/>
    <cellStyle name="Normal 5 2 3 3 2 4 2 3 3" xfId="39581"/>
    <cellStyle name="Normal 5 2 3 3 2 4 2 4" xfId="18007"/>
    <cellStyle name="Normal 5 2 3 3 2 4 2 4 2" xfId="46743"/>
    <cellStyle name="Normal 5 2 3 3 2 4 2 5" xfId="32419"/>
    <cellStyle name="Normal 5 2 3 3 2 4 3" xfId="5324"/>
    <cellStyle name="Normal 5 2 3 3 2 4 3 2" xfId="12584"/>
    <cellStyle name="Normal 5 2 3 3 2 4 3 2 2" xfId="26962"/>
    <cellStyle name="Normal 5 2 3 3 2 4 3 2 2 2" xfId="55696"/>
    <cellStyle name="Normal 5 2 3 3 2 4 3 2 3" xfId="41372"/>
    <cellStyle name="Normal 5 2 3 3 2 4 3 3" xfId="19799"/>
    <cellStyle name="Normal 5 2 3 3 2 4 3 3 2" xfId="48534"/>
    <cellStyle name="Normal 5 2 3 3 2 4 3 4" xfId="34210"/>
    <cellStyle name="Normal 5 2 3 3 2 4 4" xfId="8997"/>
    <cellStyle name="Normal 5 2 3 3 2 4 4 2" xfId="23380"/>
    <cellStyle name="Normal 5 2 3 3 2 4 4 2 2" xfId="52115"/>
    <cellStyle name="Normal 5 2 3 3 2 4 4 3" xfId="37791"/>
    <cellStyle name="Normal 5 2 3 3 2 4 5" xfId="16217"/>
    <cellStyle name="Normal 5 2 3 3 2 4 5 2" xfId="44953"/>
    <cellStyle name="Normal 5 2 3 3 2 4 6" xfId="30629"/>
    <cellStyle name="Normal 5 2 3 3 2 5" xfId="2559"/>
    <cellStyle name="Normal 5 2 3 3 2 5 2" xfId="6219"/>
    <cellStyle name="Normal 5 2 3 3 2 5 2 2" xfId="13479"/>
    <cellStyle name="Normal 5 2 3 3 2 5 2 2 2" xfId="27857"/>
    <cellStyle name="Normal 5 2 3 3 2 5 2 2 2 2" xfId="56591"/>
    <cellStyle name="Normal 5 2 3 3 2 5 2 2 3" xfId="42267"/>
    <cellStyle name="Normal 5 2 3 3 2 5 2 3" xfId="20694"/>
    <cellStyle name="Normal 5 2 3 3 2 5 2 3 2" xfId="49429"/>
    <cellStyle name="Normal 5 2 3 3 2 5 2 4" xfId="35105"/>
    <cellStyle name="Normal 5 2 3 3 2 5 3" xfId="9892"/>
    <cellStyle name="Normal 5 2 3 3 2 5 3 2" xfId="24275"/>
    <cellStyle name="Normal 5 2 3 3 2 5 3 2 2" xfId="53010"/>
    <cellStyle name="Normal 5 2 3 3 2 5 3 3" xfId="38686"/>
    <cellStyle name="Normal 5 2 3 3 2 5 4" xfId="17112"/>
    <cellStyle name="Normal 5 2 3 3 2 5 4 2" xfId="45848"/>
    <cellStyle name="Normal 5 2 3 3 2 5 5" xfId="31524"/>
    <cellStyle name="Normal 5 2 3 3 2 6" xfId="4422"/>
    <cellStyle name="Normal 5 2 3 3 2 6 2" xfId="11689"/>
    <cellStyle name="Normal 5 2 3 3 2 6 2 2" xfId="26067"/>
    <cellStyle name="Normal 5 2 3 3 2 6 2 2 2" xfId="54801"/>
    <cellStyle name="Normal 5 2 3 3 2 6 2 3" xfId="40477"/>
    <cellStyle name="Normal 5 2 3 3 2 6 3" xfId="18904"/>
    <cellStyle name="Normal 5 2 3 3 2 6 3 2" xfId="47639"/>
    <cellStyle name="Normal 5 2 3 3 2 6 4" xfId="33315"/>
    <cellStyle name="Normal 5 2 3 3 2 7" xfId="8093"/>
    <cellStyle name="Normal 5 2 3 3 2 7 2" xfId="22485"/>
    <cellStyle name="Normal 5 2 3 3 2 7 2 2" xfId="51220"/>
    <cellStyle name="Normal 5 2 3 3 2 7 3" xfId="36896"/>
    <cellStyle name="Normal 5 2 3 3 2 8" xfId="15322"/>
    <cellStyle name="Normal 5 2 3 3 2 8 2" xfId="44058"/>
    <cellStyle name="Normal 5 2 3 3 2 9" xfId="29734"/>
    <cellStyle name="Normal 5 2 3 3 3" xfId="790"/>
    <cellStyle name="Normal 5 2 3 3 3 2" xfId="1239"/>
    <cellStyle name="Normal 5 2 3 3 3 2 2" xfId="2222"/>
    <cellStyle name="Normal 5 2 3 3 3 2 2 2" xfId="4014"/>
    <cellStyle name="Normal 5 2 3 3 3 2 2 2 2" xfId="7673"/>
    <cellStyle name="Normal 5 2 3 3 3 2 2 2 2 2" xfId="14933"/>
    <cellStyle name="Normal 5 2 3 3 3 2 2 2 2 2 2" xfId="29311"/>
    <cellStyle name="Normal 5 2 3 3 3 2 2 2 2 2 2 2" xfId="58045"/>
    <cellStyle name="Normal 5 2 3 3 3 2 2 2 2 2 3" xfId="43721"/>
    <cellStyle name="Normal 5 2 3 3 3 2 2 2 2 3" xfId="22148"/>
    <cellStyle name="Normal 5 2 3 3 3 2 2 2 2 3 2" xfId="50883"/>
    <cellStyle name="Normal 5 2 3 3 3 2 2 2 2 4" xfId="36559"/>
    <cellStyle name="Normal 5 2 3 3 3 2 2 2 3" xfId="11346"/>
    <cellStyle name="Normal 5 2 3 3 3 2 2 2 3 2" xfId="25729"/>
    <cellStyle name="Normal 5 2 3 3 3 2 2 2 3 2 2" xfId="54464"/>
    <cellStyle name="Normal 5 2 3 3 3 2 2 2 3 3" xfId="40140"/>
    <cellStyle name="Normal 5 2 3 3 3 2 2 2 4" xfId="18566"/>
    <cellStyle name="Normal 5 2 3 3 3 2 2 2 4 2" xfId="47302"/>
    <cellStyle name="Normal 5 2 3 3 3 2 2 2 5" xfId="32978"/>
    <cellStyle name="Normal 5 2 3 3 3 2 2 3" xfId="5883"/>
    <cellStyle name="Normal 5 2 3 3 3 2 2 3 2" xfId="13143"/>
    <cellStyle name="Normal 5 2 3 3 3 2 2 3 2 2" xfId="27521"/>
    <cellStyle name="Normal 5 2 3 3 3 2 2 3 2 2 2" xfId="56255"/>
    <cellStyle name="Normal 5 2 3 3 3 2 2 3 2 3" xfId="41931"/>
    <cellStyle name="Normal 5 2 3 3 3 2 2 3 3" xfId="20358"/>
    <cellStyle name="Normal 5 2 3 3 3 2 2 3 3 2" xfId="49093"/>
    <cellStyle name="Normal 5 2 3 3 3 2 2 3 4" xfId="34769"/>
    <cellStyle name="Normal 5 2 3 3 3 2 2 4" xfId="9556"/>
    <cellStyle name="Normal 5 2 3 3 3 2 2 4 2" xfId="23939"/>
    <cellStyle name="Normal 5 2 3 3 3 2 2 4 2 2" xfId="52674"/>
    <cellStyle name="Normal 5 2 3 3 3 2 2 4 3" xfId="38350"/>
    <cellStyle name="Normal 5 2 3 3 3 2 2 5" xfId="16776"/>
    <cellStyle name="Normal 5 2 3 3 3 2 2 5 2" xfId="45512"/>
    <cellStyle name="Normal 5 2 3 3 3 2 2 6" xfId="31188"/>
    <cellStyle name="Normal 5 2 3 3 3 2 3" xfId="3118"/>
    <cellStyle name="Normal 5 2 3 3 3 2 3 2" xfId="6778"/>
    <cellStyle name="Normal 5 2 3 3 3 2 3 2 2" xfId="14038"/>
    <cellStyle name="Normal 5 2 3 3 3 2 3 2 2 2" xfId="28416"/>
    <cellStyle name="Normal 5 2 3 3 3 2 3 2 2 2 2" xfId="57150"/>
    <cellStyle name="Normal 5 2 3 3 3 2 3 2 2 3" xfId="42826"/>
    <cellStyle name="Normal 5 2 3 3 3 2 3 2 3" xfId="21253"/>
    <cellStyle name="Normal 5 2 3 3 3 2 3 2 3 2" xfId="49988"/>
    <cellStyle name="Normal 5 2 3 3 3 2 3 2 4" xfId="35664"/>
    <cellStyle name="Normal 5 2 3 3 3 2 3 3" xfId="10451"/>
    <cellStyle name="Normal 5 2 3 3 3 2 3 3 2" xfId="24834"/>
    <cellStyle name="Normal 5 2 3 3 3 2 3 3 2 2" xfId="53569"/>
    <cellStyle name="Normal 5 2 3 3 3 2 3 3 3" xfId="39245"/>
    <cellStyle name="Normal 5 2 3 3 3 2 3 4" xfId="17671"/>
    <cellStyle name="Normal 5 2 3 3 3 2 3 4 2" xfId="46407"/>
    <cellStyle name="Normal 5 2 3 3 3 2 3 5" xfId="32083"/>
    <cellStyle name="Normal 5 2 3 3 3 2 4" xfId="4983"/>
    <cellStyle name="Normal 5 2 3 3 3 2 4 2" xfId="12248"/>
    <cellStyle name="Normal 5 2 3 3 3 2 4 2 2" xfId="26626"/>
    <cellStyle name="Normal 5 2 3 3 3 2 4 2 2 2" xfId="55360"/>
    <cellStyle name="Normal 5 2 3 3 3 2 4 2 3" xfId="41036"/>
    <cellStyle name="Normal 5 2 3 3 3 2 4 3" xfId="19463"/>
    <cellStyle name="Normal 5 2 3 3 3 2 4 3 2" xfId="48198"/>
    <cellStyle name="Normal 5 2 3 3 3 2 4 4" xfId="33874"/>
    <cellStyle name="Normal 5 2 3 3 3 2 5" xfId="8655"/>
    <cellStyle name="Normal 5 2 3 3 3 2 5 2" xfId="23044"/>
    <cellStyle name="Normal 5 2 3 3 3 2 5 2 2" xfId="51779"/>
    <cellStyle name="Normal 5 2 3 3 3 2 5 3" xfId="37455"/>
    <cellStyle name="Normal 5 2 3 3 3 2 6" xfId="15881"/>
    <cellStyle name="Normal 5 2 3 3 3 2 6 2" xfId="44617"/>
    <cellStyle name="Normal 5 2 3 3 3 2 7" xfId="30293"/>
    <cellStyle name="Normal 5 2 3 3 3 3" xfId="1775"/>
    <cellStyle name="Normal 5 2 3 3 3 3 2" xfId="3567"/>
    <cellStyle name="Normal 5 2 3 3 3 3 2 2" xfId="7226"/>
    <cellStyle name="Normal 5 2 3 3 3 3 2 2 2" xfId="14486"/>
    <cellStyle name="Normal 5 2 3 3 3 3 2 2 2 2" xfId="28864"/>
    <cellStyle name="Normal 5 2 3 3 3 3 2 2 2 2 2" xfId="57598"/>
    <cellStyle name="Normal 5 2 3 3 3 3 2 2 2 3" xfId="43274"/>
    <cellStyle name="Normal 5 2 3 3 3 3 2 2 3" xfId="21701"/>
    <cellStyle name="Normal 5 2 3 3 3 3 2 2 3 2" xfId="50436"/>
    <cellStyle name="Normal 5 2 3 3 3 3 2 2 4" xfId="36112"/>
    <cellStyle name="Normal 5 2 3 3 3 3 2 3" xfId="10899"/>
    <cellStyle name="Normal 5 2 3 3 3 3 2 3 2" xfId="25282"/>
    <cellStyle name="Normal 5 2 3 3 3 3 2 3 2 2" xfId="54017"/>
    <cellStyle name="Normal 5 2 3 3 3 3 2 3 3" xfId="39693"/>
    <cellStyle name="Normal 5 2 3 3 3 3 2 4" xfId="18119"/>
    <cellStyle name="Normal 5 2 3 3 3 3 2 4 2" xfId="46855"/>
    <cellStyle name="Normal 5 2 3 3 3 3 2 5" xfId="32531"/>
    <cellStyle name="Normal 5 2 3 3 3 3 3" xfId="5436"/>
    <cellStyle name="Normal 5 2 3 3 3 3 3 2" xfId="12696"/>
    <cellStyle name="Normal 5 2 3 3 3 3 3 2 2" xfId="27074"/>
    <cellStyle name="Normal 5 2 3 3 3 3 3 2 2 2" xfId="55808"/>
    <cellStyle name="Normal 5 2 3 3 3 3 3 2 3" xfId="41484"/>
    <cellStyle name="Normal 5 2 3 3 3 3 3 3" xfId="19911"/>
    <cellStyle name="Normal 5 2 3 3 3 3 3 3 2" xfId="48646"/>
    <cellStyle name="Normal 5 2 3 3 3 3 3 4" xfId="34322"/>
    <cellStyle name="Normal 5 2 3 3 3 3 4" xfId="9109"/>
    <cellStyle name="Normal 5 2 3 3 3 3 4 2" xfId="23492"/>
    <cellStyle name="Normal 5 2 3 3 3 3 4 2 2" xfId="52227"/>
    <cellStyle name="Normal 5 2 3 3 3 3 4 3" xfId="37903"/>
    <cellStyle name="Normal 5 2 3 3 3 3 5" xfId="16329"/>
    <cellStyle name="Normal 5 2 3 3 3 3 5 2" xfId="45065"/>
    <cellStyle name="Normal 5 2 3 3 3 3 6" xfId="30741"/>
    <cellStyle name="Normal 5 2 3 3 3 4" xfId="2671"/>
    <cellStyle name="Normal 5 2 3 3 3 4 2" xfId="6331"/>
    <cellStyle name="Normal 5 2 3 3 3 4 2 2" xfId="13591"/>
    <cellStyle name="Normal 5 2 3 3 3 4 2 2 2" xfId="27969"/>
    <cellStyle name="Normal 5 2 3 3 3 4 2 2 2 2" xfId="56703"/>
    <cellStyle name="Normal 5 2 3 3 3 4 2 2 3" xfId="42379"/>
    <cellStyle name="Normal 5 2 3 3 3 4 2 3" xfId="20806"/>
    <cellStyle name="Normal 5 2 3 3 3 4 2 3 2" xfId="49541"/>
    <cellStyle name="Normal 5 2 3 3 3 4 2 4" xfId="35217"/>
    <cellStyle name="Normal 5 2 3 3 3 4 3" xfId="10004"/>
    <cellStyle name="Normal 5 2 3 3 3 4 3 2" xfId="24387"/>
    <cellStyle name="Normal 5 2 3 3 3 4 3 2 2" xfId="53122"/>
    <cellStyle name="Normal 5 2 3 3 3 4 3 3" xfId="38798"/>
    <cellStyle name="Normal 5 2 3 3 3 4 4" xfId="17224"/>
    <cellStyle name="Normal 5 2 3 3 3 4 4 2" xfId="45960"/>
    <cellStyle name="Normal 5 2 3 3 3 4 5" xfId="31636"/>
    <cellStyle name="Normal 5 2 3 3 3 5" xfId="4535"/>
    <cellStyle name="Normal 5 2 3 3 3 5 2" xfId="11801"/>
    <cellStyle name="Normal 5 2 3 3 3 5 2 2" xfId="26179"/>
    <cellStyle name="Normal 5 2 3 3 3 5 2 2 2" xfId="54913"/>
    <cellStyle name="Normal 5 2 3 3 3 5 2 3" xfId="40589"/>
    <cellStyle name="Normal 5 2 3 3 3 5 3" xfId="19016"/>
    <cellStyle name="Normal 5 2 3 3 3 5 3 2" xfId="47751"/>
    <cellStyle name="Normal 5 2 3 3 3 5 4" xfId="33427"/>
    <cellStyle name="Normal 5 2 3 3 3 6" xfId="8208"/>
    <cellStyle name="Normal 5 2 3 3 3 6 2" xfId="22597"/>
    <cellStyle name="Normal 5 2 3 3 3 6 2 2" xfId="51332"/>
    <cellStyle name="Normal 5 2 3 3 3 6 3" xfId="37008"/>
    <cellStyle name="Normal 5 2 3 3 3 7" xfId="15434"/>
    <cellStyle name="Normal 5 2 3 3 3 7 2" xfId="44170"/>
    <cellStyle name="Normal 5 2 3 3 3 8" xfId="29846"/>
    <cellStyle name="Normal 5 2 3 3 4" xfId="1015"/>
    <cellStyle name="Normal 5 2 3 3 4 2" xfId="1998"/>
    <cellStyle name="Normal 5 2 3 3 4 2 2" xfId="3790"/>
    <cellStyle name="Normal 5 2 3 3 4 2 2 2" xfId="7449"/>
    <cellStyle name="Normal 5 2 3 3 4 2 2 2 2" xfId="14709"/>
    <cellStyle name="Normal 5 2 3 3 4 2 2 2 2 2" xfId="29087"/>
    <cellStyle name="Normal 5 2 3 3 4 2 2 2 2 2 2" xfId="57821"/>
    <cellStyle name="Normal 5 2 3 3 4 2 2 2 2 3" xfId="43497"/>
    <cellStyle name="Normal 5 2 3 3 4 2 2 2 3" xfId="21924"/>
    <cellStyle name="Normal 5 2 3 3 4 2 2 2 3 2" xfId="50659"/>
    <cellStyle name="Normal 5 2 3 3 4 2 2 2 4" xfId="36335"/>
    <cellStyle name="Normal 5 2 3 3 4 2 2 3" xfId="11122"/>
    <cellStyle name="Normal 5 2 3 3 4 2 2 3 2" xfId="25505"/>
    <cellStyle name="Normal 5 2 3 3 4 2 2 3 2 2" xfId="54240"/>
    <cellStyle name="Normal 5 2 3 3 4 2 2 3 3" xfId="39916"/>
    <cellStyle name="Normal 5 2 3 3 4 2 2 4" xfId="18342"/>
    <cellStyle name="Normal 5 2 3 3 4 2 2 4 2" xfId="47078"/>
    <cellStyle name="Normal 5 2 3 3 4 2 2 5" xfId="32754"/>
    <cellStyle name="Normal 5 2 3 3 4 2 3" xfId="5659"/>
    <cellStyle name="Normal 5 2 3 3 4 2 3 2" xfId="12919"/>
    <cellStyle name="Normal 5 2 3 3 4 2 3 2 2" xfId="27297"/>
    <cellStyle name="Normal 5 2 3 3 4 2 3 2 2 2" xfId="56031"/>
    <cellStyle name="Normal 5 2 3 3 4 2 3 2 3" xfId="41707"/>
    <cellStyle name="Normal 5 2 3 3 4 2 3 3" xfId="20134"/>
    <cellStyle name="Normal 5 2 3 3 4 2 3 3 2" xfId="48869"/>
    <cellStyle name="Normal 5 2 3 3 4 2 3 4" xfId="34545"/>
    <cellStyle name="Normal 5 2 3 3 4 2 4" xfId="9332"/>
    <cellStyle name="Normal 5 2 3 3 4 2 4 2" xfId="23715"/>
    <cellStyle name="Normal 5 2 3 3 4 2 4 2 2" xfId="52450"/>
    <cellStyle name="Normal 5 2 3 3 4 2 4 3" xfId="38126"/>
    <cellStyle name="Normal 5 2 3 3 4 2 5" xfId="16552"/>
    <cellStyle name="Normal 5 2 3 3 4 2 5 2" xfId="45288"/>
    <cellStyle name="Normal 5 2 3 3 4 2 6" xfId="30964"/>
    <cellStyle name="Normal 5 2 3 3 4 3" xfId="2894"/>
    <cellStyle name="Normal 5 2 3 3 4 3 2" xfId="6554"/>
    <cellStyle name="Normal 5 2 3 3 4 3 2 2" xfId="13814"/>
    <cellStyle name="Normal 5 2 3 3 4 3 2 2 2" xfId="28192"/>
    <cellStyle name="Normal 5 2 3 3 4 3 2 2 2 2" xfId="56926"/>
    <cellStyle name="Normal 5 2 3 3 4 3 2 2 3" xfId="42602"/>
    <cellStyle name="Normal 5 2 3 3 4 3 2 3" xfId="21029"/>
    <cellStyle name="Normal 5 2 3 3 4 3 2 3 2" xfId="49764"/>
    <cellStyle name="Normal 5 2 3 3 4 3 2 4" xfId="35440"/>
    <cellStyle name="Normal 5 2 3 3 4 3 3" xfId="10227"/>
    <cellStyle name="Normal 5 2 3 3 4 3 3 2" xfId="24610"/>
    <cellStyle name="Normal 5 2 3 3 4 3 3 2 2" xfId="53345"/>
    <cellStyle name="Normal 5 2 3 3 4 3 3 3" xfId="39021"/>
    <cellStyle name="Normal 5 2 3 3 4 3 4" xfId="17447"/>
    <cellStyle name="Normal 5 2 3 3 4 3 4 2" xfId="46183"/>
    <cellStyle name="Normal 5 2 3 3 4 3 5" xfId="31859"/>
    <cellStyle name="Normal 5 2 3 3 4 4" xfId="4759"/>
    <cellStyle name="Normal 5 2 3 3 4 4 2" xfId="12024"/>
    <cellStyle name="Normal 5 2 3 3 4 4 2 2" xfId="26402"/>
    <cellStyle name="Normal 5 2 3 3 4 4 2 2 2" xfId="55136"/>
    <cellStyle name="Normal 5 2 3 3 4 4 2 3" xfId="40812"/>
    <cellStyle name="Normal 5 2 3 3 4 4 3" xfId="19239"/>
    <cellStyle name="Normal 5 2 3 3 4 4 3 2" xfId="47974"/>
    <cellStyle name="Normal 5 2 3 3 4 4 4" xfId="33650"/>
    <cellStyle name="Normal 5 2 3 3 4 5" xfId="8431"/>
    <cellStyle name="Normal 5 2 3 3 4 5 2" xfId="22820"/>
    <cellStyle name="Normal 5 2 3 3 4 5 2 2" xfId="51555"/>
    <cellStyle name="Normal 5 2 3 3 4 5 3" xfId="37231"/>
    <cellStyle name="Normal 5 2 3 3 4 6" xfId="15657"/>
    <cellStyle name="Normal 5 2 3 3 4 6 2" xfId="44393"/>
    <cellStyle name="Normal 5 2 3 3 4 7" xfId="30069"/>
    <cellStyle name="Normal 5 2 3 3 5" xfId="1539"/>
    <cellStyle name="Normal 5 2 3 3 5 2" xfId="3343"/>
    <cellStyle name="Normal 5 2 3 3 5 2 2" xfId="7002"/>
    <cellStyle name="Normal 5 2 3 3 5 2 2 2" xfId="14262"/>
    <cellStyle name="Normal 5 2 3 3 5 2 2 2 2" xfId="28640"/>
    <cellStyle name="Normal 5 2 3 3 5 2 2 2 2 2" xfId="57374"/>
    <cellStyle name="Normal 5 2 3 3 5 2 2 2 3" xfId="43050"/>
    <cellStyle name="Normal 5 2 3 3 5 2 2 3" xfId="21477"/>
    <cellStyle name="Normal 5 2 3 3 5 2 2 3 2" xfId="50212"/>
    <cellStyle name="Normal 5 2 3 3 5 2 2 4" xfId="35888"/>
    <cellStyle name="Normal 5 2 3 3 5 2 3" xfId="10675"/>
    <cellStyle name="Normal 5 2 3 3 5 2 3 2" xfId="25058"/>
    <cellStyle name="Normal 5 2 3 3 5 2 3 2 2" xfId="53793"/>
    <cellStyle name="Normal 5 2 3 3 5 2 3 3" xfId="39469"/>
    <cellStyle name="Normal 5 2 3 3 5 2 4" xfId="17895"/>
    <cellStyle name="Normal 5 2 3 3 5 2 4 2" xfId="46631"/>
    <cellStyle name="Normal 5 2 3 3 5 2 5" xfId="32307"/>
    <cellStyle name="Normal 5 2 3 3 5 3" xfId="5212"/>
    <cellStyle name="Normal 5 2 3 3 5 3 2" xfId="12472"/>
    <cellStyle name="Normal 5 2 3 3 5 3 2 2" xfId="26850"/>
    <cellStyle name="Normal 5 2 3 3 5 3 2 2 2" xfId="55584"/>
    <cellStyle name="Normal 5 2 3 3 5 3 2 3" xfId="41260"/>
    <cellStyle name="Normal 5 2 3 3 5 3 3" xfId="19687"/>
    <cellStyle name="Normal 5 2 3 3 5 3 3 2" xfId="48422"/>
    <cellStyle name="Normal 5 2 3 3 5 3 4" xfId="34098"/>
    <cellStyle name="Normal 5 2 3 3 5 4" xfId="8885"/>
    <cellStyle name="Normal 5 2 3 3 5 4 2" xfId="23268"/>
    <cellStyle name="Normal 5 2 3 3 5 4 2 2" xfId="52003"/>
    <cellStyle name="Normal 5 2 3 3 5 4 3" xfId="37679"/>
    <cellStyle name="Normal 5 2 3 3 5 5" xfId="16105"/>
    <cellStyle name="Normal 5 2 3 3 5 5 2" xfId="44841"/>
    <cellStyle name="Normal 5 2 3 3 5 6" xfId="30517"/>
    <cellStyle name="Normal 5 2 3 3 6" xfId="2447"/>
    <cellStyle name="Normal 5 2 3 3 6 2" xfId="6107"/>
    <cellStyle name="Normal 5 2 3 3 6 2 2" xfId="13367"/>
    <cellStyle name="Normal 5 2 3 3 6 2 2 2" xfId="27745"/>
    <cellStyle name="Normal 5 2 3 3 6 2 2 2 2" xfId="56479"/>
    <cellStyle name="Normal 5 2 3 3 6 2 2 3" xfId="42155"/>
    <cellStyle name="Normal 5 2 3 3 6 2 3" xfId="20582"/>
    <cellStyle name="Normal 5 2 3 3 6 2 3 2" xfId="49317"/>
    <cellStyle name="Normal 5 2 3 3 6 2 4" xfId="34993"/>
    <cellStyle name="Normal 5 2 3 3 6 3" xfId="9780"/>
    <cellStyle name="Normal 5 2 3 3 6 3 2" xfId="24163"/>
    <cellStyle name="Normal 5 2 3 3 6 3 2 2" xfId="52898"/>
    <cellStyle name="Normal 5 2 3 3 6 3 3" xfId="38574"/>
    <cellStyle name="Normal 5 2 3 3 6 4" xfId="17000"/>
    <cellStyle name="Normal 5 2 3 3 6 4 2" xfId="45736"/>
    <cellStyle name="Normal 5 2 3 3 6 5" xfId="31412"/>
    <cellStyle name="Normal 5 2 3 3 7" xfId="4306"/>
    <cellStyle name="Normal 5 2 3 3 7 2" xfId="11576"/>
    <cellStyle name="Normal 5 2 3 3 7 2 2" xfId="25955"/>
    <cellStyle name="Normal 5 2 3 3 7 2 2 2" xfId="54689"/>
    <cellStyle name="Normal 5 2 3 3 7 2 3" xfId="40365"/>
    <cellStyle name="Normal 5 2 3 3 7 3" xfId="18792"/>
    <cellStyle name="Normal 5 2 3 3 7 3 2" xfId="47527"/>
    <cellStyle name="Normal 5 2 3 3 7 4" xfId="33203"/>
    <cellStyle name="Normal 5 2 3 3 8" xfId="7975"/>
    <cellStyle name="Normal 5 2 3 3 8 2" xfId="22373"/>
    <cellStyle name="Normal 5 2 3 3 8 2 2" xfId="51108"/>
    <cellStyle name="Normal 5 2 3 3 8 3" xfId="36784"/>
    <cellStyle name="Normal 5 2 3 3 9" xfId="15210"/>
    <cellStyle name="Normal 5 2 3 3 9 2" xfId="43946"/>
    <cellStyle name="Normal 5 2 3 4" xfId="563"/>
    <cellStyle name="Normal 5 2 3 4 2" xfId="848"/>
    <cellStyle name="Normal 5 2 3 4 2 2" xfId="1295"/>
    <cellStyle name="Normal 5 2 3 4 2 2 2" xfId="2278"/>
    <cellStyle name="Normal 5 2 3 4 2 2 2 2" xfId="4070"/>
    <cellStyle name="Normal 5 2 3 4 2 2 2 2 2" xfId="7729"/>
    <cellStyle name="Normal 5 2 3 4 2 2 2 2 2 2" xfId="14989"/>
    <cellStyle name="Normal 5 2 3 4 2 2 2 2 2 2 2" xfId="29367"/>
    <cellStyle name="Normal 5 2 3 4 2 2 2 2 2 2 2 2" xfId="58101"/>
    <cellStyle name="Normal 5 2 3 4 2 2 2 2 2 2 3" xfId="43777"/>
    <cellStyle name="Normal 5 2 3 4 2 2 2 2 2 3" xfId="22204"/>
    <cellStyle name="Normal 5 2 3 4 2 2 2 2 2 3 2" xfId="50939"/>
    <cellStyle name="Normal 5 2 3 4 2 2 2 2 2 4" xfId="36615"/>
    <cellStyle name="Normal 5 2 3 4 2 2 2 2 3" xfId="11402"/>
    <cellStyle name="Normal 5 2 3 4 2 2 2 2 3 2" xfId="25785"/>
    <cellStyle name="Normal 5 2 3 4 2 2 2 2 3 2 2" xfId="54520"/>
    <cellStyle name="Normal 5 2 3 4 2 2 2 2 3 3" xfId="40196"/>
    <cellStyle name="Normal 5 2 3 4 2 2 2 2 4" xfId="18622"/>
    <cellStyle name="Normal 5 2 3 4 2 2 2 2 4 2" xfId="47358"/>
    <cellStyle name="Normal 5 2 3 4 2 2 2 2 5" xfId="33034"/>
    <cellStyle name="Normal 5 2 3 4 2 2 2 3" xfId="5939"/>
    <cellStyle name="Normal 5 2 3 4 2 2 2 3 2" xfId="13199"/>
    <cellStyle name="Normal 5 2 3 4 2 2 2 3 2 2" xfId="27577"/>
    <cellStyle name="Normal 5 2 3 4 2 2 2 3 2 2 2" xfId="56311"/>
    <cellStyle name="Normal 5 2 3 4 2 2 2 3 2 3" xfId="41987"/>
    <cellStyle name="Normal 5 2 3 4 2 2 2 3 3" xfId="20414"/>
    <cellStyle name="Normal 5 2 3 4 2 2 2 3 3 2" xfId="49149"/>
    <cellStyle name="Normal 5 2 3 4 2 2 2 3 4" xfId="34825"/>
    <cellStyle name="Normal 5 2 3 4 2 2 2 4" xfId="9612"/>
    <cellStyle name="Normal 5 2 3 4 2 2 2 4 2" xfId="23995"/>
    <cellStyle name="Normal 5 2 3 4 2 2 2 4 2 2" xfId="52730"/>
    <cellStyle name="Normal 5 2 3 4 2 2 2 4 3" xfId="38406"/>
    <cellStyle name="Normal 5 2 3 4 2 2 2 5" xfId="16832"/>
    <cellStyle name="Normal 5 2 3 4 2 2 2 5 2" xfId="45568"/>
    <cellStyle name="Normal 5 2 3 4 2 2 2 6" xfId="31244"/>
    <cellStyle name="Normal 5 2 3 4 2 2 3" xfId="3174"/>
    <cellStyle name="Normal 5 2 3 4 2 2 3 2" xfId="6834"/>
    <cellStyle name="Normal 5 2 3 4 2 2 3 2 2" xfId="14094"/>
    <cellStyle name="Normal 5 2 3 4 2 2 3 2 2 2" xfId="28472"/>
    <cellStyle name="Normal 5 2 3 4 2 2 3 2 2 2 2" xfId="57206"/>
    <cellStyle name="Normal 5 2 3 4 2 2 3 2 2 3" xfId="42882"/>
    <cellStyle name="Normal 5 2 3 4 2 2 3 2 3" xfId="21309"/>
    <cellStyle name="Normal 5 2 3 4 2 2 3 2 3 2" xfId="50044"/>
    <cellStyle name="Normal 5 2 3 4 2 2 3 2 4" xfId="35720"/>
    <cellStyle name="Normal 5 2 3 4 2 2 3 3" xfId="10507"/>
    <cellStyle name="Normal 5 2 3 4 2 2 3 3 2" xfId="24890"/>
    <cellStyle name="Normal 5 2 3 4 2 2 3 3 2 2" xfId="53625"/>
    <cellStyle name="Normal 5 2 3 4 2 2 3 3 3" xfId="39301"/>
    <cellStyle name="Normal 5 2 3 4 2 2 3 4" xfId="17727"/>
    <cellStyle name="Normal 5 2 3 4 2 2 3 4 2" xfId="46463"/>
    <cellStyle name="Normal 5 2 3 4 2 2 3 5" xfId="32139"/>
    <cellStyle name="Normal 5 2 3 4 2 2 4" xfId="5039"/>
    <cellStyle name="Normal 5 2 3 4 2 2 4 2" xfId="12304"/>
    <cellStyle name="Normal 5 2 3 4 2 2 4 2 2" xfId="26682"/>
    <cellStyle name="Normal 5 2 3 4 2 2 4 2 2 2" xfId="55416"/>
    <cellStyle name="Normal 5 2 3 4 2 2 4 2 3" xfId="41092"/>
    <cellStyle name="Normal 5 2 3 4 2 2 4 3" xfId="19519"/>
    <cellStyle name="Normal 5 2 3 4 2 2 4 3 2" xfId="48254"/>
    <cellStyle name="Normal 5 2 3 4 2 2 4 4" xfId="33930"/>
    <cellStyle name="Normal 5 2 3 4 2 2 5" xfId="8711"/>
    <cellStyle name="Normal 5 2 3 4 2 2 5 2" xfId="23100"/>
    <cellStyle name="Normal 5 2 3 4 2 2 5 2 2" xfId="51835"/>
    <cellStyle name="Normal 5 2 3 4 2 2 5 3" xfId="37511"/>
    <cellStyle name="Normal 5 2 3 4 2 2 6" xfId="15937"/>
    <cellStyle name="Normal 5 2 3 4 2 2 6 2" xfId="44673"/>
    <cellStyle name="Normal 5 2 3 4 2 2 7" xfId="30349"/>
    <cellStyle name="Normal 5 2 3 4 2 3" xfId="1831"/>
    <cellStyle name="Normal 5 2 3 4 2 3 2" xfId="3623"/>
    <cellStyle name="Normal 5 2 3 4 2 3 2 2" xfId="7282"/>
    <cellStyle name="Normal 5 2 3 4 2 3 2 2 2" xfId="14542"/>
    <cellStyle name="Normal 5 2 3 4 2 3 2 2 2 2" xfId="28920"/>
    <cellStyle name="Normal 5 2 3 4 2 3 2 2 2 2 2" xfId="57654"/>
    <cellStyle name="Normal 5 2 3 4 2 3 2 2 2 3" xfId="43330"/>
    <cellStyle name="Normal 5 2 3 4 2 3 2 2 3" xfId="21757"/>
    <cellStyle name="Normal 5 2 3 4 2 3 2 2 3 2" xfId="50492"/>
    <cellStyle name="Normal 5 2 3 4 2 3 2 2 4" xfId="36168"/>
    <cellStyle name="Normal 5 2 3 4 2 3 2 3" xfId="10955"/>
    <cellStyle name="Normal 5 2 3 4 2 3 2 3 2" xfId="25338"/>
    <cellStyle name="Normal 5 2 3 4 2 3 2 3 2 2" xfId="54073"/>
    <cellStyle name="Normal 5 2 3 4 2 3 2 3 3" xfId="39749"/>
    <cellStyle name="Normal 5 2 3 4 2 3 2 4" xfId="18175"/>
    <cellStyle name="Normal 5 2 3 4 2 3 2 4 2" xfId="46911"/>
    <cellStyle name="Normal 5 2 3 4 2 3 2 5" xfId="32587"/>
    <cellStyle name="Normal 5 2 3 4 2 3 3" xfId="5492"/>
    <cellStyle name="Normal 5 2 3 4 2 3 3 2" xfId="12752"/>
    <cellStyle name="Normal 5 2 3 4 2 3 3 2 2" xfId="27130"/>
    <cellStyle name="Normal 5 2 3 4 2 3 3 2 2 2" xfId="55864"/>
    <cellStyle name="Normal 5 2 3 4 2 3 3 2 3" xfId="41540"/>
    <cellStyle name="Normal 5 2 3 4 2 3 3 3" xfId="19967"/>
    <cellStyle name="Normal 5 2 3 4 2 3 3 3 2" xfId="48702"/>
    <cellStyle name="Normal 5 2 3 4 2 3 3 4" xfId="34378"/>
    <cellStyle name="Normal 5 2 3 4 2 3 4" xfId="9165"/>
    <cellStyle name="Normal 5 2 3 4 2 3 4 2" xfId="23548"/>
    <cellStyle name="Normal 5 2 3 4 2 3 4 2 2" xfId="52283"/>
    <cellStyle name="Normal 5 2 3 4 2 3 4 3" xfId="37959"/>
    <cellStyle name="Normal 5 2 3 4 2 3 5" xfId="16385"/>
    <cellStyle name="Normal 5 2 3 4 2 3 5 2" xfId="45121"/>
    <cellStyle name="Normal 5 2 3 4 2 3 6" xfId="30797"/>
    <cellStyle name="Normal 5 2 3 4 2 4" xfId="2727"/>
    <cellStyle name="Normal 5 2 3 4 2 4 2" xfId="6387"/>
    <cellStyle name="Normal 5 2 3 4 2 4 2 2" xfId="13647"/>
    <cellStyle name="Normal 5 2 3 4 2 4 2 2 2" xfId="28025"/>
    <cellStyle name="Normal 5 2 3 4 2 4 2 2 2 2" xfId="56759"/>
    <cellStyle name="Normal 5 2 3 4 2 4 2 2 3" xfId="42435"/>
    <cellStyle name="Normal 5 2 3 4 2 4 2 3" xfId="20862"/>
    <cellStyle name="Normal 5 2 3 4 2 4 2 3 2" xfId="49597"/>
    <cellStyle name="Normal 5 2 3 4 2 4 2 4" xfId="35273"/>
    <cellStyle name="Normal 5 2 3 4 2 4 3" xfId="10060"/>
    <cellStyle name="Normal 5 2 3 4 2 4 3 2" xfId="24443"/>
    <cellStyle name="Normal 5 2 3 4 2 4 3 2 2" xfId="53178"/>
    <cellStyle name="Normal 5 2 3 4 2 4 3 3" xfId="38854"/>
    <cellStyle name="Normal 5 2 3 4 2 4 4" xfId="17280"/>
    <cellStyle name="Normal 5 2 3 4 2 4 4 2" xfId="46016"/>
    <cellStyle name="Normal 5 2 3 4 2 4 5" xfId="31692"/>
    <cellStyle name="Normal 5 2 3 4 2 5" xfId="4592"/>
    <cellStyle name="Normal 5 2 3 4 2 5 2" xfId="11857"/>
    <cellStyle name="Normal 5 2 3 4 2 5 2 2" xfId="26235"/>
    <cellStyle name="Normal 5 2 3 4 2 5 2 2 2" xfId="54969"/>
    <cellStyle name="Normal 5 2 3 4 2 5 2 3" xfId="40645"/>
    <cellStyle name="Normal 5 2 3 4 2 5 3" xfId="19072"/>
    <cellStyle name="Normal 5 2 3 4 2 5 3 2" xfId="47807"/>
    <cellStyle name="Normal 5 2 3 4 2 5 4" xfId="33483"/>
    <cellStyle name="Normal 5 2 3 4 2 6" xfId="8264"/>
    <cellStyle name="Normal 5 2 3 4 2 6 2" xfId="22653"/>
    <cellStyle name="Normal 5 2 3 4 2 6 2 2" xfId="51388"/>
    <cellStyle name="Normal 5 2 3 4 2 6 3" xfId="37064"/>
    <cellStyle name="Normal 5 2 3 4 2 7" xfId="15490"/>
    <cellStyle name="Normal 5 2 3 4 2 7 2" xfId="44226"/>
    <cellStyle name="Normal 5 2 3 4 2 8" xfId="29902"/>
    <cellStyle name="Normal 5 2 3 4 3" xfId="1071"/>
    <cellStyle name="Normal 5 2 3 4 3 2" xfId="2054"/>
    <cellStyle name="Normal 5 2 3 4 3 2 2" xfId="3846"/>
    <cellStyle name="Normal 5 2 3 4 3 2 2 2" xfId="7505"/>
    <cellStyle name="Normal 5 2 3 4 3 2 2 2 2" xfId="14765"/>
    <cellStyle name="Normal 5 2 3 4 3 2 2 2 2 2" xfId="29143"/>
    <cellStyle name="Normal 5 2 3 4 3 2 2 2 2 2 2" xfId="57877"/>
    <cellStyle name="Normal 5 2 3 4 3 2 2 2 2 3" xfId="43553"/>
    <cellStyle name="Normal 5 2 3 4 3 2 2 2 3" xfId="21980"/>
    <cellStyle name="Normal 5 2 3 4 3 2 2 2 3 2" xfId="50715"/>
    <cellStyle name="Normal 5 2 3 4 3 2 2 2 4" xfId="36391"/>
    <cellStyle name="Normal 5 2 3 4 3 2 2 3" xfId="11178"/>
    <cellStyle name="Normal 5 2 3 4 3 2 2 3 2" xfId="25561"/>
    <cellStyle name="Normal 5 2 3 4 3 2 2 3 2 2" xfId="54296"/>
    <cellStyle name="Normal 5 2 3 4 3 2 2 3 3" xfId="39972"/>
    <cellStyle name="Normal 5 2 3 4 3 2 2 4" xfId="18398"/>
    <cellStyle name="Normal 5 2 3 4 3 2 2 4 2" xfId="47134"/>
    <cellStyle name="Normal 5 2 3 4 3 2 2 5" xfId="32810"/>
    <cellStyle name="Normal 5 2 3 4 3 2 3" xfId="5715"/>
    <cellStyle name="Normal 5 2 3 4 3 2 3 2" xfId="12975"/>
    <cellStyle name="Normal 5 2 3 4 3 2 3 2 2" xfId="27353"/>
    <cellStyle name="Normal 5 2 3 4 3 2 3 2 2 2" xfId="56087"/>
    <cellStyle name="Normal 5 2 3 4 3 2 3 2 3" xfId="41763"/>
    <cellStyle name="Normal 5 2 3 4 3 2 3 3" xfId="20190"/>
    <cellStyle name="Normal 5 2 3 4 3 2 3 3 2" xfId="48925"/>
    <cellStyle name="Normal 5 2 3 4 3 2 3 4" xfId="34601"/>
    <cellStyle name="Normal 5 2 3 4 3 2 4" xfId="9388"/>
    <cellStyle name="Normal 5 2 3 4 3 2 4 2" xfId="23771"/>
    <cellStyle name="Normal 5 2 3 4 3 2 4 2 2" xfId="52506"/>
    <cellStyle name="Normal 5 2 3 4 3 2 4 3" xfId="38182"/>
    <cellStyle name="Normal 5 2 3 4 3 2 5" xfId="16608"/>
    <cellStyle name="Normal 5 2 3 4 3 2 5 2" xfId="45344"/>
    <cellStyle name="Normal 5 2 3 4 3 2 6" xfId="31020"/>
    <cellStyle name="Normal 5 2 3 4 3 3" xfId="2950"/>
    <cellStyle name="Normal 5 2 3 4 3 3 2" xfId="6610"/>
    <cellStyle name="Normal 5 2 3 4 3 3 2 2" xfId="13870"/>
    <cellStyle name="Normal 5 2 3 4 3 3 2 2 2" xfId="28248"/>
    <cellStyle name="Normal 5 2 3 4 3 3 2 2 2 2" xfId="56982"/>
    <cellStyle name="Normal 5 2 3 4 3 3 2 2 3" xfId="42658"/>
    <cellStyle name="Normal 5 2 3 4 3 3 2 3" xfId="21085"/>
    <cellStyle name="Normal 5 2 3 4 3 3 2 3 2" xfId="49820"/>
    <cellStyle name="Normal 5 2 3 4 3 3 2 4" xfId="35496"/>
    <cellStyle name="Normal 5 2 3 4 3 3 3" xfId="10283"/>
    <cellStyle name="Normal 5 2 3 4 3 3 3 2" xfId="24666"/>
    <cellStyle name="Normal 5 2 3 4 3 3 3 2 2" xfId="53401"/>
    <cellStyle name="Normal 5 2 3 4 3 3 3 3" xfId="39077"/>
    <cellStyle name="Normal 5 2 3 4 3 3 4" xfId="17503"/>
    <cellStyle name="Normal 5 2 3 4 3 3 4 2" xfId="46239"/>
    <cellStyle name="Normal 5 2 3 4 3 3 5" xfId="31915"/>
    <cellStyle name="Normal 5 2 3 4 3 4" xfId="4815"/>
    <cellStyle name="Normal 5 2 3 4 3 4 2" xfId="12080"/>
    <cellStyle name="Normal 5 2 3 4 3 4 2 2" xfId="26458"/>
    <cellStyle name="Normal 5 2 3 4 3 4 2 2 2" xfId="55192"/>
    <cellStyle name="Normal 5 2 3 4 3 4 2 3" xfId="40868"/>
    <cellStyle name="Normal 5 2 3 4 3 4 3" xfId="19295"/>
    <cellStyle name="Normal 5 2 3 4 3 4 3 2" xfId="48030"/>
    <cellStyle name="Normal 5 2 3 4 3 4 4" xfId="33706"/>
    <cellStyle name="Normal 5 2 3 4 3 5" xfId="8487"/>
    <cellStyle name="Normal 5 2 3 4 3 5 2" xfId="22876"/>
    <cellStyle name="Normal 5 2 3 4 3 5 2 2" xfId="51611"/>
    <cellStyle name="Normal 5 2 3 4 3 5 3" xfId="37287"/>
    <cellStyle name="Normal 5 2 3 4 3 6" xfId="15713"/>
    <cellStyle name="Normal 5 2 3 4 3 6 2" xfId="44449"/>
    <cellStyle name="Normal 5 2 3 4 3 7" xfId="30125"/>
    <cellStyle name="Normal 5 2 3 4 4" xfId="1602"/>
    <cellStyle name="Normal 5 2 3 4 4 2" xfId="3399"/>
    <cellStyle name="Normal 5 2 3 4 4 2 2" xfId="7058"/>
    <cellStyle name="Normal 5 2 3 4 4 2 2 2" xfId="14318"/>
    <cellStyle name="Normal 5 2 3 4 4 2 2 2 2" xfId="28696"/>
    <cellStyle name="Normal 5 2 3 4 4 2 2 2 2 2" xfId="57430"/>
    <cellStyle name="Normal 5 2 3 4 4 2 2 2 3" xfId="43106"/>
    <cellStyle name="Normal 5 2 3 4 4 2 2 3" xfId="21533"/>
    <cellStyle name="Normal 5 2 3 4 4 2 2 3 2" xfId="50268"/>
    <cellStyle name="Normal 5 2 3 4 4 2 2 4" xfId="35944"/>
    <cellStyle name="Normal 5 2 3 4 4 2 3" xfId="10731"/>
    <cellStyle name="Normal 5 2 3 4 4 2 3 2" xfId="25114"/>
    <cellStyle name="Normal 5 2 3 4 4 2 3 2 2" xfId="53849"/>
    <cellStyle name="Normal 5 2 3 4 4 2 3 3" xfId="39525"/>
    <cellStyle name="Normal 5 2 3 4 4 2 4" xfId="17951"/>
    <cellStyle name="Normal 5 2 3 4 4 2 4 2" xfId="46687"/>
    <cellStyle name="Normal 5 2 3 4 4 2 5" xfId="32363"/>
    <cellStyle name="Normal 5 2 3 4 4 3" xfId="5268"/>
    <cellStyle name="Normal 5 2 3 4 4 3 2" xfId="12528"/>
    <cellStyle name="Normal 5 2 3 4 4 3 2 2" xfId="26906"/>
    <cellStyle name="Normal 5 2 3 4 4 3 2 2 2" xfId="55640"/>
    <cellStyle name="Normal 5 2 3 4 4 3 2 3" xfId="41316"/>
    <cellStyle name="Normal 5 2 3 4 4 3 3" xfId="19743"/>
    <cellStyle name="Normal 5 2 3 4 4 3 3 2" xfId="48478"/>
    <cellStyle name="Normal 5 2 3 4 4 3 4" xfId="34154"/>
    <cellStyle name="Normal 5 2 3 4 4 4" xfId="8941"/>
    <cellStyle name="Normal 5 2 3 4 4 4 2" xfId="23324"/>
    <cellStyle name="Normal 5 2 3 4 4 4 2 2" xfId="52059"/>
    <cellStyle name="Normal 5 2 3 4 4 4 3" xfId="37735"/>
    <cellStyle name="Normal 5 2 3 4 4 5" xfId="16161"/>
    <cellStyle name="Normal 5 2 3 4 4 5 2" xfId="44897"/>
    <cellStyle name="Normal 5 2 3 4 4 6" xfId="30573"/>
    <cellStyle name="Normal 5 2 3 4 5" xfId="2503"/>
    <cellStyle name="Normal 5 2 3 4 5 2" xfId="6163"/>
    <cellStyle name="Normal 5 2 3 4 5 2 2" xfId="13423"/>
    <cellStyle name="Normal 5 2 3 4 5 2 2 2" xfId="27801"/>
    <cellStyle name="Normal 5 2 3 4 5 2 2 2 2" xfId="56535"/>
    <cellStyle name="Normal 5 2 3 4 5 2 2 3" xfId="42211"/>
    <cellStyle name="Normal 5 2 3 4 5 2 3" xfId="20638"/>
    <cellStyle name="Normal 5 2 3 4 5 2 3 2" xfId="49373"/>
    <cellStyle name="Normal 5 2 3 4 5 2 4" xfId="35049"/>
    <cellStyle name="Normal 5 2 3 4 5 3" xfId="9836"/>
    <cellStyle name="Normal 5 2 3 4 5 3 2" xfId="24219"/>
    <cellStyle name="Normal 5 2 3 4 5 3 2 2" xfId="52954"/>
    <cellStyle name="Normal 5 2 3 4 5 3 3" xfId="38630"/>
    <cellStyle name="Normal 5 2 3 4 5 4" xfId="17056"/>
    <cellStyle name="Normal 5 2 3 4 5 4 2" xfId="45792"/>
    <cellStyle name="Normal 5 2 3 4 5 5" xfId="31468"/>
    <cellStyle name="Normal 5 2 3 4 6" xfId="4366"/>
    <cellStyle name="Normal 5 2 3 4 6 2" xfId="11633"/>
    <cellStyle name="Normal 5 2 3 4 6 2 2" xfId="26011"/>
    <cellStyle name="Normal 5 2 3 4 6 2 2 2" xfId="54745"/>
    <cellStyle name="Normal 5 2 3 4 6 2 3" xfId="40421"/>
    <cellStyle name="Normal 5 2 3 4 6 3" xfId="18848"/>
    <cellStyle name="Normal 5 2 3 4 6 3 2" xfId="47583"/>
    <cellStyle name="Normal 5 2 3 4 6 4" xfId="33259"/>
    <cellStyle name="Normal 5 2 3 4 7" xfId="8036"/>
    <cellStyle name="Normal 5 2 3 4 7 2" xfId="22429"/>
    <cellStyle name="Normal 5 2 3 4 7 2 2" xfId="51164"/>
    <cellStyle name="Normal 5 2 3 4 7 3" xfId="36840"/>
    <cellStyle name="Normal 5 2 3 4 8" xfId="15266"/>
    <cellStyle name="Normal 5 2 3 4 8 2" xfId="44002"/>
    <cellStyle name="Normal 5 2 3 4 9" xfId="29678"/>
    <cellStyle name="Normal 5 2 3 5" xfId="732"/>
    <cellStyle name="Normal 5 2 3 5 2" xfId="1183"/>
    <cellStyle name="Normal 5 2 3 5 2 2" xfId="2166"/>
    <cellStyle name="Normal 5 2 3 5 2 2 2" xfId="3958"/>
    <cellStyle name="Normal 5 2 3 5 2 2 2 2" xfId="7617"/>
    <cellStyle name="Normal 5 2 3 5 2 2 2 2 2" xfId="14877"/>
    <cellStyle name="Normal 5 2 3 5 2 2 2 2 2 2" xfId="29255"/>
    <cellStyle name="Normal 5 2 3 5 2 2 2 2 2 2 2" xfId="57989"/>
    <cellStyle name="Normal 5 2 3 5 2 2 2 2 2 3" xfId="43665"/>
    <cellStyle name="Normal 5 2 3 5 2 2 2 2 3" xfId="22092"/>
    <cellStyle name="Normal 5 2 3 5 2 2 2 2 3 2" xfId="50827"/>
    <cellStyle name="Normal 5 2 3 5 2 2 2 2 4" xfId="36503"/>
    <cellStyle name="Normal 5 2 3 5 2 2 2 3" xfId="11290"/>
    <cellStyle name="Normal 5 2 3 5 2 2 2 3 2" xfId="25673"/>
    <cellStyle name="Normal 5 2 3 5 2 2 2 3 2 2" xfId="54408"/>
    <cellStyle name="Normal 5 2 3 5 2 2 2 3 3" xfId="40084"/>
    <cellStyle name="Normal 5 2 3 5 2 2 2 4" xfId="18510"/>
    <cellStyle name="Normal 5 2 3 5 2 2 2 4 2" xfId="47246"/>
    <cellStyle name="Normal 5 2 3 5 2 2 2 5" xfId="32922"/>
    <cellStyle name="Normal 5 2 3 5 2 2 3" xfId="5827"/>
    <cellStyle name="Normal 5 2 3 5 2 2 3 2" xfId="13087"/>
    <cellStyle name="Normal 5 2 3 5 2 2 3 2 2" xfId="27465"/>
    <cellStyle name="Normal 5 2 3 5 2 2 3 2 2 2" xfId="56199"/>
    <cellStyle name="Normal 5 2 3 5 2 2 3 2 3" xfId="41875"/>
    <cellStyle name="Normal 5 2 3 5 2 2 3 3" xfId="20302"/>
    <cellStyle name="Normal 5 2 3 5 2 2 3 3 2" xfId="49037"/>
    <cellStyle name="Normal 5 2 3 5 2 2 3 4" xfId="34713"/>
    <cellStyle name="Normal 5 2 3 5 2 2 4" xfId="9500"/>
    <cellStyle name="Normal 5 2 3 5 2 2 4 2" xfId="23883"/>
    <cellStyle name="Normal 5 2 3 5 2 2 4 2 2" xfId="52618"/>
    <cellStyle name="Normal 5 2 3 5 2 2 4 3" xfId="38294"/>
    <cellStyle name="Normal 5 2 3 5 2 2 5" xfId="16720"/>
    <cellStyle name="Normal 5 2 3 5 2 2 5 2" xfId="45456"/>
    <cellStyle name="Normal 5 2 3 5 2 2 6" xfId="31132"/>
    <cellStyle name="Normal 5 2 3 5 2 3" xfId="3062"/>
    <cellStyle name="Normal 5 2 3 5 2 3 2" xfId="6722"/>
    <cellStyle name="Normal 5 2 3 5 2 3 2 2" xfId="13982"/>
    <cellStyle name="Normal 5 2 3 5 2 3 2 2 2" xfId="28360"/>
    <cellStyle name="Normal 5 2 3 5 2 3 2 2 2 2" xfId="57094"/>
    <cellStyle name="Normal 5 2 3 5 2 3 2 2 3" xfId="42770"/>
    <cellStyle name="Normal 5 2 3 5 2 3 2 3" xfId="21197"/>
    <cellStyle name="Normal 5 2 3 5 2 3 2 3 2" xfId="49932"/>
    <cellStyle name="Normal 5 2 3 5 2 3 2 4" xfId="35608"/>
    <cellStyle name="Normal 5 2 3 5 2 3 3" xfId="10395"/>
    <cellStyle name="Normal 5 2 3 5 2 3 3 2" xfId="24778"/>
    <cellStyle name="Normal 5 2 3 5 2 3 3 2 2" xfId="53513"/>
    <cellStyle name="Normal 5 2 3 5 2 3 3 3" xfId="39189"/>
    <cellStyle name="Normal 5 2 3 5 2 3 4" xfId="17615"/>
    <cellStyle name="Normal 5 2 3 5 2 3 4 2" xfId="46351"/>
    <cellStyle name="Normal 5 2 3 5 2 3 5" xfId="32027"/>
    <cellStyle name="Normal 5 2 3 5 2 4" xfId="4927"/>
    <cellStyle name="Normal 5 2 3 5 2 4 2" xfId="12192"/>
    <cellStyle name="Normal 5 2 3 5 2 4 2 2" xfId="26570"/>
    <cellStyle name="Normal 5 2 3 5 2 4 2 2 2" xfId="55304"/>
    <cellStyle name="Normal 5 2 3 5 2 4 2 3" xfId="40980"/>
    <cellStyle name="Normal 5 2 3 5 2 4 3" xfId="19407"/>
    <cellStyle name="Normal 5 2 3 5 2 4 3 2" xfId="48142"/>
    <cellStyle name="Normal 5 2 3 5 2 4 4" xfId="33818"/>
    <cellStyle name="Normal 5 2 3 5 2 5" xfId="8599"/>
    <cellStyle name="Normal 5 2 3 5 2 5 2" xfId="22988"/>
    <cellStyle name="Normal 5 2 3 5 2 5 2 2" xfId="51723"/>
    <cellStyle name="Normal 5 2 3 5 2 5 3" xfId="37399"/>
    <cellStyle name="Normal 5 2 3 5 2 6" xfId="15825"/>
    <cellStyle name="Normal 5 2 3 5 2 6 2" xfId="44561"/>
    <cellStyle name="Normal 5 2 3 5 2 7" xfId="30237"/>
    <cellStyle name="Normal 5 2 3 5 3" xfId="1719"/>
    <cellStyle name="Normal 5 2 3 5 3 2" xfId="3511"/>
    <cellStyle name="Normal 5 2 3 5 3 2 2" xfId="7170"/>
    <cellStyle name="Normal 5 2 3 5 3 2 2 2" xfId="14430"/>
    <cellStyle name="Normal 5 2 3 5 3 2 2 2 2" xfId="28808"/>
    <cellStyle name="Normal 5 2 3 5 3 2 2 2 2 2" xfId="57542"/>
    <cellStyle name="Normal 5 2 3 5 3 2 2 2 3" xfId="43218"/>
    <cellStyle name="Normal 5 2 3 5 3 2 2 3" xfId="21645"/>
    <cellStyle name="Normal 5 2 3 5 3 2 2 3 2" xfId="50380"/>
    <cellStyle name="Normal 5 2 3 5 3 2 2 4" xfId="36056"/>
    <cellStyle name="Normal 5 2 3 5 3 2 3" xfId="10843"/>
    <cellStyle name="Normal 5 2 3 5 3 2 3 2" xfId="25226"/>
    <cellStyle name="Normal 5 2 3 5 3 2 3 2 2" xfId="53961"/>
    <cellStyle name="Normal 5 2 3 5 3 2 3 3" xfId="39637"/>
    <cellStyle name="Normal 5 2 3 5 3 2 4" xfId="18063"/>
    <cellStyle name="Normal 5 2 3 5 3 2 4 2" xfId="46799"/>
    <cellStyle name="Normal 5 2 3 5 3 2 5" xfId="32475"/>
    <cellStyle name="Normal 5 2 3 5 3 3" xfId="5380"/>
    <cellStyle name="Normal 5 2 3 5 3 3 2" xfId="12640"/>
    <cellStyle name="Normal 5 2 3 5 3 3 2 2" xfId="27018"/>
    <cellStyle name="Normal 5 2 3 5 3 3 2 2 2" xfId="55752"/>
    <cellStyle name="Normal 5 2 3 5 3 3 2 3" xfId="41428"/>
    <cellStyle name="Normal 5 2 3 5 3 3 3" xfId="19855"/>
    <cellStyle name="Normal 5 2 3 5 3 3 3 2" xfId="48590"/>
    <cellStyle name="Normal 5 2 3 5 3 3 4" xfId="34266"/>
    <cellStyle name="Normal 5 2 3 5 3 4" xfId="9053"/>
    <cellStyle name="Normal 5 2 3 5 3 4 2" xfId="23436"/>
    <cellStyle name="Normal 5 2 3 5 3 4 2 2" xfId="52171"/>
    <cellStyle name="Normal 5 2 3 5 3 4 3" xfId="37847"/>
    <cellStyle name="Normal 5 2 3 5 3 5" xfId="16273"/>
    <cellStyle name="Normal 5 2 3 5 3 5 2" xfId="45009"/>
    <cellStyle name="Normal 5 2 3 5 3 6" xfId="30685"/>
    <cellStyle name="Normal 5 2 3 5 4" xfId="2615"/>
    <cellStyle name="Normal 5 2 3 5 4 2" xfId="6275"/>
    <cellStyle name="Normal 5 2 3 5 4 2 2" xfId="13535"/>
    <cellStyle name="Normal 5 2 3 5 4 2 2 2" xfId="27913"/>
    <cellStyle name="Normal 5 2 3 5 4 2 2 2 2" xfId="56647"/>
    <cellStyle name="Normal 5 2 3 5 4 2 2 3" xfId="42323"/>
    <cellStyle name="Normal 5 2 3 5 4 2 3" xfId="20750"/>
    <cellStyle name="Normal 5 2 3 5 4 2 3 2" xfId="49485"/>
    <cellStyle name="Normal 5 2 3 5 4 2 4" xfId="35161"/>
    <cellStyle name="Normal 5 2 3 5 4 3" xfId="9948"/>
    <cellStyle name="Normal 5 2 3 5 4 3 2" xfId="24331"/>
    <cellStyle name="Normal 5 2 3 5 4 3 2 2" xfId="53066"/>
    <cellStyle name="Normal 5 2 3 5 4 3 3" xfId="38742"/>
    <cellStyle name="Normal 5 2 3 5 4 4" xfId="17168"/>
    <cellStyle name="Normal 5 2 3 5 4 4 2" xfId="45904"/>
    <cellStyle name="Normal 5 2 3 5 4 5" xfId="31580"/>
    <cellStyle name="Normal 5 2 3 5 5" xfId="4479"/>
    <cellStyle name="Normal 5 2 3 5 5 2" xfId="11745"/>
    <cellStyle name="Normal 5 2 3 5 5 2 2" xfId="26123"/>
    <cellStyle name="Normal 5 2 3 5 5 2 2 2" xfId="54857"/>
    <cellStyle name="Normal 5 2 3 5 5 2 3" xfId="40533"/>
    <cellStyle name="Normal 5 2 3 5 5 3" xfId="18960"/>
    <cellStyle name="Normal 5 2 3 5 5 3 2" xfId="47695"/>
    <cellStyle name="Normal 5 2 3 5 5 4" xfId="33371"/>
    <cellStyle name="Normal 5 2 3 5 6" xfId="8152"/>
    <cellStyle name="Normal 5 2 3 5 6 2" xfId="22541"/>
    <cellStyle name="Normal 5 2 3 5 6 2 2" xfId="51276"/>
    <cellStyle name="Normal 5 2 3 5 6 3" xfId="36952"/>
    <cellStyle name="Normal 5 2 3 5 7" xfId="15378"/>
    <cellStyle name="Normal 5 2 3 5 7 2" xfId="44114"/>
    <cellStyle name="Normal 5 2 3 5 8" xfId="29790"/>
    <cellStyle name="Normal 5 2 3 6" xfId="959"/>
    <cellStyle name="Normal 5 2 3 6 2" xfId="1942"/>
    <cellStyle name="Normal 5 2 3 6 2 2" xfId="3734"/>
    <cellStyle name="Normal 5 2 3 6 2 2 2" xfId="7393"/>
    <cellStyle name="Normal 5 2 3 6 2 2 2 2" xfId="14653"/>
    <cellStyle name="Normal 5 2 3 6 2 2 2 2 2" xfId="29031"/>
    <cellStyle name="Normal 5 2 3 6 2 2 2 2 2 2" xfId="57765"/>
    <cellStyle name="Normal 5 2 3 6 2 2 2 2 3" xfId="43441"/>
    <cellStyle name="Normal 5 2 3 6 2 2 2 3" xfId="21868"/>
    <cellStyle name="Normal 5 2 3 6 2 2 2 3 2" xfId="50603"/>
    <cellStyle name="Normal 5 2 3 6 2 2 2 4" xfId="36279"/>
    <cellStyle name="Normal 5 2 3 6 2 2 3" xfId="11066"/>
    <cellStyle name="Normal 5 2 3 6 2 2 3 2" xfId="25449"/>
    <cellStyle name="Normal 5 2 3 6 2 2 3 2 2" xfId="54184"/>
    <cellStyle name="Normal 5 2 3 6 2 2 3 3" xfId="39860"/>
    <cellStyle name="Normal 5 2 3 6 2 2 4" xfId="18286"/>
    <cellStyle name="Normal 5 2 3 6 2 2 4 2" xfId="47022"/>
    <cellStyle name="Normal 5 2 3 6 2 2 5" xfId="32698"/>
    <cellStyle name="Normal 5 2 3 6 2 3" xfId="5603"/>
    <cellStyle name="Normal 5 2 3 6 2 3 2" xfId="12863"/>
    <cellStyle name="Normal 5 2 3 6 2 3 2 2" xfId="27241"/>
    <cellStyle name="Normal 5 2 3 6 2 3 2 2 2" xfId="55975"/>
    <cellStyle name="Normal 5 2 3 6 2 3 2 3" xfId="41651"/>
    <cellStyle name="Normal 5 2 3 6 2 3 3" xfId="20078"/>
    <cellStyle name="Normal 5 2 3 6 2 3 3 2" xfId="48813"/>
    <cellStyle name="Normal 5 2 3 6 2 3 4" xfId="34489"/>
    <cellStyle name="Normal 5 2 3 6 2 4" xfId="9276"/>
    <cellStyle name="Normal 5 2 3 6 2 4 2" xfId="23659"/>
    <cellStyle name="Normal 5 2 3 6 2 4 2 2" xfId="52394"/>
    <cellStyle name="Normal 5 2 3 6 2 4 3" xfId="38070"/>
    <cellStyle name="Normal 5 2 3 6 2 5" xfId="16496"/>
    <cellStyle name="Normal 5 2 3 6 2 5 2" xfId="45232"/>
    <cellStyle name="Normal 5 2 3 6 2 6" xfId="30908"/>
    <cellStyle name="Normal 5 2 3 6 3" xfId="2838"/>
    <cellStyle name="Normal 5 2 3 6 3 2" xfId="6498"/>
    <cellStyle name="Normal 5 2 3 6 3 2 2" xfId="13758"/>
    <cellStyle name="Normal 5 2 3 6 3 2 2 2" xfId="28136"/>
    <cellStyle name="Normal 5 2 3 6 3 2 2 2 2" xfId="56870"/>
    <cellStyle name="Normal 5 2 3 6 3 2 2 3" xfId="42546"/>
    <cellStyle name="Normal 5 2 3 6 3 2 3" xfId="20973"/>
    <cellStyle name="Normal 5 2 3 6 3 2 3 2" xfId="49708"/>
    <cellStyle name="Normal 5 2 3 6 3 2 4" xfId="35384"/>
    <cellStyle name="Normal 5 2 3 6 3 3" xfId="10171"/>
    <cellStyle name="Normal 5 2 3 6 3 3 2" xfId="24554"/>
    <cellStyle name="Normal 5 2 3 6 3 3 2 2" xfId="53289"/>
    <cellStyle name="Normal 5 2 3 6 3 3 3" xfId="38965"/>
    <cellStyle name="Normal 5 2 3 6 3 4" xfId="17391"/>
    <cellStyle name="Normal 5 2 3 6 3 4 2" xfId="46127"/>
    <cellStyle name="Normal 5 2 3 6 3 5" xfId="31803"/>
    <cellStyle name="Normal 5 2 3 6 4" xfId="4703"/>
    <cellStyle name="Normal 5 2 3 6 4 2" xfId="11968"/>
    <cellStyle name="Normal 5 2 3 6 4 2 2" xfId="26346"/>
    <cellStyle name="Normal 5 2 3 6 4 2 2 2" xfId="55080"/>
    <cellStyle name="Normal 5 2 3 6 4 2 3" xfId="40756"/>
    <cellStyle name="Normal 5 2 3 6 4 3" xfId="19183"/>
    <cellStyle name="Normal 5 2 3 6 4 3 2" xfId="47918"/>
    <cellStyle name="Normal 5 2 3 6 4 4" xfId="33594"/>
    <cellStyle name="Normal 5 2 3 6 5" xfId="8375"/>
    <cellStyle name="Normal 5 2 3 6 5 2" xfId="22764"/>
    <cellStyle name="Normal 5 2 3 6 5 2 2" xfId="51499"/>
    <cellStyle name="Normal 5 2 3 6 5 3" xfId="37175"/>
    <cellStyle name="Normal 5 2 3 6 6" xfId="15601"/>
    <cellStyle name="Normal 5 2 3 6 6 2" xfId="44337"/>
    <cellStyle name="Normal 5 2 3 6 7" xfId="30013"/>
    <cellStyle name="Normal 5 2 3 7" xfId="1472"/>
    <cellStyle name="Normal 5 2 3 7 2" xfId="3287"/>
    <cellStyle name="Normal 5 2 3 7 2 2" xfId="6946"/>
    <cellStyle name="Normal 5 2 3 7 2 2 2" xfId="14206"/>
    <cellStyle name="Normal 5 2 3 7 2 2 2 2" xfId="28584"/>
    <cellStyle name="Normal 5 2 3 7 2 2 2 2 2" xfId="57318"/>
    <cellStyle name="Normal 5 2 3 7 2 2 2 3" xfId="42994"/>
    <cellStyle name="Normal 5 2 3 7 2 2 3" xfId="21421"/>
    <cellStyle name="Normal 5 2 3 7 2 2 3 2" xfId="50156"/>
    <cellStyle name="Normal 5 2 3 7 2 2 4" xfId="35832"/>
    <cellStyle name="Normal 5 2 3 7 2 3" xfId="10619"/>
    <cellStyle name="Normal 5 2 3 7 2 3 2" xfId="25002"/>
    <cellStyle name="Normal 5 2 3 7 2 3 2 2" xfId="53737"/>
    <cellStyle name="Normal 5 2 3 7 2 3 3" xfId="39413"/>
    <cellStyle name="Normal 5 2 3 7 2 4" xfId="17839"/>
    <cellStyle name="Normal 5 2 3 7 2 4 2" xfId="46575"/>
    <cellStyle name="Normal 5 2 3 7 2 5" xfId="32251"/>
    <cellStyle name="Normal 5 2 3 7 3" xfId="5155"/>
    <cellStyle name="Normal 5 2 3 7 3 2" xfId="12416"/>
    <cellStyle name="Normal 5 2 3 7 3 2 2" xfId="26794"/>
    <cellStyle name="Normal 5 2 3 7 3 2 2 2" xfId="55528"/>
    <cellStyle name="Normal 5 2 3 7 3 2 3" xfId="41204"/>
    <cellStyle name="Normal 5 2 3 7 3 3" xfId="19631"/>
    <cellStyle name="Normal 5 2 3 7 3 3 2" xfId="48366"/>
    <cellStyle name="Normal 5 2 3 7 3 4" xfId="34042"/>
    <cellStyle name="Normal 5 2 3 7 4" xfId="8828"/>
    <cellStyle name="Normal 5 2 3 7 4 2" xfId="23212"/>
    <cellStyle name="Normal 5 2 3 7 4 2 2" xfId="51947"/>
    <cellStyle name="Normal 5 2 3 7 4 3" xfId="37623"/>
    <cellStyle name="Normal 5 2 3 7 5" xfId="16049"/>
    <cellStyle name="Normal 5 2 3 7 5 2" xfId="44785"/>
    <cellStyle name="Normal 5 2 3 7 6" xfId="30461"/>
    <cellStyle name="Normal 5 2 3 8" xfId="2391"/>
    <cellStyle name="Normal 5 2 3 8 2" xfId="6051"/>
    <cellStyle name="Normal 5 2 3 8 2 2" xfId="13311"/>
    <cellStyle name="Normal 5 2 3 8 2 2 2" xfId="27689"/>
    <cellStyle name="Normal 5 2 3 8 2 2 2 2" xfId="56423"/>
    <cellStyle name="Normal 5 2 3 8 2 2 3" xfId="42099"/>
    <cellStyle name="Normal 5 2 3 8 2 3" xfId="20526"/>
    <cellStyle name="Normal 5 2 3 8 2 3 2" xfId="49261"/>
    <cellStyle name="Normal 5 2 3 8 2 4" xfId="34937"/>
    <cellStyle name="Normal 5 2 3 8 3" xfId="9724"/>
    <cellStyle name="Normal 5 2 3 8 3 2" xfId="24107"/>
    <cellStyle name="Normal 5 2 3 8 3 2 2" xfId="52842"/>
    <cellStyle name="Normal 5 2 3 8 3 3" xfId="38518"/>
    <cellStyle name="Normal 5 2 3 8 4" xfId="16944"/>
    <cellStyle name="Normal 5 2 3 8 4 2" xfId="45680"/>
    <cellStyle name="Normal 5 2 3 8 5" xfId="31356"/>
    <cellStyle name="Normal 5 2 3 9" xfId="4244"/>
    <cellStyle name="Normal 5 2 3 9 2" xfId="11520"/>
    <cellStyle name="Normal 5 2 3 9 2 2" xfId="25899"/>
    <cellStyle name="Normal 5 2 3 9 2 2 2" xfId="54633"/>
    <cellStyle name="Normal 5 2 3 9 2 3" xfId="40309"/>
    <cellStyle name="Normal 5 2 3 9 3" xfId="18736"/>
    <cellStyle name="Normal 5 2 3 9 3 2" xfId="47471"/>
    <cellStyle name="Normal 5 2 3 9 4" xfId="33147"/>
    <cellStyle name="Normal 5 2 4" xfId="346"/>
    <cellStyle name="Normal 5 2 4 10" xfId="15168"/>
    <cellStyle name="Normal 5 2 4 10 2" xfId="43904"/>
    <cellStyle name="Normal 5 2 4 11" xfId="29580"/>
    <cellStyle name="Normal 5 2 4 2" xfId="446"/>
    <cellStyle name="Normal 5 2 4 2 10" xfId="29636"/>
    <cellStyle name="Normal 5 2 4 2 2" xfId="646"/>
    <cellStyle name="Normal 5 2 4 2 2 2" xfId="918"/>
    <cellStyle name="Normal 5 2 4 2 2 2 2" xfId="1365"/>
    <cellStyle name="Normal 5 2 4 2 2 2 2 2" xfId="2348"/>
    <cellStyle name="Normal 5 2 4 2 2 2 2 2 2" xfId="4140"/>
    <cellStyle name="Normal 5 2 4 2 2 2 2 2 2 2" xfId="7799"/>
    <cellStyle name="Normal 5 2 4 2 2 2 2 2 2 2 2" xfId="15059"/>
    <cellStyle name="Normal 5 2 4 2 2 2 2 2 2 2 2 2" xfId="29437"/>
    <cellStyle name="Normal 5 2 4 2 2 2 2 2 2 2 2 2 2" xfId="58171"/>
    <cellStyle name="Normal 5 2 4 2 2 2 2 2 2 2 2 3" xfId="43847"/>
    <cellStyle name="Normal 5 2 4 2 2 2 2 2 2 2 3" xfId="22274"/>
    <cellStyle name="Normal 5 2 4 2 2 2 2 2 2 2 3 2" xfId="51009"/>
    <cellStyle name="Normal 5 2 4 2 2 2 2 2 2 2 4" xfId="36685"/>
    <cellStyle name="Normal 5 2 4 2 2 2 2 2 2 3" xfId="11472"/>
    <cellStyle name="Normal 5 2 4 2 2 2 2 2 2 3 2" xfId="25855"/>
    <cellStyle name="Normal 5 2 4 2 2 2 2 2 2 3 2 2" xfId="54590"/>
    <cellStyle name="Normal 5 2 4 2 2 2 2 2 2 3 3" xfId="40266"/>
    <cellStyle name="Normal 5 2 4 2 2 2 2 2 2 4" xfId="18692"/>
    <cellStyle name="Normal 5 2 4 2 2 2 2 2 2 4 2" xfId="47428"/>
    <cellStyle name="Normal 5 2 4 2 2 2 2 2 2 5" xfId="33104"/>
    <cellStyle name="Normal 5 2 4 2 2 2 2 2 3" xfId="6009"/>
    <cellStyle name="Normal 5 2 4 2 2 2 2 2 3 2" xfId="13269"/>
    <cellStyle name="Normal 5 2 4 2 2 2 2 2 3 2 2" xfId="27647"/>
    <cellStyle name="Normal 5 2 4 2 2 2 2 2 3 2 2 2" xfId="56381"/>
    <cellStyle name="Normal 5 2 4 2 2 2 2 2 3 2 3" xfId="42057"/>
    <cellStyle name="Normal 5 2 4 2 2 2 2 2 3 3" xfId="20484"/>
    <cellStyle name="Normal 5 2 4 2 2 2 2 2 3 3 2" xfId="49219"/>
    <cellStyle name="Normal 5 2 4 2 2 2 2 2 3 4" xfId="34895"/>
    <cellStyle name="Normal 5 2 4 2 2 2 2 2 4" xfId="9682"/>
    <cellStyle name="Normal 5 2 4 2 2 2 2 2 4 2" xfId="24065"/>
    <cellStyle name="Normal 5 2 4 2 2 2 2 2 4 2 2" xfId="52800"/>
    <cellStyle name="Normal 5 2 4 2 2 2 2 2 4 3" xfId="38476"/>
    <cellStyle name="Normal 5 2 4 2 2 2 2 2 5" xfId="16902"/>
    <cellStyle name="Normal 5 2 4 2 2 2 2 2 5 2" xfId="45638"/>
    <cellStyle name="Normal 5 2 4 2 2 2 2 2 6" xfId="31314"/>
    <cellStyle name="Normal 5 2 4 2 2 2 2 3" xfId="3244"/>
    <cellStyle name="Normal 5 2 4 2 2 2 2 3 2" xfId="6904"/>
    <cellStyle name="Normal 5 2 4 2 2 2 2 3 2 2" xfId="14164"/>
    <cellStyle name="Normal 5 2 4 2 2 2 2 3 2 2 2" xfId="28542"/>
    <cellStyle name="Normal 5 2 4 2 2 2 2 3 2 2 2 2" xfId="57276"/>
    <cellStyle name="Normal 5 2 4 2 2 2 2 3 2 2 3" xfId="42952"/>
    <cellStyle name="Normal 5 2 4 2 2 2 2 3 2 3" xfId="21379"/>
    <cellStyle name="Normal 5 2 4 2 2 2 2 3 2 3 2" xfId="50114"/>
    <cellStyle name="Normal 5 2 4 2 2 2 2 3 2 4" xfId="35790"/>
    <cellStyle name="Normal 5 2 4 2 2 2 2 3 3" xfId="10577"/>
    <cellStyle name="Normal 5 2 4 2 2 2 2 3 3 2" xfId="24960"/>
    <cellStyle name="Normal 5 2 4 2 2 2 2 3 3 2 2" xfId="53695"/>
    <cellStyle name="Normal 5 2 4 2 2 2 2 3 3 3" xfId="39371"/>
    <cellStyle name="Normal 5 2 4 2 2 2 2 3 4" xfId="17797"/>
    <cellStyle name="Normal 5 2 4 2 2 2 2 3 4 2" xfId="46533"/>
    <cellStyle name="Normal 5 2 4 2 2 2 2 3 5" xfId="32209"/>
    <cellStyle name="Normal 5 2 4 2 2 2 2 4" xfId="5109"/>
    <cellStyle name="Normal 5 2 4 2 2 2 2 4 2" xfId="12374"/>
    <cellStyle name="Normal 5 2 4 2 2 2 2 4 2 2" xfId="26752"/>
    <cellStyle name="Normal 5 2 4 2 2 2 2 4 2 2 2" xfId="55486"/>
    <cellStyle name="Normal 5 2 4 2 2 2 2 4 2 3" xfId="41162"/>
    <cellStyle name="Normal 5 2 4 2 2 2 2 4 3" xfId="19589"/>
    <cellStyle name="Normal 5 2 4 2 2 2 2 4 3 2" xfId="48324"/>
    <cellStyle name="Normal 5 2 4 2 2 2 2 4 4" xfId="34000"/>
    <cellStyle name="Normal 5 2 4 2 2 2 2 5" xfId="8781"/>
    <cellStyle name="Normal 5 2 4 2 2 2 2 5 2" xfId="23170"/>
    <cellStyle name="Normal 5 2 4 2 2 2 2 5 2 2" xfId="51905"/>
    <cellStyle name="Normal 5 2 4 2 2 2 2 5 3" xfId="37581"/>
    <cellStyle name="Normal 5 2 4 2 2 2 2 6" xfId="16007"/>
    <cellStyle name="Normal 5 2 4 2 2 2 2 6 2" xfId="44743"/>
    <cellStyle name="Normal 5 2 4 2 2 2 2 7" xfId="30419"/>
    <cellStyle name="Normal 5 2 4 2 2 2 3" xfId="1901"/>
    <cellStyle name="Normal 5 2 4 2 2 2 3 2" xfId="3693"/>
    <cellStyle name="Normal 5 2 4 2 2 2 3 2 2" xfId="7352"/>
    <cellStyle name="Normal 5 2 4 2 2 2 3 2 2 2" xfId="14612"/>
    <cellStyle name="Normal 5 2 4 2 2 2 3 2 2 2 2" xfId="28990"/>
    <cellStyle name="Normal 5 2 4 2 2 2 3 2 2 2 2 2" xfId="57724"/>
    <cellStyle name="Normal 5 2 4 2 2 2 3 2 2 2 3" xfId="43400"/>
    <cellStyle name="Normal 5 2 4 2 2 2 3 2 2 3" xfId="21827"/>
    <cellStyle name="Normal 5 2 4 2 2 2 3 2 2 3 2" xfId="50562"/>
    <cellStyle name="Normal 5 2 4 2 2 2 3 2 2 4" xfId="36238"/>
    <cellStyle name="Normal 5 2 4 2 2 2 3 2 3" xfId="11025"/>
    <cellStyle name="Normal 5 2 4 2 2 2 3 2 3 2" xfId="25408"/>
    <cellStyle name="Normal 5 2 4 2 2 2 3 2 3 2 2" xfId="54143"/>
    <cellStyle name="Normal 5 2 4 2 2 2 3 2 3 3" xfId="39819"/>
    <cellStyle name="Normal 5 2 4 2 2 2 3 2 4" xfId="18245"/>
    <cellStyle name="Normal 5 2 4 2 2 2 3 2 4 2" xfId="46981"/>
    <cellStyle name="Normal 5 2 4 2 2 2 3 2 5" xfId="32657"/>
    <cellStyle name="Normal 5 2 4 2 2 2 3 3" xfId="5562"/>
    <cellStyle name="Normal 5 2 4 2 2 2 3 3 2" xfId="12822"/>
    <cellStyle name="Normal 5 2 4 2 2 2 3 3 2 2" xfId="27200"/>
    <cellStyle name="Normal 5 2 4 2 2 2 3 3 2 2 2" xfId="55934"/>
    <cellStyle name="Normal 5 2 4 2 2 2 3 3 2 3" xfId="41610"/>
    <cellStyle name="Normal 5 2 4 2 2 2 3 3 3" xfId="20037"/>
    <cellStyle name="Normal 5 2 4 2 2 2 3 3 3 2" xfId="48772"/>
    <cellStyle name="Normal 5 2 4 2 2 2 3 3 4" xfId="34448"/>
    <cellStyle name="Normal 5 2 4 2 2 2 3 4" xfId="9235"/>
    <cellStyle name="Normal 5 2 4 2 2 2 3 4 2" xfId="23618"/>
    <cellStyle name="Normal 5 2 4 2 2 2 3 4 2 2" xfId="52353"/>
    <cellStyle name="Normal 5 2 4 2 2 2 3 4 3" xfId="38029"/>
    <cellStyle name="Normal 5 2 4 2 2 2 3 5" xfId="16455"/>
    <cellStyle name="Normal 5 2 4 2 2 2 3 5 2" xfId="45191"/>
    <cellStyle name="Normal 5 2 4 2 2 2 3 6" xfId="30867"/>
    <cellStyle name="Normal 5 2 4 2 2 2 4" xfId="2797"/>
    <cellStyle name="Normal 5 2 4 2 2 2 4 2" xfId="6457"/>
    <cellStyle name="Normal 5 2 4 2 2 2 4 2 2" xfId="13717"/>
    <cellStyle name="Normal 5 2 4 2 2 2 4 2 2 2" xfId="28095"/>
    <cellStyle name="Normal 5 2 4 2 2 2 4 2 2 2 2" xfId="56829"/>
    <cellStyle name="Normal 5 2 4 2 2 2 4 2 2 3" xfId="42505"/>
    <cellStyle name="Normal 5 2 4 2 2 2 4 2 3" xfId="20932"/>
    <cellStyle name="Normal 5 2 4 2 2 2 4 2 3 2" xfId="49667"/>
    <cellStyle name="Normal 5 2 4 2 2 2 4 2 4" xfId="35343"/>
    <cellStyle name="Normal 5 2 4 2 2 2 4 3" xfId="10130"/>
    <cellStyle name="Normal 5 2 4 2 2 2 4 3 2" xfId="24513"/>
    <cellStyle name="Normal 5 2 4 2 2 2 4 3 2 2" xfId="53248"/>
    <cellStyle name="Normal 5 2 4 2 2 2 4 3 3" xfId="38924"/>
    <cellStyle name="Normal 5 2 4 2 2 2 4 4" xfId="17350"/>
    <cellStyle name="Normal 5 2 4 2 2 2 4 4 2" xfId="46086"/>
    <cellStyle name="Normal 5 2 4 2 2 2 4 5" xfId="31762"/>
    <cellStyle name="Normal 5 2 4 2 2 2 5" xfId="4662"/>
    <cellStyle name="Normal 5 2 4 2 2 2 5 2" xfId="11927"/>
    <cellStyle name="Normal 5 2 4 2 2 2 5 2 2" xfId="26305"/>
    <cellStyle name="Normal 5 2 4 2 2 2 5 2 2 2" xfId="55039"/>
    <cellStyle name="Normal 5 2 4 2 2 2 5 2 3" xfId="40715"/>
    <cellStyle name="Normal 5 2 4 2 2 2 5 3" xfId="19142"/>
    <cellStyle name="Normal 5 2 4 2 2 2 5 3 2" xfId="47877"/>
    <cellStyle name="Normal 5 2 4 2 2 2 5 4" xfId="33553"/>
    <cellStyle name="Normal 5 2 4 2 2 2 6" xfId="8334"/>
    <cellStyle name="Normal 5 2 4 2 2 2 6 2" xfId="22723"/>
    <cellStyle name="Normal 5 2 4 2 2 2 6 2 2" xfId="51458"/>
    <cellStyle name="Normal 5 2 4 2 2 2 6 3" xfId="37134"/>
    <cellStyle name="Normal 5 2 4 2 2 2 7" xfId="15560"/>
    <cellStyle name="Normal 5 2 4 2 2 2 7 2" xfId="44296"/>
    <cellStyle name="Normal 5 2 4 2 2 2 8" xfId="29972"/>
    <cellStyle name="Normal 5 2 4 2 2 3" xfId="1141"/>
    <cellStyle name="Normal 5 2 4 2 2 3 2" xfId="2124"/>
    <cellStyle name="Normal 5 2 4 2 2 3 2 2" xfId="3916"/>
    <cellStyle name="Normal 5 2 4 2 2 3 2 2 2" xfId="7575"/>
    <cellStyle name="Normal 5 2 4 2 2 3 2 2 2 2" xfId="14835"/>
    <cellStyle name="Normal 5 2 4 2 2 3 2 2 2 2 2" xfId="29213"/>
    <cellStyle name="Normal 5 2 4 2 2 3 2 2 2 2 2 2" xfId="57947"/>
    <cellStyle name="Normal 5 2 4 2 2 3 2 2 2 2 3" xfId="43623"/>
    <cellStyle name="Normal 5 2 4 2 2 3 2 2 2 3" xfId="22050"/>
    <cellStyle name="Normal 5 2 4 2 2 3 2 2 2 3 2" xfId="50785"/>
    <cellStyle name="Normal 5 2 4 2 2 3 2 2 2 4" xfId="36461"/>
    <cellStyle name="Normal 5 2 4 2 2 3 2 2 3" xfId="11248"/>
    <cellStyle name="Normal 5 2 4 2 2 3 2 2 3 2" xfId="25631"/>
    <cellStyle name="Normal 5 2 4 2 2 3 2 2 3 2 2" xfId="54366"/>
    <cellStyle name="Normal 5 2 4 2 2 3 2 2 3 3" xfId="40042"/>
    <cellStyle name="Normal 5 2 4 2 2 3 2 2 4" xfId="18468"/>
    <cellStyle name="Normal 5 2 4 2 2 3 2 2 4 2" xfId="47204"/>
    <cellStyle name="Normal 5 2 4 2 2 3 2 2 5" xfId="32880"/>
    <cellStyle name="Normal 5 2 4 2 2 3 2 3" xfId="5785"/>
    <cellStyle name="Normal 5 2 4 2 2 3 2 3 2" xfId="13045"/>
    <cellStyle name="Normal 5 2 4 2 2 3 2 3 2 2" xfId="27423"/>
    <cellStyle name="Normal 5 2 4 2 2 3 2 3 2 2 2" xfId="56157"/>
    <cellStyle name="Normal 5 2 4 2 2 3 2 3 2 3" xfId="41833"/>
    <cellStyle name="Normal 5 2 4 2 2 3 2 3 3" xfId="20260"/>
    <cellStyle name="Normal 5 2 4 2 2 3 2 3 3 2" xfId="48995"/>
    <cellStyle name="Normal 5 2 4 2 2 3 2 3 4" xfId="34671"/>
    <cellStyle name="Normal 5 2 4 2 2 3 2 4" xfId="9458"/>
    <cellStyle name="Normal 5 2 4 2 2 3 2 4 2" xfId="23841"/>
    <cellStyle name="Normal 5 2 4 2 2 3 2 4 2 2" xfId="52576"/>
    <cellStyle name="Normal 5 2 4 2 2 3 2 4 3" xfId="38252"/>
    <cellStyle name="Normal 5 2 4 2 2 3 2 5" xfId="16678"/>
    <cellStyle name="Normal 5 2 4 2 2 3 2 5 2" xfId="45414"/>
    <cellStyle name="Normal 5 2 4 2 2 3 2 6" xfId="31090"/>
    <cellStyle name="Normal 5 2 4 2 2 3 3" xfId="3020"/>
    <cellStyle name="Normal 5 2 4 2 2 3 3 2" xfId="6680"/>
    <cellStyle name="Normal 5 2 4 2 2 3 3 2 2" xfId="13940"/>
    <cellStyle name="Normal 5 2 4 2 2 3 3 2 2 2" xfId="28318"/>
    <cellStyle name="Normal 5 2 4 2 2 3 3 2 2 2 2" xfId="57052"/>
    <cellStyle name="Normal 5 2 4 2 2 3 3 2 2 3" xfId="42728"/>
    <cellStyle name="Normal 5 2 4 2 2 3 3 2 3" xfId="21155"/>
    <cellStyle name="Normal 5 2 4 2 2 3 3 2 3 2" xfId="49890"/>
    <cellStyle name="Normal 5 2 4 2 2 3 3 2 4" xfId="35566"/>
    <cellStyle name="Normal 5 2 4 2 2 3 3 3" xfId="10353"/>
    <cellStyle name="Normal 5 2 4 2 2 3 3 3 2" xfId="24736"/>
    <cellStyle name="Normal 5 2 4 2 2 3 3 3 2 2" xfId="53471"/>
    <cellStyle name="Normal 5 2 4 2 2 3 3 3 3" xfId="39147"/>
    <cellStyle name="Normal 5 2 4 2 2 3 3 4" xfId="17573"/>
    <cellStyle name="Normal 5 2 4 2 2 3 3 4 2" xfId="46309"/>
    <cellStyle name="Normal 5 2 4 2 2 3 3 5" xfId="31985"/>
    <cellStyle name="Normal 5 2 4 2 2 3 4" xfId="4885"/>
    <cellStyle name="Normal 5 2 4 2 2 3 4 2" xfId="12150"/>
    <cellStyle name="Normal 5 2 4 2 2 3 4 2 2" xfId="26528"/>
    <cellStyle name="Normal 5 2 4 2 2 3 4 2 2 2" xfId="55262"/>
    <cellStyle name="Normal 5 2 4 2 2 3 4 2 3" xfId="40938"/>
    <cellStyle name="Normal 5 2 4 2 2 3 4 3" xfId="19365"/>
    <cellStyle name="Normal 5 2 4 2 2 3 4 3 2" xfId="48100"/>
    <cellStyle name="Normal 5 2 4 2 2 3 4 4" xfId="33776"/>
    <cellStyle name="Normal 5 2 4 2 2 3 5" xfId="8557"/>
    <cellStyle name="Normal 5 2 4 2 2 3 5 2" xfId="22946"/>
    <cellStyle name="Normal 5 2 4 2 2 3 5 2 2" xfId="51681"/>
    <cellStyle name="Normal 5 2 4 2 2 3 5 3" xfId="37357"/>
    <cellStyle name="Normal 5 2 4 2 2 3 6" xfId="15783"/>
    <cellStyle name="Normal 5 2 4 2 2 3 6 2" xfId="44519"/>
    <cellStyle name="Normal 5 2 4 2 2 3 7" xfId="30195"/>
    <cellStyle name="Normal 5 2 4 2 2 4" xfId="1673"/>
    <cellStyle name="Normal 5 2 4 2 2 4 2" xfId="3469"/>
    <cellStyle name="Normal 5 2 4 2 2 4 2 2" xfId="7128"/>
    <cellStyle name="Normal 5 2 4 2 2 4 2 2 2" xfId="14388"/>
    <cellStyle name="Normal 5 2 4 2 2 4 2 2 2 2" xfId="28766"/>
    <cellStyle name="Normal 5 2 4 2 2 4 2 2 2 2 2" xfId="57500"/>
    <cellStyle name="Normal 5 2 4 2 2 4 2 2 2 3" xfId="43176"/>
    <cellStyle name="Normal 5 2 4 2 2 4 2 2 3" xfId="21603"/>
    <cellStyle name="Normal 5 2 4 2 2 4 2 2 3 2" xfId="50338"/>
    <cellStyle name="Normal 5 2 4 2 2 4 2 2 4" xfId="36014"/>
    <cellStyle name="Normal 5 2 4 2 2 4 2 3" xfId="10801"/>
    <cellStyle name="Normal 5 2 4 2 2 4 2 3 2" xfId="25184"/>
    <cellStyle name="Normal 5 2 4 2 2 4 2 3 2 2" xfId="53919"/>
    <cellStyle name="Normal 5 2 4 2 2 4 2 3 3" xfId="39595"/>
    <cellStyle name="Normal 5 2 4 2 2 4 2 4" xfId="18021"/>
    <cellStyle name="Normal 5 2 4 2 2 4 2 4 2" xfId="46757"/>
    <cellStyle name="Normal 5 2 4 2 2 4 2 5" xfId="32433"/>
    <cellStyle name="Normal 5 2 4 2 2 4 3" xfId="5338"/>
    <cellStyle name="Normal 5 2 4 2 2 4 3 2" xfId="12598"/>
    <cellStyle name="Normal 5 2 4 2 2 4 3 2 2" xfId="26976"/>
    <cellStyle name="Normal 5 2 4 2 2 4 3 2 2 2" xfId="55710"/>
    <cellStyle name="Normal 5 2 4 2 2 4 3 2 3" xfId="41386"/>
    <cellStyle name="Normal 5 2 4 2 2 4 3 3" xfId="19813"/>
    <cellStyle name="Normal 5 2 4 2 2 4 3 3 2" xfId="48548"/>
    <cellStyle name="Normal 5 2 4 2 2 4 3 4" xfId="34224"/>
    <cellStyle name="Normal 5 2 4 2 2 4 4" xfId="9011"/>
    <cellStyle name="Normal 5 2 4 2 2 4 4 2" xfId="23394"/>
    <cellStyle name="Normal 5 2 4 2 2 4 4 2 2" xfId="52129"/>
    <cellStyle name="Normal 5 2 4 2 2 4 4 3" xfId="37805"/>
    <cellStyle name="Normal 5 2 4 2 2 4 5" xfId="16231"/>
    <cellStyle name="Normal 5 2 4 2 2 4 5 2" xfId="44967"/>
    <cellStyle name="Normal 5 2 4 2 2 4 6" xfId="30643"/>
    <cellStyle name="Normal 5 2 4 2 2 5" xfId="2573"/>
    <cellStyle name="Normal 5 2 4 2 2 5 2" xfId="6233"/>
    <cellStyle name="Normal 5 2 4 2 2 5 2 2" xfId="13493"/>
    <cellStyle name="Normal 5 2 4 2 2 5 2 2 2" xfId="27871"/>
    <cellStyle name="Normal 5 2 4 2 2 5 2 2 2 2" xfId="56605"/>
    <cellStyle name="Normal 5 2 4 2 2 5 2 2 3" xfId="42281"/>
    <cellStyle name="Normal 5 2 4 2 2 5 2 3" xfId="20708"/>
    <cellStyle name="Normal 5 2 4 2 2 5 2 3 2" xfId="49443"/>
    <cellStyle name="Normal 5 2 4 2 2 5 2 4" xfId="35119"/>
    <cellStyle name="Normal 5 2 4 2 2 5 3" xfId="9906"/>
    <cellStyle name="Normal 5 2 4 2 2 5 3 2" xfId="24289"/>
    <cellStyle name="Normal 5 2 4 2 2 5 3 2 2" xfId="53024"/>
    <cellStyle name="Normal 5 2 4 2 2 5 3 3" xfId="38700"/>
    <cellStyle name="Normal 5 2 4 2 2 5 4" xfId="17126"/>
    <cellStyle name="Normal 5 2 4 2 2 5 4 2" xfId="45862"/>
    <cellStyle name="Normal 5 2 4 2 2 5 5" xfId="31538"/>
    <cellStyle name="Normal 5 2 4 2 2 6" xfId="4436"/>
    <cellStyle name="Normal 5 2 4 2 2 6 2" xfId="11703"/>
    <cellStyle name="Normal 5 2 4 2 2 6 2 2" xfId="26081"/>
    <cellStyle name="Normal 5 2 4 2 2 6 2 2 2" xfId="54815"/>
    <cellStyle name="Normal 5 2 4 2 2 6 2 3" xfId="40491"/>
    <cellStyle name="Normal 5 2 4 2 2 6 3" xfId="18918"/>
    <cellStyle name="Normal 5 2 4 2 2 6 3 2" xfId="47653"/>
    <cellStyle name="Normal 5 2 4 2 2 6 4" xfId="33329"/>
    <cellStyle name="Normal 5 2 4 2 2 7" xfId="8107"/>
    <cellStyle name="Normal 5 2 4 2 2 7 2" xfId="22499"/>
    <cellStyle name="Normal 5 2 4 2 2 7 2 2" xfId="51234"/>
    <cellStyle name="Normal 5 2 4 2 2 7 3" xfId="36910"/>
    <cellStyle name="Normal 5 2 4 2 2 8" xfId="15336"/>
    <cellStyle name="Normal 5 2 4 2 2 8 2" xfId="44072"/>
    <cellStyle name="Normal 5 2 4 2 2 9" xfId="29748"/>
    <cellStyle name="Normal 5 2 4 2 3" xfId="804"/>
    <cellStyle name="Normal 5 2 4 2 3 2" xfId="1253"/>
    <cellStyle name="Normal 5 2 4 2 3 2 2" xfId="2236"/>
    <cellStyle name="Normal 5 2 4 2 3 2 2 2" xfId="4028"/>
    <cellStyle name="Normal 5 2 4 2 3 2 2 2 2" xfId="7687"/>
    <cellStyle name="Normal 5 2 4 2 3 2 2 2 2 2" xfId="14947"/>
    <cellStyle name="Normal 5 2 4 2 3 2 2 2 2 2 2" xfId="29325"/>
    <cellStyle name="Normal 5 2 4 2 3 2 2 2 2 2 2 2" xfId="58059"/>
    <cellStyle name="Normal 5 2 4 2 3 2 2 2 2 2 3" xfId="43735"/>
    <cellStyle name="Normal 5 2 4 2 3 2 2 2 2 3" xfId="22162"/>
    <cellStyle name="Normal 5 2 4 2 3 2 2 2 2 3 2" xfId="50897"/>
    <cellStyle name="Normal 5 2 4 2 3 2 2 2 2 4" xfId="36573"/>
    <cellStyle name="Normal 5 2 4 2 3 2 2 2 3" xfId="11360"/>
    <cellStyle name="Normal 5 2 4 2 3 2 2 2 3 2" xfId="25743"/>
    <cellStyle name="Normal 5 2 4 2 3 2 2 2 3 2 2" xfId="54478"/>
    <cellStyle name="Normal 5 2 4 2 3 2 2 2 3 3" xfId="40154"/>
    <cellStyle name="Normal 5 2 4 2 3 2 2 2 4" xfId="18580"/>
    <cellStyle name="Normal 5 2 4 2 3 2 2 2 4 2" xfId="47316"/>
    <cellStyle name="Normal 5 2 4 2 3 2 2 2 5" xfId="32992"/>
    <cellStyle name="Normal 5 2 4 2 3 2 2 3" xfId="5897"/>
    <cellStyle name="Normal 5 2 4 2 3 2 2 3 2" xfId="13157"/>
    <cellStyle name="Normal 5 2 4 2 3 2 2 3 2 2" xfId="27535"/>
    <cellStyle name="Normal 5 2 4 2 3 2 2 3 2 2 2" xfId="56269"/>
    <cellStyle name="Normal 5 2 4 2 3 2 2 3 2 3" xfId="41945"/>
    <cellStyle name="Normal 5 2 4 2 3 2 2 3 3" xfId="20372"/>
    <cellStyle name="Normal 5 2 4 2 3 2 2 3 3 2" xfId="49107"/>
    <cellStyle name="Normal 5 2 4 2 3 2 2 3 4" xfId="34783"/>
    <cellStyle name="Normal 5 2 4 2 3 2 2 4" xfId="9570"/>
    <cellStyle name="Normal 5 2 4 2 3 2 2 4 2" xfId="23953"/>
    <cellStyle name="Normal 5 2 4 2 3 2 2 4 2 2" xfId="52688"/>
    <cellStyle name="Normal 5 2 4 2 3 2 2 4 3" xfId="38364"/>
    <cellStyle name="Normal 5 2 4 2 3 2 2 5" xfId="16790"/>
    <cellStyle name="Normal 5 2 4 2 3 2 2 5 2" xfId="45526"/>
    <cellStyle name="Normal 5 2 4 2 3 2 2 6" xfId="31202"/>
    <cellStyle name="Normal 5 2 4 2 3 2 3" xfId="3132"/>
    <cellStyle name="Normal 5 2 4 2 3 2 3 2" xfId="6792"/>
    <cellStyle name="Normal 5 2 4 2 3 2 3 2 2" xfId="14052"/>
    <cellStyle name="Normal 5 2 4 2 3 2 3 2 2 2" xfId="28430"/>
    <cellStyle name="Normal 5 2 4 2 3 2 3 2 2 2 2" xfId="57164"/>
    <cellStyle name="Normal 5 2 4 2 3 2 3 2 2 3" xfId="42840"/>
    <cellStyle name="Normal 5 2 4 2 3 2 3 2 3" xfId="21267"/>
    <cellStyle name="Normal 5 2 4 2 3 2 3 2 3 2" xfId="50002"/>
    <cellStyle name="Normal 5 2 4 2 3 2 3 2 4" xfId="35678"/>
    <cellStyle name="Normal 5 2 4 2 3 2 3 3" xfId="10465"/>
    <cellStyle name="Normal 5 2 4 2 3 2 3 3 2" xfId="24848"/>
    <cellStyle name="Normal 5 2 4 2 3 2 3 3 2 2" xfId="53583"/>
    <cellStyle name="Normal 5 2 4 2 3 2 3 3 3" xfId="39259"/>
    <cellStyle name="Normal 5 2 4 2 3 2 3 4" xfId="17685"/>
    <cellStyle name="Normal 5 2 4 2 3 2 3 4 2" xfId="46421"/>
    <cellStyle name="Normal 5 2 4 2 3 2 3 5" xfId="32097"/>
    <cellStyle name="Normal 5 2 4 2 3 2 4" xfId="4997"/>
    <cellStyle name="Normal 5 2 4 2 3 2 4 2" xfId="12262"/>
    <cellStyle name="Normal 5 2 4 2 3 2 4 2 2" xfId="26640"/>
    <cellStyle name="Normal 5 2 4 2 3 2 4 2 2 2" xfId="55374"/>
    <cellStyle name="Normal 5 2 4 2 3 2 4 2 3" xfId="41050"/>
    <cellStyle name="Normal 5 2 4 2 3 2 4 3" xfId="19477"/>
    <cellStyle name="Normal 5 2 4 2 3 2 4 3 2" xfId="48212"/>
    <cellStyle name="Normal 5 2 4 2 3 2 4 4" xfId="33888"/>
    <cellStyle name="Normal 5 2 4 2 3 2 5" xfId="8669"/>
    <cellStyle name="Normal 5 2 4 2 3 2 5 2" xfId="23058"/>
    <cellStyle name="Normal 5 2 4 2 3 2 5 2 2" xfId="51793"/>
    <cellStyle name="Normal 5 2 4 2 3 2 5 3" xfId="37469"/>
    <cellStyle name="Normal 5 2 4 2 3 2 6" xfId="15895"/>
    <cellStyle name="Normal 5 2 4 2 3 2 6 2" xfId="44631"/>
    <cellStyle name="Normal 5 2 4 2 3 2 7" xfId="30307"/>
    <cellStyle name="Normal 5 2 4 2 3 3" xfId="1789"/>
    <cellStyle name="Normal 5 2 4 2 3 3 2" xfId="3581"/>
    <cellStyle name="Normal 5 2 4 2 3 3 2 2" xfId="7240"/>
    <cellStyle name="Normal 5 2 4 2 3 3 2 2 2" xfId="14500"/>
    <cellStyle name="Normal 5 2 4 2 3 3 2 2 2 2" xfId="28878"/>
    <cellStyle name="Normal 5 2 4 2 3 3 2 2 2 2 2" xfId="57612"/>
    <cellStyle name="Normal 5 2 4 2 3 3 2 2 2 3" xfId="43288"/>
    <cellStyle name="Normal 5 2 4 2 3 3 2 2 3" xfId="21715"/>
    <cellStyle name="Normal 5 2 4 2 3 3 2 2 3 2" xfId="50450"/>
    <cellStyle name="Normal 5 2 4 2 3 3 2 2 4" xfId="36126"/>
    <cellStyle name="Normal 5 2 4 2 3 3 2 3" xfId="10913"/>
    <cellStyle name="Normal 5 2 4 2 3 3 2 3 2" xfId="25296"/>
    <cellStyle name="Normal 5 2 4 2 3 3 2 3 2 2" xfId="54031"/>
    <cellStyle name="Normal 5 2 4 2 3 3 2 3 3" xfId="39707"/>
    <cellStyle name="Normal 5 2 4 2 3 3 2 4" xfId="18133"/>
    <cellStyle name="Normal 5 2 4 2 3 3 2 4 2" xfId="46869"/>
    <cellStyle name="Normal 5 2 4 2 3 3 2 5" xfId="32545"/>
    <cellStyle name="Normal 5 2 4 2 3 3 3" xfId="5450"/>
    <cellStyle name="Normal 5 2 4 2 3 3 3 2" xfId="12710"/>
    <cellStyle name="Normal 5 2 4 2 3 3 3 2 2" xfId="27088"/>
    <cellStyle name="Normal 5 2 4 2 3 3 3 2 2 2" xfId="55822"/>
    <cellStyle name="Normal 5 2 4 2 3 3 3 2 3" xfId="41498"/>
    <cellStyle name="Normal 5 2 4 2 3 3 3 3" xfId="19925"/>
    <cellStyle name="Normal 5 2 4 2 3 3 3 3 2" xfId="48660"/>
    <cellStyle name="Normal 5 2 4 2 3 3 3 4" xfId="34336"/>
    <cellStyle name="Normal 5 2 4 2 3 3 4" xfId="9123"/>
    <cellStyle name="Normal 5 2 4 2 3 3 4 2" xfId="23506"/>
    <cellStyle name="Normal 5 2 4 2 3 3 4 2 2" xfId="52241"/>
    <cellStyle name="Normal 5 2 4 2 3 3 4 3" xfId="37917"/>
    <cellStyle name="Normal 5 2 4 2 3 3 5" xfId="16343"/>
    <cellStyle name="Normal 5 2 4 2 3 3 5 2" xfId="45079"/>
    <cellStyle name="Normal 5 2 4 2 3 3 6" xfId="30755"/>
    <cellStyle name="Normal 5 2 4 2 3 4" xfId="2685"/>
    <cellStyle name="Normal 5 2 4 2 3 4 2" xfId="6345"/>
    <cellStyle name="Normal 5 2 4 2 3 4 2 2" xfId="13605"/>
    <cellStyle name="Normal 5 2 4 2 3 4 2 2 2" xfId="27983"/>
    <cellStyle name="Normal 5 2 4 2 3 4 2 2 2 2" xfId="56717"/>
    <cellStyle name="Normal 5 2 4 2 3 4 2 2 3" xfId="42393"/>
    <cellStyle name="Normal 5 2 4 2 3 4 2 3" xfId="20820"/>
    <cellStyle name="Normal 5 2 4 2 3 4 2 3 2" xfId="49555"/>
    <cellStyle name="Normal 5 2 4 2 3 4 2 4" xfId="35231"/>
    <cellStyle name="Normal 5 2 4 2 3 4 3" xfId="10018"/>
    <cellStyle name="Normal 5 2 4 2 3 4 3 2" xfId="24401"/>
    <cellStyle name="Normal 5 2 4 2 3 4 3 2 2" xfId="53136"/>
    <cellStyle name="Normal 5 2 4 2 3 4 3 3" xfId="38812"/>
    <cellStyle name="Normal 5 2 4 2 3 4 4" xfId="17238"/>
    <cellStyle name="Normal 5 2 4 2 3 4 4 2" xfId="45974"/>
    <cellStyle name="Normal 5 2 4 2 3 4 5" xfId="31650"/>
    <cellStyle name="Normal 5 2 4 2 3 5" xfId="4549"/>
    <cellStyle name="Normal 5 2 4 2 3 5 2" xfId="11815"/>
    <cellStyle name="Normal 5 2 4 2 3 5 2 2" xfId="26193"/>
    <cellStyle name="Normal 5 2 4 2 3 5 2 2 2" xfId="54927"/>
    <cellStyle name="Normal 5 2 4 2 3 5 2 3" xfId="40603"/>
    <cellStyle name="Normal 5 2 4 2 3 5 3" xfId="19030"/>
    <cellStyle name="Normal 5 2 4 2 3 5 3 2" xfId="47765"/>
    <cellStyle name="Normal 5 2 4 2 3 5 4" xfId="33441"/>
    <cellStyle name="Normal 5 2 4 2 3 6" xfId="8222"/>
    <cellStyle name="Normal 5 2 4 2 3 6 2" xfId="22611"/>
    <cellStyle name="Normal 5 2 4 2 3 6 2 2" xfId="51346"/>
    <cellStyle name="Normal 5 2 4 2 3 6 3" xfId="37022"/>
    <cellStyle name="Normal 5 2 4 2 3 7" xfId="15448"/>
    <cellStyle name="Normal 5 2 4 2 3 7 2" xfId="44184"/>
    <cellStyle name="Normal 5 2 4 2 3 8" xfId="29860"/>
    <cellStyle name="Normal 5 2 4 2 4" xfId="1029"/>
    <cellStyle name="Normal 5 2 4 2 4 2" xfId="2012"/>
    <cellStyle name="Normal 5 2 4 2 4 2 2" xfId="3804"/>
    <cellStyle name="Normal 5 2 4 2 4 2 2 2" xfId="7463"/>
    <cellStyle name="Normal 5 2 4 2 4 2 2 2 2" xfId="14723"/>
    <cellStyle name="Normal 5 2 4 2 4 2 2 2 2 2" xfId="29101"/>
    <cellStyle name="Normal 5 2 4 2 4 2 2 2 2 2 2" xfId="57835"/>
    <cellStyle name="Normal 5 2 4 2 4 2 2 2 2 3" xfId="43511"/>
    <cellStyle name="Normal 5 2 4 2 4 2 2 2 3" xfId="21938"/>
    <cellStyle name="Normal 5 2 4 2 4 2 2 2 3 2" xfId="50673"/>
    <cellStyle name="Normal 5 2 4 2 4 2 2 2 4" xfId="36349"/>
    <cellStyle name="Normal 5 2 4 2 4 2 2 3" xfId="11136"/>
    <cellStyle name="Normal 5 2 4 2 4 2 2 3 2" xfId="25519"/>
    <cellStyle name="Normal 5 2 4 2 4 2 2 3 2 2" xfId="54254"/>
    <cellStyle name="Normal 5 2 4 2 4 2 2 3 3" xfId="39930"/>
    <cellStyle name="Normal 5 2 4 2 4 2 2 4" xfId="18356"/>
    <cellStyle name="Normal 5 2 4 2 4 2 2 4 2" xfId="47092"/>
    <cellStyle name="Normal 5 2 4 2 4 2 2 5" xfId="32768"/>
    <cellStyle name="Normal 5 2 4 2 4 2 3" xfId="5673"/>
    <cellStyle name="Normal 5 2 4 2 4 2 3 2" xfId="12933"/>
    <cellStyle name="Normal 5 2 4 2 4 2 3 2 2" xfId="27311"/>
    <cellStyle name="Normal 5 2 4 2 4 2 3 2 2 2" xfId="56045"/>
    <cellStyle name="Normal 5 2 4 2 4 2 3 2 3" xfId="41721"/>
    <cellStyle name="Normal 5 2 4 2 4 2 3 3" xfId="20148"/>
    <cellStyle name="Normal 5 2 4 2 4 2 3 3 2" xfId="48883"/>
    <cellStyle name="Normal 5 2 4 2 4 2 3 4" xfId="34559"/>
    <cellStyle name="Normal 5 2 4 2 4 2 4" xfId="9346"/>
    <cellStyle name="Normal 5 2 4 2 4 2 4 2" xfId="23729"/>
    <cellStyle name="Normal 5 2 4 2 4 2 4 2 2" xfId="52464"/>
    <cellStyle name="Normal 5 2 4 2 4 2 4 3" xfId="38140"/>
    <cellStyle name="Normal 5 2 4 2 4 2 5" xfId="16566"/>
    <cellStyle name="Normal 5 2 4 2 4 2 5 2" xfId="45302"/>
    <cellStyle name="Normal 5 2 4 2 4 2 6" xfId="30978"/>
    <cellStyle name="Normal 5 2 4 2 4 3" xfId="2908"/>
    <cellStyle name="Normal 5 2 4 2 4 3 2" xfId="6568"/>
    <cellStyle name="Normal 5 2 4 2 4 3 2 2" xfId="13828"/>
    <cellStyle name="Normal 5 2 4 2 4 3 2 2 2" xfId="28206"/>
    <cellStyle name="Normal 5 2 4 2 4 3 2 2 2 2" xfId="56940"/>
    <cellStyle name="Normal 5 2 4 2 4 3 2 2 3" xfId="42616"/>
    <cellStyle name="Normal 5 2 4 2 4 3 2 3" xfId="21043"/>
    <cellStyle name="Normal 5 2 4 2 4 3 2 3 2" xfId="49778"/>
    <cellStyle name="Normal 5 2 4 2 4 3 2 4" xfId="35454"/>
    <cellStyle name="Normal 5 2 4 2 4 3 3" xfId="10241"/>
    <cellStyle name="Normal 5 2 4 2 4 3 3 2" xfId="24624"/>
    <cellStyle name="Normal 5 2 4 2 4 3 3 2 2" xfId="53359"/>
    <cellStyle name="Normal 5 2 4 2 4 3 3 3" xfId="39035"/>
    <cellStyle name="Normal 5 2 4 2 4 3 4" xfId="17461"/>
    <cellStyle name="Normal 5 2 4 2 4 3 4 2" xfId="46197"/>
    <cellStyle name="Normal 5 2 4 2 4 3 5" xfId="31873"/>
    <cellStyle name="Normal 5 2 4 2 4 4" xfId="4773"/>
    <cellStyle name="Normal 5 2 4 2 4 4 2" xfId="12038"/>
    <cellStyle name="Normal 5 2 4 2 4 4 2 2" xfId="26416"/>
    <cellStyle name="Normal 5 2 4 2 4 4 2 2 2" xfId="55150"/>
    <cellStyle name="Normal 5 2 4 2 4 4 2 3" xfId="40826"/>
    <cellStyle name="Normal 5 2 4 2 4 4 3" xfId="19253"/>
    <cellStyle name="Normal 5 2 4 2 4 4 3 2" xfId="47988"/>
    <cellStyle name="Normal 5 2 4 2 4 4 4" xfId="33664"/>
    <cellStyle name="Normal 5 2 4 2 4 5" xfId="8445"/>
    <cellStyle name="Normal 5 2 4 2 4 5 2" xfId="22834"/>
    <cellStyle name="Normal 5 2 4 2 4 5 2 2" xfId="51569"/>
    <cellStyle name="Normal 5 2 4 2 4 5 3" xfId="37245"/>
    <cellStyle name="Normal 5 2 4 2 4 6" xfId="15671"/>
    <cellStyle name="Normal 5 2 4 2 4 6 2" xfId="44407"/>
    <cellStyle name="Normal 5 2 4 2 4 7" xfId="30083"/>
    <cellStyle name="Normal 5 2 4 2 5" xfId="1553"/>
    <cellStyle name="Normal 5 2 4 2 5 2" xfId="3357"/>
    <cellStyle name="Normal 5 2 4 2 5 2 2" xfId="7016"/>
    <cellStyle name="Normal 5 2 4 2 5 2 2 2" xfId="14276"/>
    <cellStyle name="Normal 5 2 4 2 5 2 2 2 2" xfId="28654"/>
    <cellStyle name="Normal 5 2 4 2 5 2 2 2 2 2" xfId="57388"/>
    <cellStyle name="Normal 5 2 4 2 5 2 2 2 3" xfId="43064"/>
    <cellStyle name="Normal 5 2 4 2 5 2 2 3" xfId="21491"/>
    <cellStyle name="Normal 5 2 4 2 5 2 2 3 2" xfId="50226"/>
    <cellStyle name="Normal 5 2 4 2 5 2 2 4" xfId="35902"/>
    <cellStyle name="Normal 5 2 4 2 5 2 3" xfId="10689"/>
    <cellStyle name="Normal 5 2 4 2 5 2 3 2" xfId="25072"/>
    <cellStyle name="Normal 5 2 4 2 5 2 3 2 2" xfId="53807"/>
    <cellStyle name="Normal 5 2 4 2 5 2 3 3" xfId="39483"/>
    <cellStyle name="Normal 5 2 4 2 5 2 4" xfId="17909"/>
    <cellStyle name="Normal 5 2 4 2 5 2 4 2" xfId="46645"/>
    <cellStyle name="Normal 5 2 4 2 5 2 5" xfId="32321"/>
    <cellStyle name="Normal 5 2 4 2 5 3" xfId="5226"/>
    <cellStyle name="Normal 5 2 4 2 5 3 2" xfId="12486"/>
    <cellStyle name="Normal 5 2 4 2 5 3 2 2" xfId="26864"/>
    <cellStyle name="Normal 5 2 4 2 5 3 2 2 2" xfId="55598"/>
    <cellStyle name="Normal 5 2 4 2 5 3 2 3" xfId="41274"/>
    <cellStyle name="Normal 5 2 4 2 5 3 3" xfId="19701"/>
    <cellStyle name="Normal 5 2 4 2 5 3 3 2" xfId="48436"/>
    <cellStyle name="Normal 5 2 4 2 5 3 4" xfId="34112"/>
    <cellStyle name="Normal 5 2 4 2 5 4" xfId="8899"/>
    <cellStyle name="Normal 5 2 4 2 5 4 2" xfId="23282"/>
    <cellStyle name="Normal 5 2 4 2 5 4 2 2" xfId="52017"/>
    <cellStyle name="Normal 5 2 4 2 5 4 3" xfId="37693"/>
    <cellStyle name="Normal 5 2 4 2 5 5" xfId="16119"/>
    <cellStyle name="Normal 5 2 4 2 5 5 2" xfId="44855"/>
    <cellStyle name="Normal 5 2 4 2 5 6" xfId="30531"/>
    <cellStyle name="Normal 5 2 4 2 6" xfId="2461"/>
    <cellStyle name="Normal 5 2 4 2 6 2" xfId="6121"/>
    <cellStyle name="Normal 5 2 4 2 6 2 2" xfId="13381"/>
    <cellStyle name="Normal 5 2 4 2 6 2 2 2" xfId="27759"/>
    <cellStyle name="Normal 5 2 4 2 6 2 2 2 2" xfId="56493"/>
    <cellStyle name="Normal 5 2 4 2 6 2 2 3" xfId="42169"/>
    <cellStyle name="Normal 5 2 4 2 6 2 3" xfId="20596"/>
    <cellStyle name="Normal 5 2 4 2 6 2 3 2" xfId="49331"/>
    <cellStyle name="Normal 5 2 4 2 6 2 4" xfId="35007"/>
    <cellStyle name="Normal 5 2 4 2 6 3" xfId="9794"/>
    <cellStyle name="Normal 5 2 4 2 6 3 2" xfId="24177"/>
    <cellStyle name="Normal 5 2 4 2 6 3 2 2" xfId="52912"/>
    <cellStyle name="Normal 5 2 4 2 6 3 3" xfId="38588"/>
    <cellStyle name="Normal 5 2 4 2 6 4" xfId="17014"/>
    <cellStyle name="Normal 5 2 4 2 6 4 2" xfId="45750"/>
    <cellStyle name="Normal 5 2 4 2 6 5" xfId="31426"/>
    <cellStyle name="Normal 5 2 4 2 7" xfId="4320"/>
    <cellStyle name="Normal 5 2 4 2 7 2" xfId="11590"/>
    <cellStyle name="Normal 5 2 4 2 7 2 2" xfId="25969"/>
    <cellStyle name="Normal 5 2 4 2 7 2 2 2" xfId="54703"/>
    <cellStyle name="Normal 5 2 4 2 7 2 3" xfId="40379"/>
    <cellStyle name="Normal 5 2 4 2 7 3" xfId="18806"/>
    <cellStyle name="Normal 5 2 4 2 7 3 2" xfId="47541"/>
    <cellStyle name="Normal 5 2 4 2 7 4" xfId="33217"/>
    <cellStyle name="Normal 5 2 4 2 8" xfId="7989"/>
    <cellStyle name="Normal 5 2 4 2 8 2" xfId="22387"/>
    <cellStyle name="Normal 5 2 4 2 8 2 2" xfId="51122"/>
    <cellStyle name="Normal 5 2 4 2 8 3" xfId="36798"/>
    <cellStyle name="Normal 5 2 4 2 9" xfId="15224"/>
    <cellStyle name="Normal 5 2 4 2 9 2" xfId="43960"/>
    <cellStyle name="Normal 5 2 4 3" xfId="585"/>
    <cellStyle name="Normal 5 2 4 3 2" xfId="862"/>
    <cellStyle name="Normal 5 2 4 3 2 2" xfId="1309"/>
    <cellStyle name="Normal 5 2 4 3 2 2 2" xfId="2292"/>
    <cellStyle name="Normal 5 2 4 3 2 2 2 2" xfId="4084"/>
    <cellStyle name="Normal 5 2 4 3 2 2 2 2 2" xfId="7743"/>
    <cellStyle name="Normal 5 2 4 3 2 2 2 2 2 2" xfId="15003"/>
    <cellStyle name="Normal 5 2 4 3 2 2 2 2 2 2 2" xfId="29381"/>
    <cellStyle name="Normal 5 2 4 3 2 2 2 2 2 2 2 2" xfId="58115"/>
    <cellStyle name="Normal 5 2 4 3 2 2 2 2 2 2 3" xfId="43791"/>
    <cellStyle name="Normal 5 2 4 3 2 2 2 2 2 3" xfId="22218"/>
    <cellStyle name="Normal 5 2 4 3 2 2 2 2 2 3 2" xfId="50953"/>
    <cellStyle name="Normal 5 2 4 3 2 2 2 2 2 4" xfId="36629"/>
    <cellStyle name="Normal 5 2 4 3 2 2 2 2 3" xfId="11416"/>
    <cellStyle name="Normal 5 2 4 3 2 2 2 2 3 2" xfId="25799"/>
    <cellStyle name="Normal 5 2 4 3 2 2 2 2 3 2 2" xfId="54534"/>
    <cellStyle name="Normal 5 2 4 3 2 2 2 2 3 3" xfId="40210"/>
    <cellStyle name="Normal 5 2 4 3 2 2 2 2 4" xfId="18636"/>
    <cellStyle name="Normal 5 2 4 3 2 2 2 2 4 2" xfId="47372"/>
    <cellStyle name="Normal 5 2 4 3 2 2 2 2 5" xfId="33048"/>
    <cellStyle name="Normal 5 2 4 3 2 2 2 3" xfId="5953"/>
    <cellStyle name="Normal 5 2 4 3 2 2 2 3 2" xfId="13213"/>
    <cellStyle name="Normal 5 2 4 3 2 2 2 3 2 2" xfId="27591"/>
    <cellStyle name="Normal 5 2 4 3 2 2 2 3 2 2 2" xfId="56325"/>
    <cellStyle name="Normal 5 2 4 3 2 2 2 3 2 3" xfId="42001"/>
    <cellStyle name="Normal 5 2 4 3 2 2 2 3 3" xfId="20428"/>
    <cellStyle name="Normal 5 2 4 3 2 2 2 3 3 2" xfId="49163"/>
    <cellStyle name="Normal 5 2 4 3 2 2 2 3 4" xfId="34839"/>
    <cellStyle name="Normal 5 2 4 3 2 2 2 4" xfId="9626"/>
    <cellStyle name="Normal 5 2 4 3 2 2 2 4 2" xfId="24009"/>
    <cellStyle name="Normal 5 2 4 3 2 2 2 4 2 2" xfId="52744"/>
    <cellStyle name="Normal 5 2 4 3 2 2 2 4 3" xfId="38420"/>
    <cellStyle name="Normal 5 2 4 3 2 2 2 5" xfId="16846"/>
    <cellStyle name="Normal 5 2 4 3 2 2 2 5 2" xfId="45582"/>
    <cellStyle name="Normal 5 2 4 3 2 2 2 6" xfId="31258"/>
    <cellStyle name="Normal 5 2 4 3 2 2 3" xfId="3188"/>
    <cellStyle name="Normal 5 2 4 3 2 2 3 2" xfId="6848"/>
    <cellStyle name="Normal 5 2 4 3 2 2 3 2 2" xfId="14108"/>
    <cellStyle name="Normal 5 2 4 3 2 2 3 2 2 2" xfId="28486"/>
    <cellStyle name="Normal 5 2 4 3 2 2 3 2 2 2 2" xfId="57220"/>
    <cellStyle name="Normal 5 2 4 3 2 2 3 2 2 3" xfId="42896"/>
    <cellStyle name="Normal 5 2 4 3 2 2 3 2 3" xfId="21323"/>
    <cellStyle name="Normal 5 2 4 3 2 2 3 2 3 2" xfId="50058"/>
    <cellStyle name="Normal 5 2 4 3 2 2 3 2 4" xfId="35734"/>
    <cellStyle name="Normal 5 2 4 3 2 2 3 3" xfId="10521"/>
    <cellStyle name="Normal 5 2 4 3 2 2 3 3 2" xfId="24904"/>
    <cellStyle name="Normal 5 2 4 3 2 2 3 3 2 2" xfId="53639"/>
    <cellStyle name="Normal 5 2 4 3 2 2 3 3 3" xfId="39315"/>
    <cellStyle name="Normal 5 2 4 3 2 2 3 4" xfId="17741"/>
    <cellStyle name="Normal 5 2 4 3 2 2 3 4 2" xfId="46477"/>
    <cellStyle name="Normal 5 2 4 3 2 2 3 5" xfId="32153"/>
    <cellStyle name="Normal 5 2 4 3 2 2 4" xfId="5053"/>
    <cellStyle name="Normal 5 2 4 3 2 2 4 2" xfId="12318"/>
    <cellStyle name="Normal 5 2 4 3 2 2 4 2 2" xfId="26696"/>
    <cellStyle name="Normal 5 2 4 3 2 2 4 2 2 2" xfId="55430"/>
    <cellStyle name="Normal 5 2 4 3 2 2 4 2 3" xfId="41106"/>
    <cellStyle name="Normal 5 2 4 3 2 2 4 3" xfId="19533"/>
    <cellStyle name="Normal 5 2 4 3 2 2 4 3 2" xfId="48268"/>
    <cellStyle name="Normal 5 2 4 3 2 2 4 4" xfId="33944"/>
    <cellStyle name="Normal 5 2 4 3 2 2 5" xfId="8725"/>
    <cellStyle name="Normal 5 2 4 3 2 2 5 2" xfId="23114"/>
    <cellStyle name="Normal 5 2 4 3 2 2 5 2 2" xfId="51849"/>
    <cellStyle name="Normal 5 2 4 3 2 2 5 3" xfId="37525"/>
    <cellStyle name="Normal 5 2 4 3 2 2 6" xfId="15951"/>
    <cellStyle name="Normal 5 2 4 3 2 2 6 2" xfId="44687"/>
    <cellStyle name="Normal 5 2 4 3 2 2 7" xfId="30363"/>
    <cellStyle name="Normal 5 2 4 3 2 3" xfId="1845"/>
    <cellStyle name="Normal 5 2 4 3 2 3 2" xfId="3637"/>
    <cellStyle name="Normal 5 2 4 3 2 3 2 2" xfId="7296"/>
    <cellStyle name="Normal 5 2 4 3 2 3 2 2 2" xfId="14556"/>
    <cellStyle name="Normal 5 2 4 3 2 3 2 2 2 2" xfId="28934"/>
    <cellStyle name="Normal 5 2 4 3 2 3 2 2 2 2 2" xfId="57668"/>
    <cellStyle name="Normal 5 2 4 3 2 3 2 2 2 3" xfId="43344"/>
    <cellStyle name="Normal 5 2 4 3 2 3 2 2 3" xfId="21771"/>
    <cellStyle name="Normal 5 2 4 3 2 3 2 2 3 2" xfId="50506"/>
    <cellStyle name="Normal 5 2 4 3 2 3 2 2 4" xfId="36182"/>
    <cellStyle name="Normal 5 2 4 3 2 3 2 3" xfId="10969"/>
    <cellStyle name="Normal 5 2 4 3 2 3 2 3 2" xfId="25352"/>
    <cellStyle name="Normal 5 2 4 3 2 3 2 3 2 2" xfId="54087"/>
    <cellStyle name="Normal 5 2 4 3 2 3 2 3 3" xfId="39763"/>
    <cellStyle name="Normal 5 2 4 3 2 3 2 4" xfId="18189"/>
    <cellStyle name="Normal 5 2 4 3 2 3 2 4 2" xfId="46925"/>
    <cellStyle name="Normal 5 2 4 3 2 3 2 5" xfId="32601"/>
    <cellStyle name="Normal 5 2 4 3 2 3 3" xfId="5506"/>
    <cellStyle name="Normal 5 2 4 3 2 3 3 2" xfId="12766"/>
    <cellStyle name="Normal 5 2 4 3 2 3 3 2 2" xfId="27144"/>
    <cellStyle name="Normal 5 2 4 3 2 3 3 2 2 2" xfId="55878"/>
    <cellStyle name="Normal 5 2 4 3 2 3 3 2 3" xfId="41554"/>
    <cellStyle name="Normal 5 2 4 3 2 3 3 3" xfId="19981"/>
    <cellStyle name="Normal 5 2 4 3 2 3 3 3 2" xfId="48716"/>
    <cellStyle name="Normal 5 2 4 3 2 3 3 4" xfId="34392"/>
    <cellStyle name="Normal 5 2 4 3 2 3 4" xfId="9179"/>
    <cellStyle name="Normal 5 2 4 3 2 3 4 2" xfId="23562"/>
    <cellStyle name="Normal 5 2 4 3 2 3 4 2 2" xfId="52297"/>
    <cellStyle name="Normal 5 2 4 3 2 3 4 3" xfId="37973"/>
    <cellStyle name="Normal 5 2 4 3 2 3 5" xfId="16399"/>
    <cellStyle name="Normal 5 2 4 3 2 3 5 2" xfId="45135"/>
    <cellStyle name="Normal 5 2 4 3 2 3 6" xfId="30811"/>
    <cellStyle name="Normal 5 2 4 3 2 4" xfId="2741"/>
    <cellStyle name="Normal 5 2 4 3 2 4 2" xfId="6401"/>
    <cellStyle name="Normal 5 2 4 3 2 4 2 2" xfId="13661"/>
    <cellStyle name="Normal 5 2 4 3 2 4 2 2 2" xfId="28039"/>
    <cellStyle name="Normal 5 2 4 3 2 4 2 2 2 2" xfId="56773"/>
    <cellStyle name="Normal 5 2 4 3 2 4 2 2 3" xfId="42449"/>
    <cellStyle name="Normal 5 2 4 3 2 4 2 3" xfId="20876"/>
    <cellStyle name="Normal 5 2 4 3 2 4 2 3 2" xfId="49611"/>
    <cellStyle name="Normal 5 2 4 3 2 4 2 4" xfId="35287"/>
    <cellStyle name="Normal 5 2 4 3 2 4 3" xfId="10074"/>
    <cellStyle name="Normal 5 2 4 3 2 4 3 2" xfId="24457"/>
    <cellStyle name="Normal 5 2 4 3 2 4 3 2 2" xfId="53192"/>
    <cellStyle name="Normal 5 2 4 3 2 4 3 3" xfId="38868"/>
    <cellStyle name="Normal 5 2 4 3 2 4 4" xfId="17294"/>
    <cellStyle name="Normal 5 2 4 3 2 4 4 2" xfId="46030"/>
    <cellStyle name="Normal 5 2 4 3 2 4 5" xfId="31706"/>
    <cellStyle name="Normal 5 2 4 3 2 5" xfId="4606"/>
    <cellStyle name="Normal 5 2 4 3 2 5 2" xfId="11871"/>
    <cellStyle name="Normal 5 2 4 3 2 5 2 2" xfId="26249"/>
    <cellStyle name="Normal 5 2 4 3 2 5 2 2 2" xfId="54983"/>
    <cellStyle name="Normal 5 2 4 3 2 5 2 3" xfId="40659"/>
    <cellStyle name="Normal 5 2 4 3 2 5 3" xfId="19086"/>
    <cellStyle name="Normal 5 2 4 3 2 5 3 2" xfId="47821"/>
    <cellStyle name="Normal 5 2 4 3 2 5 4" xfId="33497"/>
    <cellStyle name="Normal 5 2 4 3 2 6" xfId="8278"/>
    <cellStyle name="Normal 5 2 4 3 2 6 2" xfId="22667"/>
    <cellStyle name="Normal 5 2 4 3 2 6 2 2" xfId="51402"/>
    <cellStyle name="Normal 5 2 4 3 2 6 3" xfId="37078"/>
    <cellStyle name="Normal 5 2 4 3 2 7" xfId="15504"/>
    <cellStyle name="Normal 5 2 4 3 2 7 2" xfId="44240"/>
    <cellStyle name="Normal 5 2 4 3 2 8" xfId="29916"/>
    <cellStyle name="Normal 5 2 4 3 3" xfId="1085"/>
    <cellStyle name="Normal 5 2 4 3 3 2" xfId="2068"/>
    <cellStyle name="Normal 5 2 4 3 3 2 2" xfId="3860"/>
    <cellStyle name="Normal 5 2 4 3 3 2 2 2" xfId="7519"/>
    <cellStyle name="Normal 5 2 4 3 3 2 2 2 2" xfId="14779"/>
    <cellStyle name="Normal 5 2 4 3 3 2 2 2 2 2" xfId="29157"/>
    <cellStyle name="Normal 5 2 4 3 3 2 2 2 2 2 2" xfId="57891"/>
    <cellStyle name="Normal 5 2 4 3 3 2 2 2 2 3" xfId="43567"/>
    <cellStyle name="Normal 5 2 4 3 3 2 2 2 3" xfId="21994"/>
    <cellStyle name="Normal 5 2 4 3 3 2 2 2 3 2" xfId="50729"/>
    <cellStyle name="Normal 5 2 4 3 3 2 2 2 4" xfId="36405"/>
    <cellStyle name="Normal 5 2 4 3 3 2 2 3" xfId="11192"/>
    <cellStyle name="Normal 5 2 4 3 3 2 2 3 2" xfId="25575"/>
    <cellStyle name="Normal 5 2 4 3 3 2 2 3 2 2" xfId="54310"/>
    <cellStyle name="Normal 5 2 4 3 3 2 2 3 3" xfId="39986"/>
    <cellStyle name="Normal 5 2 4 3 3 2 2 4" xfId="18412"/>
    <cellStyle name="Normal 5 2 4 3 3 2 2 4 2" xfId="47148"/>
    <cellStyle name="Normal 5 2 4 3 3 2 2 5" xfId="32824"/>
    <cellStyle name="Normal 5 2 4 3 3 2 3" xfId="5729"/>
    <cellStyle name="Normal 5 2 4 3 3 2 3 2" xfId="12989"/>
    <cellStyle name="Normal 5 2 4 3 3 2 3 2 2" xfId="27367"/>
    <cellStyle name="Normal 5 2 4 3 3 2 3 2 2 2" xfId="56101"/>
    <cellStyle name="Normal 5 2 4 3 3 2 3 2 3" xfId="41777"/>
    <cellStyle name="Normal 5 2 4 3 3 2 3 3" xfId="20204"/>
    <cellStyle name="Normal 5 2 4 3 3 2 3 3 2" xfId="48939"/>
    <cellStyle name="Normal 5 2 4 3 3 2 3 4" xfId="34615"/>
    <cellStyle name="Normal 5 2 4 3 3 2 4" xfId="9402"/>
    <cellStyle name="Normal 5 2 4 3 3 2 4 2" xfId="23785"/>
    <cellStyle name="Normal 5 2 4 3 3 2 4 2 2" xfId="52520"/>
    <cellStyle name="Normal 5 2 4 3 3 2 4 3" xfId="38196"/>
    <cellStyle name="Normal 5 2 4 3 3 2 5" xfId="16622"/>
    <cellStyle name="Normal 5 2 4 3 3 2 5 2" xfId="45358"/>
    <cellStyle name="Normal 5 2 4 3 3 2 6" xfId="31034"/>
    <cellStyle name="Normal 5 2 4 3 3 3" xfId="2964"/>
    <cellStyle name="Normal 5 2 4 3 3 3 2" xfId="6624"/>
    <cellStyle name="Normal 5 2 4 3 3 3 2 2" xfId="13884"/>
    <cellStyle name="Normal 5 2 4 3 3 3 2 2 2" xfId="28262"/>
    <cellStyle name="Normal 5 2 4 3 3 3 2 2 2 2" xfId="56996"/>
    <cellStyle name="Normal 5 2 4 3 3 3 2 2 3" xfId="42672"/>
    <cellStyle name="Normal 5 2 4 3 3 3 2 3" xfId="21099"/>
    <cellStyle name="Normal 5 2 4 3 3 3 2 3 2" xfId="49834"/>
    <cellStyle name="Normal 5 2 4 3 3 3 2 4" xfId="35510"/>
    <cellStyle name="Normal 5 2 4 3 3 3 3" xfId="10297"/>
    <cellStyle name="Normal 5 2 4 3 3 3 3 2" xfId="24680"/>
    <cellStyle name="Normal 5 2 4 3 3 3 3 2 2" xfId="53415"/>
    <cellStyle name="Normal 5 2 4 3 3 3 3 3" xfId="39091"/>
    <cellStyle name="Normal 5 2 4 3 3 3 4" xfId="17517"/>
    <cellStyle name="Normal 5 2 4 3 3 3 4 2" xfId="46253"/>
    <cellStyle name="Normal 5 2 4 3 3 3 5" xfId="31929"/>
    <cellStyle name="Normal 5 2 4 3 3 4" xfId="4829"/>
    <cellStyle name="Normal 5 2 4 3 3 4 2" xfId="12094"/>
    <cellStyle name="Normal 5 2 4 3 3 4 2 2" xfId="26472"/>
    <cellStyle name="Normal 5 2 4 3 3 4 2 2 2" xfId="55206"/>
    <cellStyle name="Normal 5 2 4 3 3 4 2 3" xfId="40882"/>
    <cellStyle name="Normal 5 2 4 3 3 4 3" xfId="19309"/>
    <cellStyle name="Normal 5 2 4 3 3 4 3 2" xfId="48044"/>
    <cellStyle name="Normal 5 2 4 3 3 4 4" xfId="33720"/>
    <cellStyle name="Normal 5 2 4 3 3 5" xfId="8501"/>
    <cellStyle name="Normal 5 2 4 3 3 5 2" xfId="22890"/>
    <cellStyle name="Normal 5 2 4 3 3 5 2 2" xfId="51625"/>
    <cellStyle name="Normal 5 2 4 3 3 5 3" xfId="37301"/>
    <cellStyle name="Normal 5 2 4 3 3 6" xfId="15727"/>
    <cellStyle name="Normal 5 2 4 3 3 6 2" xfId="44463"/>
    <cellStyle name="Normal 5 2 4 3 3 7" xfId="30139"/>
    <cellStyle name="Normal 5 2 4 3 4" xfId="1617"/>
    <cellStyle name="Normal 5 2 4 3 4 2" xfId="3413"/>
    <cellStyle name="Normal 5 2 4 3 4 2 2" xfId="7072"/>
    <cellStyle name="Normal 5 2 4 3 4 2 2 2" xfId="14332"/>
    <cellStyle name="Normal 5 2 4 3 4 2 2 2 2" xfId="28710"/>
    <cellStyle name="Normal 5 2 4 3 4 2 2 2 2 2" xfId="57444"/>
    <cellStyle name="Normal 5 2 4 3 4 2 2 2 3" xfId="43120"/>
    <cellStyle name="Normal 5 2 4 3 4 2 2 3" xfId="21547"/>
    <cellStyle name="Normal 5 2 4 3 4 2 2 3 2" xfId="50282"/>
    <cellStyle name="Normal 5 2 4 3 4 2 2 4" xfId="35958"/>
    <cellStyle name="Normal 5 2 4 3 4 2 3" xfId="10745"/>
    <cellStyle name="Normal 5 2 4 3 4 2 3 2" xfId="25128"/>
    <cellStyle name="Normal 5 2 4 3 4 2 3 2 2" xfId="53863"/>
    <cellStyle name="Normal 5 2 4 3 4 2 3 3" xfId="39539"/>
    <cellStyle name="Normal 5 2 4 3 4 2 4" xfId="17965"/>
    <cellStyle name="Normal 5 2 4 3 4 2 4 2" xfId="46701"/>
    <cellStyle name="Normal 5 2 4 3 4 2 5" xfId="32377"/>
    <cellStyle name="Normal 5 2 4 3 4 3" xfId="5282"/>
    <cellStyle name="Normal 5 2 4 3 4 3 2" xfId="12542"/>
    <cellStyle name="Normal 5 2 4 3 4 3 2 2" xfId="26920"/>
    <cellStyle name="Normal 5 2 4 3 4 3 2 2 2" xfId="55654"/>
    <cellStyle name="Normal 5 2 4 3 4 3 2 3" xfId="41330"/>
    <cellStyle name="Normal 5 2 4 3 4 3 3" xfId="19757"/>
    <cellStyle name="Normal 5 2 4 3 4 3 3 2" xfId="48492"/>
    <cellStyle name="Normal 5 2 4 3 4 3 4" xfId="34168"/>
    <cellStyle name="Normal 5 2 4 3 4 4" xfId="8955"/>
    <cellStyle name="Normal 5 2 4 3 4 4 2" xfId="23338"/>
    <cellStyle name="Normal 5 2 4 3 4 4 2 2" xfId="52073"/>
    <cellStyle name="Normal 5 2 4 3 4 4 3" xfId="37749"/>
    <cellStyle name="Normal 5 2 4 3 4 5" xfId="16175"/>
    <cellStyle name="Normal 5 2 4 3 4 5 2" xfId="44911"/>
    <cellStyle name="Normal 5 2 4 3 4 6" xfId="30587"/>
    <cellStyle name="Normal 5 2 4 3 5" xfId="2517"/>
    <cellStyle name="Normal 5 2 4 3 5 2" xfId="6177"/>
    <cellStyle name="Normal 5 2 4 3 5 2 2" xfId="13437"/>
    <cellStyle name="Normal 5 2 4 3 5 2 2 2" xfId="27815"/>
    <cellStyle name="Normal 5 2 4 3 5 2 2 2 2" xfId="56549"/>
    <cellStyle name="Normal 5 2 4 3 5 2 2 3" xfId="42225"/>
    <cellStyle name="Normal 5 2 4 3 5 2 3" xfId="20652"/>
    <cellStyle name="Normal 5 2 4 3 5 2 3 2" xfId="49387"/>
    <cellStyle name="Normal 5 2 4 3 5 2 4" xfId="35063"/>
    <cellStyle name="Normal 5 2 4 3 5 3" xfId="9850"/>
    <cellStyle name="Normal 5 2 4 3 5 3 2" xfId="24233"/>
    <cellStyle name="Normal 5 2 4 3 5 3 2 2" xfId="52968"/>
    <cellStyle name="Normal 5 2 4 3 5 3 3" xfId="38644"/>
    <cellStyle name="Normal 5 2 4 3 5 4" xfId="17070"/>
    <cellStyle name="Normal 5 2 4 3 5 4 2" xfId="45806"/>
    <cellStyle name="Normal 5 2 4 3 5 5" xfId="31482"/>
    <cellStyle name="Normal 5 2 4 3 6" xfId="4380"/>
    <cellStyle name="Normal 5 2 4 3 6 2" xfId="11647"/>
    <cellStyle name="Normal 5 2 4 3 6 2 2" xfId="26025"/>
    <cellStyle name="Normal 5 2 4 3 6 2 2 2" xfId="54759"/>
    <cellStyle name="Normal 5 2 4 3 6 2 3" xfId="40435"/>
    <cellStyle name="Normal 5 2 4 3 6 3" xfId="18862"/>
    <cellStyle name="Normal 5 2 4 3 6 3 2" xfId="47597"/>
    <cellStyle name="Normal 5 2 4 3 6 4" xfId="33273"/>
    <cellStyle name="Normal 5 2 4 3 7" xfId="8051"/>
    <cellStyle name="Normal 5 2 4 3 7 2" xfId="22443"/>
    <cellStyle name="Normal 5 2 4 3 7 2 2" xfId="51178"/>
    <cellStyle name="Normal 5 2 4 3 7 3" xfId="36854"/>
    <cellStyle name="Normal 5 2 4 3 8" xfId="15280"/>
    <cellStyle name="Normal 5 2 4 3 8 2" xfId="44016"/>
    <cellStyle name="Normal 5 2 4 3 9" xfId="29692"/>
    <cellStyle name="Normal 5 2 4 4" xfId="747"/>
    <cellStyle name="Normal 5 2 4 4 2" xfId="1197"/>
    <cellStyle name="Normal 5 2 4 4 2 2" xfId="2180"/>
    <cellStyle name="Normal 5 2 4 4 2 2 2" xfId="3972"/>
    <cellStyle name="Normal 5 2 4 4 2 2 2 2" xfId="7631"/>
    <cellStyle name="Normal 5 2 4 4 2 2 2 2 2" xfId="14891"/>
    <cellStyle name="Normal 5 2 4 4 2 2 2 2 2 2" xfId="29269"/>
    <cellStyle name="Normal 5 2 4 4 2 2 2 2 2 2 2" xfId="58003"/>
    <cellStyle name="Normal 5 2 4 4 2 2 2 2 2 3" xfId="43679"/>
    <cellStyle name="Normal 5 2 4 4 2 2 2 2 3" xfId="22106"/>
    <cellStyle name="Normal 5 2 4 4 2 2 2 2 3 2" xfId="50841"/>
    <cellStyle name="Normal 5 2 4 4 2 2 2 2 4" xfId="36517"/>
    <cellStyle name="Normal 5 2 4 4 2 2 2 3" xfId="11304"/>
    <cellStyle name="Normal 5 2 4 4 2 2 2 3 2" xfId="25687"/>
    <cellStyle name="Normal 5 2 4 4 2 2 2 3 2 2" xfId="54422"/>
    <cellStyle name="Normal 5 2 4 4 2 2 2 3 3" xfId="40098"/>
    <cellStyle name="Normal 5 2 4 4 2 2 2 4" xfId="18524"/>
    <cellStyle name="Normal 5 2 4 4 2 2 2 4 2" xfId="47260"/>
    <cellStyle name="Normal 5 2 4 4 2 2 2 5" xfId="32936"/>
    <cellStyle name="Normal 5 2 4 4 2 2 3" xfId="5841"/>
    <cellStyle name="Normal 5 2 4 4 2 2 3 2" xfId="13101"/>
    <cellStyle name="Normal 5 2 4 4 2 2 3 2 2" xfId="27479"/>
    <cellStyle name="Normal 5 2 4 4 2 2 3 2 2 2" xfId="56213"/>
    <cellStyle name="Normal 5 2 4 4 2 2 3 2 3" xfId="41889"/>
    <cellStyle name="Normal 5 2 4 4 2 2 3 3" xfId="20316"/>
    <cellStyle name="Normal 5 2 4 4 2 2 3 3 2" xfId="49051"/>
    <cellStyle name="Normal 5 2 4 4 2 2 3 4" xfId="34727"/>
    <cellStyle name="Normal 5 2 4 4 2 2 4" xfId="9514"/>
    <cellStyle name="Normal 5 2 4 4 2 2 4 2" xfId="23897"/>
    <cellStyle name="Normal 5 2 4 4 2 2 4 2 2" xfId="52632"/>
    <cellStyle name="Normal 5 2 4 4 2 2 4 3" xfId="38308"/>
    <cellStyle name="Normal 5 2 4 4 2 2 5" xfId="16734"/>
    <cellStyle name="Normal 5 2 4 4 2 2 5 2" xfId="45470"/>
    <cellStyle name="Normal 5 2 4 4 2 2 6" xfId="31146"/>
    <cellStyle name="Normal 5 2 4 4 2 3" xfId="3076"/>
    <cellStyle name="Normal 5 2 4 4 2 3 2" xfId="6736"/>
    <cellStyle name="Normal 5 2 4 4 2 3 2 2" xfId="13996"/>
    <cellStyle name="Normal 5 2 4 4 2 3 2 2 2" xfId="28374"/>
    <cellStyle name="Normal 5 2 4 4 2 3 2 2 2 2" xfId="57108"/>
    <cellStyle name="Normal 5 2 4 4 2 3 2 2 3" xfId="42784"/>
    <cellStyle name="Normal 5 2 4 4 2 3 2 3" xfId="21211"/>
    <cellStyle name="Normal 5 2 4 4 2 3 2 3 2" xfId="49946"/>
    <cellStyle name="Normal 5 2 4 4 2 3 2 4" xfId="35622"/>
    <cellStyle name="Normal 5 2 4 4 2 3 3" xfId="10409"/>
    <cellStyle name="Normal 5 2 4 4 2 3 3 2" xfId="24792"/>
    <cellStyle name="Normal 5 2 4 4 2 3 3 2 2" xfId="53527"/>
    <cellStyle name="Normal 5 2 4 4 2 3 3 3" xfId="39203"/>
    <cellStyle name="Normal 5 2 4 4 2 3 4" xfId="17629"/>
    <cellStyle name="Normal 5 2 4 4 2 3 4 2" xfId="46365"/>
    <cellStyle name="Normal 5 2 4 4 2 3 5" xfId="32041"/>
    <cellStyle name="Normal 5 2 4 4 2 4" xfId="4941"/>
    <cellStyle name="Normal 5 2 4 4 2 4 2" xfId="12206"/>
    <cellStyle name="Normal 5 2 4 4 2 4 2 2" xfId="26584"/>
    <cellStyle name="Normal 5 2 4 4 2 4 2 2 2" xfId="55318"/>
    <cellStyle name="Normal 5 2 4 4 2 4 2 3" xfId="40994"/>
    <cellStyle name="Normal 5 2 4 4 2 4 3" xfId="19421"/>
    <cellStyle name="Normal 5 2 4 4 2 4 3 2" xfId="48156"/>
    <cellStyle name="Normal 5 2 4 4 2 4 4" xfId="33832"/>
    <cellStyle name="Normal 5 2 4 4 2 5" xfId="8613"/>
    <cellStyle name="Normal 5 2 4 4 2 5 2" xfId="23002"/>
    <cellStyle name="Normal 5 2 4 4 2 5 2 2" xfId="51737"/>
    <cellStyle name="Normal 5 2 4 4 2 5 3" xfId="37413"/>
    <cellStyle name="Normal 5 2 4 4 2 6" xfId="15839"/>
    <cellStyle name="Normal 5 2 4 4 2 6 2" xfId="44575"/>
    <cellStyle name="Normal 5 2 4 4 2 7" xfId="30251"/>
    <cellStyle name="Normal 5 2 4 4 3" xfId="1733"/>
    <cellStyle name="Normal 5 2 4 4 3 2" xfId="3525"/>
    <cellStyle name="Normal 5 2 4 4 3 2 2" xfId="7184"/>
    <cellStyle name="Normal 5 2 4 4 3 2 2 2" xfId="14444"/>
    <cellStyle name="Normal 5 2 4 4 3 2 2 2 2" xfId="28822"/>
    <cellStyle name="Normal 5 2 4 4 3 2 2 2 2 2" xfId="57556"/>
    <cellStyle name="Normal 5 2 4 4 3 2 2 2 3" xfId="43232"/>
    <cellStyle name="Normal 5 2 4 4 3 2 2 3" xfId="21659"/>
    <cellStyle name="Normal 5 2 4 4 3 2 2 3 2" xfId="50394"/>
    <cellStyle name="Normal 5 2 4 4 3 2 2 4" xfId="36070"/>
    <cellStyle name="Normal 5 2 4 4 3 2 3" xfId="10857"/>
    <cellStyle name="Normal 5 2 4 4 3 2 3 2" xfId="25240"/>
    <cellStyle name="Normal 5 2 4 4 3 2 3 2 2" xfId="53975"/>
    <cellStyle name="Normal 5 2 4 4 3 2 3 3" xfId="39651"/>
    <cellStyle name="Normal 5 2 4 4 3 2 4" xfId="18077"/>
    <cellStyle name="Normal 5 2 4 4 3 2 4 2" xfId="46813"/>
    <cellStyle name="Normal 5 2 4 4 3 2 5" xfId="32489"/>
    <cellStyle name="Normal 5 2 4 4 3 3" xfId="5394"/>
    <cellStyle name="Normal 5 2 4 4 3 3 2" xfId="12654"/>
    <cellStyle name="Normal 5 2 4 4 3 3 2 2" xfId="27032"/>
    <cellStyle name="Normal 5 2 4 4 3 3 2 2 2" xfId="55766"/>
    <cellStyle name="Normal 5 2 4 4 3 3 2 3" xfId="41442"/>
    <cellStyle name="Normal 5 2 4 4 3 3 3" xfId="19869"/>
    <cellStyle name="Normal 5 2 4 4 3 3 3 2" xfId="48604"/>
    <cellStyle name="Normal 5 2 4 4 3 3 4" xfId="34280"/>
    <cellStyle name="Normal 5 2 4 4 3 4" xfId="9067"/>
    <cellStyle name="Normal 5 2 4 4 3 4 2" xfId="23450"/>
    <cellStyle name="Normal 5 2 4 4 3 4 2 2" xfId="52185"/>
    <cellStyle name="Normal 5 2 4 4 3 4 3" xfId="37861"/>
    <cellStyle name="Normal 5 2 4 4 3 5" xfId="16287"/>
    <cellStyle name="Normal 5 2 4 4 3 5 2" xfId="45023"/>
    <cellStyle name="Normal 5 2 4 4 3 6" xfId="30699"/>
    <cellStyle name="Normal 5 2 4 4 4" xfId="2629"/>
    <cellStyle name="Normal 5 2 4 4 4 2" xfId="6289"/>
    <cellStyle name="Normal 5 2 4 4 4 2 2" xfId="13549"/>
    <cellStyle name="Normal 5 2 4 4 4 2 2 2" xfId="27927"/>
    <cellStyle name="Normal 5 2 4 4 4 2 2 2 2" xfId="56661"/>
    <cellStyle name="Normal 5 2 4 4 4 2 2 3" xfId="42337"/>
    <cellStyle name="Normal 5 2 4 4 4 2 3" xfId="20764"/>
    <cellStyle name="Normal 5 2 4 4 4 2 3 2" xfId="49499"/>
    <cellStyle name="Normal 5 2 4 4 4 2 4" xfId="35175"/>
    <cellStyle name="Normal 5 2 4 4 4 3" xfId="9962"/>
    <cellStyle name="Normal 5 2 4 4 4 3 2" xfId="24345"/>
    <cellStyle name="Normal 5 2 4 4 4 3 2 2" xfId="53080"/>
    <cellStyle name="Normal 5 2 4 4 4 3 3" xfId="38756"/>
    <cellStyle name="Normal 5 2 4 4 4 4" xfId="17182"/>
    <cellStyle name="Normal 5 2 4 4 4 4 2" xfId="45918"/>
    <cellStyle name="Normal 5 2 4 4 4 5" xfId="31594"/>
    <cellStyle name="Normal 5 2 4 4 5" xfId="4493"/>
    <cellStyle name="Normal 5 2 4 4 5 2" xfId="11759"/>
    <cellStyle name="Normal 5 2 4 4 5 2 2" xfId="26137"/>
    <cellStyle name="Normal 5 2 4 4 5 2 2 2" xfId="54871"/>
    <cellStyle name="Normal 5 2 4 4 5 2 3" xfId="40547"/>
    <cellStyle name="Normal 5 2 4 4 5 3" xfId="18974"/>
    <cellStyle name="Normal 5 2 4 4 5 3 2" xfId="47709"/>
    <cellStyle name="Normal 5 2 4 4 5 4" xfId="33385"/>
    <cellStyle name="Normal 5 2 4 4 6" xfId="8166"/>
    <cellStyle name="Normal 5 2 4 4 6 2" xfId="22555"/>
    <cellStyle name="Normal 5 2 4 4 6 2 2" xfId="51290"/>
    <cellStyle name="Normal 5 2 4 4 6 3" xfId="36966"/>
    <cellStyle name="Normal 5 2 4 4 7" xfId="15392"/>
    <cellStyle name="Normal 5 2 4 4 7 2" xfId="44128"/>
    <cellStyle name="Normal 5 2 4 4 8" xfId="29804"/>
    <cellStyle name="Normal 5 2 4 5" xfId="973"/>
    <cellStyle name="Normal 5 2 4 5 2" xfId="1956"/>
    <cellStyle name="Normal 5 2 4 5 2 2" xfId="3748"/>
    <cellStyle name="Normal 5 2 4 5 2 2 2" xfId="7407"/>
    <cellStyle name="Normal 5 2 4 5 2 2 2 2" xfId="14667"/>
    <cellStyle name="Normal 5 2 4 5 2 2 2 2 2" xfId="29045"/>
    <cellStyle name="Normal 5 2 4 5 2 2 2 2 2 2" xfId="57779"/>
    <cellStyle name="Normal 5 2 4 5 2 2 2 2 3" xfId="43455"/>
    <cellStyle name="Normal 5 2 4 5 2 2 2 3" xfId="21882"/>
    <cellStyle name="Normal 5 2 4 5 2 2 2 3 2" xfId="50617"/>
    <cellStyle name="Normal 5 2 4 5 2 2 2 4" xfId="36293"/>
    <cellStyle name="Normal 5 2 4 5 2 2 3" xfId="11080"/>
    <cellStyle name="Normal 5 2 4 5 2 2 3 2" xfId="25463"/>
    <cellStyle name="Normal 5 2 4 5 2 2 3 2 2" xfId="54198"/>
    <cellStyle name="Normal 5 2 4 5 2 2 3 3" xfId="39874"/>
    <cellStyle name="Normal 5 2 4 5 2 2 4" xfId="18300"/>
    <cellStyle name="Normal 5 2 4 5 2 2 4 2" xfId="47036"/>
    <cellStyle name="Normal 5 2 4 5 2 2 5" xfId="32712"/>
    <cellStyle name="Normal 5 2 4 5 2 3" xfId="5617"/>
    <cellStyle name="Normal 5 2 4 5 2 3 2" xfId="12877"/>
    <cellStyle name="Normal 5 2 4 5 2 3 2 2" xfId="27255"/>
    <cellStyle name="Normal 5 2 4 5 2 3 2 2 2" xfId="55989"/>
    <cellStyle name="Normal 5 2 4 5 2 3 2 3" xfId="41665"/>
    <cellStyle name="Normal 5 2 4 5 2 3 3" xfId="20092"/>
    <cellStyle name="Normal 5 2 4 5 2 3 3 2" xfId="48827"/>
    <cellStyle name="Normal 5 2 4 5 2 3 4" xfId="34503"/>
    <cellStyle name="Normal 5 2 4 5 2 4" xfId="9290"/>
    <cellStyle name="Normal 5 2 4 5 2 4 2" xfId="23673"/>
    <cellStyle name="Normal 5 2 4 5 2 4 2 2" xfId="52408"/>
    <cellStyle name="Normal 5 2 4 5 2 4 3" xfId="38084"/>
    <cellStyle name="Normal 5 2 4 5 2 5" xfId="16510"/>
    <cellStyle name="Normal 5 2 4 5 2 5 2" xfId="45246"/>
    <cellStyle name="Normal 5 2 4 5 2 6" xfId="30922"/>
    <cellStyle name="Normal 5 2 4 5 3" xfId="2852"/>
    <cellStyle name="Normal 5 2 4 5 3 2" xfId="6512"/>
    <cellStyle name="Normal 5 2 4 5 3 2 2" xfId="13772"/>
    <cellStyle name="Normal 5 2 4 5 3 2 2 2" xfId="28150"/>
    <cellStyle name="Normal 5 2 4 5 3 2 2 2 2" xfId="56884"/>
    <cellStyle name="Normal 5 2 4 5 3 2 2 3" xfId="42560"/>
    <cellStyle name="Normal 5 2 4 5 3 2 3" xfId="20987"/>
    <cellStyle name="Normal 5 2 4 5 3 2 3 2" xfId="49722"/>
    <cellStyle name="Normal 5 2 4 5 3 2 4" xfId="35398"/>
    <cellStyle name="Normal 5 2 4 5 3 3" xfId="10185"/>
    <cellStyle name="Normal 5 2 4 5 3 3 2" xfId="24568"/>
    <cellStyle name="Normal 5 2 4 5 3 3 2 2" xfId="53303"/>
    <cellStyle name="Normal 5 2 4 5 3 3 3" xfId="38979"/>
    <cellStyle name="Normal 5 2 4 5 3 4" xfId="17405"/>
    <cellStyle name="Normal 5 2 4 5 3 4 2" xfId="46141"/>
    <cellStyle name="Normal 5 2 4 5 3 5" xfId="31817"/>
    <cellStyle name="Normal 5 2 4 5 4" xfId="4717"/>
    <cellStyle name="Normal 5 2 4 5 4 2" xfId="11982"/>
    <cellStyle name="Normal 5 2 4 5 4 2 2" xfId="26360"/>
    <cellStyle name="Normal 5 2 4 5 4 2 2 2" xfId="55094"/>
    <cellStyle name="Normal 5 2 4 5 4 2 3" xfId="40770"/>
    <cellStyle name="Normal 5 2 4 5 4 3" xfId="19197"/>
    <cellStyle name="Normal 5 2 4 5 4 3 2" xfId="47932"/>
    <cellStyle name="Normal 5 2 4 5 4 4" xfId="33608"/>
    <cellStyle name="Normal 5 2 4 5 5" xfId="8389"/>
    <cellStyle name="Normal 5 2 4 5 5 2" xfId="22778"/>
    <cellStyle name="Normal 5 2 4 5 5 2 2" xfId="51513"/>
    <cellStyle name="Normal 5 2 4 5 5 3" xfId="37189"/>
    <cellStyle name="Normal 5 2 4 5 6" xfId="15615"/>
    <cellStyle name="Normal 5 2 4 5 6 2" xfId="44351"/>
    <cellStyle name="Normal 5 2 4 5 7" xfId="30027"/>
    <cellStyle name="Normal 5 2 4 6" xfId="1492"/>
    <cellStyle name="Normal 5 2 4 6 2" xfId="3301"/>
    <cellStyle name="Normal 5 2 4 6 2 2" xfId="6960"/>
    <cellStyle name="Normal 5 2 4 6 2 2 2" xfId="14220"/>
    <cellStyle name="Normal 5 2 4 6 2 2 2 2" xfId="28598"/>
    <cellStyle name="Normal 5 2 4 6 2 2 2 2 2" xfId="57332"/>
    <cellStyle name="Normal 5 2 4 6 2 2 2 3" xfId="43008"/>
    <cellStyle name="Normal 5 2 4 6 2 2 3" xfId="21435"/>
    <cellStyle name="Normal 5 2 4 6 2 2 3 2" xfId="50170"/>
    <cellStyle name="Normal 5 2 4 6 2 2 4" xfId="35846"/>
    <cellStyle name="Normal 5 2 4 6 2 3" xfId="10633"/>
    <cellStyle name="Normal 5 2 4 6 2 3 2" xfId="25016"/>
    <cellStyle name="Normal 5 2 4 6 2 3 2 2" xfId="53751"/>
    <cellStyle name="Normal 5 2 4 6 2 3 3" xfId="39427"/>
    <cellStyle name="Normal 5 2 4 6 2 4" xfId="17853"/>
    <cellStyle name="Normal 5 2 4 6 2 4 2" xfId="46589"/>
    <cellStyle name="Normal 5 2 4 6 2 5" xfId="32265"/>
    <cellStyle name="Normal 5 2 4 6 3" xfId="5169"/>
    <cellStyle name="Normal 5 2 4 6 3 2" xfId="12430"/>
    <cellStyle name="Normal 5 2 4 6 3 2 2" xfId="26808"/>
    <cellStyle name="Normal 5 2 4 6 3 2 2 2" xfId="55542"/>
    <cellStyle name="Normal 5 2 4 6 3 2 3" xfId="41218"/>
    <cellStyle name="Normal 5 2 4 6 3 3" xfId="19645"/>
    <cellStyle name="Normal 5 2 4 6 3 3 2" xfId="48380"/>
    <cellStyle name="Normal 5 2 4 6 3 4" xfId="34056"/>
    <cellStyle name="Normal 5 2 4 6 4" xfId="8843"/>
    <cellStyle name="Normal 5 2 4 6 4 2" xfId="23226"/>
    <cellStyle name="Normal 5 2 4 6 4 2 2" xfId="51961"/>
    <cellStyle name="Normal 5 2 4 6 4 3" xfId="37637"/>
    <cellStyle name="Normal 5 2 4 6 5" xfId="16063"/>
    <cellStyle name="Normal 5 2 4 6 5 2" xfId="44799"/>
    <cellStyle name="Normal 5 2 4 6 6" xfId="30475"/>
    <cellStyle name="Normal 5 2 4 7" xfId="2405"/>
    <cellStyle name="Normal 5 2 4 7 2" xfId="6065"/>
    <cellStyle name="Normal 5 2 4 7 2 2" xfId="13325"/>
    <cellStyle name="Normal 5 2 4 7 2 2 2" xfId="27703"/>
    <cellStyle name="Normal 5 2 4 7 2 2 2 2" xfId="56437"/>
    <cellStyle name="Normal 5 2 4 7 2 2 3" xfId="42113"/>
    <cellStyle name="Normal 5 2 4 7 2 3" xfId="20540"/>
    <cellStyle name="Normal 5 2 4 7 2 3 2" xfId="49275"/>
    <cellStyle name="Normal 5 2 4 7 2 4" xfId="34951"/>
    <cellStyle name="Normal 5 2 4 7 3" xfId="9738"/>
    <cellStyle name="Normal 5 2 4 7 3 2" xfId="24121"/>
    <cellStyle name="Normal 5 2 4 7 3 2 2" xfId="52856"/>
    <cellStyle name="Normal 5 2 4 7 3 3" xfId="38532"/>
    <cellStyle name="Normal 5 2 4 7 4" xfId="16958"/>
    <cellStyle name="Normal 5 2 4 7 4 2" xfId="45694"/>
    <cellStyle name="Normal 5 2 4 7 5" xfId="31370"/>
    <cellStyle name="Normal 5 2 4 8" xfId="4262"/>
    <cellStyle name="Normal 5 2 4 8 2" xfId="11534"/>
    <cellStyle name="Normal 5 2 4 8 2 2" xfId="25913"/>
    <cellStyle name="Normal 5 2 4 8 2 2 2" xfId="54647"/>
    <cellStyle name="Normal 5 2 4 8 2 3" xfId="40323"/>
    <cellStyle name="Normal 5 2 4 8 3" xfId="18750"/>
    <cellStyle name="Normal 5 2 4 8 3 2" xfId="47485"/>
    <cellStyle name="Normal 5 2 4 8 4" xfId="33161"/>
    <cellStyle name="Normal 5 2 4 9" xfId="7930"/>
    <cellStyle name="Normal 5 2 4 9 2" xfId="22331"/>
    <cellStyle name="Normal 5 2 4 9 2 2" xfId="51066"/>
    <cellStyle name="Normal 5 2 4 9 3" xfId="36742"/>
    <cellStyle name="Normal 5 2 5" xfId="418"/>
    <cellStyle name="Normal 5 2 5 10" xfId="29608"/>
    <cellStyle name="Normal 5 2 5 2" xfId="618"/>
    <cellStyle name="Normal 5 2 5 2 2" xfId="890"/>
    <cellStyle name="Normal 5 2 5 2 2 2" xfId="1337"/>
    <cellStyle name="Normal 5 2 5 2 2 2 2" xfId="2320"/>
    <cellStyle name="Normal 5 2 5 2 2 2 2 2" xfId="4112"/>
    <cellStyle name="Normal 5 2 5 2 2 2 2 2 2" xfId="7771"/>
    <cellStyle name="Normal 5 2 5 2 2 2 2 2 2 2" xfId="15031"/>
    <cellStyle name="Normal 5 2 5 2 2 2 2 2 2 2 2" xfId="29409"/>
    <cellStyle name="Normal 5 2 5 2 2 2 2 2 2 2 2 2" xfId="58143"/>
    <cellStyle name="Normal 5 2 5 2 2 2 2 2 2 2 3" xfId="43819"/>
    <cellStyle name="Normal 5 2 5 2 2 2 2 2 2 3" xfId="22246"/>
    <cellStyle name="Normal 5 2 5 2 2 2 2 2 2 3 2" xfId="50981"/>
    <cellStyle name="Normal 5 2 5 2 2 2 2 2 2 4" xfId="36657"/>
    <cellStyle name="Normal 5 2 5 2 2 2 2 2 3" xfId="11444"/>
    <cellStyle name="Normal 5 2 5 2 2 2 2 2 3 2" xfId="25827"/>
    <cellStyle name="Normal 5 2 5 2 2 2 2 2 3 2 2" xfId="54562"/>
    <cellStyle name="Normal 5 2 5 2 2 2 2 2 3 3" xfId="40238"/>
    <cellStyle name="Normal 5 2 5 2 2 2 2 2 4" xfId="18664"/>
    <cellStyle name="Normal 5 2 5 2 2 2 2 2 4 2" xfId="47400"/>
    <cellStyle name="Normal 5 2 5 2 2 2 2 2 5" xfId="33076"/>
    <cellStyle name="Normal 5 2 5 2 2 2 2 3" xfId="5981"/>
    <cellStyle name="Normal 5 2 5 2 2 2 2 3 2" xfId="13241"/>
    <cellStyle name="Normal 5 2 5 2 2 2 2 3 2 2" xfId="27619"/>
    <cellStyle name="Normal 5 2 5 2 2 2 2 3 2 2 2" xfId="56353"/>
    <cellStyle name="Normal 5 2 5 2 2 2 2 3 2 3" xfId="42029"/>
    <cellStyle name="Normal 5 2 5 2 2 2 2 3 3" xfId="20456"/>
    <cellStyle name="Normal 5 2 5 2 2 2 2 3 3 2" xfId="49191"/>
    <cellStyle name="Normal 5 2 5 2 2 2 2 3 4" xfId="34867"/>
    <cellStyle name="Normal 5 2 5 2 2 2 2 4" xfId="9654"/>
    <cellStyle name="Normal 5 2 5 2 2 2 2 4 2" xfId="24037"/>
    <cellStyle name="Normal 5 2 5 2 2 2 2 4 2 2" xfId="52772"/>
    <cellStyle name="Normal 5 2 5 2 2 2 2 4 3" xfId="38448"/>
    <cellStyle name="Normal 5 2 5 2 2 2 2 5" xfId="16874"/>
    <cellStyle name="Normal 5 2 5 2 2 2 2 5 2" xfId="45610"/>
    <cellStyle name="Normal 5 2 5 2 2 2 2 6" xfId="31286"/>
    <cellStyle name="Normal 5 2 5 2 2 2 3" xfId="3216"/>
    <cellStyle name="Normal 5 2 5 2 2 2 3 2" xfId="6876"/>
    <cellStyle name="Normal 5 2 5 2 2 2 3 2 2" xfId="14136"/>
    <cellStyle name="Normal 5 2 5 2 2 2 3 2 2 2" xfId="28514"/>
    <cellStyle name="Normal 5 2 5 2 2 2 3 2 2 2 2" xfId="57248"/>
    <cellStyle name="Normal 5 2 5 2 2 2 3 2 2 3" xfId="42924"/>
    <cellStyle name="Normal 5 2 5 2 2 2 3 2 3" xfId="21351"/>
    <cellStyle name="Normal 5 2 5 2 2 2 3 2 3 2" xfId="50086"/>
    <cellStyle name="Normal 5 2 5 2 2 2 3 2 4" xfId="35762"/>
    <cellStyle name="Normal 5 2 5 2 2 2 3 3" xfId="10549"/>
    <cellStyle name="Normal 5 2 5 2 2 2 3 3 2" xfId="24932"/>
    <cellStyle name="Normal 5 2 5 2 2 2 3 3 2 2" xfId="53667"/>
    <cellStyle name="Normal 5 2 5 2 2 2 3 3 3" xfId="39343"/>
    <cellStyle name="Normal 5 2 5 2 2 2 3 4" xfId="17769"/>
    <cellStyle name="Normal 5 2 5 2 2 2 3 4 2" xfId="46505"/>
    <cellStyle name="Normal 5 2 5 2 2 2 3 5" xfId="32181"/>
    <cellStyle name="Normal 5 2 5 2 2 2 4" xfId="5081"/>
    <cellStyle name="Normal 5 2 5 2 2 2 4 2" xfId="12346"/>
    <cellStyle name="Normal 5 2 5 2 2 2 4 2 2" xfId="26724"/>
    <cellStyle name="Normal 5 2 5 2 2 2 4 2 2 2" xfId="55458"/>
    <cellStyle name="Normal 5 2 5 2 2 2 4 2 3" xfId="41134"/>
    <cellStyle name="Normal 5 2 5 2 2 2 4 3" xfId="19561"/>
    <cellStyle name="Normal 5 2 5 2 2 2 4 3 2" xfId="48296"/>
    <cellStyle name="Normal 5 2 5 2 2 2 4 4" xfId="33972"/>
    <cellStyle name="Normal 5 2 5 2 2 2 5" xfId="8753"/>
    <cellStyle name="Normal 5 2 5 2 2 2 5 2" xfId="23142"/>
    <cellStyle name="Normal 5 2 5 2 2 2 5 2 2" xfId="51877"/>
    <cellStyle name="Normal 5 2 5 2 2 2 5 3" xfId="37553"/>
    <cellStyle name="Normal 5 2 5 2 2 2 6" xfId="15979"/>
    <cellStyle name="Normal 5 2 5 2 2 2 6 2" xfId="44715"/>
    <cellStyle name="Normal 5 2 5 2 2 2 7" xfId="30391"/>
    <cellStyle name="Normal 5 2 5 2 2 3" xfId="1873"/>
    <cellStyle name="Normal 5 2 5 2 2 3 2" xfId="3665"/>
    <cellStyle name="Normal 5 2 5 2 2 3 2 2" xfId="7324"/>
    <cellStyle name="Normal 5 2 5 2 2 3 2 2 2" xfId="14584"/>
    <cellStyle name="Normal 5 2 5 2 2 3 2 2 2 2" xfId="28962"/>
    <cellStyle name="Normal 5 2 5 2 2 3 2 2 2 2 2" xfId="57696"/>
    <cellStyle name="Normal 5 2 5 2 2 3 2 2 2 3" xfId="43372"/>
    <cellStyle name="Normal 5 2 5 2 2 3 2 2 3" xfId="21799"/>
    <cellStyle name="Normal 5 2 5 2 2 3 2 2 3 2" xfId="50534"/>
    <cellStyle name="Normal 5 2 5 2 2 3 2 2 4" xfId="36210"/>
    <cellStyle name="Normal 5 2 5 2 2 3 2 3" xfId="10997"/>
    <cellStyle name="Normal 5 2 5 2 2 3 2 3 2" xfId="25380"/>
    <cellStyle name="Normal 5 2 5 2 2 3 2 3 2 2" xfId="54115"/>
    <cellStyle name="Normal 5 2 5 2 2 3 2 3 3" xfId="39791"/>
    <cellStyle name="Normal 5 2 5 2 2 3 2 4" xfId="18217"/>
    <cellStyle name="Normal 5 2 5 2 2 3 2 4 2" xfId="46953"/>
    <cellStyle name="Normal 5 2 5 2 2 3 2 5" xfId="32629"/>
    <cellStyle name="Normal 5 2 5 2 2 3 3" xfId="5534"/>
    <cellStyle name="Normal 5 2 5 2 2 3 3 2" xfId="12794"/>
    <cellStyle name="Normal 5 2 5 2 2 3 3 2 2" xfId="27172"/>
    <cellStyle name="Normal 5 2 5 2 2 3 3 2 2 2" xfId="55906"/>
    <cellStyle name="Normal 5 2 5 2 2 3 3 2 3" xfId="41582"/>
    <cellStyle name="Normal 5 2 5 2 2 3 3 3" xfId="20009"/>
    <cellStyle name="Normal 5 2 5 2 2 3 3 3 2" xfId="48744"/>
    <cellStyle name="Normal 5 2 5 2 2 3 3 4" xfId="34420"/>
    <cellStyle name="Normal 5 2 5 2 2 3 4" xfId="9207"/>
    <cellStyle name="Normal 5 2 5 2 2 3 4 2" xfId="23590"/>
    <cellStyle name="Normal 5 2 5 2 2 3 4 2 2" xfId="52325"/>
    <cellStyle name="Normal 5 2 5 2 2 3 4 3" xfId="38001"/>
    <cellStyle name="Normal 5 2 5 2 2 3 5" xfId="16427"/>
    <cellStyle name="Normal 5 2 5 2 2 3 5 2" xfId="45163"/>
    <cellStyle name="Normal 5 2 5 2 2 3 6" xfId="30839"/>
    <cellStyle name="Normal 5 2 5 2 2 4" xfId="2769"/>
    <cellStyle name="Normal 5 2 5 2 2 4 2" xfId="6429"/>
    <cellStyle name="Normal 5 2 5 2 2 4 2 2" xfId="13689"/>
    <cellStyle name="Normal 5 2 5 2 2 4 2 2 2" xfId="28067"/>
    <cellStyle name="Normal 5 2 5 2 2 4 2 2 2 2" xfId="56801"/>
    <cellStyle name="Normal 5 2 5 2 2 4 2 2 3" xfId="42477"/>
    <cellStyle name="Normal 5 2 5 2 2 4 2 3" xfId="20904"/>
    <cellStyle name="Normal 5 2 5 2 2 4 2 3 2" xfId="49639"/>
    <cellStyle name="Normal 5 2 5 2 2 4 2 4" xfId="35315"/>
    <cellStyle name="Normal 5 2 5 2 2 4 3" xfId="10102"/>
    <cellStyle name="Normal 5 2 5 2 2 4 3 2" xfId="24485"/>
    <cellStyle name="Normal 5 2 5 2 2 4 3 2 2" xfId="53220"/>
    <cellStyle name="Normal 5 2 5 2 2 4 3 3" xfId="38896"/>
    <cellStyle name="Normal 5 2 5 2 2 4 4" xfId="17322"/>
    <cellStyle name="Normal 5 2 5 2 2 4 4 2" xfId="46058"/>
    <cellStyle name="Normal 5 2 5 2 2 4 5" xfId="31734"/>
    <cellStyle name="Normal 5 2 5 2 2 5" xfId="4634"/>
    <cellStyle name="Normal 5 2 5 2 2 5 2" xfId="11899"/>
    <cellStyle name="Normal 5 2 5 2 2 5 2 2" xfId="26277"/>
    <cellStyle name="Normal 5 2 5 2 2 5 2 2 2" xfId="55011"/>
    <cellStyle name="Normal 5 2 5 2 2 5 2 3" xfId="40687"/>
    <cellStyle name="Normal 5 2 5 2 2 5 3" xfId="19114"/>
    <cellStyle name="Normal 5 2 5 2 2 5 3 2" xfId="47849"/>
    <cellStyle name="Normal 5 2 5 2 2 5 4" xfId="33525"/>
    <cellStyle name="Normal 5 2 5 2 2 6" xfId="8306"/>
    <cellStyle name="Normal 5 2 5 2 2 6 2" xfId="22695"/>
    <cellStyle name="Normal 5 2 5 2 2 6 2 2" xfId="51430"/>
    <cellStyle name="Normal 5 2 5 2 2 6 3" xfId="37106"/>
    <cellStyle name="Normal 5 2 5 2 2 7" xfId="15532"/>
    <cellStyle name="Normal 5 2 5 2 2 7 2" xfId="44268"/>
    <cellStyle name="Normal 5 2 5 2 2 8" xfId="29944"/>
    <cellStyle name="Normal 5 2 5 2 3" xfId="1113"/>
    <cellStyle name="Normal 5 2 5 2 3 2" xfId="2096"/>
    <cellStyle name="Normal 5 2 5 2 3 2 2" xfId="3888"/>
    <cellStyle name="Normal 5 2 5 2 3 2 2 2" xfId="7547"/>
    <cellStyle name="Normal 5 2 5 2 3 2 2 2 2" xfId="14807"/>
    <cellStyle name="Normal 5 2 5 2 3 2 2 2 2 2" xfId="29185"/>
    <cellStyle name="Normal 5 2 5 2 3 2 2 2 2 2 2" xfId="57919"/>
    <cellStyle name="Normal 5 2 5 2 3 2 2 2 2 3" xfId="43595"/>
    <cellStyle name="Normal 5 2 5 2 3 2 2 2 3" xfId="22022"/>
    <cellStyle name="Normal 5 2 5 2 3 2 2 2 3 2" xfId="50757"/>
    <cellStyle name="Normal 5 2 5 2 3 2 2 2 4" xfId="36433"/>
    <cellStyle name="Normal 5 2 5 2 3 2 2 3" xfId="11220"/>
    <cellStyle name="Normal 5 2 5 2 3 2 2 3 2" xfId="25603"/>
    <cellStyle name="Normal 5 2 5 2 3 2 2 3 2 2" xfId="54338"/>
    <cellStyle name="Normal 5 2 5 2 3 2 2 3 3" xfId="40014"/>
    <cellStyle name="Normal 5 2 5 2 3 2 2 4" xfId="18440"/>
    <cellStyle name="Normal 5 2 5 2 3 2 2 4 2" xfId="47176"/>
    <cellStyle name="Normal 5 2 5 2 3 2 2 5" xfId="32852"/>
    <cellStyle name="Normal 5 2 5 2 3 2 3" xfId="5757"/>
    <cellStyle name="Normal 5 2 5 2 3 2 3 2" xfId="13017"/>
    <cellStyle name="Normal 5 2 5 2 3 2 3 2 2" xfId="27395"/>
    <cellStyle name="Normal 5 2 5 2 3 2 3 2 2 2" xfId="56129"/>
    <cellStyle name="Normal 5 2 5 2 3 2 3 2 3" xfId="41805"/>
    <cellStyle name="Normal 5 2 5 2 3 2 3 3" xfId="20232"/>
    <cellStyle name="Normal 5 2 5 2 3 2 3 3 2" xfId="48967"/>
    <cellStyle name="Normal 5 2 5 2 3 2 3 4" xfId="34643"/>
    <cellStyle name="Normal 5 2 5 2 3 2 4" xfId="9430"/>
    <cellStyle name="Normal 5 2 5 2 3 2 4 2" xfId="23813"/>
    <cellStyle name="Normal 5 2 5 2 3 2 4 2 2" xfId="52548"/>
    <cellStyle name="Normal 5 2 5 2 3 2 4 3" xfId="38224"/>
    <cellStyle name="Normal 5 2 5 2 3 2 5" xfId="16650"/>
    <cellStyle name="Normal 5 2 5 2 3 2 5 2" xfId="45386"/>
    <cellStyle name="Normal 5 2 5 2 3 2 6" xfId="31062"/>
    <cellStyle name="Normal 5 2 5 2 3 3" xfId="2992"/>
    <cellStyle name="Normal 5 2 5 2 3 3 2" xfId="6652"/>
    <cellStyle name="Normal 5 2 5 2 3 3 2 2" xfId="13912"/>
    <cellStyle name="Normal 5 2 5 2 3 3 2 2 2" xfId="28290"/>
    <cellStyle name="Normal 5 2 5 2 3 3 2 2 2 2" xfId="57024"/>
    <cellStyle name="Normal 5 2 5 2 3 3 2 2 3" xfId="42700"/>
    <cellStyle name="Normal 5 2 5 2 3 3 2 3" xfId="21127"/>
    <cellStyle name="Normal 5 2 5 2 3 3 2 3 2" xfId="49862"/>
    <cellStyle name="Normal 5 2 5 2 3 3 2 4" xfId="35538"/>
    <cellStyle name="Normal 5 2 5 2 3 3 3" xfId="10325"/>
    <cellStyle name="Normal 5 2 5 2 3 3 3 2" xfId="24708"/>
    <cellStyle name="Normal 5 2 5 2 3 3 3 2 2" xfId="53443"/>
    <cellStyle name="Normal 5 2 5 2 3 3 3 3" xfId="39119"/>
    <cellStyle name="Normal 5 2 5 2 3 3 4" xfId="17545"/>
    <cellStyle name="Normal 5 2 5 2 3 3 4 2" xfId="46281"/>
    <cellStyle name="Normal 5 2 5 2 3 3 5" xfId="31957"/>
    <cellStyle name="Normal 5 2 5 2 3 4" xfId="4857"/>
    <cellStyle name="Normal 5 2 5 2 3 4 2" xfId="12122"/>
    <cellStyle name="Normal 5 2 5 2 3 4 2 2" xfId="26500"/>
    <cellStyle name="Normal 5 2 5 2 3 4 2 2 2" xfId="55234"/>
    <cellStyle name="Normal 5 2 5 2 3 4 2 3" xfId="40910"/>
    <cellStyle name="Normal 5 2 5 2 3 4 3" xfId="19337"/>
    <cellStyle name="Normal 5 2 5 2 3 4 3 2" xfId="48072"/>
    <cellStyle name="Normal 5 2 5 2 3 4 4" xfId="33748"/>
    <cellStyle name="Normal 5 2 5 2 3 5" xfId="8529"/>
    <cellStyle name="Normal 5 2 5 2 3 5 2" xfId="22918"/>
    <cellStyle name="Normal 5 2 5 2 3 5 2 2" xfId="51653"/>
    <cellStyle name="Normal 5 2 5 2 3 5 3" xfId="37329"/>
    <cellStyle name="Normal 5 2 5 2 3 6" xfId="15755"/>
    <cellStyle name="Normal 5 2 5 2 3 6 2" xfId="44491"/>
    <cellStyle name="Normal 5 2 5 2 3 7" xfId="30167"/>
    <cellStyle name="Normal 5 2 5 2 4" xfId="1645"/>
    <cellStyle name="Normal 5 2 5 2 4 2" xfId="3441"/>
    <cellStyle name="Normal 5 2 5 2 4 2 2" xfId="7100"/>
    <cellStyle name="Normal 5 2 5 2 4 2 2 2" xfId="14360"/>
    <cellStyle name="Normal 5 2 5 2 4 2 2 2 2" xfId="28738"/>
    <cellStyle name="Normal 5 2 5 2 4 2 2 2 2 2" xfId="57472"/>
    <cellStyle name="Normal 5 2 5 2 4 2 2 2 3" xfId="43148"/>
    <cellStyle name="Normal 5 2 5 2 4 2 2 3" xfId="21575"/>
    <cellStyle name="Normal 5 2 5 2 4 2 2 3 2" xfId="50310"/>
    <cellStyle name="Normal 5 2 5 2 4 2 2 4" xfId="35986"/>
    <cellStyle name="Normal 5 2 5 2 4 2 3" xfId="10773"/>
    <cellStyle name="Normal 5 2 5 2 4 2 3 2" xfId="25156"/>
    <cellStyle name="Normal 5 2 5 2 4 2 3 2 2" xfId="53891"/>
    <cellStyle name="Normal 5 2 5 2 4 2 3 3" xfId="39567"/>
    <cellStyle name="Normal 5 2 5 2 4 2 4" xfId="17993"/>
    <cellStyle name="Normal 5 2 5 2 4 2 4 2" xfId="46729"/>
    <cellStyle name="Normal 5 2 5 2 4 2 5" xfId="32405"/>
    <cellStyle name="Normal 5 2 5 2 4 3" xfId="5310"/>
    <cellStyle name="Normal 5 2 5 2 4 3 2" xfId="12570"/>
    <cellStyle name="Normal 5 2 5 2 4 3 2 2" xfId="26948"/>
    <cellStyle name="Normal 5 2 5 2 4 3 2 2 2" xfId="55682"/>
    <cellStyle name="Normal 5 2 5 2 4 3 2 3" xfId="41358"/>
    <cellStyle name="Normal 5 2 5 2 4 3 3" xfId="19785"/>
    <cellStyle name="Normal 5 2 5 2 4 3 3 2" xfId="48520"/>
    <cellStyle name="Normal 5 2 5 2 4 3 4" xfId="34196"/>
    <cellStyle name="Normal 5 2 5 2 4 4" xfId="8983"/>
    <cellStyle name="Normal 5 2 5 2 4 4 2" xfId="23366"/>
    <cellStyle name="Normal 5 2 5 2 4 4 2 2" xfId="52101"/>
    <cellStyle name="Normal 5 2 5 2 4 4 3" xfId="37777"/>
    <cellStyle name="Normal 5 2 5 2 4 5" xfId="16203"/>
    <cellStyle name="Normal 5 2 5 2 4 5 2" xfId="44939"/>
    <cellStyle name="Normal 5 2 5 2 4 6" xfId="30615"/>
    <cellStyle name="Normal 5 2 5 2 5" xfId="2545"/>
    <cellStyle name="Normal 5 2 5 2 5 2" xfId="6205"/>
    <cellStyle name="Normal 5 2 5 2 5 2 2" xfId="13465"/>
    <cellStyle name="Normal 5 2 5 2 5 2 2 2" xfId="27843"/>
    <cellStyle name="Normal 5 2 5 2 5 2 2 2 2" xfId="56577"/>
    <cellStyle name="Normal 5 2 5 2 5 2 2 3" xfId="42253"/>
    <cellStyle name="Normal 5 2 5 2 5 2 3" xfId="20680"/>
    <cellStyle name="Normal 5 2 5 2 5 2 3 2" xfId="49415"/>
    <cellStyle name="Normal 5 2 5 2 5 2 4" xfId="35091"/>
    <cellStyle name="Normal 5 2 5 2 5 3" xfId="9878"/>
    <cellStyle name="Normal 5 2 5 2 5 3 2" xfId="24261"/>
    <cellStyle name="Normal 5 2 5 2 5 3 2 2" xfId="52996"/>
    <cellStyle name="Normal 5 2 5 2 5 3 3" xfId="38672"/>
    <cellStyle name="Normal 5 2 5 2 5 4" xfId="17098"/>
    <cellStyle name="Normal 5 2 5 2 5 4 2" xfId="45834"/>
    <cellStyle name="Normal 5 2 5 2 5 5" xfId="31510"/>
    <cellStyle name="Normal 5 2 5 2 6" xfId="4408"/>
    <cellStyle name="Normal 5 2 5 2 6 2" xfId="11675"/>
    <cellStyle name="Normal 5 2 5 2 6 2 2" xfId="26053"/>
    <cellStyle name="Normal 5 2 5 2 6 2 2 2" xfId="54787"/>
    <cellStyle name="Normal 5 2 5 2 6 2 3" xfId="40463"/>
    <cellStyle name="Normal 5 2 5 2 6 3" xfId="18890"/>
    <cellStyle name="Normal 5 2 5 2 6 3 2" xfId="47625"/>
    <cellStyle name="Normal 5 2 5 2 6 4" xfId="33301"/>
    <cellStyle name="Normal 5 2 5 2 7" xfId="8079"/>
    <cellStyle name="Normal 5 2 5 2 7 2" xfId="22471"/>
    <cellStyle name="Normal 5 2 5 2 7 2 2" xfId="51206"/>
    <cellStyle name="Normal 5 2 5 2 7 3" xfId="36882"/>
    <cellStyle name="Normal 5 2 5 2 8" xfId="15308"/>
    <cellStyle name="Normal 5 2 5 2 8 2" xfId="44044"/>
    <cellStyle name="Normal 5 2 5 2 9" xfId="29720"/>
    <cellStyle name="Normal 5 2 5 3" xfId="776"/>
    <cellStyle name="Normal 5 2 5 3 2" xfId="1225"/>
    <cellStyle name="Normal 5 2 5 3 2 2" xfId="2208"/>
    <cellStyle name="Normal 5 2 5 3 2 2 2" xfId="4000"/>
    <cellStyle name="Normal 5 2 5 3 2 2 2 2" xfId="7659"/>
    <cellStyle name="Normal 5 2 5 3 2 2 2 2 2" xfId="14919"/>
    <cellStyle name="Normal 5 2 5 3 2 2 2 2 2 2" xfId="29297"/>
    <cellStyle name="Normal 5 2 5 3 2 2 2 2 2 2 2" xfId="58031"/>
    <cellStyle name="Normal 5 2 5 3 2 2 2 2 2 3" xfId="43707"/>
    <cellStyle name="Normal 5 2 5 3 2 2 2 2 3" xfId="22134"/>
    <cellStyle name="Normal 5 2 5 3 2 2 2 2 3 2" xfId="50869"/>
    <cellStyle name="Normal 5 2 5 3 2 2 2 2 4" xfId="36545"/>
    <cellStyle name="Normal 5 2 5 3 2 2 2 3" xfId="11332"/>
    <cellStyle name="Normal 5 2 5 3 2 2 2 3 2" xfId="25715"/>
    <cellStyle name="Normal 5 2 5 3 2 2 2 3 2 2" xfId="54450"/>
    <cellStyle name="Normal 5 2 5 3 2 2 2 3 3" xfId="40126"/>
    <cellStyle name="Normal 5 2 5 3 2 2 2 4" xfId="18552"/>
    <cellStyle name="Normal 5 2 5 3 2 2 2 4 2" xfId="47288"/>
    <cellStyle name="Normal 5 2 5 3 2 2 2 5" xfId="32964"/>
    <cellStyle name="Normal 5 2 5 3 2 2 3" xfId="5869"/>
    <cellStyle name="Normal 5 2 5 3 2 2 3 2" xfId="13129"/>
    <cellStyle name="Normal 5 2 5 3 2 2 3 2 2" xfId="27507"/>
    <cellStyle name="Normal 5 2 5 3 2 2 3 2 2 2" xfId="56241"/>
    <cellStyle name="Normal 5 2 5 3 2 2 3 2 3" xfId="41917"/>
    <cellStyle name="Normal 5 2 5 3 2 2 3 3" xfId="20344"/>
    <cellStyle name="Normal 5 2 5 3 2 2 3 3 2" xfId="49079"/>
    <cellStyle name="Normal 5 2 5 3 2 2 3 4" xfId="34755"/>
    <cellStyle name="Normal 5 2 5 3 2 2 4" xfId="9542"/>
    <cellStyle name="Normal 5 2 5 3 2 2 4 2" xfId="23925"/>
    <cellStyle name="Normal 5 2 5 3 2 2 4 2 2" xfId="52660"/>
    <cellStyle name="Normal 5 2 5 3 2 2 4 3" xfId="38336"/>
    <cellStyle name="Normal 5 2 5 3 2 2 5" xfId="16762"/>
    <cellStyle name="Normal 5 2 5 3 2 2 5 2" xfId="45498"/>
    <cellStyle name="Normal 5 2 5 3 2 2 6" xfId="31174"/>
    <cellStyle name="Normal 5 2 5 3 2 3" xfId="3104"/>
    <cellStyle name="Normal 5 2 5 3 2 3 2" xfId="6764"/>
    <cellStyle name="Normal 5 2 5 3 2 3 2 2" xfId="14024"/>
    <cellStyle name="Normal 5 2 5 3 2 3 2 2 2" xfId="28402"/>
    <cellStyle name="Normal 5 2 5 3 2 3 2 2 2 2" xfId="57136"/>
    <cellStyle name="Normal 5 2 5 3 2 3 2 2 3" xfId="42812"/>
    <cellStyle name="Normal 5 2 5 3 2 3 2 3" xfId="21239"/>
    <cellStyle name="Normal 5 2 5 3 2 3 2 3 2" xfId="49974"/>
    <cellStyle name="Normal 5 2 5 3 2 3 2 4" xfId="35650"/>
    <cellStyle name="Normal 5 2 5 3 2 3 3" xfId="10437"/>
    <cellStyle name="Normal 5 2 5 3 2 3 3 2" xfId="24820"/>
    <cellStyle name="Normal 5 2 5 3 2 3 3 2 2" xfId="53555"/>
    <cellStyle name="Normal 5 2 5 3 2 3 3 3" xfId="39231"/>
    <cellStyle name="Normal 5 2 5 3 2 3 4" xfId="17657"/>
    <cellStyle name="Normal 5 2 5 3 2 3 4 2" xfId="46393"/>
    <cellStyle name="Normal 5 2 5 3 2 3 5" xfId="32069"/>
    <cellStyle name="Normal 5 2 5 3 2 4" xfId="4969"/>
    <cellStyle name="Normal 5 2 5 3 2 4 2" xfId="12234"/>
    <cellStyle name="Normal 5 2 5 3 2 4 2 2" xfId="26612"/>
    <cellStyle name="Normal 5 2 5 3 2 4 2 2 2" xfId="55346"/>
    <cellStyle name="Normal 5 2 5 3 2 4 2 3" xfId="41022"/>
    <cellStyle name="Normal 5 2 5 3 2 4 3" xfId="19449"/>
    <cellStyle name="Normal 5 2 5 3 2 4 3 2" xfId="48184"/>
    <cellStyle name="Normal 5 2 5 3 2 4 4" xfId="33860"/>
    <cellStyle name="Normal 5 2 5 3 2 5" xfId="8641"/>
    <cellStyle name="Normal 5 2 5 3 2 5 2" xfId="23030"/>
    <cellStyle name="Normal 5 2 5 3 2 5 2 2" xfId="51765"/>
    <cellStyle name="Normal 5 2 5 3 2 5 3" xfId="37441"/>
    <cellStyle name="Normal 5 2 5 3 2 6" xfId="15867"/>
    <cellStyle name="Normal 5 2 5 3 2 6 2" xfId="44603"/>
    <cellStyle name="Normal 5 2 5 3 2 7" xfId="30279"/>
    <cellStyle name="Normal 5 2 5 3 3" xfId="1761"/>
    <cellStyle name="Normal 5 2 5 3 3 2" xfId="3553"/>
    <cellStyle name="Normal 5 2 5 3 3 2 2" xfId="7212"/>
    <cellStyle name="Normal 5 2 5 3 3 2 2 2" xfId="14472"/>
    <cellStyle name="Normal 5 2 5 3 3 2 2 2 2" xfId="28850"/>
    <cellStyle name="Normal 5 2 5 3 3 2 2 2 2 2" xfId="57584"/>
    <cellStyle name="Normal 5 2 5 3 3 2 2 2 3" xfId="43260"/>
    <cellStyle name="Normal 5 2 5 3 3 2 2 3" xfId="21687"/>
    <cellStyle name="Normal 5 2 5 3 3 2 2 3 2" xfId="50422"/>
    <cellStyle name="Normal 5 2 5 3 3 2 2 4" xfId="36098"/>
    <cellStyle name="Normal 5 2 5 3 3 2 3" xfId="10885"/>
    <cellStyle name="Normal 5 2 5 3 3 2 3 2" xfId="25268"/>
    <cellStyle name="Normal 5 2 5 3 3 2 3 2 2" xfId="54003"/>
    <cellStyle name="Normal 5 2 5 3 3 2 3 3" xfId="39679"/>
    <cellStyle name="Normal 5 2 5 3 3 2 4" xfId="18105"/>
    <cellStyle name="Normal 5 2 5 3 3 2 4 2" xfId="46841"/>
    <cellStyle name="Normal 5 2 5 3 3 2 5" xfId="32517"/>
    <cellStyle name="Normal 5 2 5 3 3 3" xfId="5422"/>
    <cellStyle name="Normal 5 2 5 3 3 3 2" xfId="12682"/>
    <cellStyle name="Normal 5 2 5 3 3 3 2 2" xfId="27060"/>
    <cellStyle name="Normal 5 2 5 3 3 3 2 2 2" xfId="55794"/>
    <cellStyle name="Normal 5 2 5 3 3 3 2 3" xfId="41470"/>
    <cellStyle name="Normal 5 2 5 3 3 3 3" xfId="19897"/>
    <cellStyle name="Normal 5 2 5 3 3 3 3 2" xfId="48632"/>
    <cellStyle name="Normal 5 2 5 3 3 3 4" xfId="34308"/>
    <cellStyle name="Normal 5 2 5 3 3 4" xfId="9095"/>
    <cellStyle name="Normal 5 2 5 3 3 4 2" xfId="23478"/>
    <cellStyle name="Normal 5 2 5 3 3 4 2 2" xfId="52213"/>
    <cellStyle name="Normal 5 2 5 3 3 4 3" xfId="37889"/>
    <cellStyle name="Normal 5 2 5 3 3 5" xfId="16315"/>
    <cellStyle name="Normal 5 2 5 3 3 5 2" xfId="45051"/>
    <cellStyle name="Normal 5 2 5 3 3 6" xfId="30727"/>
    <cellStyle name="Normal 5 2 5 3 4" xfId="2657"/>
    <cellStyle name="Normal 5 2 5 3 4 2" xfId="6317"/>
    <cellStyle name="Normal 5 2 5 3 4 2 2" xfId="13577"/>
    <cellStyle name="Normal 5 2 5 3 4 2 2 2" xfId="27955"/>
    <cellStyle name="Normal 5 2 5 3 4 2 2 2 2" xfId="56689"/>
    <cellStyle name="Normal 5 2 5 3 4 2 2 3" xfId="42365"/>
    <cellStyle name="Normal 5 2 5 3 4 2 3" xfId="20792"/>
    <cellStyle name="Normal 5 2 5 3 4 2 3 2" xfId="49527"/>
    <cellStyle name="Normal 5 2 5 3 4 2 4" xfId="35203"/>
    <cellStyle name="Normal 5 2 5 3 4 3" xfId="9990"/>
    <cellStyle name="Normal 5 2 5 3 4 3 2" xfId="24373"/>
    <cellStyle name="Normal 5 2 5 3 4 3 2 2" xfId="53108"/>
    <cellStyle name="Normal 5 2 5 3 4 3 3" xfId="38784"/>
    <cellStyle name="Normal 5 2 5 3 4 4" xfId="17210"/>
    <cellStyle name="Normal 5 2 5 3 4 4 2" xfId="45946"/>
    <cellStyle name="Normal 5 2 5 3 4 5" xfId="31622"/>
    <cellStyle name="Normal 5 2 5 3 5" xfId="4521"/>
    <cellStyle name="Normal 5 2 5 3 5 2" xfId="11787"/>
    <cellStyle name="Normal 5 2 5 3 5 2 2" xfId="26165"/>
    <cellStyle name="Normal 5 2 5 3 5 2 2 2" xfId="54899"/>
    <cellStyle name="Normal 5 2 5 3 5 2 3" xfId="40575"/>
    <cellStyle name="Normal 5 2 5 3 5 3" xfId="19002"/>
    <cellStyle name="Normal 5 2 5 3 5 3 2" xfId="47737"/>
    <cellStyle name="Normal 5 2 5 3 5 4" xfId="33413"/>
    <cellStyle name="Normal 5 2 5 3 6" xfId="8194"/>
    <cellStyle name="Normal 5 2 5 3 6 2" xfId="22583"/>
    <cellStyle name="Normal 5 2 5 3 6 2 2" xfId="51318"/>
    <cellStyle name="Normal 5 2 5 3 6 3" xfId="36994"/>
    <cellStyle name="Normal 5 2 5 3 7" xfId="15420"/>
    <cellStyle name="Normal 5 2 5 3 7 2" xfId="44156"/>
    <cellStyle name="Normal 5 2 5 3 8" xfId="29832"/>
    <cellStyle name="Normal 5 2 5 4" xfId="1001"/>
    <cellStyle name="Normal 5 2 5 4 2" xfId="1984"/>
    <cellStyle name="Normal 5 2 5 4 2 2" xfId="3776"/>
    <cellStyle name="Normal 5 2 5 4 2 2 2" xfId="7435"/>
    <cellStyle name="Normal 5 2 5 4 2 2 2 2" xfId="14695"/>
    <cellStyle name="Normal 5 2 5 4 2 2 2 2 2" xfId="29073"/>
    <cellStyle name="Normal 5 2 5 4 2 2 2 2 2 2" xfId="57807"/>
    <cellStyle name="Normal 5 2 5 4 2 2 2 2 3" xfId="43483"/>
    <cellStyle name="Normal 5 2 5 4 2 2 2 3" xfId="21910"/>
    <cellStyle name="Normal 5 2 5 4 2 2 2 3 2" xfId="50645"/>
    <cellStyle name="Normal 5 2 5 4 2 2 2 4" xfId="36321"/>
    <cellStyle name="Normal 5 2 5 4 2 2 3" xfId="11108"/>
    <cellStyle name="Normal 5 2 5 4 2 2 3 2" xfId="25491"/>
    <cellStyle name="Normal 5 2 5 4 2 2 3 2 2" xfId="54226"/>
    <cellStyle name="Normal 5 2 5 4 2 2 3 3" xfId="39902"/>
    <cellStyle name="Normal 5 2 5 4 2 2 4" xfId="18328"/>
    <cellStyle name="Normal 5 2 5 4 2 2 4 2" xfId="47064"/>
    <cellStyle name="Normal 5 2 5 4 2 2 5" xfId="32740"/>
    <cellStyle name="Normal 5 2 5 4 2 3" xfId="5645"/>
    <cellStyle name="Normal 5 2 5 4 2 3 2" xfId="12905"/>
    <cellStyle name="Normal 5 2 5 4 2 3 2 2" xfId="27283"/>
    <cellStyle name="Normal 5 2 5 4 2 3 2 2 2" xfId="56017"/>
    <cellStyle name="Normal 5 2 5 4 2 3 2 3" xfId="41693"/>
    <cellStyle name="Normal 5 2 5 4 2 3 3" xfId="20120"/>
    <cellStyle name="Normal 5 2 5 4 2 3 3 2" xfId="48855"/>
    <cellStyle name="Normal 5 2 5 4 2 3 4" xfId="34531"/>
    <cellStyle name="Normal 5 2 5 4 2 4" xfId="9318"/>
    <cellStyle name="Normal 5 2 5 4 2 4 2" xfId="23701"/>
    <cellStyle name="Normal 5 2 5 4 2 4 2 2" xfId="52436"/>
    <cellStyle name="Normal 5 2 5 4 2 4 3" xfId="38112"/>
    <cellStyle name="Normal 5 2 5 4 2 5" xfId="16538"/>
    <cellStyle name="Normal 5 2 5 4 2 5 2" xfId="45274"/>
    <cellStyle name="Normal 5 2 5 4 2 6" xfId="30950"/>
    <cellStyle name="Normal 5 2 5 4 3" xfId="2880"/>
    <cellStyle name="Normal 5 2 5 4 3 2" xfId="6540"/>
    <cellStyle name="Normal 5 2 5 4 3 2 2" xfId="13800"/>
    <cellStyle name="Normal 5 2 5 4 3 2 2 2" xfId="28178"/>
    <cellStyle name="Normal 5 2 5 4 3 2 2 2 2" xfId="56912"/>
    <cellStyle name="Normal 5 2 5 4 3 2 2 3" xfId="42588"/>
    <cellStyle name="Normal 5 2 5 4 3 2 3" xfId="21015"/>
    <cellStyle name="Normal 5 2 5 4 3 2 3 2" xfId="49750"/>
    <cellStyle name="Normal 5 2 5 4 3 2 4" xfId="35426"/>
    <cellStyle name="Normal 5 2 5 4 3 3" xfId="10213"/>
    <cellStyle name="Normal 5 2 5 4 3 3 2" xfId="24596"/>
    <cellStyle name="Normal 5 2 5 4 3 3 2 2" xfId="53331"/>
    <cellStyle name="Normal 5 2 5 4 3 3 3" xfId="39007"/>
    <cellStyle name="Normal 5 2 5 4 3 4" xfId="17433"/>
    <cellStyle name="Normal 5 2 5 4 3 4 2" xfId="46169"/>
    <cellStyle name="Normal 5 2 5 4 3 5" xfId="31845"/>
    <cellStyle name="Normal 5 2 5 4 4" xfId="4745"/>
    <cellStyle name="Normal 5 2 5 4 4 2" xfId="12010"/>
    <cellStyle name="Normal 5 2 5 4 4 2 2" xfId="26388"/>
    <cellStyle name="Normal 5 2 5 4 4 2 2 2" xfId="55122"/>
    <cellStyle name="Normal 5 2 5 4 4 2 3" xfId="40798"/>
    <cellStyle name="Normal 5 2 5 4 4 3" xfId="19225"/>
    <cellStyle name="Normal 5 2 5 4 4 3 2" xfId="47960"/>
    <cellStyle name="Normal 5 2 5 4 4 4" xfId="33636"/>
    <cellStyle name="Normal 5 2 5 4 5" xfId="8417"/>
    <cellStyle name="Normal 5 2 5 4 5 2" xfId="22806"/>
    <cellStyle name="Normal 5 2 5 4 5 2 2" xfId="51541"/>
    <cellStyle name="Normal 5 2 5 4 5 3" xfId="37217"/>
    <cellStyle name="Normal 5 2 5 4 6" xfId="15643"/>
    <cellStyle name="Normal 5 2 5 4 6 2" xfId="44379"/>
    <cellStyle name="Normal 5 2 5 4 7" xfId="30055"/>
    <cellStyle name="Normal 5 2 5 5" xfId="1525"/>
    <cellStyle name="Normal 5 2 5 5 2" xfId="3329"/>
    <cellStyle name="Normal 5 2 5 5 2 2" xfId="6988"/>
    <cellStyle name="Normal 5 2 5 5 2 2 2" xfId="14248"/>
    <cellStyle name="Normal 5 2 5 5 2 2 2 2" xfId="28626"/>
    <cellStyle name="Normal 5 2 5 5 2 2 2 2 2" xfId="57360"/>
    <cellStyle name="Normal 5 2 5 5 2 2 2 3" xfId="43036"/>
    <cellStyle name="Normal 5 2 5 5 2 2 3" xfId="21463"/>
    <cellStyle name="Normal 5 2 5 5 2 2 3 2" xfId="50198"/>
    <cellStyle name="Normal 5 2 5 5 2 2 4" xfId="35874"/>
    <cellStyle name="Normal 5 2 5 5 2 3" xfId="10661"/>
    <cellStyle name="Normal 5 2 5 5 2 3 2" xfId="25044"/>
    <cellStyle name="Normal 5 2 5 5 2 3 2 2" xfId="53779"/>
    <cellStyle name="Normal 5 2 5 5 2 3 3" xfId="39455"/>
    <cellStyle name="Normal 5 2 5 5 2 4" xfId="17881"/>
    <cellStyle name="Normal 5 2 5 5 2 4 2" xfId="46617"/>
    <cellStyle name="Normal 5 2 5 5 2 5" xfId="32293"/>
    <cellStyle name="Normal 5 2 5 5 3" xfId="5198"/>
    <cellStyle name="Normal 5 2 5 5 3 2" xfId="12458"/>
    <cellStyle name="Normal 5 2 5 5 3 2 2" xfId="26836"/>
    <cellStyle name="Normal 5 2 5 5 3 2 2 2" xfId="55570"/>
    <cellStyle name="Normal 5 2 5 5 3 2 3" xfId="41246"/>
    <cellStyle name="Normal 5 2 5 5 3 3" xfId="19673"/>
    <cellStyle name="Normal 5 2 5 5 3 3 2" xfId="48408"/>
    <cellStyle name="Normal 5 2 5 5 3 4" xfId="34084"/>
    <cellStyle name="Normal 5 2 5 5 4" xfId="8871"/>
    <cellStyle name="Normal 5 2 5 5 4 2" xfId="23254"/>
    <cellStyle name="Normal 5 2 5 5 4 2 2" xfId="51989"/>
    <cellStyle name="Normal 5 2 5 5 4 3" xfId="37665"/>
    <cellStyle name="Normal 5 2 5 5 5" xfId="16091"/>
    <cellStyle name="Normal 5 2 5 5 5 2" xfId="44827"/>
    <cellStyle name="Normal 5 2 5 5 6" xfId="30503"/>
    <cellStyle name="Normal 5 2 5 6" xfId="2433"/>
    <cellStyle name="Normal 5 2 5 6 2" xfId="6093"/>
    <cellStyle name="Normal 5 2 5 6 2 2" xfId="13353"/>
    <cellStyle name="Normal 5 2 5 6 2 2 2" xfId="27731"/>
    <cellStyle name="Normal 5 2 5 6 2 2 2 2" xfId="56465"/>
    <cellStyle name="Normal 5 2 5 6 2 2 3" xfId="42141"/>
    <cellStyle name="Normal 5 2 5 6 2 3" xfId="20568"/>
    <cellStyle name="Normal 5 2 5 6 2 3 2" xfId="49303"/>
    <cellStyle name="Normal 5 2 5 6 2 4" xfId="34979"/>
    <cellStyle name="Normal 5 2 5 6 3" xfId="9766"/>
    <cellStyle name="Normal 5 2 5 6 3 2" xfId="24149"/>
    <cellStyle name="Normal 5 2 5 6 3 2 2" xfId="52884"/>
    <cellStyle name="Normal 5 2 5 6 3 3" xfId="38560"/>
    <cellStyle name="Normal 5 2 5 6 4" xfId="16986"/>
    <cellStyle name="Normal 5 2 5 6 4 2" xfId="45722"/>
    <cellStyle name="Normal 5 2 5 6 5" xfId="31398"/>
    <cellStyle name="Normal 5 2 5 7" xfId="4292"/>
    <cellStyle name="Normal 5 2 5 7 2" xfId="11562"/>
    <cellStyle name="Normal 5 2 5 7 2 2" xfId="25941"/>
    <cellStyle name="Normal 5 2 5 7 2 2 2" xfId="54675"/>
    <cellStyle name="Normal 5 2 5 7 2 3" xfId="40351"/>
    <cellStyle name="Normal 5 2 5 7 3" xfId="18778"/>
    <cellStyle name="Normal 5 2 5 7 3 2" xfId="47513"/>
    <cellStyle name="Normal 5 2 5 7 4" xfId="33189"/>
    <cellStyle name="Normal 5 2 5 8" xfId="7961"/>
    <cellStyle name="Normal 5 2 5 8 2" xfId="22359"/>
    <cellStyle name="Normal 5 2 5 8 2 2" xfId="51094"/>
    <cellStyle name="Normal 5 2 5 8 3" xfId="36770"/>
    <cellStyle name="Normal 5 2 5 9" xfId="15196"/>
    <cellStyle name="Normal 5 2 5 9 2" xfId="43932"/>
    <cellStyle name="Normal 5 2 6" xfId="530"/>
    <cellStyle name="Normal 5 2 6 2" xfId="833"/>
    <cellStyle name="Normal 5 2 6 2 2" xfId="1281"/>
    <cellStyle name="Normal 5 2 6 2 2 2" xfId="2264"/>
    <cellStyle name="Normal 5 2 6 2 2 2 2" xfId="4056"/>
    <cellStyle name="Normal 5 2 6 2 2 2 2 2" xfId="7715"/>
    <cellStyle name="Normal 5 2 6 2 2 2 2 2 2" xfId="14975"/>
    <cellStyle name="Normal 5 2 6 2 2 2 2 2 2 2" xfId="29353"/>
    <cellStyle name="Normal 5 2 6 2 2 2 2 2 2 2 2" xfId="58087"/>
    <cellStyle name="Normal 5 2 6 2 2 2 2 2 2 3" xfId="43763"/>
    <cellStyle name="Normal 5 2 6 2 2 2 2 2 3" xfId="22190"/>
    <cellStyle name="Normal 5 2 6 2 2 2 2 2 3 2" xfId="50925"/>
    <cellStyle name="Normal 5 2 6 2 2 2 2 2 4" xfId="36601"/>
    <cellStyle name="Normal 5 2 6 2 2 2 2 3" xfId="11388"/>
    <cellStyle name="Normal 5 2 6 2 2 2 2 3 2" xfId="25771"/>
    <cellStyle name="Normal 5 2 6 2 2 2 2 3 2 2" xfId="54506"/>
    <cellStyle name="Normal 5 2 6 2 2 2 2 3 3" xfId="40182"/>
    <cellStyle name="Normal 5 2 6 2 2 2 2 4" xfId="18608"/>
    <cellStyle name="Normal 5 2 6 2 2 2 2 4 2" xfId="47344"/>
    <cellStyle name="Normal 5 2 6 2 2 2 2 5" xfId="33020"/>
    <cellStyle name="Normal 5 2 6 2 2 2 3" xfId="5925"/>
    <cellStyle name="Normal 5 2 6 2 2 2 3 2" xfId="13185"/>
    <cellStyle name="Normal 5 2 6 2 2 2 3 2 2" xfId="27563"/>
    <cellStyle name="Normal 5 2 6 2 2 2 3 2 2 2" xfId="56297"/>
    <cellStyle name="Normal 5 2 6 2 2 2 3 2 3" xfId="41973"/>
    <cellStyle name="Normal 5 2 6 2 2 2 3 3" xfId="20400"/>
    <cellStyle name="Normal 5 2 6 2 2 2 3 3 2" xfId="49135"/>
    <cellStyle name="Normal 5 2 6 2 2 2 3 4" xfId="34811"/>
    <cellStyle name="Normal 5 2 6 2 2 2 4" xfId="9598"/>
    <cellStyle name="Normal 5 2 6 2 2 2 4 2" xfId="23981"/>
    <cellStyle name="Normal 5 2 6 2 2 2 4 2 2" xfId="52716"/>
    <cellStyle name="Normal 5 2 6 2 2 2 4 3" xfId="38392"/>
    <cellStyle name="Normal 5 2 6 2 2 2 5" xfId="16818"/>
    <cellStyle name="Normal 5 2 6 2 2 2 5 2" xfId="45554"/>
    <cellStyle name="Normal 5 2 6 2 2 2 6" xfId="31230"/>
    <cellStyle name="Normal 5 2 6 2 2 3" xfId="3160"/>
    <cellStyle name="Normal 5 2 6 2 2 3 2" xfId="6820"/>
    <cellStyle name="Normal 5 2 6 2 2 3 2 2" xfId="14080"/>
    <cellStyle name="Normal 5 2 6 2 2 3 2 2 2" xfId="28458"/>
    <cellStyle name="Normal 5 2 6 2 2 3 2 2 2 2" xfId="57192"/>
    <cellStyle name="Normal 5 2 6 2 2 3 2 2 3" xfId="42868"/>
    <cellStyle name="Normal 5 2 6 2 2 3 2 3" xfId="21295"/>
    <cellStyle name="Normal 5 2 6 2 2 3 2 3 2" xfId="50030"/>
    <cellStyle name="Normal 5 2 6 2 2 3 2 4" xfId="35706"/>
    <cellStyle name="Normal 5 2 6 2 2 3 3" xfId="10493"/>
    <cellStyle name="Normal 5 2 6 2 2 3 3 2" xfId="24876"/>
    <cellStyle name="Normal 5 2 6 2 2 3 3 2 2" xfId="53611"/>
    <cellStyle name="Normal 5 2 6 2 2 3 3 3" xfId="39287"/>
    <cellStyle name="Normal 5 2 6 2 2 3 4" xfId="17713"/>
    <cellStyle name="Normal 5 2 6 2 2 3 4 2" xfId="46449"/>
    <cellStyle name="Normal 5 2 6 2 2 3 5" xfId="32125"/>
    <cellStyle name="Normal 5 2 6 2 2 4" xfId="5025"/>
    <cellStyle name="Normal 5 2 6 2 2 4 2" xfId="12290"/>
    <cellStyle name="Normal 5 2 6 2 2 4 2 2" xfId="26668"/>
    <cellStyle name="Normal 5 2 6 2 2 4 2 2 2" xfId="55402"/>
    <cellStyle name="Normal 5 2 6 2 2 4 2 3" xfId="41078"/>
    <cellStyle name="Normal 5 2 6 2 2 4 3" xfId="19505"/>
    <cellStyle name="Normal 5 2 6 2 2 4 3 2" xfId="48240"/>
    <cellStyle name="Normal 5 2 6 2 2 4 4" xfId="33916"/>
    <cellStyle name="Normal 5 2 6 2 2 5" xfId="8697"/>
    <cellStyle name="Normal 5 2 6 2 2 5 2" xfId="23086"/>
    <cellStyle name="Normal 5 2 6 2 2 5 2 2" xfId="51821"/>
    <cellStyle name="Normal 5 2 6 2 2 5 3" xfId="37497"/>
    <cellStyle name="Normal 5 2 6 2 2 6" xfId="15923"/>
    <cellStyle name="Normal 5 2 6 2 2 6 2" xfId="44659"/>
    <cellStyle name="Normal 5 2 6 2 2 7" xfId="30335"/>
    <cellStyle name="Normal 5 2 6 2 3" xfId="1817"/>
    <cellStyle name="Normal 5 2 6 2 3 2" xfId="3609"/>
    <cellStyle name="Normal 5 2 6 2 3 2 2" xfId="7268"/>
    <cellStyle name="Normal 5 2 6 2 3 2 2 2" xfId="14528"/>
    <cellStyle name="Normal 5 2 6 2 3 2 2 2 2" xfId="28906"/>
    <cellStyle name="Normal 5 2 6 2 3 2 2 2 2 2" xfId="57640"/>
    <cellStyle name="Normal 5 2 6 2 3 2 2 2 3" xfId="43316"/>
    <cellStyle name="Normal 5 2 6 2 3 2 2 3" xfId="21743"/>
    <cellStyle name="Normal 5 2 6 2 3 2 2 3 2" xfId="50478"/>
    <cellStyle name="Normal 5 2 6 2 3 2 2 4" xfId="36154"/>
    <cellStyle name="Normal 5 2 6 2 3 2 3" xfId="10941"/>
    <cellStyle name="Normal 5 2 6 2 3 2 3 2" xfId="25324"/>
    <cellStyle name="Normal 5 2 6 2 3 2 3 2 2" xfId="54059"/>
    <cellStyle name="Normal 5 2 6 2 3 2 3 3" xfId="39735"/>
    <cellStyle name="Normal 5 2 6 2 3 2 4" xfId="18161"/>
    <cellStyle name="Normal 5 2 6 2 3 2 4 2" xfId="46897"/>
    <cellStyle name="Normal 5 2 6 2 3 2 5" xfId="32573"/>
    <cellStyle name="Normal 5 2 6 2 3 3" xfId="5478"/>
    <cellStyle name="Normal 5 2 6 2 3 3 2" xfId="12738"/>
    <cellStyle name="Normal 5 2 6 2 3 3 2 2" xfId="27116"/>
    <cellStyle name="Normal 5 2 6 2 3 3 2 2 2" xfId="55850"/>
    <cellStyle name="Normal 5 2 6 2 3 3 2 3" xfId="41526"/>
    <cellStyle name="Normal 5 2 6 2 3 3 3" xfId="19953"/>
    <cellStyle name="Normal 5 2 6 2 3 3 3 2" xfId="48688"/>
    <cellStyle name="Normal 5 2 6 2 3 3 4" xfId="34364"/>
    <cellStyle name="Normal 5 2 6 2 3 4" xfId="9151"/>
    <cellStyle name="Normal 5 2 6 2 3 4 2" xfId="23534"/>
    <cellStyle name="Normal 5 2 6 2 3 4 2 2" xfId="52269"/>
    <cellStyle name="Normal 5 2 6 2 3 4 3" xfId="37945"/>
    <cellStyle name="Normal 5 2 6 2 3 5" xfId="16371"/>
    <cellStyle name="Normal 5 2 6 2 3 5 2" xfId="45107"/>
    <cellStyle name="Normal 5 2 6 2 3 6" xfId="30783"/>
    <cellStyle name="Normal 5 2 6 2 4" xfId="2713"/>
    <cellStyle name="Normal 5 2 6 2 4 2" xfId="6373"/>
    <cellStyle name="Normal 5 2 6 2 4 2 2" xfId="13633"/>
    <cellStyle name="Normal 5 2 6 2 4 2 2 2" xfId="28011"/>
    <cellStyle name="Normal 5 2 6 2 4 2 2 2 2" xfId="56745"/>
    <cellStyle name="Normal 5 2 6 2 4 2 2 3" xfId="42421"/>
    <cellStyle name="Normal 5 2 6 2 4 2 3" xfId="20848"/>
    <cellStyle name="Normal 5 2 6 2 4 2 3 2" xfId="49583"/>
    <cellStyle name="Normal 5 2 6 2 4 2 4" xfId="35259"/>
    <cellStyle name="Normal 5 2 6 2 4 3" xfId="10046"/>
    <cellStyle name="Normal 5 2 6 2 4 3 2" xfId="24429"/>
    <cellStyle name="Normal 5 2 6 2 4 3 2 2" xfId="53164"/>
    <cellStyle name="Normal 5 2 6 2 4 3 3" xfId="38840"/>
    <cellStyle name="Normal 5 2 6 2 4 4" xfId="17266"/>
    <cellStyle name="Normal 5 2 6 2 4 4 2" xfId="46002"/>
    <cellStyle name="Normal 5 2 6 2 4 5" xfId="31678"/>
    <cellStyle name="Normal 5 2 6 2 5" xfId="4578"/>
    <cellStyle name="Normal 5 2 6 2 5 2" xfId="11843"/>
    <cellStyle name="Normal 5 2 6 2 5 2 2" xfId="26221"/>
    <cellStyle name="Normal 5 2 6 2 5 2 2 2" xfId="54955"/>
    <cellStyle name="Normal 5 2 6 2 5 2 3" xfId="40631"/>
    <cellStyle name="Normal 5 2 6 2 5 3" xfId="19058"/>
    <cellStyle name="Normal 5 2 6 2 5 3 2" xfId="47793"/>
    <cellStyle name="Normal 5 2 6 2 5 4" xfId="33469"/>
    <cellStyle name="Normal 5 2 6 2 6" xfId="8250"/>
    <cellStyle name="Normal 5 2 6 2 6 2" xfId="22639"/>
    <cellStyle name="Normal 5 2 6 2 6 2 2" xfId="51374"/>
    <cellStyle name="Normal 5 2 6 2 6 3" xfId="37050"/>
    <cellStyle name="Normal 5 2 6 2 7" xfId="15476"/>
    <cellStyle name="Normal 5 2 6 2 7 2" xfId="44212"/>
    <cellStyle name="Normal 5 2 6 2 8" xfId="29888"/>
    <cellStyle name="Normal 5 2 6 3" xfId="1057"/>
    <cellStyle name="Normal 5 2 6 3 2" xfId="2040"/>
    <cellStyle name="Normal 5 2 6 3 2 2" xfId="3832"/>
    <cellStyle name="Normal 5 2 6 3 2 2 2" xfId="7491"/>
    <cellStyle name="Normal 5 2 6 3 2 2 2 2" xfId="14751"/>
    <cellStyle name="Normal 5 2 6 3 2 2 2 2 2" xfId="29129"/>
    <cellStyle name="Normal 5 2 6 3 2 2 2 2 2 2" xfId="57863"/>
    <cellStyle name="Normal 5 2 6 3 2 2 2 2 3" xfId="43539"/>
    <cellStyle name="Normal 5 2 6 3 2 2 2 3" xfId="21966"/>
    <cellStyle name="Normal 5 2 6 3 2 2 2 3 2" xfId="50701"/>
    <cellStyle name="Normal 5 2 6 3 2 2 2 4" xfId="36377"/>
    <cellStyle name="Normal 5 2 6 3 2 2 3" xfId="11164"/>
    <cellStyle name="Normal 5 2 6 3 2 2 3 2" xfId="25547"/>
    <cellStyle name="Normal 5 2 6 3 2 2 3 2 2" xfId="54282"/>
    <cellStyle name="Normal 5 2 6 3 2 2 3 3" xfId="39958"/>
    <cellStyle name="Normal 5 2 6 3 2 2 4" xfId="18384"/>
    <cellStyle name="Normal 5 2 6 3 2 2 4 2" xfId="47120"/>
    <cellStyle name="Normal 5 2 6 3 2 2 5" xfId="32796"/>
    <cellStyle name="Normal 5 2 6 3 2 3" xfId="5701"/>
    <cellStyle name="Normal 5 2 6 3 2 3 2" xfId="12961"/>
    <cellStyle name="Normal 5 2 6 3 2 3 2 2" xfId="27339"/>
    <cellStyle name="Normal 5 2 6 3 2 3 2 2 2" xfId="56073"/>
    <cellStyle name="Normal 5 2 6 3 2 3 2 3" xfId="41749"/>
    <cellStyle name="Normal 5 2 6 3 2 3 3" xfId="20176"/>
    <cellStyle name="Normal 5 2 6 3 2 3 3 2" xfId="48911"/>
    <cellStyle name="Normal 5 2 6 3 2 3 4" xfId="34587"/>
    <cellStyle name="Normal 5 2 6 3 2 4" xfId="9374"/>
    <cellStyle name="Normal 5 2 6 3 2 4 2" xfId="23757"/>
    <cellStyle name="Normal 5 2 6 3 2 4 2 2" xfId="52492"/>
    <cellStyle name="Normal 5 2 6 3 2 4 3" xfId="38168"/>
    <cellStyle name="Normal 5 2 6 3 2 5" xfId="16594"/>
    <cellStyle name="Normal 5 2 6 3 2 5 2" xfId="45330"/>
    <cellStyle name="Normal 5 2 6 3 2 6" xfId="31006"/>
    <cellStyle name="Normal 5 2 6 3 3" xfId="2936"/>
    <cellStyle name="Normal 5 2 6 3 3 2" xfId="6596"/>
    <cellStyle name="Normal 5 2 6 3 3 2 2" xfId="13856"/>
    <cellStyle name="Normal 5 2 6 3 3 2 2 2" xfId="28234"/>
    <cellStyle name="Normal 5 2 6 3 3 2 2 2 2" xfId="56968"/>
    <cellStyle name="Normal 5 2 6 3 3 2 2 3" xfId="42644"/>
    <cellStyle name="Normal 5 2 6 3 3 2 3" xfId="21071"/>
    <cellStyle name="Normal 5 2 6 3 3 2 3 2" xfId="49806"/>
    <cellStyle name="Normal 5 2 6 3 3 2 4" xfId="35482"/>
    <cellStyle name="Normal 5 2 6 3 3 3" xfId="10269"/>
    <cellStyle name="Normal 5 2 6 3 3 3 2" xfId="24652"/>
    <cellStyle name="Normal 5 2 6 3 3 3 2 2" xfId="53387"/>
    <cellStyle name="Normal 5 2 6 3 3 3 3" xfId="39063"/>
    <cellStyle name="Normal 5 2 6 3 3 4" xfId="17489"/>
    <cellStyle name="Normal 5 2 6 3 3 4 2" xfId="46225"/>
    <cellStyle name="Normal 5 2 6 3 3 5" xfId="31901"/>
    <cellStyle name="Normal 5 2 6 3 4" xfId="4801"/>
    <cellStyle name="Normal 5 2 6 3 4 2" xfId="12066"/>
    <cellStyle name="Normal 5 2 6 3 4 2 2" xfId="26444"/>
    <cellStyle name="Normal 5 2 6 3 4 2 2 2" xfId="55178"/>
    <cellStyle name="Normal 5 2 6 3 4 2 3" xfId="40854"/>
    <cellStyle name="Normal 5 2 6 3 4 3" xfId="19281"/>
    <cellStyle name="Normal 5 2 6 3 4 3 2" xfId="48016"/>
    <cellStyle name="Normal 5 2 6 3 4 4" xfId="33692"/>
    <cellStyle name="Normal 5 2 6 3 5" xfId="8473"/>
    <cellStyle name="Normal 5 2 6 3 5 2" xfId="22862"/>
    <cellStyle name="Normal 5 2 6 3 5 2 2" xfId="51597"/>
    <cellStyle name="Normal 5 2 6 3 5 3" xfId="37273"/>
    <cellStyle name="Normal 5 2 6 3 6" xfId="15699"/>
    <cellStyle name="Normal 5 2 6 3 6 2" xfId="44435"/>
    <cellStyle name="Normal 5 2 6 3 7" xfId="30111"/>
    <cellStyle name="Normal 5 2 6 4" xfId="1587"/>
    <cellStyle name="Normal 5 2 6 4 2" xfId="3385"/>
    <cellStyle name="Normal 5 2 6 4 2 2" xfId="7044"/>
    <cellStyle name="Normal 5 2 6 4 2 2 2" xfId="14304"/>
    <cellStyle name="Normal 5 2 6 4 2 2 2 2" xfId="28682"/>
    <cellStyle name="Normal 5 2 6 4 2 2 2 2 2" xfId="57416"/>
    <cellStyle name="Normal 5 2 6 4 2 2 2 3" xfId="43092"/>
    <cellStyle name="Normal 5 2 6 4 2 2 3" xfId="21519"/>
    <cellStyle name="Normal 5 2 6 4 2 2 3 2" xfId="50254"/>
    <cellStyle name="Normal 5 2 6 4 2 2 4" xfId="35930"/>
    <cellStyle name="Normal 5 2 6 4 2 3" xfId="10717"/>
    <cellStyle name="Normal 5 2 6 4 2 3 2" xfId="25100"/>
    <cellStyle name="Normal 5 2 6 4 2 3 2 2" xfId="53835"/>
    <cellStyle name="Normal 5 2 6 4 2 3 3" xfId="39511"/>
    <cellStyle name="Normal 5 2 6 4 2 4" xfId="17937"/>
    <cellStyle name="Normal 5 2 6 4 2 4 2" xfId="46673"/>
    <cellStyle name="Normal 5 2 6 4 2 5" xfId="32349"/>
    <cellStyle name="Normal 5 2 6 4 3" xfId="5254"/>
    <cellStyle name="Normal 5 2 6 4 3 2" xfId="12514"/>
    <cellStyle name="Normal 5 2 6 4 3 2 2" xfId="26892"/>
    <cellStyle name="Normal 5 2 6 4 3 2 2 2" xfId="55626"/>
    <cellStyle name="Normal 5 2 6 4 3 2 3" xfId="41302"/>
    <cellStyle name="Normal 5 2 6 4 3 3" xfId="19729"/>
    <cellStyle name="Normal 5 2 6 4 3 3 2" xfId="48464"/>
    <cellStyle name="Normal 5 2 6 4 3 4" xfId="34140"/>
    <cellStyle name="Normal 5 2 6 4 4" xfId="8927"/>
    <cellStyle name="Normal 5 2 6 4 4 2" xfId="23310"/>
    <cellStyle name="Normal 5 2 6 4 4 2 2" xfId="52045"/>
    <cellStyle name="Normal 5 2 6 4 4 3" xfId="37721"/>
    <cellStyle name="Normal 5 2 6 4 5" xfId="16147"/>
    <cellStyle name="Normal 5 2 6 4 5 2" xfId="44883"/>
    <cellStyle name="Normal 5 2 6 4 6" xfId="30559"/>
    <cellStyle name="Normal 5 2 6 5" xfId="2489"/>
    <cellStyle name="Normal 5 2 6 5 2" xfId="6149"/>
    <cellStyle name="Normal 5 2 6 5 2 2" xfId="13409"/>
    <cellStyle name="Normal 5 2 6 5 2 2 2" xfId="27787"/>
    <cellStyle name="Normal 5 2 6 5 2 2 2 2" xfId="56521"/>
    <cellStyle name="Normal 5 2 6 5 2 2 3" xfId="42197"/>
    <cellStyle name="Normal 5 2 6 5 2 3" xfId="20624"/>
    <cellStyle name="Normal 5 2 6 5 2 3 2" xfId="49359"/>
    <cellStyle name="Normal 5 2 6 5 2 4" xfId="35035"/>
    <cellStyle name="Normal 5 2 6 5 3" xfId="9822"/>
    <cellStyle name="Normal 5 2 6 5 3 2" xfId="24205"/>
    <cellStyle name="Normal 5 2 6 5 3 2 2" xfId="52940"/>
    <cellStyle name="Normal 5 2 6 5 3 3" xfId="38616"/>
    <cellStyle name="Normal 5 2 6 5 4" xfId="17042"/>
    <cellStyle name="Normal 5 2 6 5 4 2" xfId="45778"/>
    <cellStyle name="Normal 5 2 6 5 5" xfId="31454"/>
    <cellStyle name="Normal 5 2 6 6" xfId="4351"/>
    <cellStyle name="Normal 5 2 6 6 2" xfId="11619"/>
    <cellStyle name="Normal 5 2 6 6 2 2" xfId="25997"/>
    <cellStyle name="Normal 5 2 6 6 2 2 2" xfId="54731"/>
    <cellStyle name="Normal 5 2 6 6 2 3" xfId="40407"/>
    <cellStyle name="Normal 5 2 6 6 3" xfId="18834"/>
    <cellStyle name="Normal 5 2 6 6 3 2" xfId="47569"/>
    <cellStyle name="Normal 5 2 6 6 4" xfId="33245"/>
    <cellStyle name="Normal 5 2 6 7" xfId="8021"/>
    <cellStyle name="Normal 5 2 6 7 2" xfId="22415"/>
    <cellStyle name="Normal 5 2 6 7 2 2" xfId="51150"/>
    <cellStyle name="Normal 5 2 6 7 3" xfId="36826"/>
    <cellStyle name="Normal 5 2 6 8" xfId="15252"/>
    <cellStyle name="Normal 5 2 6 8 2" xfId="43988"/>
    <cellStyle name="Normal 5 2 6 9" xfId="29664"/>
    <cellStyle name="Normal 5 2 7" xfId="718"/>
    <cellStyle name="Normal 5 2 7 2" xfId="1169"/>
    <cellStyle name="Normal 5 2 7 2 2" xfId="2152"/>
    <cellStyle name="Normal 5 2 7 2 2 2" xfId="3944"/>
    <cellStyle name="Normal 5 2 7 2 2 2 2" xfId="7603"/>
    <cellStyle name="Normal 5 2 7 2 2 2 2 2" xfId="14863"/>
    <cellStyle name="Normal 5 2 7 2 2 2 2 2 2" xfId="29241"/>
    <cellStyle name="Normal 5 2 7 2 2 2 2 2 2 2" xfId="57975"/>
    <cellStyle name="Normal 5 2 7 2 2 2 2 2 3" xfId="43651"/>
    <cellStyle name="Normal 5 2 7 2 2 2 2 3" xfId="22078"/>
    <cellStyle name="Normal 5 2 7 2 2 2 2 3 2" xfId="50813"/>
    <cellStyle name="Normal 5 2 7 2 2 2 2 4" xfId="36489"/>
    <cellStyle name="Normal 5 2 7 2 2 2 3" xfId="11276"/>
    <cellStyle name="Normal 5 2 7 2 2 2 3 2" xfId="25659"/>
    <cellStyle name="Normal 5 2 7 2 2 2 3 2 2" xfId="54394"/>
    <cellStyle name="Normal 5 2 7 2 2 2 3 3" xfId="40070"/>
    <cellStyle name="Normal 5 2 7 2 2 2 4" xfId="18496"/>
    <cellStyle name="Normal 5 2 7 2 2 2 4 2" xfId="47232"/>
    <cellStyle name="Normal 5 2 7 2 2 2 5" xfId="32908"/>
    <cellStyle name="Normal 5 2 7 2 2 3" xfId="5813"/>
    <cellStyle name="Normal 5 2 7 2 2 3 2" xfId="13073"/>
    <cellStyle name="Normal 5 2 7 2 2 3 2 2" xfId="27451"/>
    <cellStyle name="Normal 5 2 7 2 2 3 2 2 2" xfId="56185"/>
    <cellStyle name="Normal 5 2 7 2 2 3 2 3" xfId="41861"/>
    <cellStyle name="Normal 5 2 7 2 2 3 3" xfId="20288"/>
    <cellStyle name="Normal 5 2 7 2 2 3 3 2" xfId="49023"/>
    <cellStyle name="Normal 5 2 7 2 2 3 4" xfId="34699"/>
    <cellStyle name="Normal 5 2 7 2 2 4" xfId="9486"/>
    <cellStyle name="Normal 5 2 7 2 2 4 2" xfId="23869"/>
    <cellStyle name="Normal 5 2 7 2 2 4 2 2" xfId="52604"/>
    <cellStyle name="Normal 5 2 7 2 2 4 3" xfId="38280"/>
    <cellStyle name="Normal 5 2 7 2 2 5" xfId="16706"/>
    <cellStyle name="Normal 5 2 7 2 2 5 2" xfId="45442"/>
    <cellStyle name="Normal 5 2 7 2 2 6" xfId="31118"/>
    <cellStyle name="Normal 5 2 7 2 3" xfId="3048"/>
    <cellStyle name="Normal 5 2 7 2 3 2" xfId="6708"/>
    <cellStyle name="Normal 5 2 7 2 3 2 2" xfId="13968"/>
    <cellStyle name="Normal 5 2 7 2 3 2 2 2" xfId="28346"/>
    <cellStyle name="Normal 5 2 7 2 3 2 2 2 2" xfId="57080"/>
    <cellStyle name="Normal 5 2 7 2 3 2 2 3" xfId="42756"/>
    <cellStyle name="Normal 5 2 7 2 3 2 3" xfId="21183"/>
    <cellStyle name="Normal 5 2 7 2 3 2 3 2" xfId="49918"/>
    <cellStyle name="Normal 5 2 7 2 3 2 4" xfId="35594"/>
    <cellStyle name="Normal 5 2 7 2 3 3" xfId="10381"/>
    <cellStyle name="Normal 5 2 7 2 3 3 2" xfId="24764"/>
    <cellStyle name="Normal 5 2 7 2 3 3 2 2" xfId="53499"/>
    <cellStyle name="Normal 5 2 7 2 3 3 3" xfId="39175"/>
    <cellStyle name="Normal 5 2 7 2 3 4" xfId="17601"/>
    <cellStyle name="Normal 5 2 7 2 3 4 2" xfId="46337"/>
    <cellStyle name="Normal 5 2 7 2 3 5" xfId="32013"/>
    <cellStyle name="Normal 5 2 7 2 4" xfId="4913"/>
    <cellStyle name="Normal 5 2 7 2 4 2" xfId="12178"/>
    <cellStyle name="Normal 5 2 7 2 4 2 2" xfId="26556"/>
    <cellStyle name="Normal 5 2 7 2 4 2 2 2" xfId="55290"/>
    <cellStyle name="Normal 5 2 7 2 4 2 3" xfId="40966"/>
    <cellStyle name="Normal 5 2 7 2 4 3" xfId="19393"/>
    <cellStyle name="Normal 5 2 7 2 4 3 2" xfId="48128"/>
    <cellStyle name="Normal 5 2 7 2 4 4" xfId="33804"/>
    <cellStyle name="Normal 5 2 7 2 5" xfId="8585"/>
    <cellStyle name="Normal 5 2 7 2 5 2" xfId="22974"/>
    <cellStyle name="Normal 5 2 7 2 5 2 2" xfId="51709"/>
    <cellStyle name="Normal 5 2 7 2 5 3" xfId="37385"/>
    <cellStyle name="Normal 5 2 7 2 6" xfId="15811"/>
    <cellStyle name="Normal 5 2 7 2 6 2" xfId="44547"/>
    <cellStyle name="Normal 5 2 7 2 7" xfId="30223"/>
    <cellStyle name="Normal 5 2 7 3" xfId="1705"/>
    <cellStyle name="Normal 5 2 7 3 2" xfId="3497"/>
    <cellStyle name="Normal 5 2 7 3 2 2" xfId="7156"/>
    <cellStyle name="Normal 5 2 7 3 2 2 2" xfId="14416"/>
    <cellStyle name="Normal 5 2 7 3 2 2 2 2" xfId="28794"/>
    <cellStyle name="Normal 5 2 7 3 2 2 2 2 2" xfId="57528"/>
    <cellStyle name="Normal 5 2 7 3 2 2 2 3" xfId="43204"/>
    <cellStyle name="Normal 5 2 7 3 2 2 3" xfId="21631"/>
    <cellStyle name="Normal 5 2 7 3 2 2 3 2" xfId="50366"/>
    <cellStyle name="Normal 5 2 7 3 2 2 4" xfId="36042"/>
    <cellStyle name="Normal 5 2 7 3 2 3" xfId="10829"/>
    <cellStyle name="Normal 5 2 7 3 2 3 2" xfId="25212"/>
    <cellStyle name="Normal 5 2 7 3 2 3 2 2" xfId="53947"/>
    <cellStyle name="Normal 5 2 7 3 2 3 3" xfId="39623"/>
    <cellStyle name="Normal 5 2 7 3 2 4" xfId="18049"/>
    <cellStyle name="Normal 5 2 7 3 2 4 2" xfId="46785"/>
    <cellStyle name="Normal 5 2 7 3 2 5" xfId="32461"/>
    <cellStyle name="Normal 5 2 7 3 3" xfId="5366"/>
    <cellStyle name="Normal 5 2 7 3 3 2" xfId="12626"/>
    <cellStyle name="Normal 5 2 7 3 3 2 2" xfId="27004"/>
    <cellStyle name="Normal 5 2 7 3 3 2 2 2" xfId="55738"/>
    <cellStyle name="Normal 5 2 7 3 3 2 3" xfId="41414"/>
    <cellStyle name="Normal 5 2 7 3 3 3" xfId="19841"/>
    <cellStyle name="Normal 5 2 7 3 3 3 2" xfId="48576"/>
    <cellStyle name="Normal 5 2 7 3 3 4" xfId="34252"/>
    <cellStyle name="Normal 5 2 7 3 4" xfId="9039"/>
    <cellStyle name="Normal 5 2 7 3 4 2" xfId="23422"/>
    <cellStyle name="Normal 5 2 7 3 4 2 2" xfId="52157"/>
    <cellStyle name="Normal 5 2 7 3 4 3" xfId="37833"/>
    <cellStyle name="Normal 5 2 7 3 5" xfId="16259"/>
    <cellStyle name="Normal 5 2 7 3 5 2" xfId="44995"/>
    <cellStyle name="Normal 5 2 7 3 6" xfId="30671"/>
    <cellStyle name="Normal 5 2 7 4" xfId="2601"/>
    <cellStyle name="Normal 5 2 7 4 2" xfId="6261"/>
    <cellStyle name="Normal 5 2 7 4 2 2" xfId="13521"/>
    <cellStyle name="Normal 5 2 7 4 2 2 2" xfId="27899"/>
    <cellStyle name="Normal 5 2 7 4 2 2 2 2" xfId="56633"/>
    <cellStyle name="Normal 5 2 7 4 2 2 3" xfId="42309"/>
    <cellStyle name="Normal 5 2 7 4 2 3" xfId="20736"/>
    <cellStyle name="Normal 5 2 7 4 2 3 2" xfId="49471"/>
    <cellStyle name="Normal 5 2 7 4 2 4" xfId="35147"/>
    <cellStyle name="Normal 5 2 7 4 3" xfId="9934"/>
    <cellStyle name="Normal 5 2 7 4 3 2" xfId="24317"/>
    <cellStyle name="Normal 5 2 7 4 3 2 2" xfId="53052"/>
    <cellStyle name="Normal 5 2 7 4 3 3" xfId="38728"/>
    <cellStyle name="Normal 5 2 7 4 4" xfId="17154"/>
    <cellStyle name="Normal 5 2 7 4 4 2" xfId="45890"/>
    <cellStyle name="Normal 5 2 7 4 5" xfId="31566"/>
    <cellStyle name="Normal 5 2 7 5" xfId="4465"/>
    <cellStyle name="Normal 5 2 7 5 2" xfId="11731"/>
    <cellStyle name="Normal 5 2 7 5 2 2" xfId="26109"/>
    <cellStyle name="Normal 5 2 7 5 2 2 2" xfId="54843"/>
    <cellStyle name="Normal 5 2 7 5 2 3" xfId="40519"/>
    <cellStyle name="Normal 5 2 7 5 3" xfId="18946"/>
    <cellStyle name="Normal 5 2 7 5 3 2" xfId="47681"/>
    <cellStyle name="Normal 5 2 7 5 4" xfId="33357"/>
    <cellStyle name="Normal 5 2 7 6" xfId="8138"/>
    <cellStyle name="Normal 5 2 7 6 2" xfId="22527"/>
    <cellStyle name="Normal 5 2 7 6 2 2" xfId="51262"/>
    <cellStyle name="Normal 5 2 7 6 3" xfId="36938"/>
    <cellStyle name="Normal 5 2 7 7" xfId="15364"/>
    <cellStyle name="Normal 5 2 7 7 2" xfId="44100"/>
    <cellStyle name="Normal 5 2 7 8" xfId="29776"/>
    <cellStyle name="Normal 5 2 8" xfId="945"/>
    <cellStyle name="Normal 5 2 8 2" xfId="1928"/>
    <cellStyle name="Normal 5 2 8 2 2" xfId="3720"/>
    <cellStyle name="Normal 5 2 8 2 2 2" xfId="7379"/>
    <cellStyle name="Normal 5 2 8 2 2 2 2" xfId="14639"/>
    <cellStyle name="Normal 5 2 8 2 2 2 2 2" xfId="29017"/>
    <cellStyle name="Normal 5 2 8 2 2 2 2 2 2" xfId="57751"/>
    <cellStyle name="Normal 5 2 8 2 2 2 2 3" xfId="43427"/>
    <cellStyle name="Normal 5 2 8 2 2 2 3" xfId="21854"/>
    <cellStyle name="Normal 5 2 8 2 2 2 3 2" xfId="50589"/>
    <cellStyle name="Normal 5 2 8 2 2 2 4" xfId="36265"/>
    <cellStyle name="Normal 5 2 8 2 2 3" xfId="11052"/>
    <cellStyle name="Normal 5 2 8 2 2 3 2" xfId="25435"/>
    <cellStyle name="Normal 5 2 8 2 2 3 2 2" xfId="54170"/>
    <cellStyle name="Normal 5 2 8 2 2 3 3" xfId="39846"/>
    <cellStyle name="Normal 5 2 8 2 2 4" xfId="18272"/>
    <cellStyle name="Normal 5 2 8 2 2 4 2" xfId="47008"/>
    <cellStyle name="Normal 5 2 8 2 2 5" xfId="32684"/>
    <cellStyle name="Normal 5 2 8 2 3" xfId="5589"/>
    <cellStyle name="Normal 5 2 8 2 3 2" xfId="12849"/>
    <cellStyle name="Normal 5 2 8 2 3 2 2" xfId="27227"/>
    <cellStyle name="Normal 5 2 8 2 3 2 2 2" xfId="55961"/>
    <cellStyle name="Normal 5 2 8 2 3 2 3" xfId="41637"/>
    <cellStyle name="Normal 5 2 8 2 3 3" xfId="20064"/>
    <cellStyle name="Normal 5 2 8 2 3 3 2" xfId="48799"/>
    <cellStyle name="Normal 5 2 8 2 3 4" xfId="34475"/>
    <cellStyle name="Normal 5 2 8 2 4" xfId="9262"/>
    <cellStyle name="Normal 5 2 8 2 4 2" xfId="23645"/>
    <cellStyle name="Normal 5 2 8 2 4 2 2" xfId="52380"/>
    <cellStyle name="Normal 5 2 8 2 4 3" xfId="38056"/>
    <cellStyle name="Normal 5 2 8 2 5" xfId="16482"/>
    <cellStyle name="Normal 5 2 8 2 5 2" xfId="45218"/>
    <cellStyle name="Normal 5 2 8 2 6" xfId="30894"/>
    <cellStyle name="Normal 5 2 8 3" xfId="2824"/>
    <cellStyle name="Normal 5 2 8 3 2" xfId="6484"/>
    <cellStyle name="Normal 5 2 8 3 2 2" xfId="13744"/>
    <cellStyle name="Normal 5 2 8 3 2 2 2" xfId="28122"/>
    <cellStyle name="Normal 5 2 8 3 2 2 2 2" xfId="56856"/>
    <cellStyle name="Normal 5 2 8 3 2 2 3" xfId="42532"/>
    <cellStyle name="Normal 5 2 8 3 2 3" xfId="20959"/>
    <cellStyle name="Normal 5 2 8 3 2 3 2" xfId="49694"/>
    <cellStyle name="Normal 5 2 8 3 2 4" xfId="35370"/>
    <cellStyle name="Normal 5 2 8 3 3" xfId="10157"/>
    <cellStyle name="Normal 5 2 8 3 3 2" xfId="24540"/>
    <cellStyle name="Normal 5 2 8 3 3 2 2" xfId="53275"/>
    <cellStyle name="Normal 5 2 8 3 3 3" xfId="38951"/>
    <cellStyle name="Normal 5 2 8 3 4" xfId="17377"/>
    <cellStyle name="Normal 5 2 8 3 4 2" xfId="46113"/>
    <cellStyle name="Normal 5 2 8 3 5" xfId="31789"/>
    <cellStyle name="Normal 5 2 8 4" xfId="4689"/>
    <cellStyle name="Normal 5 2 8 4 2" xfId="11954"/>
    <cellStyle name="Normal 5 2 8 4 2 2" xfId="26332"/>
    <cellStyle name="Normal 5 2 8 4 2 2 2" xfId="55066"/>
    <cellStyle name="Normal 5 2 8 4 2 3" xfId="40742"/>
    <cellStyle name="Normal 5 2 8 4 3" xfId="19169"/>
    <cellStyle name="Normal 5 2 8 4 3 2" xfId="47904"/>
    <cellStyle name="Normal 5 2 8 4 4" xfId="33580"/>
    <cellStyle name="Normal 5 2 8 5" xfId="8361"/>
    <cellStyle name="Normal 5 2 8 5 2" xfId="22750"/>
    <cellStyle name="Normal 5 2 8 5 2 2" xfId="51485"/>
    <cellStyle name="Normal 5 2 8 5 3" xfId="37161"/>
    <cellStyle name="Normal 5 2 8 6" xfId="15587"/>
    <cellStyle name="Normal 5 2 8 6 2" xfId="44323"/>
    <cellStyle name="Normal 5 2 8 7" xfId="29999"/>
    <cellStyle name="Normal 5 2 9" xfId="1445"/>
    <cellStyle name="Normal 5 2 9 2" xfId="3273"/>
    <cellStyle name="Normal 5 2 9 2 2" xfId="6932"/>
    <cellStyle name="Normal 5 2 9 2 2 2" xfId="14192"/>
    <cellStyle name="Normal 5 2 9 2 2 2 2" xfId="28570"/>
    <cellStyle name="Normal 5 2 9 2 2 2 2 2" xfId="57304"/>
    <cellStyle name="Normal 5 2 9 2 2 2 3" xfId="42980"/>
    <cellStyle name="Normal 5 2 9 2 2 3" xfId="21407"/>
    <cellStyle name="Normal 5 2 9 2 2 3 2" xfId="50142"/>
    <cellStyle name="Normal 5 2 9 2 2 4" xfId="35818"/>
    <cellStyle name="Normal 5 2 9 2 3" xfId="10605"/>
    <cellStyle name="Normal 5 2 9 2 3 2" xfId="24988"/>
    <cellStyle name="Normal 5 2 9 2 3 2 2" xfId="53723"/>
    <cellStyle name="Normal 5 2 9 2 3 3" xfId="39399"/>
    <cellStyle name="Normal 5 2 9 2 4" xfId="17825"/>
    <cellStyle name="Normal 5 2 9 2 4 2" xfId="46561"/>
    <cellStyle name="Normal 5 2 9 2 5" xfId="32237"/>
    <cellStyle name="Normal 5 2 9 3" xfId="5140"/>
    <cellStyle name="Normal 5 2 9 3 2" xfId="12402"/>
    <cellStyle name="Normal 5 2 9 3 2 2" xfId="26780"/>
    <cellStyle name="Normal 5 2 9 3 2 2 2" xfId="55514"/>
    <cellStyle name="Normal 5 2 9 3 2 3" xfId="41190"/>
    <cellStyle name="Normal 5 2 9 3 3" xfId="19617"/>
    <cellStyle name="Normal 5 2 9 3 3 2" xfId="48352"/>
    <cellStyle name="Normal 5 2 9 3 4" xfId="34028"/>
    <cellStyle name="Normal 5 2 9 4" xfId="8812"/>
    <cellStyle name="Normal 5 2 9 4 2" xfId="23198"/>
    <cellStyle name="Normal 5 2 9 4 2 2" xfId="51933"/>
    <cellStyle name="Normal 5 2 9 4 3" xfId="37609"/>
    <cellStyle name="Normal 5 2 9 5" xfId="16035"/>
    <cellStyle name="Normal 5 2 9 5 2" xfId="44771"/>
    <cellStyle name="Normal 5 2 9 6" xfId="30447"/>
    <cellStyle name="Normal 5 3" xfId="187"/>
    <cellStyle name="Normal 5 3 10" xfId="4227"/>
    <cellStyle name="Normal 5 3 10 2" xfId="11508"/>
    <cellStyle name="Normal 5 3 10 2 2" xfId="25888"/>
    <cellStyle name="Normal 5 3 10 2 2 2" xfId="54622"/>
    <cellStyle name="Normal 5 3 10 2 3" xfId="40298"/>
    <cellStyle name="Normal 5 3 10 3" xfId="18725"/>
    <cellStyle name="Normal 5 3 10 3 2" xfId="47460"/>
    <cellStyle name="Normal 5 3 10 4" xfId="33136"/>
    <cellStyle name="Normal 5 3 11" xfId="7896"/>
    <cellStyle name="Normal 5 3 11 2" xfId="22306"/>
    <cellStyle name="Normal 5 3 11 2 2" xfId="51041"/>
    <cellStyle name="Normal 5 3 11 3" xfId="36717"/>
    <cellStyle name="Normal 5 3 12" xfId="15143"/>
    <cellStyle name="Normal 5 3 12 2" xfId="43879"/>
    <cellStyle name="Normal 5 3 13" xfId="29555"/>
    <cellStyle name="Normal 5 3 2" xfId="289"/>
    <cellStyle name="Normal 5 3 2 10" xfId="7916"/>
    <cellStyle name="Normal 5 3 2 10 2" xfId="22320"/>
    <cellStyle name="Normal 5 3 2 10 2 2" xfId="51055"/>
    <cellStyle name="Normal 5 3 2 10 3" xfId="36731"/>
    <cellStyle name="Normal 5 3 2 11" xfId="15157"/>
    <cellStyle name="Normal 5 3 2 11 2" xfId="43893"/>
    <cellStyle name="Normal 5 3 2 12" xfId="29569"/>
    <cellStyle name="Normal 5 3 2 2" xfId="363"/>
    <cellStyle name="Normal 5 3 2 2 10" xfId="15185"/>
    <cellStyle name="Normal 5 3 2 2 10 2" xfId="43921"/>
    <cellStyle name="Normal 5 3 2 2 11" xfId="29597"/>
    <cellStyle name="Normal 5 3 2 2 2" xfId="463"/>
    <cellStyle name="Normal 5 3 2 2 2 10" xfId="29653"/>
    <cellStyle name="Normal 5 3 2 2 2 2" xfId="663"/>
    <cellStyle name="Normal 5 3 2 2 2 2 2" xfId="935"/>
    <cellStyle name="Normal 5 3 2 2 2 2 2 2" xfId="1382"/>
    <cellStyle name="Normal 5 3 2 2 2 2 2 2 2" xfId="2365"/>
    <cellStyle name="Normal 5 3 2 2 2 2 2 2 2 2" xfId="4157"/>
    <cellStyle name="Normal 5 3 2 2 2 2 2 2 2 2 2" xfId="7816"/>
    <cellStyle name="Normal 5 3 2 2 2 2 2 2 2 2 2 2" xfId="15076"/>
    <cellStyle name="Normal 5 3 2 2 2 2 2 2 2 2 2 2 2" xfId="29454"/>
    <cellStyle name="Normal 5 3 2 2 2 2 2 2 2 2 2 2 2 2" xfId="58188"/>
    <cellStyle name="Normal 5 3 2 2 2 2 2 2 2 2 2 2 3" xfId="43864"/>
    <cellStyle name="Normal 5 3 2 2 2 2 2 2 2 2 2 3" xfId="22291"/>
    <cellStyle name="Normal 5 3 2 2 2 2 2 2 2 2 2 3 2" xfId="51026"/>
    <cellStyle name="Normal 5 3 2 2 2 2 2 2 2 2 2 4" xfId="36702"/>
    <cellStyle name="Normal 5 3 2 2 2 2 2 2 2 2 3" xfId="11489"/>
    <cellStyle name="Normal 5 3 2 2 2 2 2 2 2 2 3 2" xfId="25872"/>
    <cellStyle name="Normal 5 3 2 2 2 2 2 2 2 2 3 2 2" xfId="54607"/>
    <cellStyle name="Normal 5 3 2 2 2 2 2 2 2 2 3 3" xfId="40283"/>
    <cellStyle name="Normal 5 3 2 2 2 2 2 2 2 2 4" xfId="18709"/>
    <cellStyle name="Normal 5 3 2 2 2 2 2 2 2 2 4 2" xfId="47445"/>
    <cellStyle name="Normal 5 3 2 2 2 2 2 2 2 2 5" xfId="33121"/>
    <cellStyle name="Normal 5 3 2 2 2 2 2 2 2 3" xfId="6026"/>
    <cellStyle name="Normal 5 3 2 2 2 2 2 2 2 3 2" xfId="13286"/>
    <cellStyle name="Normal 5 3 2 2 2 2 2 2 2 3 2 2" xfId="27664"/>
    <cellStyle name="Normal 5 3 2 2 2 2 2 2 2 3 2 2 2" xfId="56398"/>
    <cellStyle name="Normal 5 3 2 2 2 2 2 2 2 3 2 3" xfId="42074"/>
    <cellStyle name="Normal 5 3 2 2 2 2 2 2 2 3 3" xfId="20501"/>
    <cellStyle name="Normal 5 3 2 2 2 2 2 2 2 3 3 2" xfId="49236"/>
    <cellStyle name="Normal 5 3 2 2 2 2 2 2 2 3 4" xfId="34912"/>
    <cellStyle name="Normal 5 3 2 2 2 2 2 2 2 4" xfId="9699"/>
    <cellStyle name="Normal 5 3 2 2 2 2 2 2 2 4 2" xfId="24082"/>
    <cellStyle name="Normal 5 3 2 2 2 2 2 2 2 4 2 2" xfId="52817"/>
    <cellStyle name="Normal 5 3 2 2 2 2 2 2 2 4 3" xfId="38493"/>
    <cellStyle name="Normal 5 3 2 2 2 2 2 2 2 5" xfId="16919"/>
    <cellStyle name="Normal 5 3 2 2 2 2 2 2 2 5 2" xfId="45655"/>
    <cellStyle name="Normal 5 3 2 2 2 2 2 2 2 6" xfId="31331"/>
    <cellStyle name="Normal 5 3 2 2 2 2 2 2 3" xfId="3261"/>
    <cellStyle name="Normal 5 3 2 2 2 2 2 2 3 2" xfId="6921"/>
    <cellStyle name="Normal 5 3 2 2 2 2 2 2 3 2 2" xfId="14181"/>
    <cellStyle name="Normal 5 3 2 2 2 2 2 2 3 2 2 2" xfId="28559"/>
    <cellStyle name="Normal 5 3 2 2 2 2 2 2 3 2 2 2 2" xfId="57293"/>
    <cellStyle name="Normal 5 3 2 2 2 2 2 2 3 2 2 3" xfId="42969"/>
    <cellStyle name="Normal 5 3 2 2 2 2 2 2 3 2 3" xfId="21396"/>
    <cellStyle name="Normal 5 3 2 2 2 2 2 2 3 2 3 2" xfId="50131"/>
    <cellStyle name="Normal 5 3 2 2 2 2 2 2 3 2 4" xfId="35807"/>
    <cellStyle name="Normal 5 3 2 2 2 2 2 2 3 3" xfId="10594"/>
    <cellStyle name="Normal 5 3 2 2 2 2 2 2 3 3 2" xfId="24977"/>
    <cellStyle name="Normal 5 3 2 2 2 2 2 2 3 3 2 2" xfId="53712"/>
    <cellStyle name="Normal 5 3 2 2 2 2 2 2 3 3 3" xfId="39388"/>
    <cellStyle name="Normal 5 3 2 2 2 2 2 2 3 4" xfId="17814"/>
    <cellStyle name="Normal 5 3 2 2 2 2 2 2 3 4 2" xfId="46550"/>
    <cellStyle name="Normal 5 3 2 2 2 2 2 2 3 5" xfId="32226"/>
    <cellStyle name="Normal 5 3 2 2 2 2 2 2 4" xfId="5126"/>
    <cellStyle name="Normal 5 3 2 2 2 2 2 2 4 2" xfId="12391"/>
    <cellStyle name="Normal 5 3 2 2 2 2 2 2 4 2 2" xfId="26769"/>
    <cellStyle name="Normal 5 3 2 2 2 2 2 2 4 2 2 2" xfId="55503"/>
    <cellStyle name="Normal 5 3 2 2 2 2 2 2 4 2 3" xfId="41179"/>
    <cellStyle name="Normal 5 3 2 2 2 2 2 2 4 3" xfId="19606"/>
    <cellStyle name="Normal 5 3 2 2 2 2 2 2 4 3 2" xfId="48341"/>
    <cellStyle name="Normal 5 3 2 2 2 2 2 2 4 4" xfId="34017"/>
    <cellStyle name="Normal 5 3 2 2 2 2 2 2 5" xfId="8798"/>
    <cellStyle name="Normal 5 3 2 2 2 2 2 2 5 2" xfId="23187"/>
    <cellStyle name="Normal 5 3 2 2 2 2 2 2 5 2 2" xfId="51922"/>
    <cellStyle name="Normal 5 3 2 2 2 2 2 2 5 3" xfId="37598"/>
    <cellStyle name="Normal 5 3 2 2 2 2 2 2 6" xfId="16024"/>
    <cellStyle name="Normal 5 3 2 2 2 2 2 2 6 2" xfId="44760"/>
    <cellStyle name="Normal 5 3 2 2 2 2 2 2 7" xfId="30436"/>
    <cellStyle name="Normal 5 3 2 2 2 2 2 3" xfId="1918"/>
    <cellStyle name="Normal 5 3 2 2 2 2 2 3 2" xfId="3710"/>
    <cellStyle name="Normal 5 3 2 2 2 2 2 3 2 2" xfId="7369"/>
    <cellStyle name="Normal 5 3 2 2 2 2 2 3 2 2 2" xfId="14629"/>
    <cellStyle name="Normal 5 3 2 2 2 2 2 3 2 2 2 2" xfId="29007"/>
    <cellStyle name="Normal 5 3 2 2 2 2 2 3 2 2 2 2 2" xfId="57741"/>
    <cellStyle name="Normal 5 3 2 2 2 2 2 3 2 2 2 3" xfId="43417"/>
    <cellStyle name="Normal 5 3 2 2 2 2 2 3 2 2 3" xfId="21844"/>
    <cellStyle name="Normal 5 3 2 2 2 2 2 3 2 2 3 2" xfId="50579"/>
    <cellStyle name="Normal 5 3 2 2 2 2 2 3 2 2 4" xfId="36255"/>
    <cellStyle name="Normal 5 3 2 2 2 2 2 3 2 3" xfId="11042"/>
    <cellStyle name="Normal 5 3 2 2 2 2 2 3 2 3 2" xfId="25425"/>
    <cellStyle name="Normal 5 3 2 2 2 2 2 3 2 3 2 2" xfId="54160"/>
    <cellStyle name="Normal 5 3 2 2 2 2 2 3 2 3 3" xfId="39836"/>
    <cellStyle name="Normal 5 3 2 2 2 2 2 3 2 4" xfId="18262"/>
    <cellStyle name="Normal 5 3 2 2 2 2 2 3 2 4 2" xfId="46998"/>
    <cellStyle name="Normal 5 3 2 2 2 2 2 3 2 5" xfId="32674"/>
    <cellStyle name="Normal 5 3 2 2 2 2 2 3 3" xfId="5579"/>
    <cellStyle name="Normal 5 3 2 2 2 2 2 3 3 2" xfId="12839"/>
    <cellStyle name="Normal 5 3 2 2 2 2 2 3 3 2 2" xfId="27217"/>
    <cellStyle name="Normal 5 3 2 2 2 2 2 3 3 2 2 2" xfId="55951"/>
    <cellStyle name="Normal 5 3 2 2 2 2 2 3 3 2 3" xfId="41627"/>
    <cellStyle name="Normal 5 3 2 2 2 2 2 3 3 3" xfId="20054"/>
    <cellStyle name="Normal 5 3 2 2 2 2 2 3 3 3 2" xfId="48789"/>
    <cellStyle name="Normal 5 3 2 2 2 2 2 3 3 4" xfId="34465"/>
    <cellStyle name="Normal 5 3 2 2 2 2 2 3 4" xfId="9252"/>
    <cellStyle name="Normal 5 3 2 2 2 2 2 3 4 2" xfId="23635"/>
    <cellStyle name="Normal 5 3 2 2 2 2 2 3 4 2 2" xfId="52370"/>
    <cellStyle name="Normal 5 3 2 2 2 2 2 3 4 3" xfId="38046"/>
    <cellStyle name="Normal 5 3 2 2 2 2 2 3 5" xfId="16472"/>
    <cellStyle name="Normal 5 3 2 2 2 2 2 3 5 2" xfId="45208"/>
    <cellStyle name="Normal 5 3 2 2 2 2 2 3 6" xfId="30884"/>
    <cellStyle name="Normal 5 3 2 2 2 2 2 4" xfId="2814"/>
    <cellStyle name="Normal 5 3 2 2 2 2 2 4 2" xfId="6474"/>
    <cellStyle name="Normal 5 3 2 2 2 2 2 4 2 2" xfId="13734"/>
    <cellStyle name="Normal 5 3 2 2 2 2 2 4 2 2 2" xfId="28112"/>
    <cellStyle name="Normal 5 3 2 2 2 2 2 4 2 2 2 2" xfId="56846"/>
    <cellStyle name="Normal 5 3 2 2 2 2 2 4 2 2 3" xfId="42522"/>
    <cellStyle name="Normal 5 3 2 2 2 2 2 4 2 3" xfId="20949"/>
    <cellStyle name="Normal 5 3 2 2 2 2 2 4 2 3 2" xfId="49684"/>
    <cellStyle name="Normal 5 3 2 2 2 2 2 4 2 4" xfId="35360"/>
    <cellStyle name="Normal 5 3 2 2 2 2 2 4 3" xfId="10147"/>
    <cellStyle name="Normal 5 3 2 2 2 2 2 4 3 2" xfId="24530"/>
    <cellStyle name="Normal 5 3 2 2 2 2 2 4 3 2 2" xfId="53265"/>
    <cellStyle name="Normal 5 3 2 2 2 2 2 4 3 3" xfId="38941"/>
    <cellStyle name="Normal 5 3 2 2 2 2 2 4 4" xfId="17367"/>
    <cellStyle name="Normal 5 3 2 2 2 2 2 4 4 2" xfId="46103"/>
    <cellStyle name="Normal 5 3 2 2 2 2 2 4 5" xfId="31779"/>
    <cellStyle name="Normal 5 3 2 2 2 2 2 5" xfId="4679"/>
    <cellStyle name="Normal 5 3 2 2 2 2 2 5 2" xfId="11944"/>
    <cellStyle name="Normal 5 3 2 2 2 2 2 5 2 2" xfId="26322"/>
    <cellStyle name="Normal 5 3 2 2 2 2 2 5 2 2 2" xfId="55056"/>
    <cellStyle name="Normal 5 3 2 2 2 2 2 5 2 3" xfId="40732"/>
    <cellStyle name="Normal 5 3 2 2 2 2 2 5 3" xfId="19159"/>
    <cellStyle name="Normal 5 3 2 2 2 2 2 5 3 2" xfId="47894"/>
    <cellStyle name="Normal 5 3 2 2 2 2 2 5 4" xfId="33570"/>
    <cellStyle name="Normal 5 3 2 2 2 2 2 6" xfId="8351"/>
    <cellStyle name="Normal 5 3 2 2 2 2 2 6 2" xfId="22740"/>
    <cellStyle name="Normal 5 3 2 2 2 2 2 6 2 2" xfId="51475"/>
    <cellStyle name="Normal 5 3 2 2 2 2 2 6 3" xfId="37151"/>
    <cellStyle name="Normal 5 3 2 2 2 2 2 7" xfId="15577"/>
    <cellStyle name="Normal 5 3 2 2 2 2 2 7 2" xfId="44313"/>
    <cellStyle name="Normal 5 3 2 2 2 2 2 8" xfId="29989"/>
    <cellStyle name="Normal 5 3 2 2 2 2 3" xfId="1158"/>
    <cellStyle name="Normal 5 3 2 2 2 2 3 2" xfId="2141"/>
    <cellStyle name="Normal 5 3 2 2 2 2 3 2 2" xfId="3933"/>
    <cellStyle name="Normal 5 3 2 2 2 2 3 2 2 2" xfId="7592"/>
    <cellStyle name="Normal 5 3 2 2 2 2 3 2 2 2 2" xfId="14852"/>
    <cellStyle name="Normal 5 3 2 2 2 2 3 2 2 2 2 2" xfId="29230"/>
    <cellStyle name="Normal 5 3 2 2 2 2 3 2 2 2 2 2 2" xfId="57964"/>
    <cellStyle name="Normal 5 3 2 2 2 2 3 2 2 2 2 3" xfId="43640"/>
    <cellStyle name="Normal 5 3 2 2 2 2 3 2 2 2 3" xfId="22067"/>
    <cellStyle name="Normal 5 3 2 2 2 2 3 2 2 2 3 2" xfId="50802"/>
    <cellStyle name="Normal 5 3 2 2 2 2 3 2 2 2 4" xfId="36478"/>
    <cellStyle name="Normal 5 3 2 2 2 2 3 2 2 3" xfId="11265"/>
    <cellStyle name="Normal 5 3 2 2 2 2 3 2 2 3 2" xfId="25648"/>
    <cellStyle name="Normal 5 3 2 2 2 2 3 2 2 3 2 2" xfId="54383"/>
    <cellStyle name="Normal 5 3 2 2 2 2 3 2 2 3 3" xfId="40059"/>
    <cellStyle name="Normal 5 3 2 2 2 2 3 2 2 4" xfId="18485"/>
    <cellStyle name="Normal 5 3 2 2 2 2 3 2 2 4 2" xfId="47221"/>
    <cellStyle name="Normal 5 3 2 2 2 2 3 2 2 5" xfId="32897"/>
    <cellStyle name="Normal 5 3 2 2 2 2 3 2 3" xfId="5802"/>
    <cellStyle name="Normal 5 3 2 2 2 2 3 2 3 2" xfId="13062"/>
    <cellStyle name="Normal 5 3 2 2 2 2 3 2 3 2 2" xfId="27440"/>
    <cellStyle name="Normal 5 3 2 2 2 2 3 2 3 2 2 2" xfId="56174"/>
    <cellStyle name="Normal 5 3 2 2 2 2 3 2 3 2 3" xfId="41850"/>
    <cellStyle name="Normal 5 3 2 2 2 2 3 2 3 3" xfId="20277"/>
    <cellStyle name="Normal 5 3 2 2 2 2 3 2 3 3 2" xfId="49012"/>
    <cellStyle name="Normal 5 3 2 2 2 2 3 2 3 4" xfId="34688"/>
    <cellStyle name="Normal 5 3 2 2 2 2 3 2 4" xfId="9475"/>
    <cellStyle name="Normal 5 3 2 2 2 2 3 2 4 2" xfId="23858"/>
    <cellStyle name="Normal 5 3 2 2 2 2 3 2 4 2 2" xfId="52593"/>
    <cellStyle name="Normal 5 3 2 2 2 2 3 2 4 3" xfId="38269"/>
    <cellStyle name="Normal 5 3 2 2 2 2 3 2 5" xfId="16695"/>
    <cellStyle name="Normal 5 3 2 2 2 2 3 2 5 2" xfId="45431"/>
    <cellStyle name="Normal 5 3 2 2 2 2 3 2 6" xfId="31107"/>
    <cellStyle name="Normal 5 3 2 2 2 2 3 3" xfId="3037"/>
    <cellStyle name="Normal 5 3 2 2 2 2 3 3 2" xfId="6697"/>
    <cellStyle name="Normal 5 3 2 2 2 2 3 3 2 2" xfId="13957"/>
    <cellStyle name="Normal 5 3 2 2 2 2 3 3 2 2 2" xfId="28335"/>
    <cellStyle name="Normal 5 3 2 2 2 2 3 3 2 2 2 2" xfId="57069"/>
    <cellStyle name="Normal 5 3 2 2 2 2 3 3 2 2 3" xfId="42745"/>
    <cellStyle name="Normal 5 3 2 2 2 2 3 3 2 3" xfId="21172"/>
    <cellStyle name="Normal 5 3 2 2 2 2 3 3 2 3 2" xfId="49907"/>
    <cellStyle name="Normal 5 3 2 2 2 2 3 3 2 4" xfId="35583"/>
    <cellStyle name="Normal 5 3 2 2 2 2 3 3 3" xfId="10370"/>
    <cellStyle name="Normal 5 3 2 2 2 2 3 3 3 2" xfId="24753"/>
    <cellStyle name="Normal 5 3 2 2 2 2 3 3 3 2 2" xfId="53488"/>
    <cellStyle name="Normal 5 3 2 2 2 2 3 3 3 3" xfId="39164"/>
    <cellStyle name="Normal 5 3 2 2 2 2 3 3 4" xfId="17590"/>
    <cellStyle name="Normal 5 3 2 2 2 2 3 3 4 2" xfId="46326"/>
    <cellStyle name="Normal 5 3 2 2 2 2 3 3 5" xfId="32002"/>
    <cellStyle name="Normal 5 3 2 2 2 2 3 4" xfId="4902"/>
    <cellStyle name="Normal 5 3 2 2 2 2 3 4 2" xfId="12167"/>
    <cellStyle name="Normal 5 3 2 2 2 2 3 4 2 2" xfId="26545"/>
    <cellStyle name="Normal 5 3 2 2 2 2 3 4 2 2 2" xfId="55279"/>
    <cellStyle name="Normal 5 3 2 2 2 2 3 4 2 3" xfId="40955"/>
    <cellStyle name="Normal 5 3 2 2 2 2 3 4 3" xfId="19382"/>
    <cellStyle name="Normal 5 3 2 2 2 2 3 4 3 2" xfId="48117"/>
    <cellStyle name="Normal 5 3 2 2 2 2 3 4 4" xfId="33793"/>
    <cellStyle name="Normal 5 3 2 2 2 2 3 5" xfId="8574"/>
    <cellStyle name="Normal 5 3 2 2 2 2 3 5 2" xfId="22963"/>
    <cellStyle name="Normal 5 3 2 2 2 2 3 5 2 2" xfId="51698"/>
    <cellStyle name="Normal 5 3 2 2 2 2 3 5 3" xfId="37374"/>
    <cellStyle name="Normal 5 3 2 2 2 2 3 6" xfId="15800"/>
    <cellStyle name="Normal 5 3 2 2 2 2 3 6 2" xfId="44536"/>
    <cellStyle name="Normal 5 3 2 2 2 2 3 7" xfId="30212"/>
    <cellStyle name="Normal 5 3 2 2 2 2 4" xfId="1690"/>
    <cellStyle name="Normal 5 3 2 2 2 2 4 2" xfId="3486"/>
    <cellStyle name="Normal 5 3 2 2 2 2 4 2 2" xfId="7145"/>
    <cellStyle name="Normal 5 3 2 2 2 2 4 2 2 2" xfId="14405"/>
    <cellStyle name="Normal 5 3 2 2 2 2 4 2 2 2 2" xfId="28783"/>
    <cellStyle name="Normal 5 3 2 2 2 2 4 2 2 2 2 2" xfId="57517"/>
    <cellStyle name="Normal 5 3 2 2 2 2 4 2 2 2 3" xfId="43193"/>
    <cellStyle name="Normal 5 3 2 2 2 2 4 2 2 3" xfId="21620"/>
    <cellStyle name="Normal 5 3 2 2 2 2 4 2 2 3 2" xfId="50355"/>
    <cellStyle name="Normal 5 3 2 2 2 2 4 2 2 4" xfId="36031"/>
    <cellStyle name="Normal 5 3 2 2 2 2 4 2 3" xfId="10818"/>
    <cellStyle name="Normal 5 3 2 2 2 2 4 2 3 2" xfId="25201"/>
    <cellStyle name="Normal 5 3 2 2 2 2 4 2 3 2 2" xfId="53936"/>
    <cellStyle name="Normal 5 3 2 2 2 2 4 2 3 3" xfId="39612"/>
    <cellStyle name="Normal 5 3 2 2 2 2 4 2 4" xfId="18038"/>
    <cellStyle name="Normal 5 3 2 2 2 2 4 2 4 2" xfId="46774"/>
    <cellStyle name="Normal 5 3 2 2 2 2 4 2 5" xfId="32450"/>
    <cellStyle name="Normal 5 3 2 2 2 2 4 3" xfId="5355"/>
    <cellStyle name="Normal 5 3 2 2 2 2 4 3 2" xfId="12615"/>
    <cellStyle name="Normal 5 3 2 2 2 2 4 3 2 2" xfId="26993"/>
    <cellStyle name="Normal 5 3 2 2 2 2 4 3 2 2 2" xfId="55727"/>
    <cellStyle name="Normal 5 3 2 2 2 2 4 3 2 3" xfId="41403"/>
    <cellStyle name="Normal 5 3 2 2 2 2 4 3 3" xfId="19830"/>
    <cellStyle name="Normal 5 3 2 2 2 2 4 3 3 2" xfId="48565"/>
    <cellStyle name="Normal 5 3 2 2 2 2 4 3 4" xfId="34241"/>
    <cellStyle name="Normal 5 3 2 2 2 2 4 4" xfId="9028"/>
    <cellStyle name="Normal 5 3 2 2 2 2 4 4 2" xfId="23411"/>
    <cellStyle name="Normal 5 3 2 2 2 2 4 4 2 2" xfId="52146"/>
    <cellStyle name="Normal 5 3 2 2 2 2 4 4 3" xfId="37822"/>
    <cellStyle name="Normal 5 3 2 2 2 2 4 5" xfId="16248"/>
    <cellStyle name="Normal 5 3 2 2 2 2 4 5 2" xfId="44984"/>
    <cellStyle name="Normal 5 3 2 2 2 2 4 6" xfId="30660"/>
    <cellStyle name="Normal 5 3 2 2 2 2 5" xfId="2590"/>
    <cellStyle name="Normal 5 3 2 2 2 2 5 2" xfId="6250"/>
    <cellStyle name="Normal 5 3 2 2 2 2 5 2 2" xfId="13510"/>
    <cellStyle name="Normal 5 3 2 2 2 2 5 2 2 2" xfId="27888"/>
    <cellStyle name="Normal 5 3 2 2 2 2 5 2 2 2 2" xfId="56622"/>
    <cellStyle name="Normal 5 3 2 2 2 2 5 2 2 3" xfId="42298"/>
    <cellStyle name="Normal 5 3 2 2 2 2 5 2 3" xfId="20725"/>
    <cellStyle name="Normal 5 3 2 2 2 2 5 2 3 2" xfId="49460"/>
    <cellStyle name="Normal 5 3 2 2 2 2 5 2 4" xfId="35136"/>
    <cellStyle name="Normal 5 3 2 2 2 2 5 3" xfId="9923"/>
    <cellStyle name="Normal 5 3 2 2 2 2 5 3 2" xfId="24306"/>
    <cellStyle name="Normal 5 3 2 2 2 2 5 3 2 2" xfId="53041"/>
    <cellStyle name="Normal 5 3 2 2 2 2 5 3 3" xfId="38717"/>
    <cellStyle name="Normal 5 3 2 2 2 2 5 4" xfId="17143"/>
    <cellStyle name="Normal 5 3 2 2 2 2 5 4 2" xfId="45879"/>
    <cellStyle name="Normal 5 3 2 2 2 2 5 5" xfId="31555"/>
    <cellStyle name="Normal 5 3 2 2 2 2 6" xfId="4453"/>
    <cellStyle name="Normal 5 3 2 2 2 2 6 2" xfId="11720"/>
    <cellStyle name="Normal 5 3 2 2 2 2 6 2 2" xfId="26098"/>
    <cellStyle name="Normal 5 3 2 2 2 2 6 2 2 2" xfId="54832"/>
    <cellStyle name="Normal 5 3 2 2 2 2 6 2 3" xfId="40508"/>
    <cellStyle name="Normal 5 3 2 2 2 2 6 3" xfId="18935"/>
    <cellStyle name="Normal 5 3 2 2 2 2 6 3 2" xfId="47670"/>
    <cellStyle name="Normal 5 3 2 2 2 2 6 4" xfId="33346"/>
    <cellStyle name="Normal 5 3 2 2 2 2 7" xfId="8124"/>
    <cellStyle name="Normal 5 3 2 2 2 2 7 2" xfId="22516"/>
    <cellStyle name="Normal 5 3 2 2 2 2 7 2 2" xfId="51251"/>
    <cellStyle name="Normal 5 3 2 2 2 2 7 3" xfId="36927"/>
    <cellStyle name="Normal 5 3 2 2 2 2 8" xfId="15353"/>
    <cellStyle name="Normal 5 3 2 2 2 2 8 2" xfId="44089"/>
    <cellStyle name="Normal 5 3 2 2 2 2 9" xfId="29765"/>
    <cellStyle name="Normal 5 3 2 2 2 3" xfId="821"/>
    <cellStyle name="Normal 5 3 2 2 2 3 2" xfId="1270"/>
    <cellStyle name="Normal 5 3 2 2 2 3 2 2" xfId="2253"/>
    <cellStyle name="Normal 5 3 2 2 2 3 2 2 2" xfId="4045"/>
    <cellStyle name="Normal 5 3 2 2 2 3 2 2 2 2" xfId="7704"/>
    <cellStyle name="Normal 5 3 2 2 2 3 2 2 2 2 2" xfId="14964"/>
    <cellStyle name="Normal 5 3 2 2 2 3 2 2 2 2 2 2" xfId="29342"/>
    <cellStyle name="Normal 5 3 2 2 2 3 2 2 2 2 2 2 2" xfId="58076"/>
    <cellStyle name="Normal 5 3 2 2 2 3 2 2 2 2 2 3" xfId="43752"/>
    <cellStyle name="Normal 5 3 2 2 2 3 2 2 2 2 3" xfId="22179"/>
    <cellStyle name="Normal 5 3 2 2 2 3 2 2 2 2 3 2" xfId="50914"/>
    <cellStyle name="Normal 5 3 2 2 2 3 2 2 2 2 4" xfId="36590"/>
    <cellStyle name="Normal 5 3 2 2 2 3 2 2 2 3" xfId="11377"/>
    <cellStyle name="Normal 5 3 2 2 2 3 2 2 2 3 2" xfId="25760"/>
    <cellStyle name="Normal 5 3 2 2 2 3 2 2 2 3 2 2" xfId="54495"/>
    <cellStyle name="Normal 5 3 2 2 2 3 2 2 2 3 3" xfId="40171"/>
    <cellStyle name="Normal 5 3 2 2 2 3 2 2 2 4" xfId="18597"/>
    <cellStyle name="Normal 5 3 2 2 2 3 2 2 2 4 2" xfId="47333"/>
    <cellStyle name="Normal 5 3 2 2 2 3 2 2 2 5" xfId="33009"/>
    <cellStyle name="Normal 5 3 2 2 2 3 2 2 3" xfId="5914"/>
    <cellStyle name="Normal 5 3 2 2 2 3 2 2 3 2" xfId="13174"/>
    <cellStyle name="Normal 5 3 2 2 2 3 2 2 3 2 2" xfId="27552"/>
    <cellStyle name="Normal 5 3 2 2 2 3 2 2 3 2 2 2" xfId="56286"/>
    <cellStyle name="Normal 5 3 2 2 2 3 2 2 3 2 3" xfId="41962"/>
    <cellStyle name="Normal 5 3 2 2 2 3 2 2 3 3" xfId="20389"/>
    <cellStyle name="Normal 5 3 2 2 2 3 2 2 3 3 2" xfId="49124"/>
    <cellStyle name="Normal 5 3 2 2 2 3 2 2 3 4" xfId="34800"/>
    <cellStyle name="Normal 5 3 2 2 2 3 2 2 4" xfId="9587"/>
    <cellStyle name="Normal 5 3 2 2 2 3 2 2 4 2" xfId="23970"/>
    <cellStyle name="Normal 5 3 2 2 2 3 2 2 4 2 2" xfId="52705"/>
    <cellStyle name="Normal 5 3 2 2 2 3 2 2 4 3" xfId="38381"/>
    <cellStyle name="Normal 5 3 2 2 2 3 2 2 5" xfId="16807"/>
    <cellStyle name="Normal 5 3 2 2 2 3 2 2 5 2" xfId="45543"/>
    <cellStyle name="Normal 5 3 2 2 2 3 2 2 6" xfId="31219"/>
    <cellStyle name="Normal 5 3 2 2 2 3 2 3" xfId="3149"/>
    <cellStyle name="Normal 5 3 2 2 2 3 2 3 2" xfId="6809"/>
    <cellStyle name="Normal 5 3 2 2 2 3 2 3 2 2" xfId="14069"/>
    <cellStyle name="Normal 5 3 2 2 2 3 2 3 2 2 2" xfId="28447"/>
    <cellStyle name="Normal 5 3 2 2 2 3 2 3 2 2 2 2" xfId="57181"/>
    <cellStyle name="Normal 5 3 2 2 2 3 2 3 2 2 3" xfId="42857"/>
    <cellStyle name="Normal 5 3 2 2 2 3 2 3 2 3" xfId="21284"/>
    <cellStyle name="Normal 5 3 2 2 2 3 2 3 2 3 2" xfId="50019"/>
    <cellStyle name="Normal 5 3 2 2 2 3 2 3 2 4" xfId="35695"/>
    <cellStyle name="Normal 5 3 2 2 2 3 2 3 3" xfId="10482"/>
    <cellStyle name="Normal 5 3 2 2 2 3 2 3 3 2" xfId="24865"/>
    <cellStyle name="Normal 5 3 2 2 2 3 2 3 3 2 2" xfId="53600"/>
    <cellStyle name="Normal 5 3 2 2 2 3 2 3 3 3" xfId="39276"/>
    <cellStyle name="Normal 5 3 2 2 2 3 2 3 4" xfId="17702"/>
    <cellStyle name="Normal 5 3 2 2 2 3 2 3 4 2" xfId="46438"/>
    <cellStyle name="Normal 5 3 2 2 2 3 2 3 5" xfId="32114"/>
    <cellStyle name="Normal 5 3 2 2 2 3 2 4" xfId="5014"/>
    <cellStyle name="Normal 5 3 2 2 2 3 2 4 2" xfId="12279"/>
    <cellStyle name="Normal 5 3 2 2 2 3 2 4 2 2" xfId="26657"/>
    <cellStyle name="Normal 5 3 2 2 2 3 2 4 2 2 2" xfId="55391"/>
    <cellStyle name="Normal 5 3 2 2 2 3 2 4 2 3" xfId="41067"/>
    <cellStyle name="Normal 5 3 2 2 2 3 2 4 3" xfId="19494"/>
    <cellStyle name="Normal 5 3 2 2 2 3 2 4 3 2" xfId="48229"/>
    <cellStyle name="Normal 5 3 2 2 2 3 2 4 4" xfId="33905"/>
    <cellStyle name="Normal 5 3 2 2 2 3 2 5" xfId="8686"/>
    <cellStyle name="Normal 5 3 2 2 2 3 2 5 2" xfId="23075"/>
    <cellStyle name="Normal 5 3 2 2 2 3 2 5 2 2" xfId="51810"/>
    <cellStyle name="Normal 5 3 2 2 2 3 2 5 3" xfId="37486"/>
    <cellStyle name="Normal 5 3 2 2 2 3 2 6" xfId="15912"/>
    <cellStyle name="Normal 5 3 2 2 2 3 2 6 2" xfId="44648"/>
    <cellStyle name="Normal 5 3 2 2 2 3 2 7" xfId="30324"/>
    <cellStyle name="Normal 5 3 2 2 2 3 3" xfId="1806"/>
    <cellStyle name="Normal 5 3 2 2 2 3 3 2" xfId="3598"/>
    <cellStyle name="Normal 5 3 2 2 2 3 3 2 2" xfId="7257"/>
    <cellStyle name="Normal 5 3 2 2 2 3 3 2 2 2" xfId="14517"/>
    <cellStyle name="Normal 5 3 2 2 2 3 3 2 2 2 2" xfId="28895"/>
    <cellStyle name="Normal 5 3 2 2 2 3 3 2 2 2 2 2" xfId="57629"/>
    <cellStyle name="Normal 5 3 2 2 2 3 3 2 2 2 3" xfId="43305"/>
    <cellStyle name="Normal 5 3 2 2 2 3 3 2 2 3" xfId="21732"/>
    <cellStyle name="Normal 5 3 2 2 2 3 3 2 2 3 2" xfId="50467"/>
    <cellStyle name="Normal 5 3 2 2 2 3 3 2 2 4" xfId="36143"/>
    <cellStyle name="Normal 5 3 2 2 2 3 3 2 3" xfId="10930"/>
    <cellStyle name="Normal 5 3 2 2 2 3 3 2 3 2" xfId="25313"/>
    <cellStyle name="Normal 5 3 2 2 2 3 3 2 3 2 2" xfId="54048"/>
    <cellStyle name="Normal 5 3 2 2 2 3 3 2 3 3" xfId="39724"/>
    <cellStyle name="Normal 5 3 2 2 2 3 3 2 4" xfId="18150"/>
    <cellStyle name="Normal 5 3 2 2 2 3 3 2 4 2" xfId="46886"/>
    <cellStyle name="Normal 5 3 2 2 2 3 3 2 5" xfId="32562"/>
    <cellStyle name="Normal 5 3 2 2 2 3 3 3" xfId="5467"/>
    <cellStyle name="Normal 5 3 2 2 2 3 3 3 2" xfId="12727"/>
    <cellStyle name="Normal 5 3 2 2 2 3 3 3 2 2" xfId="27105"/>
    <cellStyle name="Normal 5 3 2 2 2 3 3 3 2 2 2" xfId="55839"/>
    <cellStyle name="Normal 5 3 2 2 2 3 3 3 2 3" xfId="41515"/>
    <cellStyle name="Normal 5 3 2 2 2 3 3 3 3" xfId="19942"/>
    <cellStyle name="Normal 5 3 2 2 2 3 3 3 3 2" xfId="48677"/>
    <cellStyle name="Normal 5 3 2 2 2 3 3 3 4" xfId="34353"/>
    <cellStyle name="Normal 5 3 2 2 2 3 3 4" xfId="9140"/>
    <cellStyle name="Normal 5 3 2 2 2 3 3 4 2" xfId="23523"/>
    <cellStyle name="Normal 5 3 2 2 2 3 3 4 2 2" xfId="52258"/>
    <cellStyle name="Normal 5 3 2 2 2 3 3 4 3" xfId="37934"/>
    <cellStyle name="Normal 5 3 2 2 2 3 3 5" xfId="16360"/>
    <cellStyle name="Normal 5 3 2 2 2 3 3 5 2" xfId="45096"/>
    <cellStyle name="Normal 5 3 2 2 2 3 3 6" xfId="30772"/>
    <cellStyle name="Normal 5 3 2 2 2 3 4" xfId="2702"/>
    <cellStyle name="Normal 5 3 2 2 2 3 4 2" xfId="6362"/>
    <cellStyle name="Normal 5 3 2 2 2 3 4 2 2" xfId="13622"/>
    <cellStyle name="Normal 5 3 2 2 2 3 4 2 2 2" xfId="28000"/>
    <cellStyle name="Normal 5 3 2 2 2 3 4 2 2 2 2" xfId="56734"/>
    <cellStyle name="Normal 5 3 2 2 2 3 4 2 2 3" xfId="42410"/>
    <cellStyle name="Normal 5 3 2 2 2 3 4 2 3" xfId="20837"/>
    <cellStyle name="Normal 5 3 2 2 2 3 4 2 3 2" xfId="49572"/>
    <cellStyle name="Normal 5 3 2 2 2 3 4 2 4" xfId="35248"/>
    <cellStyle name="Normal 5 3 2 2 2 3 4 3" xfId="10035"/>
    <cellStyle name="Normal 5 3 2 2 2 3 4 3 2" xfId="24418"/>
    <cellStyle name="Normal 5 3 2 2 2 3 4 3 2 2" xfId="53153"/>
    <cellStyle name="Normal 5 3 2 2 2 3 4 3 3" xfId="38829"/>
    <cellStyle name="Normal 5 3 2 2 2 3 4 4" xfId="17255"/>
    <cellStyle name="Normal 5 3 2 2 2 3 4 4 2" xfId="45991"/>
    <cellStyle name="Normal 5 3 2 2 2 3 4 5" xfId="31667"/>
    <cellStyle name="Normal 5 3 2 2 2 3 5" xfId="4566"/>
    <cellStyle name="Normal 5 3 2 2 2 3 5 2" xfId="11832"/>
    <cellStyle name="Normal 5 3 2 2 2 3 5 2 2" xfId="26210"/>
    <cellStyle name="Normal 5 3 2 2 2 3 5 2 2 2" xfId="54944"/>
    <cellStyle name="Normal 5 3 2 2 2 3 5 2 3" xfId="40620"/>
    <cellStyle name="Normal 5 3 2 2 2 3 5 3" xfId="19047"/>
    <cellStyle name="Normal 5 3 2 2 2 3 5 3 2" xfId="47782"/>
    <cellStyle name="Normal 5 3 2 2 2 3 5 4" xfId="33458"/>
    <cellStyle name="Normal 5 3 2 2 2 3 6" xfId="8239"/>
    <cellStyle name="Normal 5 3 2 2 2 3 6 2" xfId="22628"/>
    <cellStyle name="Normal 5 3 2 2 2 3 6 2 2" xfId="51363"/>
    <cellStyle name="Normal 5 3 2 2 2 3 6 3" xfId="37039"/>
    <cellStyle name="Normal 5 3 2 2 2 3 7" xfId="15465"/>
    <cellStyle name="Normal 5 3 2 2 2 3 7 2" xfId="44201"/>
    <cellStyle name="Normal 5 3 2 2 2 3 8" xfId="29877"/>
    <cellStyle name="Normal 5 3 2 2 2 4" xfId="1046"/>
    <cellStyle name="Normal 5 3 2 2 2 4 2" xfId="2029"/>
    <cellStyle name="Normal 5 3 2 2 2 4 2 2" xfId="3821"/>
    <cellStyle name="Normal 5 3 2 2 2 4 2 2 2" xfId="7480"/>
    <cellStyle name="Normal 5 3 2 2 2 4 2 2 2 2" xfId="14740"/>
    <cellStyle name="Normal 5 3 2 2 2 4 2 2 2 2 2" xfId="29118"/>
    <cellStyle name="Normal 5 3 2 2 2 4 2 2 2 2 2 2" xfId="57852"/>
    <cellStyle name="Normal 5 3 2 2 2 4 2 2 2 2 3" xfId="43528"/>
    <cellStyle name="Normal 5 3 2 2 2 4 2 2 2 3" xfId="21955"/>
    <cellStyle name="Normal 5 3 2 2 2 4 2 2 2 3 2" xfId="50690"/>
    <cellStyle name="Normal 5 3 2 2 2 4 2 2 2 4" xfId="36366"/>
    <cellStyle name="Normal 5 3 2 2 2 4 2 2 3" xfId="11153"/>
    <cellStyle name="Normal 5 3 2 2 2 4 2 2 3 2" xfId="25536"/>
    <cellStyle name="Normal 5 3 2 2 2 4 2 2 3 2 2" xfId="54271"/>
    <cellStyle name="Normal 5 3 2 2 2 4 2 2 3 3" xfId="39947"/>
    <cellStyle name="Normal 5 3 2 2 2 4 2 2 4" xfId="18373"/>
    <cellStyle name="Normal 5 3 2 2 2 4 2 2 4 2" xfId="47109"/>
    <cellStyle name="Normal 5 3 2 2 2 4 2 2 5" xfId="32785"/>
    <cellStyle name="Normal 5 3 2 2 2 4 2 3" xfId="5690"/>
    <cellStyle name="Normal 5 3 2 2 2 4 2 3 2" xfId="12950"/>
    <cellStyle name="Normal 5 3 2 2 2 4 2 3 2 2" xfId="27328"/>
    <cellStyle name="Normal 5 3 2 2 2 4 2 3 2 2 2" xfId="56062"/>
    <cellStyle name="Normal 5 3 2 2 2 4 2 3 2 3" xfId="41738"/>
    <cellStyle name="Normal 5 3 2 2 2 4 2 3 3" xfId="20165"/>
    <cellStyle name="Normal 5 3 2 2 2 4 2 3 3 2" xfId="48900"/>
    <cellStyle name="Normal 5 3 2 2 2 4 2 3 4" xfId="34576"/>
    <cellStyle name="Normal 5 3 2 2 2 4 2 4" xfId="9363"/>
    <cellStyle name="Normal 5 3 2 2 2 4 2 4 2" xfId="23746"/>
    <cellStyle name="Normal 5 3 2 2 2 4 2 4 2 2" xfId="52481"/>
    <cellStyle name="Normal 5 3 2 2 2 4 2 4 3" xfId="38157"/>
    <cellStyle name="Normal 5 3 2 2 2 4 2 5" xfId="16583"/>
    <cellStyle name="Normal 5 3 2 2 2 4 2 5 2" xfId="45319"/>
    <cellStyle name="Normal 5 3 2 2 2 4 2 6" xfId="30995"/>
    <cellStyle name="Normal 5 3 2 2 2 4 3" xfId="2925"/>
    <cellStyle name="Normal 5 3 2 2 2 4 3 2" xfId="6585"/>
    <cellStyle name="Normal 5 3 2 2 2 4 3 2 2" xfId="13845"/>
    <cellStyle name="Normal 5 3 2 2 2 4 3 2 2 2" xfId="28223"/>
    <cellStyle name="Normal 5 3 2 2 2 4 3 2 2 2 2" xfId="56957"/>
    <cellStyle name="Normal 5 3 2 2 2 4 3 2 2 3" xfId="42633"/>
    <cellStyle name="Normal 5 3 2 2 2 4 3 2 3" xfId="21060"/>
    <cellStyle name="Normal 5 3 2 2 2 4 3 2 3 2" xfId="49795"/>
    <cellStyle name="Normal 5 3 2 2 2 4 3 2 4" xfId="35471"/>
    <cellStyle name="Normal 5 3 2 2 2 4 3 3" xfId="10258"/>
    <cellStyle name="Normal 5 3 2 2 2 4 3 3 2" xfId="24641"/>
    <cellStyle name="Normal 5 3 2 2 2 4 3 3 2 2" xfId="53376"/>
    <cellStyle name="Normal 5 3 2 2 2 4 3 3 3" xfId="39052"/>
    <cellStyle name="Normal 5 3 2 2 2 4 3 4" xfId="17478"/>
    <cellStyle name="Normal 5 3 2 2 2 4 3 4 2" xfId="46214"/>
    <cellStyle name="Normal 5 3 2 2 2 4 3 5" xfId="31890"/>
    <cellStyle name="Normal 5 3 2 2 2 4 4" xfId="4790"/>
    <cellStyle name="Normal 5 3 2 2 2 4 4 2" xfId="12055"/>
    <cellStyle name="Normal 5 3 2 2 2 4 4 2 2" xfId="26433"/>
    <cellStyle name="Normal 5 3 2 2 2 4 4 2 2 2" xfId="55167"/>
    <cellStyle name="Normal 5 3 2 2 2 4 4 2 3" xfId="40843"/>
    <cellStyle name="Normal 5 3 2 2 2 4 4 3" xfId="19270"/>
    <cellStyle name="Normal 5 3 2 2 2 4 4 3 2" xfId="48005"/>
    <cellStyle name="Normal 5 3 2 2 2 4 4 4" xfId="33681"/>
    <cellStyle name="Normal 5 3 2 2 2 4 5" xfId="8462"/>
    <cellStyle name="Normal 5 3 2 2 2 4 5 2" xfId="22851"/>
    <cellStyle name="Normal 5 3 2 2 2 4 5 2 2" xfId="51586"/>
    <cellStyle name="Normal 5 3 2 2 2 4 5 3" xfId="37262"/>
    <cellStyle name="Normal 5 3 2 2 2 4 6" xfId="15688"/>
    <cellStyle name="Normal 5 3 2 2 2 4 6 2" xfId="44424"/>
    <cellStyle name="Normal 5 3 2 2 2 4 7" xfId="30100"/>
    <cellStyle name="Normal 5 3 2 2 2 5" xfId="1570"/>
    <cellStyle name="Normal 5 3 2 2 2 5 2" xfId="3374"/>
    <cellStyle name="Normal 5 3 2 2 2 5 2 2" xfId="7033"/>
    <cellStyle name="Normal 5 3 2 2 2 5 2 2 2" xfId="14293"/>
    <cellStyle name="Normal 5 3 2 2 2 5 2 2 2 2" xfId="28671"/>
    <cellStyle name="Normal 5 3 2 2 2 5 2 2 2 2 2" xfId="57405"/>
    <cellStyle name="Normal 5 3 2 2 2 5 2 2 2 3" xfId="43081"/>
    <cellStyle name="Normal 5 3 2 2 2 5 2 2 3" xfId="21508"/>
    <cellStyle name="Normal 5 3 2 2 2 5 2 2 3 2" xfId="50243"/>
    <cellStyle name="Normal 5 3 2 2 2 5 2 2 4" xfId="35919"/>
    <cellStyle name="Normal 5 3 2 2 2 5 2 3" xfId="10706"/>
    <cellStyle name="Normal 5 3 2 2 2 5 2 3 2" xfId="25089"/>
    <cellStyle name="Normal 5 3 2 2 2 5 2 3 2 2" xfId="53824"/>
    <cellStyle name="Normal 5 3 2 2 2 5 2 3 3" xfId="39500"/>
    <cellStyle name="Normal 5 3 2 2 2 5 2 4" xfId="17926"/>
    <cellStyle name="Normal 5 3 2 2 2 5 2 4 2" xfId="46662"/>
    <cellStyle name="Normal 5 3 2 2 2 5 2 5" xfId="32338"/>
    <cellStyle name="Normal 5 3 2 2 2 5 3" xfId="5243"/>
    <cellStyle name="Normal 5 3 2 2 2 5 3 2" xfId="12503"/>
    <cellStyle name="Normal 5 3 2 2 2 5 3 2 2" xfId="26881"/>
    <cellStyle name="Normal 5 3 2 2 2 5 3 2 2 2" xfId="55615"/>
    <cellStyle name="Normal 5 3 2 2 2 5 3 2 3" xfId="41291"/>
    <cellStyle name="Normal 5 3 2 2 2 5 3 3" xfId="19718"/>
    <cellStyle name="Normal 5 3 2 2 2 5 3 3 2" xfId="48453"/>
    <cellStyle name="Normal 5 3 2 2 2 5 3 4" xfId="34129"/>
    <cellStyle name="Normal 5 3 2 2 2 5 4" xfId="8916"/>
    <cellStyle name="Normal 5 3 2 2 2 5 4 2" xfId="23299"/>
    <cellStyle name="Normal 5 3 2 2 2 5 4 2 2" xfId="52034"/>
    <cellStyle name="Normal 5 3 2 2 2 5 4 3" xfId="37710"/>
    <cellStyle name="Normal 5 3 2 2 2 5 5" xfId="16136"/>
    <cellStyle name="Normal 5 3 2 2 2 5 5 2" xfId="44872"/>
    <cellStyle name="Normal 5 3 2 2 2 5 6" xfId="30548"/>
    <cellStyle name="Normal 5 3 2 2 2 6" xfId="2478"/>
    <cellStyle name="Normal 5 3 2 2 2 6 2" xfId="6138"/>
    <cellStyle name="Normal 5 3 2 2 2 6 2 2" xfId="13398"/>
    <cellStyle name="Normal 5 3 2 2 2 6 2 2 2" xfId="27776"/>
    <cellStyle name="Normal 5 3 2 2 2 6 2 2 2 2" xfId="56510"/>
    <cellStyle name="Normal 5 3 2 2 2 6 2 2 3" xfId="42186"/>
    <cellStyle name="Normal 5 3 2 2 2 6 2 3" xfId="20613"/>
    <cellStyle name="Normal 5 3 2 2 2 6 2 3 2" xfId="49348"/>
    <cellStyle name="Normal 5 3 2 2 2 6 2 4" xfId="35024"/>
    <cellStyle name="Normal 5 3 2 2 2 6 3" xfId="9811"/>
    <cellStyle name="Normal 5 3 2 2 2 6 3 2" xfId="24194"/>
    <cellStyle name="Normal 5 3 2 2 2 6 3 2 2" xfId="52929"/>
    <cellStyle name="Normal 5 3 2 2 2 6 3 3" xfId="38605"/>
    <cellStyle name="Normal 5 3 2 2 2 6 4" xfId="17031"/>
    <cellStyle name="Normal 5 3 2 2 2 6 4 2" xfId="45767"/>
    <cellStyle name="Normal 5 3 2 2 2 6 5" xfId="31443"/>
    <cellStyle name="Normal 5 3 2 2 2 7" xfId="4337"/>
    <cellStyle name="Normal 5 3 2 2 2 7 2" xfId="11607"/>
    <cellStyle name="Normal 5 3 2 2 2 7 2 2" xfId="25986"/>
    <cellStyle name="Normal 5 3 2 2 2 7 2 2 2" xfId="54720"/>
    <cellStyle name="Normal 5 3 2 2 2 7 2 3" xfId="40396"/>
    <cellStyle name="Normal 5 3 2 2 2 7 3" xfId="18823"/>
    <cellStyle name="Normal 5 3 2 2 2 7 3 2" xfId="47558"/>
    <cellStyle name="Normal 5 3 2 2 2 7 4" xfId="33234"/>
    <cellStyle name="Normal 5 3 2 2 2 8" xfId="8006"/>
    <cellStyle name="Normal 5 3 2 2 2 8 2" xfId="22404"/>
    <cellStyle name="Normal 5 3 2 2 2 8 2 2" xfId="51139"/>
    <cellStyle name="Normal 5 3 2 2 2 8 3" xfId="36815"/>
    <cellStyle name="Normal 5 3 2 2 2 9" xfId="15241"/>
    <cellStyle name="Normal 5 3 2 2 2 9 2" xfId="43977"/>
    <cellStyle name="Normal 5 3 2 2 3" xfId="602"/>
    <cellStyle name="Normal 5 3 2 2 3 2" xfId="879"/>
    <cellStyle name="Normal 5 3 2 2 3 2 2" xfId="1326"/>
    <cellStyle name="Normal 5 3 2 2 3 2 2 2" xfId="2309"/>
    <cellStyle name="Normal 5 3 2 2 3 2 2 2 2" xfId="4101"/>
    <cellStyle name="Normal 5 3 2 2 3 2 2 2 2 2" xfId="7760"/>
    <cellStyle name="Normal 5 3 2 2 3 2 2 2 2 2 2" xfId="15020"/>
    <cellStyle name="Normal 5 3 2 2 3 2 2 2 2 2 2 2" xfId="29398"/>
    <cellStyle name="Normal 5 3 2 2 3 2 2 2 2 2 2 2 2" xfId="58132"/>
    <cellStyle name="Normal 5 3 2 2 3 2 2 2 2 2 2 3" xfId="43808"/>
    <cellStyle name="Normal 5 3 2 2 3 2 2 2 2 2 3" xfId="22235"/>
    <cellStyle name="Normal 5 3 2 2 3 2 2 2 2 2 3 2" xfId="50970"/>
    <cellStyle name="Normal 5 3 2 2 3 2 2 2 2 2 4" xfId="36646"/>
    <cellStyle name="Normal 5 3 2 2 3 2 2 2 2 3" xfId="11433"/>
    <cellStyle name="Normal 5 3 2 2 3 2 2 2 2 3 2" xfId="25816"/>
    <cellStyle name="Normal 5 3 2 2 3 2 2 2 2 3 2 2" xfId="54551"/>
    <cellStyle name="Normal 5 3 2 2 3 2 2 2 2 3 3" xfId="40227"/>
    <cellStyle name="Normal 5 3 2 2 3 2 2 2 2 4" xfId="18653"/>
    <cellStyle name="Normal 5 3 2 2 3 2 2 2 2 4 2" xfId="47389"/>
    <cellStyle name="Normal 5 3 2 2 3 2 2 2 2 5" xfId="33065"/>
    <cellStyle name="Normal 5 3 2 2 3 2 2 2 3" xfId="5970"/>
    <cellStyle name="Normal 5 3 2 2 3 2 2 2 3 2" xfId="13230"/>
    <cellStyle name="Normal 5 3 2 2 3 2 2 2 3 2 2" xfId="27608"/>
    <cellStyle name="Normal 5 3 2 2 3 2 2 2 3 2 2 2" xfId="56342"/>
    <cellStyle name="Normal 5 3 2 2 3 2 2 2 3 2 3" xfId="42018"/>
    <cellStyle name="Normal 5 3 2 2 3 2 2 2 3 3" xfId="20445"/>
    <cellStyle name="Normal 5 3 2 2 3 2 2 2 3 3 2" xfId="49180"/>
    <cellStyle name="Normal 5 3 2 2 3 2 2 2 3 4" xfId="34856"/>
    <cellStyle name="Normal 5 3 2 2 3 2 2 2 4" xfId="9643"/>
    <cellStyle name="Normal 5 3 2 2 3 2 2 2 4 2" xfId="24026"/>
    <cellStyle name="Normal 5 3 2 2 3 2 2 2 4 2 2" xfId="52761"/>
    <cellStyle name="Normal 5 3 2 2 3 2 2 2 4 3" xfId="38437"/>
    <cellStyle name="Normal 5 3 2 2 3 2 2 2 5" xfId="16863"/>
    <cellStyle name="Normal 5 3 2 2 3 2 2 2 5 2" xfId="45599"/>
    <cellStyle name="Normal 5 3 2 2 3 2 2 2 6" xfId="31275"/>
    <cellStyle name="Normal 5 3 2 2 3 2 2 3" xfId="3205"/>
    <cellStyle name="Normal 5 3 2 2 3 2 2 3 2" xfId="6865"/>
    <cellStyle name="Normal 5 3 2 2 3 2 2 3 2 2" xfId="14125"/>
    <cellStyle name="Normal 5 3 2 2 3 2 2 3 2 2 2" xfId="28503"/>
    <cellStyle name="Normal 5 3 2 2 3 2 2 3 2 2 2 2" xfId="57237"/>
    <cellStyle name="Normal 5 3 2 2 3 2 2 3 2 2 3" xfId="42913"/>
    <cellStyle name="Normal 5 3 2 2 3 2 2 3 2 3" xfId="21340"/>
    <cellStyle name="Normal 5 3 2 2 3 2 2 3 2 3 2" xfId="50075"/>
    <cellStyle name="Normal 5 3 2 2 3 2 2 3 2 4" xfId="35751"/>
    <cellStyle name="Normal 5 3 2 2 3 2 2 3 3" xfId="10538"/>
    <cellStyle name="Normal 5 3 2 2 3 2 2 3 3 2" xfId="24921"/>
    <cellStyle name="Normal 5 3 2 2 3 2 2 3 3 2 2" xfId="53656"/>
    <cellStyle name="Normal 5 3 2 2 3 2 2 3 3 3" xfId="39332"/>
    <cellStyle name="Normal 5 3 2 2 3 2 2 3 4" xfId="17758"/>
    <cellStyle name="Normal 5 3 2 2 3 2 2 3 4 2" xfId="46494"/>
    <cellStyle name="Normal 5 3 2 2 3 2 2 3 5" xfId="32170"/>
    <cellStyle name="Normal 5 3 2 2 3 2 2 4" xfId="5070"/>
    <cellStyle name="Normal 5 3 2 2 3 2 2 4 2" xfId="12335"/>
    <cellStyle name="Normal 5 3 2 2 3 2 2 4 2 2" xfId="26713"/>
    <cellStyle name="Normal 5 3 2 2 3 2 2 4 2 2 2" xfId="55447"/>
    <cellStyle name="Normal 5 3 2 2 3 2 2 4 2 3" xfId="41123"/>
    <cellStyle name="Normal 5 3 2 2 3 2 2 4 3" xfId="19550"/>
    <cellStyle name="Normal 5 3 2 2 3 2 2 4 3 2" xfId="48285"/>
    <cellStyle name="Normal 5 3 2 2 3 2 2 4 4" xfId="33961"/>
    <cellStyle name="Normal 5 3 2 2 3 2 2 5" xfId="8742"/>
    <cellStyle name="Normal 5 3 2 2 3 2 2 5 2" xfId="23131"/>
    <cellStyle name="Normal 5 3 2 2 3 2 2 5 2 2" xfId="51866"/>
    <cellStyle name="Normal 5 3 2 2 3 2 2 5 3" xfId="37542"/>
    <cellStyle name="Normal 5 3 2 2 3 2 2 6" xfId="15968"/>
    <cellStyle name="Normal 5 3 2 2 3 2 2 6 2" xfId="44704"/>
    <cellStyle name="Normal 5 3 2 2 3 2 2 7" xfId="30380"/>
    <cellStyle name="Normal 5 3 2 2 3 2 3" xfId="1862"/>
    <cellStyle name="Normal 5 3 2 2 3 2 3 2" xfId="3654"/>
    <cellStyle name="Normal 5 3 2 2 3 2 3 2 2" xfId="7313"/>
    <cellStyle name="Normal 5 3 2 2 3 2 3 2 2 2" xfId="14573"/>
    <cellStyle name="Normal 5 3 2 2 3 2 3 2 2 2 2" xfId="28951"/>
    <cellStyle name="Normal 5 3 2 2 3 2 3 2 2 2 2 2" xfId="57685"/>
    <cellStyle name="Normal 5 3 2 2 3 2 3 2 2 2 3" xfId="43361"/>
    <cellStyle name="Normal 5 3 2 2 3 2 3 2 2 3" xfId="21788"/>
    <cellStyle name="Normal 5 3 2 2 3 2 3 2 2 3 2" xfId="50523"/>
    <cellStyle name="Normal 5 3 2 2 3 2 3 2 2 4" xfId="36199"/>
    <cellStyle name="Normal 5 3 2 2 3 2 3 2 3" xfId="10986"/>
    <cellStyle name="Normal 5 3 2 2 3 2 3 2 3 2" xfId="25369"/>
    <cellStyle name="Normal 5 3 2 2 3 2 3 2 3 2 2" xfId="54104"/>
    <cellStyle name="Normal 5 3 2 2 3 2 3 2 3 3" xfId="39780"/>
    <cellStyle name="Normal 5 3 2 2 3 2 3 2 4" xfId="18206"/>
    <cellStyle name="Normal 5 3 2 2 3 2 3 2 4 2" xfId="46942"/>
    <cellStyle name="Normal 5 3 2 2 3 2 3 2 5" xfId="32618"/>
    <cellStyle name="Normal 5 3 2 2 3 2 3 3" xfId="5523"/>
    <cellStyle name="Normal 5 3 2 2 3 2 3 3 2" xfId="12783"/>
    <cellStyle name="Normal 5 3 2 2 3 2 3 3 2 2" xfId="27161"/>
    <cellStyle name="Normal 5 3 2 2 3 2 3 3 2 2 2" xfId="55895"/>
    <cellStyle name="Normal 5 3 2 2 3 2 3 3 2 3" xfId="41571"/>
    <cellStyle name="Normal 5 3 2 2 3 2 3 3 3" xfId="19998"/>
    <cellStyle name="Normal 5 3 2 2 3 2 3 3 3 2" xfId="48733"/>
    <cellStyle name="Normal 5 3 2 2 3 2 3 3 4" xfId="34409"/>
    <cellStyle name="Normal 5 3 2 2 3 2 3 4" xfId="9196"/>
    <cellStyle name="Normal 5 3 2 2 3 2 3 4 2" xfId="23579"/>
    <cellStyle name="Normal 5 3 2 2 3 2 3 4 2 2" xfId="52314"/>
    <cellStyle name="Normal 5 3 2 2 3 2 3 4 3" xfId="37990"/>
    <cellStyle name="Normal 5 3 2 2 3 2 3 5" xfId="16416"/>
    <cellStyle name="Normal 5 3 2 2 3 2 3 5 2" xfId="45152"/>
    <cellStyle name="Normal 5 3 2 2 3 2 3 6" xfId="30828"/>
    <cellStyle name="Normal 5 3 2 2 3 2 4" xfId="2758"/>
    <cellStyle name="Normal 5 3 2 2 3 2 4 2" xfId="6418"/>
    <cellStyle name="Normal 5 3 2 2 3 2 4 2 2" xfId="13678"/>
    <cellStyle name="Normal 5 3 2 2 3 2 4 2 2 2" xfId="28056"/>
    <cellStyle name="Normal 5 3 2 2 3 2 4 2 2 2 2" xfId="56790"/>
    <cellStyle name="Normal 5 3 2 2 3 2 4 2 2 3" xfId="42466"/>
    <cellStyle name="Normal 5 3 2 2 3 2 4 2 3" xfId="20893"/>
    <cellStyle name="Normal 5 3 2 2 3 2 4 2 3 2" xfId="49628"/>
    <cellStyle name="Normal 5 3 2 2 3 2 4 2 4" xfId="35304"/>
    <cellStyle name="Normal 5 3 2 2 3 2 4 3" xfId="10091"/>
    <cellStyle name="Normal 5 3 2 2 3 2 4 3 2" xfId="24474"/>
    <cellStyle name="Normal 5 3 2 2 3 2 4 3 2 2" xfId="53209"/>
    <cellStyle name="Normal 5 3 2 2 3 2 4 3 3" xfId="38885"/>
    <cellStyle name="Normal 5 3 2 2 3 2 4 4" xfId="17311"/>
    <cellStyle name="Normal 5 3 2 2 3 2 4 4 2" xfId="46047"/>
    <cellStyle name="Normal 5 3 2 2 3 2 4 5" xfId="31723"/>
    <cellStyle name="Normal 5 3 2 2 3 2 5" xfId="4623"/>
    <cellStyle name="Normal 5 3 2 2 3 2 5 2" xfId="11888"/>
    <cellStyle name="Normal 5 3 2 2 3 2 5 2 2" xfId="26266"/>
    <cellStyle name="Normal 5 3 2 2 3 2 5 2 2 2" xfId="55000"/>
    <cellStyle name="Normal 5 3 2 2 3 2 5 2 3" xfId="40676"/>
    <cellStyle name="Normal 5 3 2 2 3 2 5 3" xfId="19103"/>
    <cellStyle name="Normal 5 3 2 2 3 2 5 3 2" xfId="47838"/>
    <cellStyle name="Normal 5 3 2 2 3 2 5 4" xfId="33514"/>
    <cellStyle name="Normal 5 3 2 2 3 2 6" xfId="8295"/>
    <cellStyle name="Normal 5 3 2 2 3 2 6 2" xfId="22684"/>
    <cellStyle name="Normal 5 3 2 2 3 2 6 2 2" xfId="51419"/>
    <cellStyle name="Normal 5 3 2 2 3 2 6 3" xfId="37095"/>
    <cellStyle name="Normal 5 3 2 2 3 2 7" xfId="15521"/>
    <cellStyle name="Normal 5 3 2 2 3 2 7 2" xfId="44257"/>
    <cellStyle name="Normal 5 3 2 2 3 2 8" xfId="29933"/>
    <cellStyle name="Normal 5 3 2 2 3 3" xfId="1102"/>
    <cellStyle name="Normal 5 3 2 2 3 3 2" xfId="2085"/>
    <cellStyle name="Normal 5 3 2 2 3 3 2 2" xfId="3877"/>
    <cellStyle name="Normal 5 3 2 2 3 3 2 2 2" xfId="7536"/>
    <cellStyle name="Normal 5 3 2 2 3 3 2 2 2 2" xfId="14796"/>
    <cellStyle name="Normal 5 3 2 2 3 3 2 2 2 2 2" xfId="29174"/>
    <cellStyle name="Normal 5 3 2 2 3 3 2 2 2 2 2 2" xfId="57908"/>
    <cellStyle name="Normal 5 3 2 2 3 3 2 2 2 2 3" xfId="43584"/>
    <cellStyle name="Normal 5 3 2 2 3 3 2 2 2 3" xfId="22011"/>
    <cellStyle name="Normal 5 3 2 2 3 3 2 2 2 3 2" xfId="50746"/>
    <cellStyle name="Normal 5 3 2 2 3 3 2 2 2 4" xfId="36422"/>
    <cellStyle name="Normal 5 3 2 2 3 3 2 2 3" xfId="11209"/>
    <cellStyle name="Normal 5 3 2 2 3 3 2 2 3 2" xfId="25592"/>
    <cellStyle name="Normal 5 3 2 2 3 3 2 2 3 2 2" xfId="54327"/>
    <cellStyle name="Normal 5 3 2 2 3 3 2 2 3 3" xfId="40003"/>
    <cellStyle name="Normal 5 3 2 2 3 3 2 2 4" xfId="18429"/>
    <cellStyle name="Normal 5 3 2 2 3 3 2 2 4 2" xfId="47165"/>
    <cellStyle name="Normal 5 3 2 2 3 3 2 2 5" xfId="32841"/>
    <cellStyle name="Normal 5 3 2 2 3 3 2 3" xfId="5746"/>
    <cellStyle name="Normal 5 3 2 2 3 3 2 3 2" xfId="13006"/>
    <cellStyle name="Normal 5 3 2 2 3 3 2 3 2 2" xfId="27384"/>
    <cellStyle name="Normal 5 3 2 2 3 3 2 3 2 2 2" xfId="56118"/>
    <cellStyle name="Normal 5 3 2 2 3 3 2 3 2 3" xfId="41794"/>
    <cellStyle name="Normal 5 3 2 2 3 3 2 3 3" xfId="20221"/>
    <cellStyle name="Normal 5 3 2 2 3 3 2 3 3 2" xfId="48956"/>
    <cellStyle name="Normal 5 3 2 2 3 3 2 3 4" xfId="34632"/>
    <cellStyle name="Normal 5 3 2 2 3 3 2 4" xfId="9419"/>
    <cellStyle name="Normal 5 3 2 2 3 3 2 4 2" xfId="23802"/>
    <cellStyle name="Normal 5 3 2 2 3 3 2 4 2 2" xfId="52537"/>
    <cellStyle name="Normal 5 3 2 2 3 3 2 4 3" xfId="38213"/>
    <cellStyle name="Normal 5 3 2 2 3 3 2 5" xfId="16639"/>
    <cellStyle name="Normal 5 3 2 2 3 3 2 5 2" xfId="45375"/>
    <cellStyle name="Normal 5 3 2 2 3 3 2 6" xfId="31051"/>
    <cellStyle name="Normal 5 3 2 2 3 3 3" xfId="2981"/>
    <cellStyle name="Normal 5 3 2 2 3 3 3 2" xfId="6641"/>
    <cellStyle name="Normal 5 3 2 2 3 3 3 2 2" xfId="13901"/>
    <cellStyle name="Normal 5 3 2 2 3 3 3 2 2 2" xfId="28279"/>
    <cellStyle name="Normal 5 3 2 2 3 3 3 2 2 2 2" xfId="57013"/>
    <cellStyle name="Normal 5 3 2 2 3 3 3 2 2 3" xfId="42689"/>
    <cellStyle name="Normal 5 3 2 2 3 3 3 2 3" xfId="21116"/>
    <cellStyle name="Normal 5 3 2 2 3 3 3 2 3 2" xfId="49851"/>
    <cellStyle name="Normal 5 3 2 2 3 3 3 2 4" xfId="35527"/>
    <cellStyle name="Normal 5 3 2 2 3 3 3 3" xfId="10314"/>
    <cellStyle name="Normal 5 3 2 2 3 3 3 3 2" xfId="24697"/>
    <cellStyle name="Normal 5 3 2 2 3 3 3 3 2 2" xfId="53432"/>
    <cellStyle name="Normal 5 3 2 2 3 3 3 3 3" xfId="39108"/>
    <cellStyle name="Normal 5 3 2 2 3 3 3 4" xfId="17534"/>
    <cellStyle name="Normal 5 3 2 2 3 3 3 4 2" xfId="46270"/>
    <cellStyle name="Normal 5 3 2 2 3 3 3 5" xfId="31946"/>
    <cellStyle name="Normal 5 3 2 2 3 3 4" xfId="4846"/>
    <cellStyle name="Normal 5 3 2 2 3 3 4 2" xfId="12111"/>
    <cellStyle name="Normal 5 3 2 2 3 3 4 2 2" xfId="26489"/>
    <cellStyle name="Normal 5 3 2 2 3 3 4 2 2 2" xfId="55223"/>
    <cellStyle name="Normal 5 3 2 2 3 3 4 2 3" xfId="40899"/>
    <cellStyle name="Normal 5 3 2 2 3 3 4 3" xfId="19326"/>
    <cellStyle name="Normal 5 3 2 2 3 3 4 3 2" xfId="48061"/>
    <cellStyle name="Normal 5 3 2 2 3 3 4 4" xfId="33737"/>
    <cellStyle name="Normal 5 3 2 2 3 3 5" xfId="8518"/>
    <cellStyle name="Normal 5 3 2 2 3 3 5 2" xfId="22907"/>
    <cellStyle name="Normal 5 3 2 2 3 3 5 2 2" xfId="51642"/>
    <cellStyle name="Normal 5 3 2 2 3 3 5 3" xfId="37318"/>
    <cellStyle name="Normal 5 3 2 2 3 3 6" xfId="15744"/>
    <cellStyle name="Normal 5 3 2 2 3 3 6 2" xfId="44480"/>
    <cellStyle name="Normal 5 3 2 2 3 3 7" xfId="30156"/>
    <cellStyle name="Normal 5 3 2 2 3 4" xfId="1634"/>
    <cellStyle name="Normal 5 3 2 2 3 4 2" xfId="3430"/>
    <cellStyle name="Normal 5 3 2 2 3 4 2 2" xfId="7089"/>
    <cellStyle name="Normal 5 3 2 2 3 4 2 2 2" xfId="14349"/>
    <cellStyle name="Normal 5 3 2 2 3 4 2 2 2 2" xfId="28727"/>
    <cellStyle name="Normal 5 3 2 2 3 4 2 2 2 2 2" xfId="57461"/>
    <cellStyle name="Normal 5 3 2 2 3 4 2 2 2 3" xfId="43137"/>
    <cellStyle name="Normal 5 3 2 2 3 4 2 2 3" xfId="21564"/>
    <cellStyle name="Normal 5 3 2 2 3 4 2 2 3 2" xfId="50299"/>
    <cellStyle name="Normal 5 3 2 2 3 4 2 2 4" xfId="35975"/>
    <cellStyle name="Normal 5 3 2 2 3 4 2 3" xfId="10762"/>
    <cellStyle name="Normal 5 3 2 2 3 4 2 3 2" xfId="25145"/>
    <cellStyle name="Normal 5 3 2 2 3 4 2 3 2 2" xfId="53880"/>
    <cellStyle name="Normal 5 3 2 2 3 4 2 3 3" xfId="39556"/>
    <cellStyle name="Normal 5 3 2 2 3 4 2 4" xfId="17982"/>
    <cellStyle name="Normal 5 3 2 2 3 4 2 4 2" xfId="46718"/>
    <cellStyle name="Normal 5 3 2 2 3 4 2 5" xfId="32394"/>
    <cellStyle name="Normal 5 3 2 2 3 4 3" xfId="5299"/>
    <cellStyle name="Normal 5 3 2 2 3 4 3 2" xfId="12559"/>
    <cellStyle name="Normal 5 3 2 2 3 4 3 2 2" xfId="26937"/>
    <cellStyle name="Normal 5 3 2 2 3 4 3 2 2 2" xfId="55671"/>
    <cellStyle name="Normal 5 3 2 2 3 4 3 2 3" xfId="41347"/>
    <cellStyle name="Normal 5 3 2 2 3 4 3 3" xfId="19774"/>
    <cellStyle name="Normal 5 3 2 2 3 4 3 3 2" xfId="48509"/>
    <cellStyle name="Normal 5 3 2 2 3 4 3 4" xfId="34185"/>
    <cellStyle name="Normal 5 3 2 2 3 4 4" xfId="8972"/>
    <cellStyle name="Normal 5 3 2 2 3 4 4 2" xfId="23355"/>
    <cellStyle name="Normal 5 3 2 2 3 4 4 2 2" xfId="52090"/>
    <cellStyle name="Normal 5 3 2 2 3 4 4 3" xfId="37766"/>
    <cellStyle name="Normal 5 3 2 2 3 4 5" xfId="16192"/>
    <cellStyle name="Normal 5 3 2 2 3 4 5 2" xfId="44928"/>
    <cellStyle name="Normal 5 3 2 2 3 4 6" xfId="30604"/>
    <cellStyle name="Normal 5 3 2 2 3 5" xfId="2534"/>
    <cellStyle name="Normal 5 3 2 2 3 5 2" xfId="6194"/>
    <cellStyle name="Normal 5 3 2 2 3 5 2 2" xfId="13454"/>
    <cellStyle name="Normal 5 3 2 2 3 5 2 2 2" xfId="27832"/>
    <cellStyle name="Normal 5 3 2 2 3 5 2 2 2 2" xfId="56566"/>
    <cellStyle name="Normal 5 3 2 2 3 5 2 2 3" xfId="42242"/>
    <cellStyle name="Normal 5 3 2 2 3 5 2 3" xfId="20669"/>
    <cellStyle name="Normal 5 3 2 2 3 5 2 3 2" xfId="49404"/>
    <cellStyle name="Normal 5 3 2 2 3 5 2 4" xfId="35080"/>
    <cellStyle name="Normal 5 3 2 2 3 5 3" xfId="9867"/>
    <cellStyle name="Normal 5 3 2 2 3 5 3 2" xfId="24250"/>
    <cellStyle name="Normal 5 3 2 2 3 5 3 2 2" xfId="52985"/>
    <cellStyle name="Normal 5 3 2 2 3 5 3 3" xfId="38661"/>
    <cellStyle name="Normal 5 3 2 2 3 5 4" xfId="17087"/>
    <cellStyle name="Normal 5 3 2 2 3 5 4 2" xfId="45823"/>
    <cellStyle name="Normal 5 3 2 2 3 5 5" xfId="31499"/>
    <cellStyle name="Normal 5 3 2 2 3 6" xfId="4397"/>
    <cellStyle name="Normal 5 3 2 2 3 6 2" xfId="11664"/>
    <cellStyle name="Normal 5 3 2 2 3 6 2 2" xfId="26042"/>
    <cellStyle name="Normal 5 3 2 2 3 6 2 2 2" xfId="54776"/>
    <cellStyle name="Normal 5 3 2 2 3 6 2 3" xfId="40452"/>
    <cellStyle name="Normal 5 3 2 2 3 6 3" xfId="18879"/>
    <cellStyle name="Normal 5 3 2 2 3 6 3 2" xfId="47614"/>
    <cellStyle name="Normal 5 3 2 2 3 6 4" xfId="33290"/>
    <cellStyle name="Normal 5 3 2 2 3 7" xfId="8068"/>
    <cellStyle name="Normal 5 3 2 2 3 7 2" xfId="22460"/>
    <cellStyle name="Normal 5 3 2 2 3 7 2 2" xfId="51195"/>
    <cellStyle name="Normal 5 3 2 2 3 7 3" xfId="36871"/>
    <cellStyle name="Normal 5 3 2 2 3 8" xfId="15297"/>
    <cellStyle name="Normal 5 3 2 2 3 8 2" xfId="44033"/>
    <cellStyle name="Normal 5 3 2 2 3 9" xfId="29709"/>
    <cellStyle name="Normal 5 3 2 2 4" xfId="764"/>
    <cellStyle name="Normal 5 3 2 2 4 2" xfId="1214"/>
    <cellStyle name="Normal 5 3 2 2 4 2 2" xfId="2197"/>
    <cellStyle name="Normal 5 3 2 2 4 2 2 2" xfId="3989"/>
    <cellStyle name="Normal 5 3 2 2 4 2 2 2 2" xfId="7648"/>
    <cellStyle name="Normal 5 3 2 2 4 2 2 2 2 2" xfId="14908"/>
    <cellStyle name="Normal 5 3 2 2 4 2 2 2 2 2 2" xfId="29286"/>
    <cellStyle name="Normal 5 3 2 2 4 2 2 2 2 2 2 2" xfId="58020"/>
    <cellStyle name="Normal 5 3 2 2 4 2 2 2 2 2 3" xfId="43696"/>
    <cellStyle name="Normal 5 3 2 2 4 2 2 2 2 3" xfId="22123"/>
    <cellStyle name="Normal 5 3 2 2 4 2 2 2 2 3 2" xfId="50858"/>
    <cellStyle name="Normal 5 3 2 2 4 2 2 2 2 4" xfId="36534"/>
    <cellStyle name="Normal 5 3 2 2 4 2 2 2 3" xfId="11321"/>
    <cellStyle name="Normal 5 3 2 2 4 2 2 2 3 2" xfId="25704"/>
    <cellStyle name="Normal 5 3 2 2 4 2 2 2 3 2 2" xfId="54439"/>
    <cellStyle name="Normal 5 3 2 2 4 2 2 2 3 3" xfId="40115"/>
    <cellStyle name="Normal 5 3 2 2 4 2 2 2 4" xfId="18541"/>
    <cellStyle name="Normal 5 3 2 2 4 2 2 2 4 2" xfId="47277"/>
    <cellStyle name="Normal 5 3 2 2 4 2 2 2 5" xfId="32953"/>
    <cellStyle name="Normal 5 3 2 2 4 2 2 3" xfId="5858"/>
    <cellStyle name="Normal 5 3 2 2 4 2 2 3 2" xfId="13118"/>
    <cellStyle name="Normal 5 3 2 2 4 2 2 3 2 2" xfId="27496"/>
    <cellStyle name="Normal 5 3 2 2 4 2 2 3 2 2 2" xfId="56230"/>
    <cellStyle name="Normal 5 3 2 2 4 2 2 3 2 3" xfId="41906"/>
    <cellStyle name="Normal 5 3 2 2 4 2 2 3 3" xfId="20333"/>
    <cellStyle name="Normal 5 3 2 2 4 2 2 3 3 2" xfId="49068"/>
    <cellStyle name="Normal 5 3 2 2 4 2 2 3 4" xfId="34744"/>
    <cellStyle name="Normal 5 3 2 2 4 2 2 4" xfId="9531"/>
    <cellStyle name="Normal 5 3 2 2 4 2 2 4 2" xfId="23914"/>
    <cellStyle name="Normal 5 3 2 2 4 2 2 4 2 2" xfId="52649"/>
    <cellStyle name="Normal 5 3 2 2 4 2 2 4 3" xfId="38325"/>
    <cellStyle name="Normal 5 3 2 2 4 2 2 5" xfId="16751"/>
    <cellStyle name="Normal 5 3 2 2 4 2 2 5 2" xfId="45487"/>
    <cellStyle name="Normal 5 3 2 2 4 2 2 6" xfId="31163"/>
    <cellStyle name="Normal 5 3 2 2 4 2 3" xfId="3093"/>
    <cellStyle name="Normal 5 3 2 2 4 2 3 2" xfId="6753"/>
    <cellStyle name="Normal 5 3 2 2 4 2 3 2 2" xfId="14013"/>
    <cellStyle name="Normal 5 3 2 2 4 2 3 2 2 2" xfId="28391"/>
    <cellStyle name="Normal 5 3 2 2 4 2 3 2 2 2 2" xfId="57125"/>
    <cellStyle name="Normal 5 3 2 2 4 2 3 2 2 3" xfId="42801"/>
    <cellStyle name="Normal 5 3 2 2 4 2 3 2 3" xfId="21228"/>
    <cellStyle name="Normal 5 3 2 2 4 2 3 2 3 2" xfId="49963"/>
    <cellStyle name="Normal 5 3 2 2 4 2 3 2 4" xfId="35639"/>
    <cellStyle name="Normal 5 3 2 2 4 2 3 3" xfId="10426"/>
    <cellStyle name="Normal 5 3 2 2 4 2 3 3 2" xfId="24809"/>
    <cellStyle name="Normal 5 3 2 2 4 2 3 3 2 2" xfId="53544"/>
    <cellStyle name="Normal 5 3 2 2 4 2 3 3 3" xfId="39220"/>
    <cellStyle name="Normal 5 3 2 2 4 2 3 4" xfId="17646"/>
    <cellStyle name="Normal 5 3 2 2 4 2 3 4 2" xfId="46382"/>
    <cellStyle name="Normal 5 3 2 2 4 2 3 5" xfId="32058"/>
    <cellStyle name="Normal 5 3 2 2 4 2 4" xfId="4958"/>
    <cellStyle name="Normal 5 3 2 2 4 2 4 2" xfId="12223"/>
    <cellStyle name="Normal 5 3 2 2 4 2 4 2 2" xfId="26601"/>
    <cellStyle name="Normal 5 3 2 2 4 2 4 2 2 2" xfId="55335"/>
    <cellStyle name="Normal 5 3 2 2 4 2 4 2 3" xfId="41011"/>
    <cellStyle name="Normal 5 3 2 2 4 2 4 3" xfId="19438"/>
    <cellStyle name="Normal 5 3 2 2 4 2 4 3 2" xfId="48173"/>
    <cellStyle name="Normal 5 3 2 2 4 2 4 4" xfId="33849"/>
    <cellStyle name="Normal 5 3 2 2 4 2 5" xfId="8630"/>
    <cellStyle name="Normal 5 3 2 2 4 2 5 2" xfId="23019"/>
    <cellStyle name="Normal 5 3 2 2 4 2 5 2 2" xfId="51754"/>
    <cellStyle name="Normal 5 3 2 2 4 2 5 3" xfId="37430"/>
    <cellStyle name="Normal 5 3 2 2 4 2 6" xfId="15856"/>
    <cellStyle name="Normal 5 3 2 2 4 2 6 2" xfId="44592"/>
    <cellStyle name="Normal 5 3 2 2 4 2 7" xfId="30268"/>
    <cellStyle name="Normal 5 3 2 2 4 3" xfId="1750"/>
    <cellStyle name="Normal 5 3 2 2 4 3 2" xfId="3542"/>
    <cellStyle name="Normal 5 3 2 2 4 3 2 2" xfId="7201"/>
    <cellStyle name="Normal 5 3 2 2 4 3 2 2 2" xfId="14461"/>
    <cellStyle name="Normal 5 3 2 2 4 3 2 2 2 2" xfId="28839"/>
    <cellStyle name="Normal 5 3 2 2 4 3 2 2 2 2 2" xfId="57573"/>
    <cellStyle name="Normal 5 3 2 2 4 3 2 2 2 3" xfId="43249"/>
    <cellStyle name="Normal 5 3 2 2 4 3 2 2 3" xfId="21676"/>
    <cellStyle name="Normal 5 3 2 2 4 3 2 2 3 2" xfId="50411"/>
    <cellStyle name="Normal 5 3 2 2 4 3 2 2 4" xfId="36087"/>
    <cellStyle name="Normal 5 3 2 2 4 3 2 3" xfId="10874"/>
    <cellStyle name="Normal 5 3 2 2 4 3 2 3 2" xfId="25257"/>
    <cellStyle name="Normal 5 3 2 2 4 3 2 3 2 2" xfId="53992"/>
    <cellStyle name="Normal 5 3 2 2 4 3 2 3 3" xfId="39668"/>
    <cellStyle name="Normal 5 3 2 2 4 3 2 4" xfId="18094"/>
    <cellStyle name="Normal 5 3 2 2 4 3 2 4 2" xfId="46830"/>
    <cellStyle name="Normal 5 3 2 2 4 3 2 5" xfId="32506"/>
    <cellStyle name="Normal 5 3 2 2 4 3 3" xfId="5411"/>
    <cellStyle name="Normal 5 3 2 2 4 3 3 2" xfId="12671"/>
    <cellStyle name="Normal 5 3 2 2 4 3 3 2 2" xfId="27049"/>
    <cellStyle name="Normal 5 3 2 2 4 3 3 2 2 2" xfId="55783"/>
    <cellStyle name="Normal 5 3 2 2 4 3 3 2 3" xfId="41459"/>
    <cellStyle name="Normal 5 3 2 2 4 3 3 3" xfId="19886"/>
    <cellStyle name="Normal 5 3 2 2 4 3 3 3 2" xfId="48621"/>
    <cellStyle name="Normal 5 3 2 2 4 3 3 4" xfId="34297"/>
    <cellStyle name="Normal 5 3 2 2 4 3 4" xfId="9084"/>
    <cellStyle name="Normal 5 3 2 2 4 3 4 2" xfId="23467"/>
    <cellStyle name="Normal 5 3 2 2 4 3 4 2 2" xfId="52202"/>
    <cellStyle name="Normal 5 3 2 2 4 3 4 3" xfId="37878"/>
    <cellStyle name="Normal 5 3 2 2 4 3 5" xfId="16304"/>
    <cellStyle name="Normal 5 3 2 2 4 3 5 2" xfId="45040"/>
    <cellStyle name="Normal 5 3 2 2 4 3 6" xfId="30716"/>
    <cellStyle name="Normal 5 3 2 2 4 4" xfId="2646"/>
    <cellStyle name="Normal 5 3 2 2 4 4 2" xfId="6306"/>
    <cellStyle name="Normal 5 3 2 2 4 4 2 2" xfId="13566"/>
    <cellStyle name="Normal 5 3 2 2 4 4 2 2 2" xfId="27944"/>
    <cellStyle name="Normal 5 3 2 2 4 4 2 2 2 2" xfId="56678"/>
    <cellStyle name="Normal 5 3 2 2 4 4 2 2 3" xfId="42354"/>
    <cellStyle name="Normal 5 3 2 2 4 4 2 3" xfId="20781"/>
    <cellStyle name="Normal 5 3 2 2 4 4 2 3 2" xfId="49516"/>
    <cellStyle name="Normal 5 3 2 2 4 4 2 4" xfId="35192"/>
    <cellStyle name="Normal 5 3 2 2 4 4 3" xfId="9979"/>
    <cellStyle name="Normal 5 3 2 2 4 4 3 2" xfId="24362"/>
    <cellStyle name="Normal 5 3 2 2 4 4 3 2 2" xfId="53097"/>
    <cellStyle name="Normal 5 3 2 2 4 4 3 3" xfId="38773"/>
    <cellStyle name="Normal 5 3 2 2 4 4 4" xfId="17199"/>
    <cellStyle name="Normal 5 3 2 2 4 4 4 2" xfId="45935"/>
    <cellStyle name="Normal 5 3 2 2 4 4 5" xfId="31611"/>
    <cellStyle name="Normal 5 3 2 2 4 5" xfId="4510"/>
    <cellStyle name="Normal 5 3 2 2 4 5 2" xfId="11776"/>
    <cellStyle name="Normal 5 3 2 2 4 5 2 2" xfId="26154"/>
    <cellStyle name="Normal 5 3 2 2 4 5 2 2 2" xfId="54888"/>
    <cellStyle name="Normal 5 3 2 2 4 5 2 3" xfId="40564"/>
    <cellStyle name="Normal 5 3 2 2 4 5 3" xfId="18991"/>
    <cellStyle name="Normal 5 3 2 2 4 5 3 2" xfId="47726"/>
    <cellStyle name="Normal 5 3 2 2 4 5 4" xfId="33402"/>
    <cellStyle name="Normal 5 3 2 2 4 6" xfId="8183"/>
    <cellStyle name="Normal 5 3 2 2 4 6 2" xfId="22572"/>
    <cellStyle name="Normal 5 3 2 2 4 6 2 2" xfId="51307"/>
    <cellStyle name="Normal 5 3 2 2 4 6 3" xfId="36983"/>
    <cellStyle name="Normal 5 3 2 2 4 7" xfId="15409"/>
    <cellStyle name="Normal 5 3 2 2 4 7 2" xfId="44145"/>
    <cellStyle name="Normal 5 3 2 2 4 8" xfId="29821"/>
    <cellStyle name="Normal 5 3 2 2 5" xfId="990"/>
    <cellStyle name="Normal 5 3 2 2 5 2" xfId="1973"/>
    <cellStyle name="Normal 5 3 2 2 5 2 2" xfId="3765"/>
    <cellStyle name="Normal 5 3 2 2 5 2 2 2" xfId="7424"/>
    <cellStyle name="Normal 5 3 2 2 5 2 2 2 2" xfId="14684"/>
    <cellStyle name="Normal 5 3 2 2 5 2 2 2 2 2" xfId="29062"/>
    <cellStyle name="Normal 5 3 2 2 5 2 2 2 2 2 2" xfId="57796"/>
    <cellStyle name="Normal 5 3 2 2 5 2 2 2 2 3" xfId="43472"/>
    <cellStyle name="Normal 5 3 2 2 5 2 2 2 3" xfId="21899"/>
    <cellStyle name="Normal 5 3 2 2 5 2 2 2 3 2" xfId="50634"/>
    <cellStyle name="Normal 5 3 2 2 5 2 2 2 4" xfId="36310"/>
    <cellStyle name="Normal 5 3 2 2 5 2 2 3" xfId="11097"/>
    <cellStyle name="Normal 5 3 2 2 5 2 2 3 2" xfId="25480"/>
    <cellStyle name="Normal 5 3 2 2 5 2 2 3 2 2" xfId="54215"/>
    <cellStyle name="Normal 5 3 2 2 5 2 2 3 3" xfId="39891"/>
    <cellStyle name="Normal 5 3 2 2 5 2 2 4" xfId="18317"/>
    <cellStyle name="Normal 5 3 2 2 5 2 2 4 2" xfId="47053"/>
    <cellStyle name="Normal 5 3 2 2 5 2 2 5" xfId="32729"/>
    <cellStyle name="Normal 5 3 2 2 5 2 3" xfId="5634"/>
    <cellStyle name="Normal 5 3 2 2 5 2 3 2" xfId="12894"/>
    <cellStyle name="Normal 5 3 2 2 5 2 3 2 2" xfId="27272"/>
    <cellStyle name="Normal 5 3 2 2 5 2 3 2 2 2" xfId="56006"/>
    <cellStyle name="Normal 5 3 2 2 5 2 3 2 3" xfId="41682"/>
    <cellStyle name="Normal 5 3 2 2 5 2 3 3" xfId="20109"/>
    <cellStyle name="Normal 5 3 2 2 5 2 3 3 2" xfId="48844"/>
    <cellStyle name="Normal 5 3 2 2 5 2 3 4" xfId="34520"/>
    <cellStyle name="Normal 5 3 2 2 5 2 4" xfId="9307"/>
    <cellStyle name="Normal 5 3 2 2 5 2 4 2" xfId="23690"/>
    <cellStyle name="Normal 5 3 2 2 5 2 4 2 2" xfId="52425"/>
    <cellStyle name="Normal 5 3 2 2 5 2 4 3" xfId="38101"/>
    <cellStyle name="Normal 5 3 2 2 5 2 5" xfId="16527"/>
    <cellStyle name="Normal 5 3 2 2 5 2 5 2" xfId="45263"/>
    <cellStyle name="Normal 5 3 2 2 5 2 6" xfId="30939"/>
    <cellStyle name="Normal 5 3 2 2 5 3" xfId="2869"/>
    <cellStyle name="Normal 5 3 2 2 5 3 2" xfId="6529"/>
    <cellStyle name="Normal 5 3 2 2 5 3 2 2" xfId="13789"/>
    <cellStyle name="Normal 5 3 2 2 5 3 2 2 2" xfId="28167"/>
    <cellStyle name="Normal 5 3 2 2 5 3 2 2 2 2" xfId="56901"/>
    <cellStyle name="Normal 5 3 2 2 5 3 2 2 3" xfId="42577"/>
    <cellStyle name="Normal 5 3 2 2 5 3 2 3" xfId="21004"/>
    <cellStyle name="Normal 5 3 2 2 5 3 2 3 2" xfId="49739"/>
    <cellStyle name="Normal 5 3 2 2 5 3 2 4" xfId="35415"/>
    <cellStyle name="Normal 5 3 2 2 5 3 3" xfId="10202"/>
    <cellStyle name="Normal 5 3 2 2 5 3 3 2" xfId="24585"/>
    <cellStyle name="Normal 5 3 2 2 5 3 3 2 2" xfId="53320"/>
    <cellStyle name="Normal 5 3 2 2 5 3 3 3" xfId="38996"/>
    <cellStyle name="Normal 5 3 2 2 5 3 4" xfId="17422"/>
    <cellStyle name="Normal 5 3 2 2 5 3 4 2" xfId="46158"/>
    <cellStyle name="Normal 5 3 2 2 5 3 5" xfId="31834"/>
    <cellStyle name="Normal 5 3 2 2 5 4" xfId="4734"/>
    <cellStyle name="Normal 5 3 2 2 5 4 2" xfId="11999"/>
    <cellStyle name="Normal 5 3 2 2 5 4 2 2" xfId="26377"/>
    <cellStyle name="Normal 5 3 2 2 5 4 2 2 2" xfId="55111"/>
    <cellStyle name="Normal 5 3 2 2 5 4 2 3" xfId="40787"/>
    <cellStyle name="Normal 5 3 2 2 5 4 3" xfId="19214"/>
    <cellStyle name="Normal 5 3 2 2 5 4 3 2" xfId="47949"/>
    <cellStyle name="Normal 5 3 2 2 5 4 4" xfId="33625"/>
    <cellStyle name="Normal 5 3 2 2 5 5" xfId="8406"/>
    <cellStyle name="Normal 5 3 2 2 5 5 2" xfId="22795"/>
    <cellStyle name="Normal 5 3 2 2 5 5 2 2" xfId="51530"/>
    <cellStyle name="Normal 5 3 2 2 5 5 3" xfId="37206"/>
    <cellStyle name="Normal 5 3 2 2 5 6" xfId="15632"/>
    <cellStyle name="Normal 5 3 2 2 5 6 2" xfId="44368"/>
    <cellStyle name="Normal 5 3 2 2 5 7" xfId="30044"/>
    <cellStyle name="Normal 5 3 2 2 6" xfId="1509"/>
    <cellStyle name="Normal 5 3 2 2 6 2" xfId="3318"/>
    <cellStyle name="Normal 5 3 2 2 6 2 2" xfId="6977"/>
    <cellStyle name="Normal 5 3 2 2 6 2 2 2" xfId="14237"/>
    <cellStyle name="Normal 5 3 2 2 6 2 2 2 2" xfId="28615"/>
    <cellStyle name="Normal 5 3 2 2 6 2 2 2 2 2" xfId="57349"/>
    <cellStyle name="Normal 5 3 2 2 6 2 2 2 3" xfId="43025"/>
    <cellStyle name="Normal 5 3 2 2 6 2 2 3" xfId="21452"/>
    <cellStyle name="Normal 5 3 2 2 6 2 2 3 2" xfId="50187"/>
    <cellStyle name="Normal 5 3 2 2 6 2 2 4" xfId="35863"/>
    <cellStyle name="Normal 5 3 2 2 6 2 3" xfId="10650"/>
    <cellStyle name="Normal 5 3 2 2 6 2 3 2" xfId="25033"/>
    <cellStyle name="Normal 5 3 2 2 6 2 3 2 2" xfId="53768"/>
    <cellStyle name="Normal 5 3 2 2 6 2 3 3" xfId="39444"/>
    <cellStyle name="Normal 5 3 2 2 6 2 4" xfId="17870"/>
    <cellStyle name="Normal 5 3 2 2 6 2 4 2" xfId="46606"/>
    <cellStyle name="Normal 5 3 2 2 6 2 5" xfId="32282"/>
    <cellStyle name="Normal 5 3 2 2 6 3" xfId="5186"/>
    <cellStyle name="Normal 5 3 2 2 6 3 2" xfId="12447"/>
    <cellStyle name="Normal 5 3 2 2 6 3 2 2" xfId="26825"/>
    <cellStyle name="Normal 5 3 2 2 6 3 2 2 2" xfId="55559"/>
    <cellStyle name="Normal 5 3 2 2 6 3 2 3" xfId="41235"/>
    <cellStyle name="Normal 5 3 2 2 6 3 3" xfId="19662"/>
    <cellStyle name="Normal 5 3 2 2 6 3 3 2" xfId="48397"/>
    <cellStyle name="Normal 5 3 2 2 6 3 4" xfId="34073"/>
    <cellStyle name="Normal 5 3 2 2 6 4" xfId="8860"/>
    <cellStyle name="Normal 5 3 2 2 6 4 2" xfId="23243"/>
    <cellStyle name="Normal 5 3 2 2 6 4 2 2" xfId="51978"/>
    <cellStyle name="Normal 5 3 2 2 6 4 3" xfId="37654"/>
    <cellStyle name="Normal 5 3 2 2 6 5" xfId="16080"/>
    <cellStyle name="Normal 5 3 2 2 6 5 2" xfId="44816"/>
    <cellStyle name="Normal 5 3 2 2 6 6" xfId="30492"/>
    <cellStyle name="Normal 5 3 2 2 7" xfId="2422"/>
    <cellStyle name="Normal 5 3 2 2 7 2" xfId="6082"/>
    <cellStyle name="Normal 5 3 2 2 7 2 2" xfId="13342"/>
    <cellStyle name="Normal 5 3 2 2 7 2 2 2" xfId="27720"/>
    <cellStyle name="Normal 5 3 2 2 7 2 2 2 2" xfId="56454"/>
    <cellStyle name="Normal 5 3 2 2 7 2 2 3" xfId="42130"/>
    <cellStyle name="Normal 5 3 2 2 7 2 3" xfId="20557"/>
    <cellStyle name="Normal 5 3 2 2 7 2 3 2" xfId="49292"/>
    <cellStyle name="Normal 5 3 2 2 7 2 4" xfId="34968"/>
    <cellStyle name="Normal 5 3 2 2 7 3" xfId="9755"/>
    <cellStyle name="Normal 5 3 2 2 7 3 2" xfId="24138"/>
    <cellStyle name="Normal 5 3 2 2 7 3 2 2" xfId="52873"/>
    <cellStyle name="Normal 5 3 2 2 7 3 3" xfId="38549"/>
    <cellStyle name="Normal 5 3 2 2 7 4" xfId="16975"/>
    <cellStyle name="Normal 5 3 2 2 7 4 2" xfId="45711"/>
    <cellStyle name="Normal 5 3 2 2 7 5" xfId="31387"/>
    <cellStyle name="Normal 5 3 2 2 8" xfId="4279"/>
    <cellStyle name="Normal 5 3 2 2 8 2" xfId="11551"/>
    <cellStyle name="Normal 5 3 2 2 8 2 2" xfId="25930"/>
    <cellStyle name="Normal 5 3 2 2 8 2 2 2" xfId="54664"/>
    <cellStyle name="Normal 5 3 2 2 8 2 3" xfId="40340"/>
    <cellStyle name="Normal 5 3 2 2 8 3" xfId="18767"/>
    <cellStyle name="Normal 5 3 2 2 8 3 2" xfId="47502"/>
    <cellStyle name="Normal 5 3 2 2 8 4" xfId="33178"/>
    <cellStyle name="Normal 5 3 2 2 9" xfId="7947"/>
    <cellStyle name="Normal 5 3 2 2 9 2" xfId="22348"/>
    <cellStyle name="Normal 5 3 2 2 9 2 2" xfId="51083"/>
    <cellStyle name="Normal 5 3 2 2 9 3" xfId="36759"/>
    <cellStyle name="Normal 5 3 2 3" xfId="435"/>
    <cellStyle name="Normal 5 3 2 3 10" xfId="29625"/>
    <cellStyle name="Normal 5 3 2 3 2" xfId="635"/>
    <cellStyle name="Normal 5 3 2 3 2 2" xfId="907"/>
    <cellStyle name="Normal 5 3 2 3 2 2 2" xfId="1354"/>
    <cellStyle name="Normal 5 3 2 3 2 2 2 2" xfId="2337"/>
    <cellStyle name="Normal 5 3 2 3 2 2 2 2 2" xfId="4129"/>
    <cellStyle name="Normal 5 3 2 3 2 2 2 2 2 2" xfId="7788"/>
    <cellStyle name="Normal 5 3 2 3 2 2 2 2 2 2 2" xfId="15048"/>
    <cellStyle name="Normal 5 3 2 3 2 2 2 2 2 2 2 2" xfId="29426"/>
    <cellStyle name="Normal 5 3 2 3 2 2 2 2 2 2 2 2 2" xfId="58160"/>
    <cellStyle name="Normal 5 3 2 3 2 2 2 2 2 2 2 3" xfId="43836"/>
    <cellStyle name="Normal 5 3 2 3 2 2 2 2 2 2 3" xfId="22263"/>
    <cellStyle name="Normal 5 3 2 3 2 2 2 2 2 2 3 2" xfId="50998"/>
    <cellStyle name="Normal 5 3 2 3 2 2 2 2 2 2 4" xfId="36674"/>
    <cellStyle name="Normal 5 3 2 3 2 2 2 2 2 3" xfId="11461"/>
    <cellStyle name="Normal 5 3 2 3 2 2 2 2 2 3 2" xfId="25844"/>
    <cellStyle name="Normal 5 3 2 3 2 2 2 2 2 3 2 2" xfId="54579"/>
    <cellStyle name="Normal 5 3 2 3 2 2 2 2 2 3 3" xfId="40255"/>
    <cellStyle name="Normal 5 3 2 3 2 2 2 2 2 4" xfId="18681"/>
    <cellStyle name="Normal 5 3 2 3 2 2 2 2 2 4 2" xfId="47417"/>
    <cellStyle name="Normal 5 3 2 3 2 2 2 2 2 5" xfId="33093"/>
    <cellStyle name="Normal 5 3 2 3 2 2 2 2 3" xfId="5998"/>
    <cellStyle name="Normal 5 3 2 3 2 2 2 2 3 2" xfId="13258"/>
    <cellStyle name="Normal 5 3 2 3 2 2 2 2 3 2 2" xfId="27636"/>
    <cellStyle name="Normal 5 3 2 3 2 2 2 2 3 2 2 2" xfId="56370"/>
    <cellStyle name="Normal 5 3 2 3 2 2 2 2 3 2 3" xfId="42046"/>
    <cellStyle name="Normal 5 3 2 3 2 2 2 2 3 3" xfId="20473"/>
    <cellStyle name="Normal 5 3 2 3 2 2 2 2 3 3 2" xfId="49208"/>
    <cellStyle name="Normal 5 3 2 3 2 2 2 2 3 4" xfId="34884"/>
    <cellStyle name="Normal 5 3 2 3 2 2 2 2 4" xfId="9671"/>
    <cellStyle name="Normal 5 3 2 3 2 2 2 2 4 2" xfId="24054"/>
    <cellStyle name="Normal 5 3 2 3 2 2 2 2 4 2 2" xfId="52789"/>
    <cellStyle name="Normal 5 3 2 3 2 2 2 2 4 3" xfId="38465"/>
    <cellStyle name="Normal 5 3 2 3 2 2 2 2 5" xfId="16891"/>
    <cellStyle name="Normal 5 3 2 3 2 2 2 2 5 2" xfId="45627"/>
    <cellStyle name="Normal 5 3 2 3 2 2 2 2 6" xfId="31303"/>
    <cellStyle name="Normal 5 3 2 3 2 2 2 3" xfId="3233"/>
    <cellStyle name="Normal 5 3 2 3 2 2 2 3 2" xfId="6893"/>
    <cellStyle name="Normal 5 3 2 3 2 2 2 3 2 2" xfId="14153"/>
    <cellStyle name="Normal 5 3 2 3 2 2 2 3 2 2 2" xfId="28531"/>
    <cellStyle name="Normal 5 3 2 3 2 2 2 3 2 2 2 2" xfId="57265"/>
    <cellStyle name="Normal 5 3 2 3 2 2 2 3 2 2 3" xfId="42941"/>
    <cellStyle name="Normal 5 3 2 3 2 2 2 3 2 3" xfId="21368"/>
    <cellStyle name="Normal 5 3 2 3 2 2 2 3 2 3 2" xfId="50103"/>
    <cellStyle name="Normal 5 3 2 3 2 2 2 3 2 4" xfId="35779"/>
    <cellStyle name="Normal 5 3 2 3 2 2 2 3 3" xfId="10566"/>
    <cellStyle name="Normal 5 3 2 3 2 2 2 3 3 2" xfId="24949"/>
    <cellStyle name="Normal 5 3 2 3 2 2 2 3 3 2 2" xfId="53684"/>
    <cellStyle name="Normal 5 3 2 3 2 2 2 3 3 3" xfId="39360"/>
    <cellStyle name="Normal 5 3 2 3 2 2 2 3 4" xfId="17786"/>
    <cellStyle name="Normal 5 3 2 3 2 2 2 3 4 2" xfId="46522"/>
    <cellStyle name="Normal 5 3 2 3 2 2 2 3 5" xfId="32198"/>
    <cellStyle name="Normal 5 3 2 3 2 2 2 4" xfId="5098"/>
    <cellStyle name="Normal 5 3 2 3 2 2 2 4 2" xfId="12363"/>
    <cellStyle name="Normal 5 3 2 3 2 2 2 4 2 2" xfId="26741"/>
    <cellStyle name="Normal 5 3 2 3 2 2 2 4 2 2 2" xfId="55475"/>
    <cellStyle name="Normal 5 3 2 3 2 2 2 4 2 3" xfId="41151"/>
    <cellStyle name="Normal 5 3 2 3 2 2 2 4 3" xfId="19578"/>
    <cellStyle name="Normal 5 3 2 3 2 2 2 4 3 2" xfId="48313"/>
    <cellStyle name="Normal 5 3 2 3 2 2 2 4 4" xfId="33989"/>
    <cellStyle name="Normal 5 3 2 3 2 2 2 5" xfId="8770"/>
    <cellStyle name="Normal 5 3 2 3 2 2 2 5 2" xfId="23159"/>
    <cellStyle name="Normal 5 3 2 3 2 2 2 5 2 2" xfId="51894"/>
    <cellStyle name="Normal 5 3 2 3 2 2 2 5 3" xfId="37570"/>
    <cellStyle name="Normal 5 3 2 3 2 2 2 6" xfId="15996"/>
    <cellStyle name="Normal 5 3 2 3 2 2 2 6 2" xfId="44732"/>
    <cellStyle name="Normal 5 3 2 3 2 2 2 7" xfId="30408"/>
    <cellStyle name="Normal 5 3 2 3 2 2 3" xfId="1890"/>
    <cellStyle name="Normal 5 3 2 3 2 2 3 2" xfId="3682"/>
    <cellStyle name="Normal 5 3 2 3 2 2 3 2 2" xfId="7341"/>
    <cellStyle name="Normal 5 3 2 3 2 2 3 2 2 2" xfId="14601"/>
    <cellStyle name="Normal 5 3 2 3 2 2 3 2 2 2 2" xfId="28979"/>
    <cellStyle name="Normal 5 3 2 3 2 2 3 2 2 2 2 2" xfId="57713"/>
    <cellStyle name="Normal 5 3 2 3 2 2 3 2 2 2 3" xfId="43389"/>
    <cellStyle name="Normal 5 3 2 3 2 2 3 2 2 3" xfId="21816"/>
    <cellStyle name="Normal 5 3 2 3 2 2 3 2 2 3 2" xfId="50551"/>
    <cellStyle name="Normal 5 3 2 3 2 2 3 2 2 4" xfId="36227"/>
    <cellStyle name="Normal 5 3 2 3 2 2 3 2 3" xfId="11014"/>
    <cellStyle name="Normal 5 3 2 3 2 2 3 2 3 2" xfId="25397"/>
    <cellStyle name="Normal 5 3 2 3 2 2 3 2 3 2 2" xfId="54132"/>
    <cellStyle name="Normal 5 3 2 3 2 2 3 2 3 3" xfId="39808"/>
    <cellStyle name="Normal 5 3 2 3 2 2 3 2 4" xfId="18234"/>
    <cellStyle name="Normal 5 3 2 3 2 2 3 2 4 2" xfId="46970"/>
    <cellStyle name="Normal 5 3 2 3 2 2 3 2 5" xfId="32646"/>
    <cellStyle name="Normal 5 3 2 3 2 2 3 3" xfId="5551"/>
    <cellStyle name="Normal 5 3 2 3 2 2 3 3 2" xfId="12811"/>
    <cellStyle name="Normal 5 3 2 3 2 2 3 3 2 2" xfId="27189"/>
    <cellStyle name="Normal 5 3 2 3 2 2 3 3 2 2 2" xfId="55923"/>
    <cellStyle name="Normal 5 3 2 3 2 2 3 3 2 3" xfId="41599"/>
    <cellStyle name="Normal 5 3 2 3 2 2 3 3 3" xfId="20026"/>
    <cellStyle name="Normal 5 3 2 3 2 2 3 3 3 2" xfId="48761"/>
    <cellStyle name="Normal 5 3 2 3 2 2 3 3 4" xfId="34437"/>
    <cellStyle name="Normal 5 3 2 3 2 2 3 4" xfId="9224"/>
    <cellStyle name="Normal 5 3 2 3 2 2 3 4 2" xfId="23607"/>
    <cellStyle name="Normal 5 3 2 3 2 2 3 4 2 2" xfId="52342"/>
    <cellStyle name="Normal 5 3 2 3 2 2 3 4 3" xfId="38018"/>
    <cellStyle name="Normal 5 3 2 3 2 2 3 5" xfId="16444"/>
    <cellStyle name="Normal 5 3 2 3 2 2 3 5 2" xfId="45180"/>
    <cellStyle name="Normal 5 3 2 3 2 2 3 6" xfId="30856"/>
    <cellStyle name="Normal 5 3 2 3 2 2 4" xfId="2786"/>
    <cellStyle name="Normal 5 3 2 3 2 2 4 2" xfId="6446"/>
    <cellStyle name="Normal 5 3 2 3 2 2 4 2 2" xfId="13706"/>
    <cellStyle name="Normal 5 3 2 3 2 2 4 2 2 2" xfId="28084"/>
    <cellStyle name="Normal 5 3 2 3 2 2 4 2 2 2 2" xfId="56818"/>
    <cellStyle name="Normal 5 3 2 3 2 2 4 2 2 3" xfId="42494"/>
    <cellStyle name="Normal 5 3 2 3 2 2 4 2 3" xfId="20921"/>
    <cellStyle name="Normal 5 3 2 3 2 2 4 2 3 2" xfId="49656"/>
    <cellStyle name="Normal 5 3 2 3 2 2 4 2 4" xfId="35332"/>
    <cellStyle name="Normal 5 3 2 3 2 2 4 3" xfId="10119"/>
    <cellStyle name="Normal 5 3 2 3 2 2 4 3 2" xfId="24502"/>
    <cellStyle name="Normal 5 3 2 3 2 2 4 3 2 2" xfId="53237"/>
    <cellStyle name="Normal 5 3 2 3 2 2 4 3 3" xfId="38913"/>
    <cellStyle name="Normal 5 3 2 3 2 2 4 4" xfId="17339"/>
    <cellStyle name="Normal 5 3 2 3 2 2 4 4 2" xfId="46075"/>
    <cellStyle name="Normal 5 3 2 3 2 2 4 5" xfId="31751"/>
    <cellStyle name="Normal 5 3 2 3 2 2 5" xfId="4651"/>
    <cellStyle name="Normal 5 3 2 3 2 2 5 2" xfId="11916"/>
    <cellStyle name="Normal 5 3 2 3 2 2 5 2 2" xfId="26294"/>
    <cellStyle name="Normal 5 3 2 3 2 2 5 2 2 2" xfId="55028"/>
    <cellStyle name="Normal 5 3 2 3 2 2 5 2 3" xfId="40704"/>
    <cellStyle name="Normal 5 3 2 3 2 2 5 3" xfId="19131"/>
    <cellStyle name="Normal 5 3 2 3 2 2 5 3 2" xfId="47866"/>
    <cellStyle name="Normal 5 3 2 3 2 2 5 4" xfId="33542"/>
    <cellStyle name="Normal 5 3 2 3 2 2 6" xfId="8323"/>
    <cellStyle name="Normal 5 3 2 3 2 2 6 2" xfId="22712"/>
    <cellStyle name="Normal 5 3 2 3 2 2 6 2 2" xfId="51447"/>
    <cellStyle name="Normal 5 3 2 3 2 2 6 3" xfId="37123"/>
    <cellStyle name="Normal 5 3 2 3 2 2 7" xfId="15549"/>
    <cellStyle name="Normal 5 3 2 3 2 2 7 2" xfId="44285"/>
    <cellStyle name="Normal 5 3 2 3 2 2 8" xfId="29961"/>
    <cellStyle name="Normal 5 3 2 3 2 3" xfId="1130"/>
    <cellStyle name="Normal 5 3 2 3 2 3 2" xfId="2113"/>
    <cellStyle name="Normal 5 3 2 3 2 3 2 2" xfId="3905"/>
    <cellStyle name="Normal 5 3 2 3 2 3 2 2 2" xfId="7564"/>
    <cellStyle name="Normal 5 3 2 3 2 3 2 2 2 2" xfId="14824"/>
    <cellStyle name="Normal 5 3 2 3 2 3 2 2 2 2 2" xfId="29202"/>
    <cellStyle name="Normal 5 3 2 3 2 3 2 2 2 2 2 2" xfId="57936"/>
    <cellStyle name="Normal 5 3 2 3 2 3 2 2 2 2 3" xfId="43612"/>
    <cellStyle name="Normal 5 3 2 3 2 3 2 2 2 3" xfId="22039"/>
    <cellStyle name="Normal 5 3 2 3 2 3 2 2 2 3 2" xfId="50774"/>
    <cellStyle name="Normal 5 3 2 3 2 3 2 2 2 4" xfId="36450"/>
    <cellStyle name="Normal 5 3 2 3 2 3 2 2 3" xfId="11237"/>
    <cellStyle name="Normal 5 3 2 3 2 3 2 2 3 2" xfId="25620"/>
    <cellStyle name="Normal 5 3 2 3 2 3 2 2 3 2 2" xfId="54355"/>
    <cellStyle name="Normal 5 3 2 3 2 3 2 2 3 3" xfId="40031"/>
    <cellStyle name="Normal 5 3 2 3 2 3 2 2 4" xfId="18457"/>
    <cellStyle name="Normal 5 3 2 3 2 3 2 2 4 2" xfId="47193"/>
    <cellStyle name="Normal 5 3 2 3 2 3 2 2 5" xfId="32869"/>
    <cellStyle name="Normal 5 3 2 3 2 3 2 3" xfId="5774"/>
    <cellStyle name="Normal 5 3 2 3 2 3 2 3 2" xfId="13034"/>
    <cellStyle name="Normal 5 3 2 3 2 3 2 3 2 2" xfId="27412"/>
    <cellStyle name="Normal 5 3 2 3 2 3 2 3 2 2 2" xfId="56146"/>
    <cellStyle name="Normal 5 3 2 3 2 3 2 3 2 3" xfId="41822"/>
    <cellStyle name="Normal 5 3 2 3 2 3 2 3 3" xfId="20249"/>
    <cellStyle name="Normal 5 3 2 3 2 3 2 3 3 2" xfId="48984"/>
    <cellStyle name="Normal 5 3 2 3 2 3 2 3 4" xfId="34660"/>
    <cellStyle name="Normal 5 3 2 3 2 3 2 4" xfId="9447"/>
    <cellStyle name="Normal 5 3 2 3 2 3 2 4 2" xfId="23830"/>
    <cellStyle name="Normal 5 3 2 3 2 3 2 4 2 2" xfId="52565"/>
    <cellStyle name="Normal 5 3 2 3 2 3 2 4 3" xfId="38241"/>
    <cellStyle name="Normal 5 3 2 3 2 3 2 5" xfId="16667"/>
    <cellStyle name="Normal 5 3 2 3 2 3 2 5 2" xfId="45403"/>
    <cellStyle name="Normal 5 3 2 3 2 3 2 6" xfId="31079"/>
    <cellStyle name="Normal 5 3 2 3 2 3 3" xfId="3009"/>
    <cellStyle name="Normal 5 3 2 3 2 3 3 2" xfId="6669"/>
    <cellStyle name="Normal 5 3 2 3 2 3 3 2 2" xfId="13929"/>
    <cellStyle name="Normal 5 3 2 3 2 3 3 2 2 2" xfId="28307"/>
    <cellStyle name="Normal 5 3 2 3 2 3 3 2 2 2 2" xfId="57041"/>
    <cellStyle name="Normal 5 3 2 3 2 3 3 2 2 3" xfId="42717"/>
    <cellStyle name="Normal 5 3 2 3 2 3 3 2 3" xfId="21144"/>
    <cellStyle name="Normal 5 3 2 3 2 3 3 2 3 2" xfId="49879"/>
    <cellStyle name="Normal 5 3 2 3 2 3 3 2 4" xfId="35555"/>
    <cellStyle name="Normal 5 3 2 3 2 3 3 3" xfId="10342"/>
    <cellStyle name="Normal 5 3 2 3 2 3 3 3 2" xfId="24725"/>
    <cellStyle name="Normal 5 3 2 3 2 3 3 3 2 2" xfId="53460"/>
    <cellStyle name="Normal 5 3 2 3 2 3 3 3 3" xfId="39136"/>
    <cellStyle name="Normal 5 3 2 3 2 3 3 4" xfId="17562"/>
    <cellStyle name="Normal 5 3 2 3 2 3 3 4 2" xfId="46298"/>
    <cellStyle name="Normal 5 3 2 3 2 3 3 5" xfId="31974"/>
    <cellStyle name="Normal 5 3 2 3 2 3 4" xfId="4874"/>
    <cellStyle name="Normal 5 3 2 3 2 3 4 2" xfId="12139"/>
    <cellStyle name="Normal 5 3 2 3 2 3 4 2 2" xfId="26517"/>
    <cellStyle name="Normal 5 3 2 3 2 3 4 2 2 2" xfId="55251"/>
    <cellStyle name="Normal 5 3 2 3 2 3 4 2 3" xfId="40927"/>
    <cellStyle name="Normal 5 3 2 3 2 3 4 3" xfId="19354"/>
    <cellStyle name="Normal 5 3 2 3 2 3 4 3 2" xfId="48089"/>
    <cellStyle name="Normal 5 3 2 3 2 3 4 4" xfId="33765"/>
    <cellStyle name="Normal 5 3 2 3 2 3 5" xfId="8546"/>
    <cellStyle name="Normal 5 3 2 3 2 3 5 2" xfId="22935"/>
    <cellStyle name="Normal 5 3 2 3 2 3 5 2 2" xfId="51670"/>
    <cellStyle name="Normal 5 3 2 3 2 3 5 3" xfId="37346"/>
    <cellStyle name="Normal 5 3 2 3 2 3 6" xfId="15772"/>
    <cellStyle name="Normal 5 3 2 3 2 3 6 2" xfId="44508"/>
    <cellStyle name="Normal 5 3 2 3 2 3 7" xfId="30184"/>
    <cellStyle name="Normal 5 3 2 3 2 4" xfId="1662"/>
    <cellStyle name="Normal 5 3 2 3 2 4 2" xfId="3458"/>
    <cellStyle name="Normal 5 3 2 3 2 4 2 2" xfId="7117"/>
    <cellStyle name="Normal 5 3 2 3 2 4 2 2 2" xfId="14377"/>
    <cellStyle name="Normal 5 3 2 3 2 4 2 2 2 2" xfId="28755"/>
    <cellStyle name="Normal 5 3 2 3 2 4 2 2 2 2 2" xfId="57489"/>
    <cellStyle name="Normal 5 3 2 3 2 4 2 2 2 3" xfId="43165"/>
    <cellStyle name="Normal 5 3 2 3 2 4 2 2 3" xfId="21592"/>
    <cellStyle name="Normal 5 3 2 3 2 4 2 2 3 2" xfId="50327"/>
    <cellStyle name="Normal 5 3 2 3 2 4 2 2 4" xfId="36003"/>
    <cellStyle name="Normal 5 3 2 3 2 4 2 3" xfId="10790"/>
    <cellStyle name="Normal 5 3 2 3 2 4 2 3 2" xfId="25173"/>
    <cellStyle name="Normal 5 3 2 3 2 4 2 3 2 2" xfId="53908"/>
    <cellStyle name="Normal 5 3 2 3 2 4 2 3 3" xfId="39584"/>
    <cellStyle name="Normal 5 3 2 3 2 4 2 4" xfId="18010"/>
    <cellStyle name="Normal 5 3 2 3 2 4 2 4 2" xfId="46746"/>
    <cellStyle name="Normal 5 3 2 3 2 4 2 5" xfId="32422"/>
    <cellStyle name="Normal 5 3 2 3 2 4 3" xfId="5327"/>
    <cellStyle name="Normal 5 3 2 3 2 4 3 2" xfId="12587"/>
    <cellStyle name="Normal 5 3 2 3 2 4 3 2 2" xfId="26965"/>
    <cellStyle name="Normal 5 3 2 3 2 4 3 2 2 2" xfId="55699"/>
    <cellStyle name="Normal 5 3 2 3 2 4 3 2 3" xfId="41375"/>
    <cellStyle name="Normal 5 3 2 3 2 4 3 3" xfId="19802"/>
    <cellStyle name="Normal 5 3 2 3 2 4 3 3 2" xfId="48537"/>
    <cellStyle name="Normal 5 3 2 3 2 4 3 4" xfId="34213"/>
    <cellStyle name="Normal 5 3 2 3 2 4 4" xfId="9000"/>
    <cellStyle name="Normal 5 3 2 3 2 4 4 2" xfId="23383"/>
    <cellStyle name="Normal 5 3 2 3 2 4 4 2 2" xfId="52118"/>
    <cellStyle name="Normal 5 3 2 3 2 4 4 3" xfId="37794"/>
    <cellStyle name="Normal 5 3 2 3 2 4 5" xfId="16220"/>
    <cellStyle name="Normal 5 3 2 3 2 4 5 2" xfId="44956"/>
    <cellStyle name="Normal 5 3 2 3 2 4 6" xfId="30632"/>
    <cellStyle name="Normal 5 3 2 3 2 5" xfId="2562"/>
    <cellStyle name="Normal 5 3 2 3 2 5 2" xfId="6222"/>
    <cellStyle name="Normal 5 3 2 3 2 5 2 2" xfId="13482"/>
    <cellStyle name="Normal 5 3 2 3 2 5 2 2 2" xfId="27860"/>
    <cellStyle name="Normal 5 3 2 3 2 5 2 2 2 2" xfId="56594"/>
    <cellStyle name="Normal 5 3 2 3 2 5 2 2 3" xfId="42270"/>
    <cellStyle name="Normal 5 3 2 3 2 5 2 3" xfId="20697"/>
    <cellStyle name="Normal 5 3 2 3 2 5 2 3 2" xfId="49432"/>
    <cellStyle name="Normal 5 3 2 3 2 5 2 4" xfId="35108"/>
    <cellStyle name="Normal 5 3 2 3 2 5 3" xfId="9895"/>
    <cellStyle name="Normal 5 3 2 3 2 5 3 2" xfId="24278"/>
    <cellStyle name="Normal 5 3 2 3 2 5 3 2 2" xfId="53013"/>
    <cellStyle name="Normal 5 3 2 3 2 5 3 3" xfId="38689"/>
    <cellStyle name="Normal 5 3 2 3 2 5 4" xfId="17115"/>
    <cellStyle name="Normal 5 3 2 3 2 5 4 2" xfId="45851"/>
    <cellStyle name="Normal 5 3 2 3 2 5 5" xfId="31527"/>
    <cellStyle name="Normal 5 3 2 3 2 6" xfId="4425"/>
    <cellStyle name="Normal 5 3 2 3 2 6 2" xfId="11692"/>
    <cellStyle name="Normal 5 3 2 3 2 6 2 2" xfId="26070"/>
    <cellStyle name="Normal 5 3 2 3 2 6 2 2 2" xfId="54804"/>
    <cellStyle name="Normal 5 3 2 3 2 6 2 3" xfId="40480"/>
    <cellStyle name="Normal 5 3 2 3 2 6 3" xfId="18907"/>
    <cellStyle name="Normal 5 3 2 3 2 6 3 2" xfId="47642"/>
    <cellStyle name="Normal 5 3 2 3 2 6 4" xfId="33318"/>
    <cellStyle name="Normal 5 3 2 3 2 7" xfId="8096"/>
    <cellStyle name="Normal 5 3 2 3 2 7 2" xfId="22488"/>
    <cellStyle name="Normal 5 3 2 3 2 7 2 2" xfId="51223"/>
    <cellStyle name="Normal 5 3 2 3 2 7 3" xfId="36899"/>
    <cellStyle name="Normal 5 3 2 3 2 8" xfId="15325"/>
    <cellStyle name="Normal 5 3 2 3 2 8 2" xfId="44061"/>
    <cellStyle name="Normal 5 3 2 3 2 9" xfId="29737"/>
    <cellStyle name="Normal 5 3 2 3 3" xfId="793"/>
    <cellStyle name="Normal 5 3 2 3 3 2" xfId="1242"/>
    <cellStyle name="Normal 5 3 2 3 3 2 2" xfId="2225"/>
    <cellStyle name="Normal 5 3 2 3 3 2 2 2" xfId="4017"/>
    <cellStyle name="Normal 5 3 2 3 3 2 2 2 2" xfId="7676"/>
    <cellStyle name="Normal 5 3 2 3 3 2 2 2 2 2" xfId="14936"/>
    <cellStyle name="Normal 5 3 2 3 3 2 2 2 2 2 2" xfId="29314"/>
    <cellStyle name="Normal 5 3 2 3 3 2 2 2 2 2 2 2" xfId="58048"/>
    <cellStyle name="Normal 5 3 2 3 3 2 2 2 2 2 3" xfId="43724"/>
    <cellStyle name="Normal 5 3 2 3 3 2 2 2 2 3" xfId="22151"/>
    <cellStyle name="Normal 5 3 2 3 3 2 2 2 2 3 2" xfId="50886"/>
    <cellStyle name="Normal 5 3 2 3 3 2 2 2 2 4" xfId="36562"/>
    <cellStyle name="Normal 5 3 2 3 3 2 2 2 3" xfId="11349"/>
    <cellStyle name="Normal 5 3 2 3 3 2 2 2 3 2" xfId="25732"/>
    <cellStyle name="Normal 5 3 2 3 3 2 2 2 3 2 2" xfId="54467"/>
    <cellStyle name="Normal 5 3 2 3 3 2 2 2 3 3" xfId="40143"/>
    <cellStyle name="Normal 5 3 2 3 3 2 2 2 4" xfId="18569"/>
    <cellStyle name="Normal 5 3 2 3 3 2 2 2 4 2" xfId="47305"/>
    <cellStyle name="Normal 5 3 2 3 3 2 2 2 5" xfId="32981"/>
    <cellStyle name="Normal 5 3 2 3 3 2 2 3" xfId="5886"/>
    <cellStyle name="Normal 5 3 2 3 3 2 2 3 2" xfId="13146"/>
    <cellStyle name="Normal 5 3 2 3 3 2 2 3 2 2" xfId="27524"/>
    <cellStyle name="Normal 5 3 2 3 3 2 2 3 2 2 2" xfId="56258"/>
    <cellStyle name="Normal 5 3 2 3 3 2 2 3 2 3" xfId="41934"/>
    <cellStyle name="Normal 5 3 2 3 3 2 2 3 3" xfId="20361"/>
    <cellStyle name="Normal 5 3 2 3 3 2 2 3 3 2" xfId="49096"/>
    <cellStyle name="Normal 5 3 2 3 3 2 2 3 4" xfId="34772"/>
    <cellStyle name="Normal 5 3 2 3 3 2 2 4" xfId="9559"/>
    <cellStyle name="Normal 5 3 2 3 3 2 2 4 2" xfId="23942"/>
    <cellStyle name="Normal 5 3 2 3 3 2 2 4 2 2" xfId="52677"/>
    <cellStyle name="Normal 5 3 2 3 3 2 2 4 3" xfId="38353"/>
    <cellStyle name="Normal 5 3 2 3 3 2 2 5" xfId="16779"/>
    <cellStyle name="Normal 5 3 2 3 3 2 2 5 2" xfId="45515"/>
    <cellStyle name="Normal 5 3 2 3 3 2 2 6" xfId="31191"/>
    <cellStyle name="Normal 5 3 2 3 3 2 3" xfId="3121"/>
    <cellStyle name="Normal 5 3 2 3 3 2 3 2" xfId="6781"/>
    <cellStyle name="Normal 5 3 2 3 3 2 3 2 2" xfId="14041"/>
    <cellStyle name="Normal 5 3 2 3 3 2 3 2 2 2" xfId="28419"/>
    <cellStyle name="Normal 5 3 2 3 3 2 3 2 2 2 2" xfId="57153"/>
    <cellStyle name="Normal 5 3 2 3 3 2 3 2 2 3" xfId="42829"/>
    <cellStyle name="Normal 5 3 2 3 3 2 3 2 3" xfId="21256"/>
    <cellStyle name="Normal 5 3 2 3 3 2 3 2 3 2" xfId="49991"/>
    <cellStyle name="Normal 5 3 2 3 3 2 3 2 4" xfId="35667"/>
    <cellStyle name="Normal 5 3 2 3 3 2 3 3" xfId="10454"/>
    <cellStyle name="Normal 5 3 2 3 3 2 3 3 2" xfId="24837"/>
    <cellStyle name="Normal 5 3 2 3 3 2 3 3 2 2" xfId="53572"/>
    <cellStyle name="Normal 5 3 2 3 3 2 3 3 3" xfId="39248"/>
    <cellStyle name="Normal 5 3 2 3 3 2 3 4" xfId="17674"/>
    <cellStyle name="Normal 5 3 2 3 3 2 3 4 2" xfId="46410"/>
    <cellStyle name="Normal 5 3 2 3 3 2 3 5" xfId="32086"/>
    <cellStyle name="Normal 5 3 2 3 3 2 4" xfId="4986"/>
    <cellStyle name="Normal 5 3 2 3 3 2 4 2" xfId="12251"/>
    <cellStyle name="Normal 5 3 2 3 3 2 4 2 2" xfId="26629"/>
    <cellStyle name="Normal 5 3 2 3 3 2 4 2 2 2" xfId="55363"/>
    <cellStyle name="Normal 5 3 2 3 3 2 4 2 3" xfId="41039"/>
    <cellStyle name="Normal 5 3 2 3 3 2 4 3" xfId="19466"/>
    <cellStyle name="Normal 5 3 2 3 3 2 4 3 2" xfId="48201"/>
    <cellStyle name="Normal 5 3 2 3 3 2 4 4" xfId="33877"/>
    <cellStyle name="Normal 5 3 2 3 3 2 5" xfId="8658"/>
    <cellStyle name="Normal 5 3 2 3 3 2 5 2" xfId="23047"/>
    <cellStyle name="Normal 5 3 2 3 3 2 5 2 2" xfId="51782"/>
    <cellStyle name="Normal 5 3 2 3 3 2 5 3" xfId="37458"/>
    <cellStyle name="Normal 5 3 2 3 3 2 6" xfId="15884"/>
    <cellStyle name="Normal 5 3 2 3 3 2 6 2" xfId="44620"/>
    <cellStyle name="Normal 5 3 2 3 3 2 7" xfId="30296"/>
    <cellStyle name="Normal 5 3 2 3 3 3" xfId="1778"/>
    <cellStyle name="Normal 5 3 2 3 3 3 2" xfId="3570"/>
    <cellStyle name="Normal 5 3 2 3 3 3 2 2" xfId="7229"/>
    <cellStyle name="Normal 5 3 2 3 3 3 2 2 2" xfId="14489"/>
    <cellStyle name="Normal 5 3 2 3 3 3 2 2 2 2" xfId="28867"/>
    <cellStyle name="Normal 5 3 2 3 3 3 2 2 2 2 2" xfId="57601"/>
    <cellStyle name="Normal 5 3 2 3 3 3 2 2 2 3" xfId="43277"/>
    <cellStyle name="Normal 5 3 2 3 3 3 2 2 3" xfId="21704"/>
    <cellStyle name="Normal 5 3 2 3 3 3 2 2 3 2" xfId="50439"/>
    <cellStyle name="Normal 5 3 2 3 3 3 2 2 4" xfId="36115"/>
    <cellStyle name="Normal 5 3 2 3 3 3 2 3" xfId="10902"/>
    <cellStyle name="Normal 5 3 2 3 3 3 2 3 2" xfId="25285"/>
    <cellStyle name="Normal 5 3 2 3 3 3 2 3 2 2" xfId="54020"/>
    <cellStyle name="Normal 5 3 2 3 3 3 2 3 3" xfId="39696"/>
    <cellStyle name="Normal 5 3 2 3 3 3 2 4" xfId="18122"/>
    <cellStyle name="Normal 5 3 2 3 3 3 2 4 2" xfId="46858"/>
    <cellStyle name="Normal 5 3 2 3 3 3 2 5" xfId="32534"/>
    <cellStyle name="Normal 5 3 2 3 3 3 3" xfId="5439"/>
    <cellStyle name="Normal 5 3 2 3 3 3 3 2" xfId="12699"/>
    <cellStyle name="Normal 5 3 2 3 3 3 3 2 2" xfId="27077"/>
    <cellStyle name="Normal 5 3 2 3 3 3 3 2 2 2" xfId="55811"/>
    <cellStyle name="Normal 5 3 2 3 3 3 3 2 3" xfId="41487"/>
    <cellStyle name="Normal 5 3 2 3 3 3 3 3" xfId="19914"/>
    <cellStyle name="Normal 5 3 2 3 3 3 3 3 2" xfId="48649"/>
    <cellStyle name="Normal 5 3 2 3 3 3 3 4" xfId="34325"/>
    <cellStyle name="Normal 5 3 2 3 3 3 4" xfId="9112"/>
    <cellStyle name="Normal 5 3 2 3 3 3 4 2" xfId="23495"/>
    <cellStyle name="Normal 5 3 2 3 3 3 4 2 2" xfId="52230"/>
    <cellStyle name="Normal 5 3 2 3 3 3 4 3" xfId="37906"/>
    <cellStyle name="Normal 5 3 2 3 3 3 5" xfId="16332"/>
    <cellStyle name="Normal 5 3 2 3 3 3 5 2" xfId="45068"/>
    <cellStyle name="Normal 5 3 2 3 3 3 6" xfId="30744"/>
    <cellStyle name="Normal 5 3 2 3 3 4" xfId="2674"/>
    <cellStyle name="Normal 5 3 2 3 3 4 2" xfId="6334"/>
    <cellStyle name="Normal 5 3 2 3 3 4 2 2" xfId="13594"/>
    <cellStyle name="Normal 5 3 2 3 3 4 2 2 2" xfId="27972"/>
    <cellStyle name="Normal 5 3 2 3 3 4 2 2 2 2" xfId="56706"/>
    <cellStyle name="Normal 5 3 2 3 3 4 2 2 3" xfId="42382"/>
    <cellStyle name="Normal 5 3 2 3 3 4 2 3" xfId="20809"/>
    <cellStyle name="Normal 5 3 2 3 3 4 2 3 2" xfId="49544"/>
    <cellStyle name="Normal 5 3 2 3 3 4 2 4" xfId="35220"/>
    <cellStyle name="Normal 5 3 2 3 3 4 3" xfId="10007"/>
    <cellStyle name="Normal 5 3 2 3 3 4 3 2" xfId="24390"/>
    <cellStyle name="Normal 5 3 2 3 3 4 3 2 2" xfId="53125"/>
    <cellStyle name="Normal 5 3 2 3 3 4 3 3" xfId="38801"/>
    <cellStyle name="Normal 5 3 2 3 3 4 4" xfId="17227"/>
    <cellStyle name="Normal 5 3 2 3 3 4 4 2" xfId="45963"/>
    <cellStyle name="Normal 5 3 2 3 3 4 5" xfId="31639"/>
    <cellStyle name="Normal 5 3 2 3 3 5" xfId="4538"/>
    <cellStyle name="Normal 5 3 2 3 3 5 2" xfId="11804"/>
    <cellStyle name="Normal 5 3 2 3 3 5 2 2" xfId="26182"/>
    <cellStyle name="Normal 5 3 2 3 3 5 2 2 2" xfId="54916"/>
    <cellStyle name="Normal 5 3 2 3 3 5 2 3" xfId="40592"/>
    <cellStyle name="Normal 5 3 2 3 3 5 3" xfId="19019"/>
    <cellStyle name="Normal 5 3 2 3 3 5 3 2" xfId="47754"/>
    <cellStyle name="Normal 5 3 2 3 3 5 4" xfId="33430"/>
    <cellStyle name="Normal 5 3 2 3 3 6" xfId="8211"/>
    <cellStyle name="Normal 5 3 2 3 3 6 2" xfId="22600"/>
    <cellStyle name="Normal 5 3 2 3 3 6 2 2" xfId="51335"/>
    <cellStyle name="Normal 5 3 2 3 3 6 3" xfId="37011"/>
    <cellStyle name="Normal 5 3 2 3 3 7" xfId="15437"/>
    <cellStyle name="Normal 5 3 2 3 3 7 2" xfId="44173"/>
    <cellStyle name="Normal 5 3 2 3 3 8" xfId="29849"/>
    <cellStyle name="Normal 5 3 2 3 4" xfId="1018"/>
    <cellStyle name="Normal 5 3 2 3 4 2" xfId="2001"/>
    <cellStyle name="Normal 5 3 2 3 4 2 2" xfId="3793"/>
    <cellStyle name="Normal 5 3 2 3 4 2 2 2" xfId="7452"/>
    <cellStyle name="Normal 5 3 2 3 4 2 2 2 2" xfId="14712"/>
    <cellStyle name="Normal 5 3 2 3 4 2 2 2 2 2" xfId="29090"/>
    <cellStyle name="Normal 5 3 2 3 4 2 2 2 2 2 2" xfId="57824"/>
    <cellStyle name="Normal 5 3 2 3 4 2 2 2 2 3" xfId="43500"/>
    <cellStyle name="Normal 5 3 2 3 4 2 2 2 3" xfId="21927"/>
    <cellStyle name="Normal 5 3 2 3 4 2 2 2 3 2" xfId="50662"/>
    <cellStyle name="Normal 5 3 2 3 4 2 2 2 4" xfId="36338"/>
    <cellStyle name="Normal 5 3 2 3 4 2 2 3" xfId="11125"/>
    <cellStyle name="Normal 5 3 2 3 4 2 2 3 2" xfId="25508"/>
    <cellStyle name="Normal 5 3 2 3 4 2 2 3 2 2" xfId="54243"/>
    <cellStyle name="Normal 5 3 2 3 4 2 2 3 3" xfId="39919"/>
    <cellStyle name="Normal 5 3 2 3 4 2 2 4" xfId="18345"/>
    <cellStyle name="Normal 5 3 2 3 4 2 2 4 2" xfId="47081"/>
    <cellStyle name="Normal 5 3 2 3 4 2 2 5" xfId="32757"/>
    <cellStyle name="Normal 5 3 2 3 4 2 3" xfId="5662"/>
    <cellStyle name="Normal 5 3 2 3 4 2 3 2" xfId="12922"/>
    <cellStyle name="Normal 5 3 2 3 4 2 3 2 2" xfId="27300"/>
    <cellStyle name="Normal 5 3 2 3 4 2 3 2 2 2" xfId="56034"/>
    <cellStyle name="Normal 5 3 2 3 4 2 3 2 3" xfId="41710"/>
    <cellStyle name="Normal 5 3 2 3 4 2 3 3" xfId="20137"/>
    <cellStyle name="Normal 5 3 2 3 4 2 3 3 2" xfId="48872"/>
    <cellStyle name="Normal 5 3 2 3 4 2 3 4" xfId="34548"/>
    <cellStyle name="Normal 5 3 2 3 4 2 4" xfId="9335"/>
    <cellStyle name="Normal 5 3 2 3 4 2 4 2" xfId="23718"/>
    <cellStyle name="Normal 5 3 2 3 4 2 4 2 2" xfId="52453"/>
    <cellStyle name="Normal 5 3 2 3 4 2 4 3" xfId="38129"/>
    <cellStyle name="Normal 5 3 2 3 4 2 5" xfId="16555"/>
    <cellStyle name="Normal 5 3 2 3 4 2 5 2" xfId="45291"/>
    <cellStyle name="Normal 5 3 2 3 4 2 6" xfId="30967"/>
    <cellStyle name="Normal 5 3 2 3 4 3" xfId="2897"/>
    <cellStyle name="Normal 5 3 2 3 4 3 2" xfId="6557"/>
    <cellStyle name="Normal 5 3 2 3 4 3 2 2" xfId="13817"/>
    <cellStyle name="Normal 5 3 2 3 4 3 2 2 2" xfId="28195"/>
    <cellStyle name="Normal 5 3 2 3 4 3 2 2 2 2" xfId="56929"/>
    <cellStyle name="Normal 5 3 2 3 4 3 2 2 3" xfId="42605"/>
    <cellStyle name="Normal 5 3 2 3 4 3 2 3" xfId="21032"/>
    <cellStyle name="Normal 5 3 2 3 4 3 2 3 2" xfId="49767"/>
    <cellStyle name="Normal 5 3 2 3 4 3 2 4" xfId="35443"/>
    <cellStyle name="Normal 5 3 2 3 4 3 3" xfId="10230"/>
    <cellStyle name="Normal 5 3 2 3 4 3 3 2" xfId="24613"/>
    <cellStyle name="Normal 5 3 2 3 4 3 3 2 2" xfId="53348"/>
    <cellStyle name="Normal 5 3 2 3 4 3 3 3" xfId="39024"/>
    <cellStyle name="Normal 5 3 2 3 4 3 4" xfId="17450"/>
    <cellStyle name="Normal 5 3 2 3 4 3 4 2" xfId="46186"/>
    <cellStyle name="Normal 5 3 2 3 4 3 5" xfId="31862"/>
    <cellStyle name="Normal 5 3 2 3 4 4" xfId="4762"/>
    <cellStyle name="Normal 5 3 2 3 4 4 2" xfId="12027"/>
    <cellStyle name="Normal 5 3 2 3 4 4 2 2" xfId="26405"/>
    <cellStyle name="Normal 5 3 2 3 4 4 2 2 2" xfId="55139"/>
    <cellStyle name="Normal 5 3 2 3 4 4 2 3" xfId="40815"/>
    <cellStyle name="Normal 5 3 2 3 4 4 3" xfId="19242"/>
    <cellStyle name="Normal 5 3 2 3 4 4 3 2" xfId="47977"/>
    <cellStyle name="Normal 5 3 2 3 4 4 4" xfId="33653"/>
    <cellStyle name="Normal 5 3 2 3 4 5" xfId="8434"/>
    <cellStyle name="Normal 5 3 2 3 4 5 2" xfId="22823"/>
    <cellStyle name="Normal 5 3 2 3 4 5 2 2" xfId="51558"/>
    <cellStyle name="Normal 5 3 2 3 4 5 3" xfId="37234"/>
    <cellStyle name="Normal 5 3 2 3 4 6" xfId="15660"/>
    <cellStyle name="Normal 5 3 2 3 4 6 2" xfId="44396"/>
    <cellStyle name="Normal 5 3 2 3 4 7" xfId="30072"/>
    <cellStyle name="Normal 5 3 2 3 5" xfId="1542"/>
    <cellStyle name="Normal 5 3 2 3 5 2" xfId="3346"/>
    <cellStyle name="Normal 5 3 2 3 5 2 2" xfId="7005"/>
    <cellStyle name="Normal 5 3 2 3 5 2 2 2" xfId="14265"/>
    <cellStyle name="Normal 5 3 2 3 5 2 2 2 2" xfId="28643"/>
    <cellStyle name="Normal 5 3 2 3 5 2 2 2 2 2" xfId="57377"/>
    <cellStyle name="Normal 5 3 2 3 5 2 2 2 3" xfId="43053"/>
    <cellStyle name="Normal 5 3 2 3 5 2 2 3" xfId="21480"/>
    <cellStyle name="Normal 5 3 2 3 5 2 2 3 2" xfId="50215"/>
    <cellStyle name="Normal 5 3 2 3 5 2 2 4" xfId="35891"/>
    <cellStyle name="Normal 5 3 2 3 5 2 3" xfId="10678"/>
    <cellStyle name="Normal 5 3 2 3 5 2 3 2" xfId="25061"/>
    <cellStyle name="Normal 5 3 2 3 5 2 3 2 2" xfId="53796"/>
    <cellStyle name="Normal 5 3 2 3 5 2 3 3" xfId="39472"/>
    <cellStyle name="Normal 5 3 2 3 5 2 4" xfId="17898"/>
    <cellStyle name="Normal 5 3 2 3 5 2 4 2" xfId="46634"/>
    <cellStyle name="Normal 5 3 2 3 5 2 5" xfId="32310"/>
    <cellStyle name="Normal 5 3 2 3 5 3" xfId="5215"/>
    <cellStyle name="Normal 5 3 2 3 5 3 2" xfId="12475"/>
    <cellStyle name="Normal 5 3 2 3 5 3 2 2" xfId="26853"/>
    <cellStyle name="Normal 5 3 2 3 5 3 2 2 2" xfId="55587"/>
    <cellStyle name="Normal 5 3 2 3 5 3 2 3" xfId="41263"/>
    <cellStyle name="Normal 5 3 2 3 5 3 3" xfId="19690"/>
    <cellStyle name="Normal 5 3 2 3 5 3 3 2" xfId="48425"/>
    <cellStyle name="Normal 5 3 2 3 5 3 4" xfId="34101"/>
    <cellStyle name="Normal 5 3 2 3 5 4" xfId="8888"/>
    <cellStyle name="Normal 5 3 2 3 5 4 2" xfId="23271"/>
    <cellStyle name="Normal 5 3 2 3 5 4 2 2" xfId="52006"/>
    <cellStyle name="Normal 5 3 2 3 5 4 3" xfId="37682"/>
    <cellStyle name="Normal 5 3 2 3 5 5" xfId="16108"/>
    <cellStyle name="Normal 5 3 2 3 5 5 2" xfId="44844"/>
    <cellStyle name="Normal 5 3 2 3 5 6" xfId="30520"/>
    <cellStyle name="Normal 5 3 2 3 6" xfId="2450"/>
    <cellStyle name="Normal 5 3 2 3 6 2" xfId="6110"/>
    <cellStyle name="Normal 5 3 2 3 6 2 2" xfId="13370"/>
    <cellStyle name="Normal 5 3 2 3 6 2 2 2" xfId="27748"/>
    <cellStyle name="Normal 5 3 2 3 6 2 2 2 2" xfId="56482"/>
    <cellStyle name="Normal 5 3 2 3 6 2 2 3" xfId="42158"/>
    <cellStyle name="Normal 5 3 2 3 6 2 3" xfId="20585"/>
    <cellStyle name="Normal 5 3 2 3 6 2 3 2" xfId="49320"/>
    <cellStyle name="Normal 5 3 2 3 6 2 4" xfId="34996"/>
    <cellStyle name="Normal 5 3 2 3 6 3" xfId="9783"/>
    <cellStyle name="Normal 5 3 2 3 6 3 2" xfId="24166"/>
    <cellStyle name="Normal 5 3 2 3 6 3 2 2" xfId="52901"/>
    <cellStyle name="Normal 5 3 2 3 6 3 3" xfId="38577"/>
    <cellStyle name="Normal 5 3 2 3 6 4" xfId="17003"/>
    <cellStyle name="Normal 5 3 2 3 6 4 2" xfId="45739"/>
    <cellStyle name="Normal 5 3 2 3 6 5" xfId="31415"/>
    <cellStyle name="Normal 5 3 2 3 7" xfId="4309"/>
    <cellStyle name="Normal 5 3 2 3 7 2" xfId="11579"/>
    <cellStyle name="Normal 5 3 2 3 7 2 2" xfId="25958"/>
    <cellStyle name="Normal 5 3 2 3 7 2 2 2" xfId="54692"/>
    <cellStyle name="Normal 5 3 2 3 7 2 3" xfId="40368"/>
    <cellStyle name="Normal 5 3 2 3 7 3" xfId="18795"/>
    <cellStyle name="Normal 5 3 2 3 7 3 2" xfId="47530"/>
    <cellStyle name="Normal 5 3 2 3 7 4" xfId="33206"/>
    <cellStyle name="Normal 5 3 2 3 8" xfId="7978"/>
    <cellStyle name="Normal 5 3 2 3 8 2" xfId="22376"/>
    <cellStyle name="Normal 5 3 2 3 8 2 2" xfId="51111"/>
    <cellStyle name="Normal 5 3 2 3 8 3" xfId="36787"/>
    <cellStyle name="Normal 5 3 2 3 9" xfId="15213"/>
    <cellStyle name="Normal 5 3 2 3 9 2" xfId="43949"/>
    <cellStyle name="Normal 5 3 2 4" xfId="568"/>
    <cellStyle name="Normal 5 3 2 4 2" xfId="851"/>
    <cellStyle name="Normal 5 3 2 4 2 2" xfId="1298"/>
    <cellStyle name="Normal 5 3 2 4 2 2 2" xfId="2281"/>
    <cellStyle name="Normal 5 3 2 4 2 2 2 2" xfId="4073"/>
    <cellStyle name="Normal 5 3 2 4 2 2 2 2 2" xfId="7732"/>
    <cellStyle name="Normal 5 3 2 4 2 2 2 2 2 2" xfId="14992"/>
    <cellStyle name="Normal 5 3 2 4 2 2 2 2 2 2 2" xfId="29370"/>
    <cellStyle name="Normal 5 3 2 4 2 2 2 2 2 2 2 2" xfId="58104"/>
    <cellStyle name="Normal 5 3 2 4 2 2 2 2 2 2 3" xfId="43780"/>
    <cellStyle name="Normal 5 3 2 4 2 2 2 2 2 3" xfId="22207"/>
    <cellStyle name="Normal 5 3 2 4 2 2 2 2 2 3 2" xfId="50942"/>
    <cellStyle name="Normal 5 3 2 4 2 2 2 2 2 4" xfId="36618"/>
    <cellStyle name="Normal 5 3 2 4 2 2 2 2 3" xfId="11405"/>
    <cellStyle name="Normal 5 3 2 4 2 2 2 2 3 2" xfId="25788"/>
    <cellStyle name="Normal 5 3 2 4 2 2 2 2 3 2 2" xfId="54523"/>
    <cellStyle name="Normal 5 3 2 4 2 2 2 2 3 3" xfId="40199"/>
    <cellStyle name="Normal 5 3 2 4 2 2 2 2 4" xfId="18625"/>
    <cellStyle name="Normal 5 3 2 4 2 2 2 2 4 2" xfId="47361"/>
    <cellStyle name="Normal 5 3 2 4 2 2 2 2 5" xfId="33037"/>
    <cellStyle name="Normal 5 3 2 4 2 2 2 3" xfId="5942"/>
    <cellStyle name="Normal 5 3 2 4 2 2 2 3 2" xfId="13202"/>
    <cellStyle name="Normal 5 3 2 4 2 2 2 3 2 2" xfId="27580"/>
    <cellStyle name="Normal 5 3 2 4 2 2 2 3 2 2 2" xfId="56314"/>
    <cellStyle name="Normal 5 3 2 4 2 2 2 3 2 3" xfId="41990"/>
    <cellStyle name="Normal 5 3 2 4 2 2 2 3 3" xfId="20417"/>
    <cellStyle name="Normal 5 3 2 4 2 2 2 3 3 2" xfId="49152"/>
    <cellStyle name="Normal 5 3 2 4 2 2 2 3 4" xfId="34828"/>
    <cellStyle name="Normal 5 3 2 4 2 2 2 4" xfId="9615"/>
    <cellStyle name="Normal 5 3 2 4 2 2 2 4 2" xfId="23998"/>
    <cellStyle name="Normal 5 3 2 4 2 2 2 4 2 2" xfId="52733"/>
    <cellStyle name="Normal 5 3 2 4 2 2 2 4 3" xfId="38409"/>
    <cellStyle name="Normal 5 3 2 4 2 2 2 5" xfId="16835"/>
    <cellStyle name="Normal 5 3 2 4 2 2 2 5 2" xfId="45571"/>
    <cellStyle name="Normal 5 3 2 4 2 2 2 6" xfId="31247"/>
    <cellStyle name="Normal 5 3 2 4 2 2 3" xfId="3177"/>
    <cellStyle name="Normal 5 3 2 4 2 2 3 2" xfId="6837"/>
    <cellStyle name="Normal 5 3 2 4 2 2 3 2 2" xfId="14097"/>
    <cellStyle name="Normal 5 3 2 4 2 2 3 2 2 2" xfId="28475"/>
    <cellStyle name="Normal 5 3 2 4 2 2 3 2 2 2 2" xfId="57209"/>
    <cellStyle name="Normal 5 3 2 4 2 2 3 2 2 3" xfId="42885"/>
    <cellStyle name="Normal 5 3 2 4 2 2 3 2 3" xfId="21312"/>
    <cellStyle name="Normal 5 3 2 4 2 2 3 2 3 2" xfId="50047"/>
    <cellStyle name="Normal 5 3 2 4 2 2 3 2 4" xfId="35723"/>
    <cellStyle name="Normal 5 3 2 4 2 2 3 3" xfId="10510"/>
    <cellStyle name="Normal 5 3 2 4 2 2 3 3 2" xfId="24893"/>
    <cellStyle name="Normal 5 3 2 4 2 2 3 3 2 2" xfId="53628"/>
    <cellStyle name="Normal 5 3 2 4 2 2 3 3 3" xfId="39304"/>
    <cellStyle name="Normal 5 3 2 4 2 2 3 4" xfId="17730"/>
    <cellStyle name="Normal 5 3 2 4 2 2 3 4 2" xfId="46466"/>
    <cellStyle name="Normal 5 3 2 4 2 2 3 5" xfId="32142"/>
    <cellStyle name="Normal 5 3 2 4 2 2 4" xfId="5042"/>
    <cellStyle name="Normal 5 3 2 4 2 2 4 2" xfId="12307"/>
    <cellStyle name="Normal 5 3 2 4 2 2 4 2 2" xfId="26685"/>
    <cellStyle name="Normal 5 3 2 4 2 2 4 2 2 2" xfId="55419"/>
    <cellStyle name="Normal 5 3 2 4 2 2 4 2 3" xfId="41095"/>
    <cellStyle name="Normal 5 3 2 4 2 2 4 3" xfId="19522"/>
    <cellStyle name="Normal 5 3 2 4 2 2 4 3 2" xfId="48257"/>
    <cellStyle name="Normal 5 3 2 4 2 2 4 4" xfId="33933"/>
    <cellStyle name="Normal 5 3 2 4 2 2 5" xfId="8714"/>
    <cellStyle name="Normal 5 3 2 4 2 2 5 2" xfId="23103"/>
    <cellStyle name="Normal 5 3 2 4 2 2 5 2 2" xfId="51838"/>
    <cellStyle name="Normal 5 3 2 4 2 2 5 3" xfId="37514"/>
    <cellStyle name="Normal 5 3 2 4 2 2 6" xfId="15940"/>
    <cellStyle name="Normal 5 3 2 4 2 2 6 2" xfId="44676"/>
    <cellStyle name="Normal 5 3 2 4 2 2 7" xfId="30352"/>
    <cellStyle name="Normal 5 3 2 4 2 3" xfId="1834"/>
    <cellStyle name="Normal 5 3 2 4 2 3 2" xfId="3626"/>
    <cellStyle name="Normal 5 3 2 4 2 3 2 2" xfId="7285"/>
    <cellStyle name="Normal 5 3 2 4 2 3 2 2 2" xfId="14545"/>
    <cellStyle name="Normal 5 3 2 4 2 3 2 2 2 2" xfId="28923"/>
    <cellStyle name="Normal 5 3 2 4 2 3 2 2 2 2 2" xfId="57657"/>
    <cellStyle name="Normal 5 3 2 4 2 3 2 2 2 3" xfId="43333"/>
    <cellStyle name="Normal 5 3 2 4 2 3 2 2 3" xfId="21760"/>
    <cellStyle name="Normal 5 3 2 4 2 3 2 2 3 2" xfId="50495"/>
    <cellStyle name="Normal 5 3 2 4 2 3 2 2 4" xfId="36171"/>
    <cellStyle name="Normal 5 3 2 4 2 3 2 3" xfId="10958"/>
    <cellStyle name="Normal 5 3 2 4 2 3 2 3 2" xfId="25341"/>
    <cellStyle name="Normal 5 3 2 4 2 3 2 3 2 2" xfId="54076"/>
    <cellStyle name="Normal 5 3 2 4 2 3 2 3 3" xfId="39752"/>
    <cellStyle name="Normal 5 3 2 4 2 3 2 4" xfId="18178"/>
    <cellStyle name="Normal 5 3 2 4 2 3 2 4 2" xfId="46914"/>
    <cellStyle name="Normal 5 3 2 4 2 3 2 5" xfId="32590"/>
    <cellStyle name="Normal 5 3 2 4 2 3 3" xfId="5495"/>
    <cellStyle name="Normal 5 3 2 4 2 3 3 2" xfId="12755"/>
    <cellStyle name="Normal 5 3 2 4 2 3 3 2 2" xfId="27133"/>
    <cellStyle name="Normal 5 3 2 4 2 3 3 2 2 2" xfId="55867"/>
    <cellStyle name="Normal 5 3 2 4 2 3 3 2 3" xfId="41543"/>
    <cellStyle name="Normal 5 3 2 4 2 3 3 3" xfId="19970"/>
    <cellStyle name="Normal 5 3 2 4 2 3 3 3 2" xfId="48705"/>
    <cellStyle name="Normal 5 3 2 4 2 3 3 4" xfId="34381"/>
    <cellStyle name="Normal 5 3 2 4 2 3 4" xfId="9168"/>
    <cellStyle name="Normal 5 3 2 4 2 3 4 2" xfId="23551"/>
    <cellStyle name="Normal 5 3 2 4 2 3 4 2 2" xfId="52286"/>
    <cellStyle name="Normal 5 3 2 4 2 3 4 3" xfId="37962"/>
    <cellStyle name="Normal 5 3 2 4 2 3 5" xfId="16388"/>
    <cellStyle name="Normal 5 3 2 4 2 3 5 2" xfId="45124"/>
    <cellStyle name="Normal 5 3 2 4 2 3 6" xfId="30800"/>
    <cellStyle name="Normal 5 3 2 4 2 4" xfId="2730"/>
    <cellStyle name="Normal 5 3 2 4 2 4 2" xfId="6390"/>
    <cellStyle name="Normal 5 3 2 4 2 4 2 2" xfId="13650"/>
    <cellStyle name="Normal 5 3 2 4 2 4 2 2 2" xfId="28028"/>
    <cellStyle name="Normal 5 3 2 4 2 4 2 2 2 2" xfId="56762"/>
    <cellStyle name="Normal 5 3 2 4 2 4 2 2 3" xfId="42438"/>
    <cellStyle name="Normal 5 3 2 4 2 4 2 3" xfId="20865"/>
    <cellStyle name="Normal 5 3 2 4 2 4 2 3 2" xfId="49600"/>
    <cellStyle name="Normal 5 3 2 4 2 4 2 4" xfId="35276"/>
    <cellStyle name="Normal 5 3 2 4 2 4 3" xfId="10063"/>
    <cellStyle name="Normal 5 3 2 4 2 4 3 2" xfId="24446"/>
    <cellStyle name="Normal 5 3 2 4 2 4 3 2 2" xfId="53181"/>
    <cellStyle name="Normal 5 3 2 4 2 4 3 3" xfId="38857"/>
    <cellStyle name="Normal 5 3 2 4 2 4 4" xfId="17283"/>
    <cellStyle name="Normal 5 3 2 4 2 4 4 2" xfId="46019"/>
    <cellStyle name="Normal 5 3 2 4 2 4 5" xfId="31695"/>
    <cellStyle name="Normal 5 3 2 4 2 5" xfId="4595"/>
    <cellStyle name="Normal 5 3 2 4 2 5 2" xfId="11860"/>
    <cellStyle name="Normal 5 3 2 4 2 5 2 2" xfId="26238"/>
    <cellStyle name="Normal 5 3 2 4 2 5 2 2 2" xfId="54972"/>
    <cellStyle name="Normal 5 3 2 4 2 5 2 3" xfId="40648"/>
    <cellStyle name="Normal 5 3 2 4 2 5 3" xfId="19075"/>
    <cellStyle name="Normal 5 3 2 4 2 5 3 2" xfId="47810"/>
    <cellStyle name="Normal 5 3 2 4 2 5 4" xfId="33486"/>
    <cellStyle name="Normal 5 3 2 4 2 6" xfId="8267"/>
    <cellStyle name="Normal 5 3 2 4 2 6 2" xfId="22656"/>
    <cellStyle name="Normal 5 3 2 4 2 6 2 2" xfId="51391"/>
    <cellStyle name="Normal 5 3 2 4 2 6 3" xfId="37067"/>
    <cellStyle name="Normal 5 3 2 4 2 7" xfId="15493"/>
    <cellStyle name="Normal 5 3 2 4 2 7 2" xfId="44229"/>
    <cellStyle name="Normal 5 3 2 4 2 8" xfId="29905"/>
    <cellStyle name="Normal 5 3 2 4 3" xfId="1074"/>
    <cellStyle name="Normal 5 3 2 4 3 2" xfId="2057"/>
    <cellStyle name="Normal 5 3 2 4 3 2 2" xfId="3849"/>
    <cellStyle name="Normal 5 3 2 4 3 2 2 2" xfId="7508"/>
    <cellStyle name="Normal 5 3 2 4 3 2 2 2 2" xfId="14768"/>
    <cellStyle name="Normal 5 3 2 4 3 2 2 2 2 2" xfId="29146"/>
    <cellStyle name="Normal 5 3 2 4 3 2 2 2 2 2 2" xfId="57880"/>
    <cellStyle name="Normal 5 3 2 4 3 2 2 2 2 3" xfId="43556"/>
    <cellStyle name="Normal 5 3 2 4 3 2 2 2 3" xfId="21983"/>
    <cellStyle name="Normal 5 3 2 4 3 2 2 2 3 2" xfId="50718"/>
    <cellStyle name="Normal 5 3 2 4 3 2 2 2 4" xfId="36394"/>
    <cellStyle name="Normal 5 3 2 4 3 2 2 3" xfId="11181"/>
    <cellStyle name="Normal 5 3 2 4 3 2 2 3 2" xfId="25564"/>
    <cellStyle name="Normal 5 3 2 4 3 2 2 3 2 2" xfId="54299"/>
    <cellStyle name="Normal 5 3 2 4 3 2 2 3 3" xfId="39975"/>
    <cellStyle name="Normal 5 3 2 4 3 2 2 4" xfId="18401"/>
    <cellStyle name="Normal 5 3 2 4 3 2 2 4 2" xfId="47137"/>
    <cellStyle name="Normal 5 3 2 4 3 2 2 5" xfId="32813"/>
    <cellStyle name="Normal 5 3 2 4 3 2 3" xfId="5718"/>
    <cellStyle name="Normal 5 3 2 4 3 2 3 2" xfId="12978"/>
    <cellStyle name="Normal 5 3 2 4 3 2 3 2 2" xfId="27356"/>
    <cellStyle name="Normal 5 3 2 4 3 2 3 2 2 2" xfId="56090"/>
    <cellStyle name="Normal 5 3 2 4 3 2 3 2 3" xfId="41766"/>
    <cellStyle name="Normal 5 3 2 4 3 2 3 3" xfId="20193"/>
    <cellStyle name="Normal 5 3 2 4 3 2 3 3 2" xfId="48928"/>
    <cellStyle name="Normal 5 3 2 4 3 2 3 4" xfId="34604"/>
    <cellStyle name="Normal 5 3 2 4 3 2 4" xfId="9391"/>
    <cellStyle name="Normal 5 3 2 4 3 2 4 2" xfId="23774"/>
    <cellStyle name="Normal 5 3 2 4 3 2 4 2 2" xfId="52509"/>
    <cellStyle name="Normal 5 3 2 4 3 2 4 3" xfId="38185"/>
    <cellStyle name="Normal 5 3 2 4 3 2 5" xfId="16611"/>
    <cellStyle name="Normal 5 3 2 4 3 2 5 2" xfId="45347"/>
    <cellStyle name="Normal 5 3 2 4 3 2 6" xfId="31023"/>
    <cellStyle name="Normal 5 3 2 4 3 3" xfId="2953"/>
    <cellStyle name="Normal 5 3 2 4 3 3 2" xfId="6613"/>
    <cellStyle name="Normal 5 3 2 4 3 3 2 2" xfId="13873"/>
    <cellStyle name="Normal 5 3 2 4 3 3 2 2 2" xfId="28251"/>
    <cellStyle name="Normal 5 3 2 4 3 3 2 2 2 2" xfId="56985"/>
    <cellStyle name="Normal 5 3 2 4 3 3 2 2 3" xfId="42661"/>
    <cellStyle name="Normal 5 3 2 4 3 3 2 3" xfId="21088"/>
    <cellStyle name="Normal 5 3 2 4 3 3 2 3 2" xfId="49823"/>
    <cellStyle name="Normal 5 3 2 4 3 3 2 4" xfId="35499"/>
    <cellStyle name="Normal 5 3 2 4 3 3 3" xfId="10286"/>
    <cellStyle name="Normal 5 3 2 4 3 3 3 2" xfId="24669"/>
    <cellStyle name="Normal 5 3 2 4 3 3 3 2 2" xfId="53404"/>
    <cellStyle name="Normal 5 3 2 4 3 3 3 3" xfId="39080"/>
    <cellStyle name="Normal 5 3 2 4 3 3 4" xfId="17506"/>
    <cellStyle name="Normal 5 3 2 4 3 3 4 2" xfId="46242"/>
    <cellStyle name="Normal 5 3 2 4 3 3 5" xfId="31918"/>
    <cellStyle name="Normal 5 3 2 4 3 4" xfId="4818"/>
    <cellStyle name="Normal 5 3 2 4 3 4 2" xfId="12083"/>
    <cellStyle name="Normal 5 3 2 4 3 4 2 2" xfId="26461"/>
    <cellStyle name="Normal 5 3 2 4 3 4 2 2 2" xfId="55195"/>
    <cellStyle name="Normal 5 3 2 4 3 4 2 3" xfId="40871"/>
    <cellStyle name="Normal 5 3 2 4 3 4 3" xfId="19298"/>
    <cellStyle name="Normal 5 3 2 4 3 4 3 2" xfId="48033"/>
    <cellStyle name="Normal 5 3 2 4 3 4 4" xfId="33709"/>
    <cellStyle name="Normal 5 3 2 4 3 5" xfId="8490"/>
    <cellStyle name="Normal 5 3 2 4 3 5 2" xfId="22879"/>
    <cellStyle name="Normal 5 3 2 4 3 5 2 2" xfId="51614"/>
    <cellStyle name="Normal 5 3 2 4 3 5 3" xfId="37290"/>
    <cellStyle name="Normal 5 3 2 4 3 6" xfId="15716"/>
    <cellStyle name="Normal 5 3 2 4 3 6 2" xfId="44452"/>
    <cellStyle name="Normal 5 3 2 4 3 7" xfId="30128"/>
    <cellStyle name="Normal 5 3 2 4 4" xfId="1605"/>
    <cellStyle name="Normal 5 3 2 4 4 2" xfId="3402"/>
    <cellStyle name="Normal 5 3 2 4 4 2 2" xfId="7061"/>
    <cellStyle name="Normal 5 3 2 4 4 2 2 2" xfId="14321"/>
    <cellStyle name="Normal 5 3 2 4 4 2 2 2 2" xfId="28699"/>
    <cellStyle name="Normal 5 3 2 4 4 2 2 2 2 2" xfId="57433"/>
    <cellStyle name="Normal 5 3 2 4 4 2 2 2 3" xfId="43109"/>
    <cellStyle name="Normal 5 3 2 4 4 2 2 3" xfId="21536"/>
    <cellStyle name="Normal 5 3 2 4 4 2 2 3 2" xfId="50271"/>
    <cellStyle name="Normal 5 3 2 4 4 2 2 4" xfId="35947"/>
    <cellStyle name="Normal 5 3 2 4 4 2 3" xfId="10734"/>
    <cellStyle name="Normal 5 3 2 4 4 2 3 2" xfId="25117"/>
    <cellStyle name="Normal 5 3 2 4 4 2 3 2 2" xfId="53852"/>
    <cellStyle name="Normal 5 3 2 4 4 2 3 3" xfId="39528"/>
    <cellStyle name="Normal 5 3 2 4 4 2 4" xfId="17954"/>
    <cellStyle name="Normal 5 3 2 4 4 2 4 2" xfId="46690"/>
    <cellStyle name="Normal 5 3 2 4 4 2 5" xfId="32366"/>
    <cellStyle name="Normal 5 3 2 4 4 3" xfId="5271"/>
    <cellStyle name="Normal 5 3 2 4 4 3 2" xfId="12531"/>
    <cellStyle name="Normal 5 3 2 4 4 3 2 2" xfId="26909"/>
    <cellStyle name="Normal 5 3 2 4 4 3 2 2 2" xfId="55643"/>
    <cellStyle name="Normal 5 3 2 4 4 3 2 3" xfId="41319"/>
    <cellStyle name="Normal 5 3 2 4 4 3 3" xfId="19746"/>
    <cellStyle name="Normal 5 3 2 4 4 3 3 2" xfId="48481"/>
    <cellStyle name="Normal 5 3 2 4 4 3 4" xfId="34157"/>
    <cellStyle name="Normal 5 3 2 4 4 4" xfId="8944"/>
    <cellStyle name="Normal 5 3 2 4 4 4 2" xfId="23327"/>
    <cellStyle name="Normal 5 3 2 4 4 4 2 2" xfId="52062"/>
    <cellStyle name="Normal 5 3 2 4 4 4 3" xfId="37738"/>
    <cellStyle name="Normal 5 3 2 4 4 5" xfId="16164"/>
    <cellStyle name="Normal 5 3 2 4 4 5 2" xfId="44900"/>
    <cellStyle name="Normal 5 3 2 4 4 6" xfId="30576"/>
    <cellStyle name="Normal 5 3 2 4 5" xfId="2506"/>
    <cellStyle name="Normal 5 3 2 4 5 2" xfId="6166"/>
    <cellStyle name="Normal 5 3 2 4 5 2 2" xfId="13426"/>
    <cellStyle name="Normal 5 3 2 4 5 2 2 2" xfId="27804"/>
    <cellStyle name="Normal 5 3 2 4 5 2 2 2 2" xfId="56538"/>
    <cellStyle name="Normal 5 3 2 4 5 2 2 3" xfId="42214"/>
    <cellStyle name="Normal 5 3 2 4 5 2 3" xfId="20641"/>
    <cellStyle name="Normal 5 3 2 4 5 2 3 2" xfId="49376"/>
    <cellStyle name="Normal 5 3 2 4 5 2 4" xfId="35052"/>
    <cellStyle name="Normal 5 3 2 4 5 3" xfId="9839"/>
    <cellStyle name="Normal 5 3 2 4 5 3 2" xfId="24222"/>
    <cellStyle name="Normal 5 3 2 4 5 3 2 2" xfId="52957"/>
    <cellStyle name="Normal 5 3 2 4 5 3 3" xfId="38633"/>
    <cellStyle name="Normal 5 3 2 4 5 4" xfId="17059"/>
    <cellStyle name="Normal 5 3 2 4 5 4 2" xfId="45795"/>
    <cellStyle name="Normal 5 3 2 4 5 5" xfId="31471"/>
    <cellStyle name="Normal 5 3 2 4 6" xfId="4369"/>
    <cellStyle name="Normal 5 3 2 4 6 2" xfId="11636"/>
    <cellStyle name="Normal 5 3 2 4 6 2 2" xfId="26014"/>
    <cellStyle name="Normal 5 3 2 4 6 2 2 2" xfId="54748"/>
    <cellStyle name="Normal 5 3 2 4 6 2 3" xfId="40424"/>
    <cellStyle name="Normal 5 3 2 4 6 3" xfId="18851"/>
    <cellStyle name="Normal 5 3 2 4 6 3 2" xfId="47586"/>
    <cellStyle name="Normal 5 3 2 4 6 4" xfId="33262"/>
    <cellStyle name="Normal 5 3 2 4 7" xfId="8039"/>
    <cellStyle name="Normal 5 3 2 4 7 2" xfId="22432"/>
    <cellStyle name="Normal 5 3 2 4 7 2 2" xfId="51167"/>
    <cellStyle name="Normal 5 3 2 4 7 3" xfId="36843"/>
    <cellStyle name="Normal 5 3 2 4 8" xfId="15269"/>
    <cellStyle name="Normal 5 3 2 4 8 2" xfId="44005"/>
    <cellStyle name="Normal 5 3 2 4 9" xfId="29681"/>
    <cellStyle name="Normal 5 3 2 5" xfId="735"/>
    <cellStyle name="Normal 5 3 2 5 2" xfId="1186"/>
    <cellStyle name="Normal 5 3 2 5 2 2" xfId="2169"/>
    <cellStyle name="Normal 5 3 2 5 2 2 2" xfId="3961"/>
    <cellStyle name="Normal 5 3 2 5 2 2 2 2" xfId="7620"/>
    <cellStyle name="Normal 5 3 2 5 2 2 2 2 2" xfId="14880"/>
    <cellStyle name="Normal 5 3 2 5 2 2 2 2 2 2" xfId="29258"/>
    <cellStyle name="Normal 5 3 2 5 2 2 2 2 2 2 2" xfId="57992"/>
    <cellStyle name="Normal 5 3 2 5 2 2 2 2 2 3" xfId="43668"/>
    <cellStyle name="Normal 5 3 2 5 2 2 2 2 3" xfId="22095"/>
    <cellStyle name="Normal 5 3 2 5 2 2 2 2 3 2" xfId="50830"/>
    <cellStyle name="Normal 5 3 2 5 2 2 2 2 4" xfId="36506"/>
    <cellStyle name="Normal 5 3 2 5 2 2 2 3" xfId="11293"/>
    <cellStyle name="Normal 5 3 2 5 2 2 2 3 2" xfId="25676"/>
    <cellStyle name="Normal 5 3 2 5 2 2 2 3 2 2" xfId="54411"/>
    <cellStyle name="Normal 5 3 2 5 2 2 2 3 3" xfId="40087"/>
    <cellStyle name="Normal 5 3 2 5 2 2 2 4" xfId="18513"/>
    <cellStyle name="Normal 5 3 2 5 2 2 2 4 2" xfId="47249"/>
    <cellStyle name="Normal 5 3 2 5 2 2 2 5" xfId="32925"/>
    <cellStyle name="Normal 5 3 2 5 2 2 3" xfId="5830"/>
    <cellStyle name="Normal 5 3 2 5 2 2 3 2" xfId="13090"/>
    <cellStyle name="Normal 5 3 2 5 2 2 3 2 2" xfId="27468"/>
    <cellStyle name="Normal 5 3 2 5 2 2 3 2 2 2" xfId="56202"/>
    <cellStyle name="Normal 5 3 2 5 2 2 3 2 3" xfId="41878"/>
    <cellStyle name="Normal 5 3 2 5 2 2 3 3" xfId="20305"/>
    <cellStyle name="Normal 5 3 2 5 2 2 3 3 2" xfId="49040"/>
    <cellStyle name="Normal 5 3 2 5 2 2 3 4" xfId="34716"/>
    <cellStyle name="Normal 5 3 2 5 2 2 4" xfId="9503"/>
    <cellStyle name="Normal 5 3 2 5 2 2 4 2" xfId="23886"/>
    <cellStyle name="Normal 5 3 2 5 2 2 4 2 2" xfId="52621"/>
    <cellStyle name="Normal 5 3 2 5 2 2 4 3" xfId="38297"/>
    <cellStyle name="Normal 5 3 2 5 2 2 5" xfId="16723"/>
    <cellStyle name="Normal 5 3 2 5 2 2 5 2" xfId="45459"/>
    <cellStyle name="Normal 5 3 2 5 2 2 6" xfId="31135"/>
    <cellStyle name="Normal 5 3 2 5 2 3" xfId="3065"/>
    <cellStyle name="Normal 5 3 2 5 2 3 2" xfId="6725"/>
    <cellStyle name="Normal 5 3 2 5 2 3 2 2" xfId="13985"/>
    <cellStyle name="Normal 5 3 2 5 2 3 2 2 2" xfId="28363"/>
    <cellStyle name="Normal 5 3 2 5 2 3 2 2 2 2" xfId="57097"/>
    <cellStyle name="Normal 5 3 2 5 2 3 2 2 3" xfId="42773"/>
    <cellStyle name="Normal 5 3 2 5 2 3 2 3" xfId="21200"/>
    <cellStyle name="Normal 5 3 2 5 2 3 2 3 2" xfId="49935"/>
    <cellStyle name="Normal 5 3 2 5 2 3 2 4" xfId="35611"/>
    <cellStyle name="Normal 5 3 2 5 2 3 3" xfId="10398"/>
    <cellStyle name="Normal 5 3 2 5 2 3 3 2" xfId="24781"/>
    <cellStyle name="Normal 5 3 2 5 2 3 3 2 2" xfId="53516"/>
    <cellStyle name="Normal 5 3 2 5 2 3 3 3" xfId="39192"/>
    <cellStyle name="Normal 5 3 2 5 2 3 4" xfId="17618"/>
    <cellStyle name="Normal 5 3 2 5 2 3 4 2" xfId="46354"/>
    <cellStyle name="Normal 5 3 2 5 2 3 5" xfId="32030"/>
    <cellStyle name="Normal 5 3 2 5 2 4" xfId="4930"/>
    <cellStyle name="Normal 5 3 2 5 2 4 2" xfId="12195"/>
    <cellStyle name="Normal 5 3 2 5 2 4 2 2" xfId="26573"/>
    <cellStyle name="Normal 5 3 2 5 2 4 2 2 2" xfId="55307"/>
    <cellStyle name="Normal 5 3 2 5 2 4 2 3" xfId="40983"/>
    <cellStyle name="Normal 5 3 2 5 2 4 3" xfId="19410"/>
    <cellStyle name="Normal 5 3 2 5 2 4 3 2" xfId="48145"/>
    <cellStyle name="Normal 5 3 2 5 2 4 4" xfId="33821"/>
    <cellStyle name="Normal 5 3 2 5 2 5" xfId="8602"/>
    <cellStyle name="Normal 5 3 2 5 2 5 2" xfId="22991"/>
    <cellStyle name="Normal 5 3 2 5 2 5 2 2" xfId="51726"/>
    <cellStyle name="Normal 5 3 2 5 2 5 3" xfId="37402"/>
    <cellStyle name="Normal 5 3 2 5 2 6" xfId="15828"/>
    <cellStyle name="Normal 5 3 2 5 2 6 2" xfId="44564"/>
    <cellStyle name="Normal 5 3 2 5 2 7" xfId="30240"/>
    <cellStyle name="Normal 5 3 2 5 3" xfId="1722"/>
    <cellStyle name="Normal 5 3 2 5 3 2" xfId="3514"/>
    <cellStyle name="Normal 5 3 2 5 3 2 2" xfId="7173"/>
    <cellStyle name="Normal 5 3 2 5 3 2 2 2" xfId="14433"/>
    <cellStyle name="Normal 5 3 2 5 3 2 2 2 2" xfId="28811"/>
    <cellStyle name="Normal 5 3 2 5 3 2 2 2 2 2" xfId="57545"/>
    <cellStyle name="Normal 5 3 2 5 3 2 2 2 3" xfId="43221"/>
    <cellStyle name="Normal 5 3 2 5 3 2 2 3" xfId="21648"/>
    <cellStyle name="Normal 5 3 2 5 3 2 2 3 2" xfId="50383"/>
    <cellStyle name="Normal 5 3 2 5 3 2 2 4" xfId="36059"/>
    <cellStyle name="Normal 5 3 2 5 3 2 3" xfId="10846"/>
    <cellStyle name="Normal 5 3 2 5 3 2 3 2" xfId="25229"/>
    <cellStyle name="Normal 5 3 2 5 3 2 3 2 2" xfId="53964"/>
    <cellStyle name="Normal 5 3 2 5 3 2 3 3" xfId="39640"/>
    <cellStyle name="Normal 5 3 2 5 3 2 4" xfId="18066"/>
    <cellStyle name="Normal 5 3 2 5 3 2 4 2" xfId="46802"/>
    <cellStyle name="Normal 5 3 2 5 3 2 5" xfId="32478"/>
    <cellStyle name="Normal 5 3 2 5 3 3" xfId="5383"/>
    <cellStyle name="Normal 5 3 2 5 3 3 2" xfId="12643"/>
    <cellStyle name="Normal 5 3 2 5 3 3 2 2" xfId="27021"/>
    <cellStyle name="Normal 5 3 2 5 3 3 2 2 2" xfId="55755"/>
    <cellStyle name="Normal 5 3 2 5 3 3 2 3" xfId="41431"/>
    <cellStyle name="Normal 5 3 2 5 3 3 3" xfId="19858"/>
    <cellStyle name="Normal 5 3 2 5 3 3 3 2" xfId="48593"/>
    <cellStyle name="Normal 5 3 2 5 3 3 4" xfId="34269"/>
    <cellStyle name="Normal 5 3 2 5 3 4" xfId="9056"/>
    <cellStyle name="Normal 5 3 2 5 3 4 2" xfId="23439"/>
    <cellStyle name="Normal 5 3 2 5 3 4 2 2" xfId="52174"/>
    <cellStyle name="Normal 5 3 2 5 3 4 3" xfId="37850"/>
    <cellStyle name="Normal 5 3 2 5 3 5" xfId="16276"/>
    <cellStyle name="Normal 5 3 2 5 3 5 2" xfId="45012"/>
    <cellStyle name="Normal 5 3 2 5 3 6" xfId="30688"/>
    <cellStyle name="Normal 5 3 2 5 4" xfId="2618"/>
    <cellStyle name="Normal 5 3 2 5 4 2" xfId="6278"/>
    <cellStyle name="Normal 5 3 2 5 4 2 2" xfId="13538"/>
    <cellStyle name="Normal 5 3 2 5 4 2 2 2" xfId="27916"/>
    <cellStyle name="Normal 5 3 2 5 4 2 2 2 2" xfId="56650"/>
    <cellStyle name="Normal 5 3 2 5 4 2 2 3" xfId="42326"/>
    <cellStyle name="Normal 5 3 2 5 4 2 3" xfId="20753"/>
    <cellStyle name="Normal 5 3 2 5 4 2 3 2" xfId="49488"/>
    <cellStyle name="Normal 5 3 2 5 4 2 4" xfId="35164"/>
    <cellStyle name="Normal 5 3 2 5 4 3" xfId="9951"/>
    <cellStyle name="Normal 5 3 2 5 4 3 2" xfId="24334"/>
    <cellStyle name="Normal 5 3 2 5 4 3 2 2" xfId="53069"/>
    <cellStyle name="Normal 5 3 2 5 4 3 3" xfId="38745"/>
    <cellStyle name="Normal 5 3 2 5 4 4" xfId="17171"/>
    <cellStyle name="Normal 5 3 2 5 4 4 2" xfId="45907"/>
    <cellStyle name="Normal 5 3 2 5 4 5" xfId="31583"/>
    <cellStyle name="Normal 5 3 2 5 5" xfId="4482"/>
    <cellStyle name="Normal 5 3 2 5 5 2" xfId="11748"/>
    <cellStyle name="Normal 5 3 2 5 5 2 2" xfId="26126"/>
    <cellStyle name="Normal 5 3 2 5 5 2 2 2" xfId="54860"/>
    <cellStyle name="Normal 5 3 2 5 5 2 3" xfId="40536"/>
    <cellStyle name="Normal 5 3 2 5 5 3" xfId="18963"/>
    <cellStyle name="Normal 5 3 2 5 5 3 2" xfId="47698"/>
    <cellStyle name="Normal 5 3 2 5 5 4" xfId="33374"/>
    <cellStyle name="Normal 5 3 2 5 6" xfId="8155"/>
    <cellStyle name="Normal 5 3 2 5 6 2" xfId="22544"/>
    <cellStyle name="Normal 5 3 2 5 6 2 2" xfId="51279"/>
    <cellStyle name="Normal 5 3 2 5 6 3" xfId="36955"/>
    <cellStyle name="Normal 5 3 2 5 7" xfId="15381"/>
    <cellStyle name="Normal 5 3 2 5 7 2" xfId="44117"/>
    <cellStyle name="Normal 5 3 2 5 8" xfId="29793"/>
    <cellStyle name="Normal 5 3 2 6" xfId="962"/>
    <cellStyle name="Normal 5 3 2 6 2" xfId="1945"/>
    <cellStyle name="Normal 5 3 2 6 2 2" xfId="3737"/>
    <cellStyle name="Normal 5 3 2 6 2 2 2" xfId="7396"/>
    <cellStyle name="Normal 5 3 2 6 2 2 2 2" xfId="14656"/>
    <cellStyle name="Normal 5 3 2 6 2 2 2 2 2" xfId="29034"/>
    <cellStyle name="Normal 5 3 2 6 2 2 2 2 2 2" xfId="57768"/>
    <cellStyle name="Normal 5 3 2 6 2 2 2 2 3" xfId="43444"/>
    <cellStyle name="Normal 5 3 2 6 2 2 2 3" xfId="21871"/>
    <cellStyle name="Normal 5 3 2 6 2 2 2 3 2" xfId="50606"/>
    <cellStyle name="Normal 5 3 2 6 2 2 2 4" xfId="36282"/>
    <cellStyle name="Normal 5 3 2 6 2 2 3" xfId="11069"/>
    <cellStyle name="Normal 5 3 2 6 2 2 3 2" xfId="25452"/>
    <cellStyle name="Normal 5 3 2 6 2 2 3 2 2" xfId="54187"/>
    <cellStyle name="Normal 5 3 2 6 2 2 3 3" xfId="39863"/>
    <cellStyle name="Normal 5 3 2 6 2 2 4" xfId="18289"/>
    <cellStyle name="Normal 5 3 2 6 2 2 4 2" xfId="47025"/>
    <cellStyle name="Normal 5 3 2 6 2 2 5" xfId="32701"/>
    <cellStyle name="Normal 5 3 2 6 2 3" xfId="5606"/>
    <cellStyle name="Normal 5 3 2 6 2 3 2" xfId="12866"/>
    <cellStyle name="Normal 5 3 2 6 2 3 2 2" xfId="27244"/>
    <cellStyle name="Normal 5 3 2 6 2 3 2 2 2" xfId="55978"/>
    <cellStyle name="Normal 5 3 2 6 2 3 2 3" xfId="41654"/>
    <cellStyle name="Normal 5 3 2 6 2 3 3" xfId="20081"/>
    <cellStyle name="Normal 5 3 2 6 2 3 3 2" xfId="48816"/>
    <cellStyle name="Normal 5 3 2 6 2 3 4" xfId="34492"/>
    <cellStyle name="Normal 5 3 2 6 2 4" xfId="9279"/>
    <cellStyle name="Normal 5 3 2 6 2 4 2" xfId="23662"/>
    <cellStyle name="Normal 5 3 2 6 2 4 2 2" xfId="52397"/>
    <cellStyle name="Normal 5 3 2 6 2 4 3" xfId="38073"/>
    <cellStyle name="Normal 5 3 2 6 2 5" xfId="16499"/>
    <cellStyle name="Normal 5 3 2 6 2 5 2" xfId="45235"/>
    <cellStyle name="Normal 5 3 2 6 2 6" xfId="30911"/>
    <cellStyle name="Normal 5 3 2 6 3" xfId="2841"/>
    <cellStyle name="Normal 5 3 2 6 3 2" xfId="6501"/>
    <cellStyle name="Normal 5 3 2 6 3 2 2" xfId="13761"/>
    <cellStyle name="Normal 5 3 2 6 3 2 2 2" xfId="28139"/>
    <cellStyle name="Normal 5 3 2 6 3 2 2 2 2" xfId="56873"/>
    <cellStyle name="Normal 5 3 2 6 3 2 2 3" xfId="42549"/>
    <cellStyle name="Normal 5 3 2 6 3 2 3" xfId="20976"/>
    <cellStyle name="Normal 5 3 2 6 3 2 3 2" xfId="49711"/>
    <cellStyle name="Normal 5 3 2 6 3 2 4" xfId="35387"/>
    <cellStyle name="Normal 5 3 2 6 3 3" xfId="10174"/>
    <cellStyle name="Normal 5 3 2 6 3 3 2" xfId="24557"/>
    <cellStyle name="Normal 5 3 2 6 3 3 2 2" xfId="53292"/>
    <cellStyle name="Normal 5 3 2 6 3 3 3" xfId="38968"/>
    <cellStyle name="Normal 5 3 2 6 3 4" xfId="17394"/>
    <cellStyle name="Normal 5 3 2 6 3 4 2" xfId="46130"/>
    <cellStyle name="Normal 5 3 2 6 3 5" xfId="31806"/>
    <cellStyle name="Normal 5 3 2 6 4" xfId="4706"/>
    <cellStyle name="Normal 5 3 2 6 4 2" xfId="11971"/>
    <cellStyle name="Normal 5 3 2 6 4 2 2" xfId="26349"/>
    <cellStyle name="Normal 5 3 2 6 4 2 2 2" xfId="55083"/>
    <cellStyle name="Normal 5 3 2 6 4 2 3" xfId="40759"/>
    <cellStyle name="Normal 5 3 2 6 4 3" xfId="19186"/>
    <cellStyle name="Normal 5 3 2 6 4 3 2" xfId="47921"/>
    <cellStyle name="Normal 5 3 2 6 4 4" xfId="33597"/>
    <cellStyle name="Normal 5 3 2 6 5" xfId="8378"/>
    <cellStyle name="Normal 5 3 2 6 5 2" xfId="22767"/>
    <cellStyle name="Normal 5 3 2 6 5 2 2" xfId="51502"/>
    <cellStyle name="Normal 5 3 2 6 5 3" xfId="37178"/>
    <cellStyle name="Normal 5 3 2 6 6" xfId="15604"/>
    <cellStyle name="Normal 5 3 2 6 6 2" xfId="44340"/>
    <cellStyle name="Normal 5 3 2 6 7" xfId="30016"/>
    <cellStyle name="Normal 5 3 2 7" xfId="1476"/>
    <cellStyle name="Normal 5 3 2 7 2" xfId="3290"/>
    <cellStyle name="Normal 5 3 2 7 2 2" xfId="6949"/>
    <cellStyle name="Normal 5 3 2 7 2 2 2" xfId="14209"/>
    <cellStyle name="Normal 5 3 2 7 2 2 2 2" xfId="28587"/>
    <cellStyle name="Normal 5 3 2 7 2 2 2 2 2" xfId="57321"/>
    <cellStyle name="Normal 5 3 2 7 2 2 2 3" xfId="42997"/>
    <cellStyle name="Normal 5 3 2 7 2 2 3" xfId="21424"/>
    <cellStyle name="Normal 5 3 2 7 2 2 3 2" xfId="50159"/>
    <cellStyle name="Normal 5 3 2 7 2 2 4" xfId="35835"/>
    <cellStyle name="Normal 5 3 2 7 2 3" xfId="10622"/>
    <cellStyle name="Normal 5 3 2 7 2 3 2" xfId="25005"/>
    <cellStyle name="Normal 5 3 2 7 2 3 2 2" xfId="53740"/>
    <cellStyle name="Normal 5 3 2 7 2 3 3" xfId="39416"/>
    <cellStyle name="Normal 5 3 2 7 2 4" xfId="17842"/>
    <cellStyle name="Normal 5 3 2 7 2 4 2" xfId="46578"/>
    <cellStyle name="Normal 5 3 2 7 2 5" xfId="32254"/>
    <cellStyle name="Normal 5 3 2 7 3" xfId="5158"/>
    <cellStyle name="Normal 5 3 2 7 3 2" xfId="12419"/>
    <cellStyle name="Normal 5 3 2 7 3 2 2" xfId="26797"/>
    <cellStyle name="Normal 5 3 2 7 3 2 2 2" xfId="55531"/>
    <cellStyle name="Normal 5 3 2 7 3 2 3" xfId="41207"/>
    <cellStyle name="Normal 5 3 2 7 3 3" xfId="19634"/>
    <cellStyle name="Normal 5 3 2 7 3 3 2" xfId="48369"/>
    <cellStyle name="Normal 5 3 2 7 3 4" xfId="34045"/>
    <cellStyle name="Normal 5 3 2 7 4" xfId="8831"/>
    <cellStyle name="Normal 5 3 2 7 4 2" xfId="23215"/>
    <cellStyle name="Normal 5 3 2 7 4 2 2" xfId="51950"/>
    <cellStyle name="Normal 5 3 2 7 4 3" xfId="37626"/>
    <cellStyle name="Normal 5 3 2 7 5" xfId="16052"/>
    <cellStyle name="Normal 5 3 2 7 5 2" xfId="44788"/>
    <cellStyle name="Normal 5 3 2 7 6" xfId="30464"/>
    <cellStyle name="Normal 5 3 2 8" xfId="2394"/>
    <cellStyle name="Normal 5 3 2 8 2" xfId="6054"/>
    <cellStyle name="Normal 5 3 2 8 2 2" xfId="13314"/>
    <cellStyle name="Normal 5 3 2 8 2 2 2" xfId="27692"/>
    <cellStyle name="Normal 5 3 2 8 2 2 2 2" xfId="56426"/>
    <cellStyle name="Normal 5 3 2 8 2 2 3" xfId="42102"/>
    <cellStyle name="Normal 5 3 2 8 2 3" xfId="20529"/>
    <cellStyle name="Normal 5 3 2 8 2 3 2" xfId="49264"/>
    <cellStyle name="Normal 5 3 2 8 2 4" xfId="34940"/>
    <cellStyle name="Normal 5 3 2 8 3" xfId="9727"/>
    <cellStyle name="Normal 5 3 2 8 3 2" xfId="24110"/>
    <cellStyle name="Normal 5 3 2 8 3 2 2" xfId="52845"/>
    <cellStyle name="Normal 5 3 2 8 3 3" xfId="38521"/>
    <cellStyle name="Normal 5 3 2 8 4" xfId="16947"/>
    <cellStyle name="Normal 5 3 2 8 4 2" xfId="45683"/>
    <cellStyle name="Normal 5 3 2 8 5" xfId="31359"/>
    <cellStyle name="Normal 5 3 2 9" xfId="4248"/>
    <cellStyle name="Normal 5 3 2 9 2" xfId="11523"/>
    <cellStyle name="Normal 5 3 2 9 2 2" xfId="25902"/>
    <cellStyle name="Normal 5 3 2 9 2 2 2" xfId="54636"/>
    <cellStyle name="Normal 5 3 2 9 2 3" xfId="40312"/>
    <cellStyle name="Normal 5 3 2 9 3" xfId="18739"/>
    <cellStyle name="Normal 5 3 2 9 3 2" xfId="47474"/>
    <cellStyle name="Normal 5 3 2 9 4" xfId="33150"/>
    <cellStyle name="Normal 5 3 3" xfId="349"/>
    <cellStyle name="Normal 5 3 3 10" xfId="15171"/>
    <cellStyle name="Normal 5 3 3 10 2" xfId="43907"/>
    <cellStyle name="Normal 5 3 3 11" xfId="29583"/>
    <cellStyle name="Normal 5 3 3 2" xfId="449"/>
    <cellStyle name="Normal 5 3 3 2 10" xfId="29639"/>
    <cellStyle name="Normal 5 3 3 2 2" xfId="649"/>
    <cellStyle name="Normal 5 3 3 2 2 2" xfId="921"/>
    <cellStyle name="Normal 5 3 3 2 2 2 2" xfId="1368"/>
    <cellStyle name="Normal 5 3 3 2 2 2 2 2" xfId="2351"/>
    <cellStyle name="Normal 5 3 3 2 2 2 2 2 2" xfId="4143"/>
    <cellStyle name="Normal 5 3 3 2 2 2 2 2 2 2" xfId="7802"/>
    <cellStyle name="Normal 5 3 3 2 2 2 2 2 2 2 2" xfId="15062"/>
    <cellStyle name="Normal 5 3 3 2 2 2 2 2 2 2 2 2" xfId="29440"/>
    <cellStyle name="Normal 5 3 3 2 2 2 2 2 2 2 2 2 2" xfId="58174"/>
    <cellStyle name="Normal 5 3 3 2 2 2 2 2 2 2 2 3" xfId="43850"/>
    <cellStyle name="Normal 5 3 3 2 2 2 2 2 2 2 3" xfId="22277"/>
    <cellStyle name="Normal 5 3 3 2 2 2 2 2 2 2 3 2" xfId="51012"/>
    <cellStyle name="Normal 5 3 3 2 2 2 2 2 2 2 4" xfId="36688"/>
    <cellStyle name="Normal 5 3 3 2 2 2 2 2 2 3" xfId="11475"/>
    <cellStyle name="Normal 5 3 3 2 2 2 2 2 2 3 2" xfId="25858"/>
    <cellStyle name="Normal 5 3 3 2 2 2 2 2 2 3 2 2" xfId="54593"/>
    <cellStyle name="Normal 5 3 3 2 2 2 2 2 2 3 3" xfId="40269"/>
    <cellStyle name="Normal 5 3 3 2 2 2 2 2 2 4" xfId="18695"/>
    <cellStyle name="Normal 5 3 3 2 2 2 2 2 2 4 2" xfId="47431"/>
    <cellStyle name="Normal 5 3 3 2 2 2 2 2 2 5" xfId="33107"/>
    <cellStyle name="Normal 5 3 3 2 2 2 2 2 3" xfId="6012"/>
    <cellStyle name="Normal 5 3 3 2 2 2 2 2 3 2" xfId="13272"/>
    <cellStyle name="Normal 5 3 3 2 2 2 2 2 3 2 2" xfId="27650"/>
    <cellStyle name="Normal 5 3 3 2 2 2 2 2 3 2 2 2" xfId="56384"/>
    <cellStyle name="Normal 5 3 3 2 2 2 2 2 3 2 3" xfId="42060"/>
    <cellStyle name="Normal 5 3 3 2 2 2 2 2 3 3" xfId="20487"/>
    <cellStyle name="Normal 5 3 3 2 2 2 2 2 3 3 2" xfId="49222"/>
    <cellStyle name="Normal 5 3 3 2 2 2 2 2 3 4" xfId="34898"/>
    <cellStyle name="Normal 5 3 3 2 2 2 2 2 4" xfId="9685"/>
    <cellStyle name="Normal 5 3 3 2 2 2 2 2 4 2" xfId="24068"/>
    <cellStyle name="Normal 5 3 3 2 2 2 2 2 4 2 2" xfId="52803"/>
    <cellStyle name="Normal 5 3 3 2 2 2 2 2 4 3" xfId="38479"/>
    <cellStyle name="Normal 5 3 3 2 2 2 2 2 5" xfId="16905"/>
    <cellStyle name="Normal 5 3 3 2 2 2 2 2 5 2" xfId="45641"/>
    <cellStyle name="Normal 5 3 3 2 2 2 2 2 6" xfId="31317"/>
    <cellStyle name="Normal 5 3 3 2 2 2 2 3" xfId="3247"/>
    <cellStyle name="Normal 5 3 3 2 2 2 2 3 2" xfId="6907"/>
    <cellStyle name="Normal 5 3 3 2 2 2 2 3 2 2" xfId="14167"/>
    <cellStyle name="Normal 5 3 3 2 2 2 2 3 2 2 2" xfId="28545"/>
    <cellStyle name="Normal 5 3 3 2 2 2 2 3 2 2 2 2" xfId="57279"/>
    <cellStyle name="Normal 5 3 3 2 2 2 2 3 2 2 3" xfId="42955"/>
    <cellStyle name="Normal 5 3 3 2 2 2 2 3 2 3" xfId="21382"/>
    <cellStyle name="Normal 5 3 3 2 2 2 2 3 2 3 2" xfId="50117"/>
    <cellStyle name="Normal 5 3 3 2 2 2 2 3 2 4" xfId="35793"/>
    <cellStyle name="Normal 5 3 3 2 2 2 2 3 3" xfId="10580"/>
    <cellStyle name="Normal 5 3 3 2 2 2 2 3 3 2" xfId="24963"/>
    <cellStyle name="Normal 5 3 3 2 2 2 2 3 3 2 2" xfId="53698"/>
    <cellStyle name="Normal 5 3 3 2 2 2 2 3 3 3" xfId="39374"/>
    <cellStyle name="Normal 5 3 3 2 2 2 2 3 4" xfId="17800"/>
    <cellStyle name="Normal 5 3 3 2 2 2 2 3 4 2" xfId="46536"/>
    <cellStyle name="Normal 5 3 3 2 2 2 2 3 5" xfId="32212"/>
    <cellStyle name="Normal 5 3 3 2 2 2 2 4" xfId="5112"/>
    <cellStyle name="Normal 5 3 3 2 2 2 2 4 2" xfId="12377"/>
    <cellStyle name="Normal 5 3 3 2 2 2 2 4 2 2" xfId="26755"/>
    <cellStyle name="Normal 5 3 3 2 2 2 2 4 2 2 2" xfId="55489"/>
    <cellStyle name="Normal 5 3 3 2 2 2 2 4 2 3" xfId="41165"/>
    <cellStyle name="Normal 5 3 3 2 2 2 2 4 3" xfId="19592"/>
    <cellStyle name="Normal 5 3 3 2 2 2 2 4 3 2" xfId="48327"/>
    <cellStyle name="Normal 5 3 3 2 2 2 2 4 4" xfId="34003"/>
    <cellStyle name="Normal 5 3 3 2 2 2 2 5" xfId="8784"/>
    <cellStyle name="Normal 5 3 3 2 2 2 2 5 2" xfId="23173"/>
    <cellStyle name="Normal 5 3 3 2 2 2 2 5 2 2" xfId="51908"/>
    <cellStyle name="Normal 5 3 3 2 2 2 2 5 3" xfId="37584"/>
    <cellStyle name="Normal 5 3 3 2 2 2 2 6" xfId="16010"/>
    <cellStyle name="Normal 5 3 3 2 2 2 2 6 2" xfId="44746"/>
    <cellStyle name="Normal 5 3 3 2 2 2 2 7" xfId="30422"/>
    <cellStyle name="Normal 5 3 3 2 2 2 3" xfId="1904"/>
    <cellStyle name="Normal 5 3 3 2 2 2 3 2" xfId="3696"/>
    <cellStyle name="Normal 5 3 3 2 2 2 3 2 2" xfId="7355"/>
    <cellStyle name="Normal 5 3 3 2 2 2 3 2 2 2" xfId="14615"/>
    <cellStyle name="Normal 5 3 3 2 2 2 3 2 2 2 2" xfId="28993"/>
    <cellStyle name="Normal 5 3 3 2 2 2 3 2 2 2 2 2" xfId="57727"/>
    <cellStyle name="Normal 5 3 3 2 2 2 3 2 2 2 3" xfId="43403"/>
    <cellStyle name="Normal 5 3 3 2 2 2 3 2 2 3" xfId="21830"/>
    <cellStyle name="Normal 5 3 3 2 2 2 3 2 2 3 2" xfId="50565"/>
    <cellStyle name="Normal 5 3 3 2 2 2 3 2 2 4" xfId="36241"/>
    <cellStyle name="Normal 5 3 3 2 2 2 3 2 3" xfId="11028"/>
    <cellStyle name="Normal 5 3 3 2 2 2 3 2 3 2" xfId="25411"/>
    <cellStyle name="Normal 5 3 3 2 2 2 3 2 3 2 2" xfId="54146"/>
    <cellStyle name="Normal 5 3 3 2 2 2 3 2 3 3" xfId="39822"/>
    <cellStyle name="Normal 5 3 3 2 2 2 3 2 4" xfId="18248"/>
    <cellStyle name="Normal 5 3 3 2 2 2 3 2 4 2" xfId="46984"/>
    <cellStyle name="Normal 5 3 3 2 2 2 3 2 5" xfId="32660"/>
    <cellStyle name="Normal 5 3 3 2 2 2 3 3" xfId="5565"/>
    <cellStyle name="Normal 5 3 3 2 2 2 3 3 2" xfId="12825"/>
    <cellStyle name="Normal 5 3 3 2 2 2 3 3 2 2" xfId="27203"/>
    <cellStyle name="Normal 5 3 3 2 2 2 3 3 2 2 2" xfId="55937"/>
    <cellStyle name="Normal 5 3 3 2 2 2 3 3 2 3" xfId="41613"/>
    <cellStyle name="Normal 5 3 3 2 2 2 3 3 3" xfId="20040"/>
    <cellStyle name="Normal 5 3 3 2 2 2 3 3 3 2" xfId="48775"/>
    <cellStyle name="Normal 5 3 3 2 2 2 3 3 4" xfId="34451"/>
    <cellStyle name="Normal 5 3 3 2 2 2 3 4" xfId="9238"/>
    <cellStyle name="Normal 5 3 3 2 2 2 3 4 2" xfId="23621"/>
    <cellStyle name="Normal 5 3 3 2 2 2 3 4 2 2" xfId="52356"/>
    <cellStyle name="Normal 5 3 3 2 2 2 3 4 3" xfId="38032"/>
    <cellStyle name="Normal 5 3 3 2 2 2 3 5" xfId="16458"/>
    <cellStyle name="Normal 5 3 3 2 2 2 3 5 2" xfId="45194"/>
    <cellStyle name="Normal 5 3 3 2 2 2 3 6" xfId="30870"/>
    <cellStyle name="Normal 5 3 3 2 2 2 4" xfId="2800"/>
    <cellStyle name="Normal 5 3 3 2 2 2 4 2" xfId="6460"/>
    <cellStyle name="Normal 5 3 3 2 2 2 4 2 2" xfId="13720"/>
    <cellStyle name="Normal 5 3 3 2 2 2 4 2 2 2" xfId="28098"/>
    <cellStyle name="Normal 5 3 3 2 2 2 4 2 2 2 2" xfId="56832"/>
    <cellStyle name="Normal 5 3 3 2 2 2 4 2 2 3" xfId="42508"/>
    <cellStyle name="Normal 5 3 3 2 2 2 4 2 3" xfId="20935"/>
    <cellStyle name="Normal 5 3 3 2 2 2 4 2 3 2" xfId="49670"/>
    <cellStyle name="Normal 5 3 3 2 2 2 4 2 4" xfId="35346"/>
    <cellStyle name="Normal 5 3 3 2 2 2 4 3" xfId="10133"/>
    <cellStyle name="Normal 5 3 3 2 2 2 4 3 2" xfId="24516"/>
    <cellStyle name="Normal 5 3 3 2 2 2 4 3 2 2" xfId="53251"/>
    <cellStyle name="Normal 5 3 3 2 2 2 4 3 3" xfId="38927"/>
    <cellStyle name="Normal 5 3 3 2 2 2 4 4" xfId="17353"/>
    <cellStyle name="Normal 5 3 3 2 2 2 4 4 2" xfId="46089"/>
    <cellStyle name="Normal 5 3 3 2 2 2 4 5" xfId="31765"/>
    <cellStyle name="Normal 5 3 3 2 2 2 5" xfId="4665"/>
    <cellStyle name="Normal 5 3 3 2 2 2 5 2" xfId="11930"/>
    <cellStyle name="Normal 5 3 3 2 2 2 5 2 2" xfId="26308"/>
    <cellStyle name="Normal 5 3 3 2 2 2 5 2 2 2" xfId="55042"/>
    <cellStyle name="Normal 5 3 3 2 2 2 5 2 3" xfId="40718"/>
    <cellStyle name="Normal 5 3 3 2 2 2 5 3" xfId="19145"/>
    <cellStyle name="Normal 5 3 3 2 2 2 5 3 2" xfId="47880"/>
    <cellStyle name="Normal 5 3 3 2 2 2 5 4" xfId="33556"/>
    <cellStyle name="Normal 5 3 3 2 2 2 6" xfId="8337"/>
    <cellStyle name="Normal 5 3 3 2 2 2 6 2" xfId="22726"/>
    <cellStyle name="Normal 5 3 3 2 2 2 6 2 2" xfId="51461"/>
    <cellStyle name="Normal 5 3 3 2 2 2 6 3" xfId="37137"/>
    <cellStyle name="Normal 5 3 3 2 2 2 7" xfId="15563"/>
    <cellStyle name="Normal 5 3 3 2 2 2 7 2" xfId="44299"/>
    <cellStyle name="Normal 5 3 3 2 2 2 8" xfId="29975"/>
    <cellStyle name="Normal 5 3 3 2 2 3" xfId="1144"/>
    <cellStyle name="Normal 5 3 3 2 2 3 2" xfId="2127"/>
    <cellStyle name="Normal 5 3 3 2 2 3 2 2" xfId="3919"/>
    <cellStyle name="Normal 5 3 3 2 2 3 2 2 2" xfId="7578"/>
    <cellStyle name="Normal 5 3 3 2 2 3 2 2 2 2" xfId="14838"/>
    <cellStyle name="Normal 5 3 3 2 2 3 2 2 2 2 2" xfId="29216"/>
    <cellStyle name="Normal 5 3 3 2 2 3 2 2 2 2 2 2" xfId="57950"/>
    <cellStyle name="Normal 5 3 3 2 2 3 2 2 2 2 3" xfId="43626"/>
    <cellStyle name="Normal 5 3 3 2 2 3 2 2 2 3" xfId="22053"/>
    <cellStyle name="Normal 5 3 3 2 2 3 2 2 2 3 2" xfId="50788"/>
    <cellStyle name="Normal 5 3 3 2 2 3 2 2 2 4" xfId="36464"/>
    <cellStyle name="Normal 5 3 3 2 2 3 2 2 3" xfId="11251"/>
    <cellStyle name="Normal 5 3 3 2 2 3 2 2 3 2" xfId="25634"/>
    <cellStyle name="Normal 5 3 3 2 2 3 2 2 3 2 2" xfId="54369"/>
    <cellStyle name="Normal 5 3 3 2 2 3 2 2 3 3" xfId="40045"/>
    <cellStyle name="Normal 5 3 3 2 2 3 2 2 4" xfId="18471"/>
    <cellStyle name="Normal 5 3 3 2 2 3 2 2 4 2" xfId="47207"/>
    <cellStyle name="Normal 5 3 3 2 2 3 2 2 5" xfId="32883"/>
    <cellStyle name="Normal 5 3 3 2 2 3 2 3" xfId="5788"/>
    <cellStyle name="Normal 5 3 3 2 2 3 2 3 2" xfId="13048"/>
    <cellStyle name="Normal 5 3 3 2 2 3 2 3 2 2" xfId="27426"/>
    <cellStyle name="Normal 5 3 3 2 2 3 2 3 2 2 2" xfId="56160"/>
    <cellStyle name="Normal 5 3 3 2 2 3 2 3 2 3" xfId="41836"/>
    <cellStyle name="Normal 5 3 3 2 2 3 2 3 3" xfId="20263"/>
    <cellStyle name="Normal 5 3 3 2 2 3 2 3 3 2" xfId="48998"/>
    <cellStyle name="Normal 5 3 3 2 2 3 2 3 4" xfId="34674"/>
    <cellStyle name="Normal 5 3 3 2 2 3 2 4" xfId="9461"/>
    <cellStyle name="Normal 5 3 3 2 2 3 2 4 2" xfId="23844"/>
    <cellStyle name="Normal 5 3 3 2 2 3 2 4 2 2" xfId="52579"/>
    <cellStyle name="Normal 5 3 3 2 2 3 2 4 3" xfId="38255"/>
    <cellStyle name="Normal 5 3 3 2 2 3 2 5" xfId="16681"/>
    <cellStyle name="Normal 5 3 3 2 2 3 2 5 2" xfId="45417"/>
    <cellStyle name="Normal 5 3 3 2 2 3 2 6" xfId="31093"/>
    <cellStyle name="Normal 5 3 3 2 2 3 3" xfId="3023"/>
    <cellStyle name="Normal 5 3 3 2 2 3 3 2" xfId="6683"/>
    <cellStyle name="Normal 5 3 3 2 2 3 3 2 2" xfId="13943"/>
    <cellStyle name="Normal 5 3 3 2 2 3 3 2 2 2" xfId="28321"/>
    <cellStyle name="Normal 5 3 3 2 2 3 3 2 2 2 2" xfId="57055"/>
    <cellStyle name="Normal 5 3 3 2 2 3 3 2 2 3" xfId="42731"/>
    <cellStyle name="Normal 5 3 3 2 2 3 3 2 3" xfId="21158"/>
    <cellStyle name="Normal 5 3 3 2 2 3 3 2 3 2" xfId="49893"/>
    <cellStyle name="Normal 5 3 3 2 2 3 3 2 4" xfId="35569"/>
    <cellStyle name="Normal 5 3 3 2 2 3 3 3" xfId="10356"/>
    <cellStyle name="Normal 5 3 3 2 2 3 3 3 2" xfId="24739"/>
    <cellStyle name="Normal 5 3 3 2 2 3 3 3 2 2" xfId="53474"/>
    <cellStyle name="Normal 5 3 3 2 2 3 3 3 3" xfId="39150"/>
    <cellStyle name="Normal 5 3 3 2 2 3 3 4" xfId="17576"/>
    <cellStyle name="Normal 5 3 3 2 2 3 3 4 2" xfId="46312"/>
    <cellStyle name="Normal 5 3 3 2 2 3 3 5" xfId="31988"/>
    <cellStyle name="Normal 5 3 3 2 2 3 4" xfId="4888"/>
    <cellStyle name="Normal 5 3 3 2 2 3 4 2" xfId="12153"/>
    <cellStyle name="Normal 5 3 3 2 2 3 4 2 2" xfId="26531"/>
    <cellStyle name="Normal 5 3 3 2 2 3 4 2 2 2" xfId="55265"/>
    <cellStyle name="Normal 5 3 3 2 2 3 4 2 3" xfId="40941"/>
    <cellStyle name="Normal 5 3 3 2 2 3 4 3" xfId="19368"/>
    <cellStyle name="Normal 5 3 3 2 2 3 4 3 2" xfId="48103"/>
    <cellStyle name="Normal 5 3 3 2 2 3 4 4" xfId="33779"/>
    <cellStyle name="Normal 5 3 3 2 2 3 5" xfId="8560"/>
    <cellStyle name="Normal 5 3 3 2 2 3 5 2" xfId="22949"/>
    <cellStyle name="Normal 5 3 3 2 2 3 5 2 2" xfId="51684"/>
    <cellStyle name="Normal 5 3 3 2 2 3 5 3" xfId="37360"/>
    <cellStyle name="Normal 5 3 3 2 2 3 6" xfId="15786"/>
    <cellStyle name="Normal 5 3 3 2 2 3 6 2" xfId="44522"/>
    <cellStyle name="Normal 5 3 3 2 2 3 7" xfId="30198"/>
    <cellStyle name="Normal 5 3 3 2 2 4" xfId="1676"/>
    <cellStyle name="Normal 5 3 3 2 2 4 2" xfId="3472"/>
    <cellStyle name="Normal 5 3 3 2 2 4 2 2" xfId="7131"/>
    <cellStyle name="Normal 5 3 3 2 2 4 2 2 2" xfId="14391"/>
    <cellStyle name="Normal 5 3 3 2 2 4 2 2 2 2" xfId="28769"/>
    <cellStyle name="Normal 5 3 3 2 2 4 2 2 2 2 2" xfId="57503"/>
    <cellStyle name="Normal 5 3 3 2 2 4 2 2 2 3" xfId="43179"/>
    <cellStyle name="Normal 5 3 3 2 2 4 2 2 3" xfId="21606"/>
    <cellStyle name="Normal 5 3 3 2 2 4 2 2 3 2" xfId="50341"/>
    <cellStyle name="Normal 5 3 3 2 2 4 2 2 4" xfId="36017"/>
    <cellStyle name="Normal 5 3 3 2 2 4 2 3" xfId="10804"/>
    <cellStyle name="Normal 5 3 3 2 2 4 2 3 2" xfId="25187"/>
    <cellStyle name="Normal 5 3 3 2 2 4 2 3 2 2" xfId="53922"/>
    <cellStyle name="Normal 5 3 3 2 2 4 2 3 3" xfId="39598"/>
    <cellStyle name="Normal 5 3 3 2 2 4 2 4" xfId="18024"/>
    <cellStyle name="Normal 5 3 3 2 2 4 2 4 2" xfId="46760"/>
    <cellStyle name="Normal 5 3 3 2 2 4 2 5" xfId="32436"/>
    <cellStyle name="Normal 5 3 3 2 2 4 3" xfId="5341"/>
    <cellStyle name="Normal 5 3 3 2 2 4 3 2" xfId="12601"/>
    <cellStyle name="Normal 5 3 3 2 2 4 3 2 2" xfId="26979"/>
    <cellStyle name="Normal 5 3 3 2 2 4 3 2 2 2" xfId="55713"/>
    <cellStyle name="Normal 5 3 3 2 2 4 3 2 3" xfId="41389"/>
    <cellStyle name="Normal 5 3 3 2 2 4 3 3" xfId="19816"/>
    <cellStyle name="Normal 5 3 3 2 2 4 3 3 2" xfId="48551"/>
    <cellStyle name="Normal 5 3 3 2 2 4 3 4" xfId="34227"/>
    <cellStyle name="Normal 5 3 3 2 2 4 4" xfId="9014"/>
    <cellStyle name="Normal 5 3 3 2 2 4 4 2" xfId="23397"/>
    <cellStyle name="Normal 5 3 3 2 2 4 4 2 2" xfId="52132"/>
    <cellStyle name="Normal 5 3 3 2 2 4 4 3" xfId="37808"/>
    <cellStyle name="Normal 5 3 3 2 2 4 5" xfId="16234"/>
    <cellStyle name="Normal 5 3 3 2 2 4 5 2" xfId="44970"/>
    <cellStyle name="Normal 5 3 3 2 2 4 6" xfId="30646"/>
    <cellStyle name="Normal 5 3 3 2 2 5" xfId="2576"/>
    <cellStyle name="Normal 5 3 3 2 2 5 2" xfId="6236"/>
    <cellStyle name="Normal 5 3 3 2 2 5 2 2" xfId="13496"/>
    <cellStyle name="Normal 5 3 3 2 2 5 2 2 2" xfId="27874"/>
    <cellStyle name="Normal 5 3 3 2 2 5 2 2 2 2" xfId="56608"/>
    <cellStyle name="Normal 5 3 3 2 2 5 2 2 3" xfId="42284"/>
    <cellStyle name="Normal 5 3 3 2 2 5 2 3" xfId="20711"/>
    <cellStyle name="Normal 5 3 3 2 2 5 2 3 2" xfId="49446"/>
    <cellStyle name="Normal 5 3 3 2 2 5 2 4" xfId="35122"/>
    <cellStyle name="Normal 5 3 3 2 2 5 3" xfId="9909"/>
    <cellStyle name="Normal 5 3 3 2 2 5 3 2" xfId="24292"/>
    <cellStyle name="Normal 5 3 3 2 2 5 3 2 2" xfId="53027"/>
    <cellStyle name="Normal 5 3 3 2 2 5 3 3" xfId="38703"/>
    <cellStyle name="Normal 5 3 3 2 2 5 4" xfId="17129"/>
    <cellStyle name="Normal 5 3 3 2 2 5 4 2" xfId="45865"/>
    <cellStyle name="Normal 5 3 3 2 2 5 5" xfId="31541"/>
    <cellStyle name="Normal 5 3 3 2 2 6" xfId="4439"/>
    <cellStyle name="Normal 5 3 3 2 2 6 2" xfId="11706"/>
    <cellStyle name="Normal 5 3 3 2 2 6 2 2" xfId="26084"/>
    <cellStyle name="Normal 5 3 3 2 2 6 2 2 2" xfId="54818"/>
    <cellStyle name="Normal 5 3 3 2 2 6 2 3" xfId="40494"/>
    <cellStyle name="Normal 5 3 3 2 2 6 3" xfId="18921"/>
    <cellStyle name="Normal 5 3 3 2 2 6 3 2" xfId="47656"/>
    <cellStyle name="Normal 5 3 3 2 2 6 4" xfId="33332"/>
    <cellStyle name="Normal 5 3 3 2 2 7" xfId="8110"/>
    <cellStyle name="Normal 5 3 3 2 2 7 2" xfId="22502"/>
    <cellStyle name="Normal 5 3 3 2 2 7 2 2" xfId="51237"/>
    <cellStyle name="Normal 5 3 3 2 2 7 3" xfId="36913"/>
    <cellStyle name="Normal 5 3 3 2 2 8" xfId="15339"/>
    <cellStyle name="Normal 5 3 3 2 2 8 2" xfId="44075"/>
    <cellStyle name="Normal 5 3 3 2 2 9" xfId="29751"/>
    <cellStyle name="Normal 5 3 3 2 3" xfId="807"/>
    <cellStyle name="Normal 5 3 3 2 3 2" xfId="1256"/>
    <cellStyle name="Normal 5 3 3 2 3 2 2" xfId="2239"/>
    <cellStyle name="Normal 5 3 3 2 3 2 2 2" xfId="4031"/>
    <cellStyle name="Normal 5 3 3 2 3 2 2 2 2" xfId="7690"/>
    <cellStyle name="Normal 5 3 3 2 3 2 2 2 2 2" xfId="14950"/>
    <cellStyle name="Normal 5 3 3 2 3 2 2 2 2 2 2" xfId="29328"/>
    <cellStyle name="Normal 5 3 3 2 3 2 2 2 2 2 2 2" xfId="58062"/>
    <cellStyle name="Normal 5 3 3 2 3 2 2 2 2 2 3" xfId="43738"/>
    <cellStyle name="Normal 5 3 3 2 3 2 2 2 2 3" xfId="22165"/>
    <cellStyle name="Normal 5 3 3 2 3 2 2 2 2 3 2" xfId="50900"/>
    <cellStyle name="Normal 5 3 3 2 3 2 2 2 2 4" xfId="36576"/>
    <cellStyle name="Normal 5 3 3 2 3 2 2 2 3" xfId="11363"/>
    <cellStyle name="Normal 5 3 3 2 3 2 2 2 3 2" xfId="25746"/>
    <cellStyle name="Normal 5 3 3 2 3 2 2 2 3 2 2" xfId="54481"/>
    <cellStyle name="Normal 5 3 3 2 3 2 2 2 3 3" xfId="40157"/>
    <cellStyle name="Normal 5 3 3 2 3 2 2 2 4" xfId="18583"/>
    <cellStyle name="Normal 5 3 3 2 3 2 2 2 4 2" xfId="47319"/>
    <cellStyle name="Normal 5 3 3 2 3 2 2 2 5" xfId="32995"/>
    <cellStyle name="Normal 5 3 3 2 3 2 2 3" xfId="5900"/>
    <cellStyle name="Normal 5 3 3 2 3 2 2 3 2" xfId="13160"/>
    <cellStyle name="Normal 5 3 3 2 3 2 2 3 2 2" xfId="27538"/>
    <cellStyle name="Normal 5 3 3 2 3 2 2 3 2 2 2" xfId="56272"/>
    <cellStyle name="Normal 5 3 3 2 3 2 2 3 2 3" xfId="41948"/>
    <cellStyle name="Normal 5 3 3 2 3 2 2 3 3" xfId="20375"/>
    <cellStyle name="Normal 5 3 3 2 3 2 2 3 3 2" xfId="49110"/>
    <cellStyle name="Normal 5 3 3 2 3 2 2 3 4" xfId="34786"/>
    <cellStyle name="Normal 5 3 3 2 3 2 2 4" xfId="9573"/>
    <cellStyle name="Normal 5 3 3 2 3 2 2 4 2" xfId="23956"/>
    <cellStyle name="Normal 5 3 3 2 3 2 2 4 2 2" xfId="52691"/>
    <cellStyle name="Normal 5 3 3 2 3 2 2 4 3" xfId="38367"/>
    <cellStyle name="Normal 5 3 3 2 3 2 2 5" xfId="16793"/>
    <cellStyle name="Normal 5 3 3 2 3 2 2 5 2" xfId="45529"/>
    <cellStyle name="Normal 5 3 3 2 3 2 2 6" xfId="31205"/>
    <cellStyle name="Normal 5 3 3 2 3 2 3" xfId="3135"/>
    <cellStyle name="Normal 5 3 3 2 3 2 3 2" xfId="6795"/>
    <cellStyle name="Normal 5 3 3 2 3 2 3 2 2" xfId="14055"/>
    <cellStyle name="Normal 5 3 3 2 3 2 3 2 2 2" xfId="28433"/>
    <cellStyle name="Normal 5 3 3 2 3 2 3 2 2 2 2" xfId="57167"/>
    <cellStyle name="Normal 5 3 3 2 3 2 3 2 2 3" xfId="42843"/>
    <cellStyle name="Normal 5 3 3 2 3 2 3 2 3" xfId="21270"/>
    <cellStyle name="Normal 5 3 3 2 3 2 3 2 3 2" xfId="50005"/>
    <cellStyle name="Normal 5 3 3 2 3 2 3 2 4" xfId="35681"/>
    <cellStyle name="Normal 5 3 3 2 3 2 3 3" xfId="10468"/>
    <cellStyle name="Normal 5 3 3 2 3 2 3 3 2" xfId="24851"/>
    <cellStyle name="Normal 5 3 3 2 3 2 3 3 2 2" xfId="53586"/>
    <cellStyle name="Normal 5 3 3 2 3 2 3 3 3" xfId="39262"/>
    <cellStyle name="Normal 5 3 3 2 3 2 3 4" xfId="17688"/>
    <cellStyle name="Normal 5 3 3 2 3 2 3 4 2" xfId="46424"/>
    <cellStyle name="Normal 5 3 3 2 3 2 3 5" xfId="32100"/>
    <cellStyle name="Normal 5 3 3 2 3 2 4" xfId="5000"/>
    <cellStyle name="Normal 5 3 3 2 3 2 4 2" xfId="12265"/>
    <cellStyle name="Normal 5 3 3 2 3 2 4 2 2" xfId="26643"/>
    <cellStyle name="Normal 5 3 3 2 3 2 4 2 2 2" xfId="55377"/>
    <cellStyle name="Normal 5 3 3 2 3 2 4 2 3" xfId="41053"/>
    <cellStyle name="Normal 5 3 3 2 3 2 4 3" xfId="19480"/>
    <cellStyle name="Normal 5 3 3 2 3 2 4 3 2" xfId="48215"/>
    <cellStyle name="Normal 5 3 3 2 3 2 4 4" xfId="33891"/>
    <cellStyle name="Normal 5 3 3 2 3 2 5" xfId="8672"/>
    <cellStyle name="Normal 5 3 3 2 3 2 5 2" xfId="23061"/>
    <cellStyle name="Normal 5 3 3 2 3 2 5 2 2" xfId="51796"/>
    <cellStyle name="Normal 5 3 3 2 3 2 5 3" xfId="37472"/>
    <cellStyle name="Normal 5 3 3 2 3 2 6" xfId="15898"/>
    <cellStyle name="Normal 5 3 3 2 3 2 6 2" xfId="44634"/>
    <cellStyle name="Normal 5 3 3 2 3 2 7" xfId="30310"/>
    <cellStyle name="Normal 5 3 3 2 3 3" xfId="1792"/>
    <cellStyle name="Normal 5 3 3 2 3 3 2" xfId="3584"/>
    <cellStyle name="Normal 5 3 3 2 3 3 2 2" xfId="7243"/>
    <cellStyle name="Normal 5 3 3 2 3 3 2 2 2" xfId="14503"/>
    <cellStyle name="Normal 5 3 3 2 3 3 2 2 2 2" xfId="28881"/>
    <cellStyle name="Normal 5 3 3 2 3 3 2 2 2 2 2" xfId="57615"/>
    <cellStyle name="Normal 5 3 3 2 3 3 2 2 2 3" xfId="43291"/>
    <cellStyle name="Normal 5 3 3 2 3 3 2 2 3" xfId="21718"/>
    <cellStyle name="Normal 5 3 3 2 3 3 2 2 3 2" xfId="50453"/>
    <cellStyle name="Normal 5 3 3 2 3 3 2 2 4" xfId="36129"/>
    <cellStyle name="Normal 5 3 3 2 3 3 2 3" xfId="10916"/>
    <cellStyle name="Normal 5 3 3 2 3 3 2 3 2" xfId="25299"/>
    <cellStyle name="Normal 5 3 3 2 3 3 2 3 2 2" xfId="54034"/>
    <cellStyle name="Normal 5 3 3 2 3 3 2 3 3" xfId="39710"/>
    <cellStyle name="Normal 5 3 3 2 3 3 2 4" xfId="18136"/>
    <cellStyle name="Normal 5 3 3 2 3 3 2 4 2" xfId="46872"/>
    <cellStyle name="Normal 5 3 3 2 3 3 2 5" xfId="32548"/>
    <cellStyle name="Normal 5 3 3 2 3 3 3" xfId="5453"/>
    <cellStyle name="Normal 5 3 3 2 3 3 3 2" xfId="12713"/>
    <cellStyle name="Normal 5 3 3 2 3 3 3 2 2" xfId="27091"/>
    <cellStyle name="Normal 5 3 3 2 3 3 3 2 2 2" xfId="55825"/>
    <cellStyle name="Normal 5 3 3 2 3 3 3 2 3" xfId="41501"/>
    <cellStyle name="Normal 5 3 3 2 3 3 3 3" xfId="19928"/>
    <cellStyle name="Normal 5 3 3 2 3 3 3 3 2" xfId="48663"/>
    <cellStyle name="Normal 5 3 3 2 3 3 3 4" xfId="34339"/>
    <cellStyle name="Normal 5 3 3 2 3 3 4" xfId="9126"/>
    <cellStyle name="Normal 5 3 3 2 3 3 4 2" xfId="23509"/>
    <cellStyle name="Normal 5 3 3 2 3 3 4 2 2" xfId="52244"/>
    <cellStyle name="Normal 5 3 3 2 3 3 4 3" xfId="37920"/>
    <cellStyle name="Normal 5 3 3 2 3 3 5" xfId="16346"/>
    <cellStyle name="Normal 5 3 3 2 3 3 5 2" xfId="45082"/>
    <cellStyle name="Normal 5 3 3 2 3 3 6" xfId="30758"/>
    <cellStyle name="Normal 5 3 3 2 3 4" xfId="2688"/>
    <cellStyle name="Normal 5 3 3 2 3 4 2" xfId="6348"/>
    <cellStyle name="Normal 5 3 3 2 3 4 2 2" xfId="13608"/>
    <cellStyle name="Normal 5 3 3 2 3 4 2 2 2" xfId="27986"/>
    <cellStyle name="Normal 5 3 3 2 3 4 2 2 2 2" xfId="56720"/>
    <cellStyle name="Normal 5 3 3 2 3 4 2 2 3" xfId="42396"/>
    <cellStyle name="Normal 5 3 3 2 3 4 2 3" xfId="20823"/>
    <cellStyle name="Normal 5 3 3 2 3 4 2 3 2" xfId="49558"/>
    <cellStyle name="Normal 5 3 3 2 3 4 2 4" xfId="35234"/>
    <cellStyle name="Normal 5 3 3 2 3 4 3" xfId="10021"/>
    <cellStyle name="Normal 5 3 3 2 3 4 3 2" xfId="24404"/>
    <cellStyle name="Normal 5 3 3 2 3 4 3 2 2" xfId="53139"/>
    <cellStyle name="Normal 5 3 3 2 3 4 3 3" xfId="38815"/>
    <cellStyle name="Normal 5 3 3 2 3 4 4" xfId="17241"/>
    <cellStyle name="Normal 5 3 3 2 3 4 4 2" xfId="45977"/>
    <cellStyle name="Normal 5 3 3 2 3 4 5" xfId="31653"/>
    <cellStyle name="Normal 5 3 3 2 3 5" xfId="4552"/>
    <cellStyle name="Normal 5 3 3 2 3 5 2" xfId="11818"/>
    <cellStyle name="Normal 5 3 3 2 3 5 2 2" xfId="26196"/>
    <cellStyle name="Normal 5 3 3 2 3 5 2 2 2" xfId="54930"/>
    <cellStyle name="Normal 5 3 3 2 3 5 2 3" xfId="40606"/>
    <cellStyle name="Normal 5 3 3 2 3 5 3" xfId="19033"/>
    <cellStyle name="Normal 5 3 3 2 3 5 3 2" xfId="47768"/>
    <cellStyle name="Normal 5 3 3 2 3 5 4" xfId="33444"/>
    <cellStyle name="Normal 5 3 3 2 3 6" xfId="8225"/>
    <cellStyle name="Normal 5 3 3 2 3 6 2" xfId="22614"/>
    <cellStyle name="Normal 5 3 3 2 3 6 2 2" xfId="51349"/>
    <cellStyle name="Normal 5 3 3 2 3 6 3" xfId="37025"/>
    <cellStyle name="Normal 5 3 3 2 3 7" xfId="15451"/>
    <cellStyle name="Normal 5 3 3 2 3 7 2" xfId="44187"/>
    <cellStyle name="Normal 5 3 3 2 3 8" xfId="29863"/>
    <cellStyle name="Normal 5 3 3 2 4" xfId="1032"/>
    <cellStyle name="Normal 5 3 3 2 4 2" xfId="2015"/>
    <cellStyle name="Normal 5 3 3 2 4 2 2" xfId="3807"/>
    <cellStyle name="Normal 5 3 3 2 4 2 2 2" xfId="7466"/>
    <cellStyle name="Normal 5 3 3 2 4 2 2 2 2" xfId="14726"/>
    <cellStyle name="Normal 5 3 3 2 4 2 2 2 2 2" xfId="29104"/>
    <cellStyle name="Normal 5 3 3 2 4 2 2 2 2 2 2" xfId="57838"/>
    <cellStyle name="Normal 5 3 3 2 4 2 2 2 2 3" xfId="43514"/>
    <cellStyle name="Normal 5 3 3 2 4 2 2 2 3" xfId="21941"/>
    <cellStyle name="Normal 5 3 3 2 4 2 2 2 3 2" xfId="50676"/>
    <cellStyle name="Normal 5 3 3 2 4 2 2 2 4" xfId="36352"/>
    <cellStyle name="Normal 5 3 3 2 4 2 2 3" xfId="11139"/>
    <cellStyle name="Normal 5 3 3 2 4 2 2 3 2" xfId="25522"/>
    <cellStyle name="Normal 5 3 3 2 4 2 2 3 2 2" xfId="54257"/>
    <cellStyle name="Normal 5 3 3 2 4 2 2 3 3" xfId="39933"/>
    <cellStyle name="Normal 5 3 3 2 4 2 2 4" xfId="18359"/>
    <cellStyle name="Normal 5 3 3 2 4 2 2 4 2" xfId="47095"/>
    <cellStyle name="Normal 5 3 3 2 4 2 2 5" xfId="32771"/>
    <cellStyle name="Normal 5 3 3 2 4 2 3" xfId="5676"/>
    <cellStyle name="Normal 5 3 3 2 4 2 3 2" xfId="12936"/>
    <cellStyle name="Normal 5 3 3 2 4 2 3 2 2" xfId="27314"/>
    <cellStyle name="Normal 5 3 3 2 4 2 3 2 2 2" xfId="56048"/>
    <cellStyle name="Normal 5 3 3 2 4 2 3 2 3" xfId="41724"/>
    <cellStyle name="Normal 5 3 3 2 4 2 3 3" xfId="20151"/>
    <cellStyle name="Normal 5 3 3 2 4 2 3 3 2" xfId="48886"/>
    <cellStyle name="Normal 5 3 3 2 4 2 3 4" xfId="34562"/>
    <cellStyle name="Normal 5 3 3 2 4 2 4" xfId="9349"/>
    <cellStyle name="Normal 5 3 3 2 4 2 4 2" xfId="23732"/>
    <cellStyle name="Normal 5 3 3 2 4 2 4 2 2" xfId="52467"/>
    <cellStyle name="Normal 5 3 3 2 4 2 4 3" xfId="38143"/>
    <cellStyle name="Normal 5 3 3 2 4 2 5" xfId="16569"/>
    <cellStyle name="Normal 5 3 3 2 4 2 5 2" xfId="45305"/>
    <cellStyle name="Normal 5 3 3 2 4 2 6" xfId="30981"/>
    <cellStyle name="Normal 5 3 3 2 4 3" xfId="2911"/>
    <cellStyle name="Normal 5 3 3 2 4 3 2" xfId="6571"/>
    <cellStyle name="Normal 5 3 3 2 4 3 2 2" xfId="13831"/>
    <cellStyle name="Normal 5 3 3 2 4 3 2 2 2" xfId="28209"/>
    <cellStyle name="Normal 5 3 3 2 4 3 2 2 2 2" xfId="56943"/>
    <cellStyle name="Normal 5 3 3 2 4 3 2 2 3" xfId="42619"/>
    <cellStyle name="Normal 5 3 3 2 4 3 2 3" xfId="21046"/>
    <cellStyle name="Normal 5 3 3 2 4 3 2 3 2" xfId="49781"/>
    <cellStyle name="Normal 5 3 3 2 4 3 2 4" xfId="35457"/>
    <cellStyle name="Normal 5 3 3 2 4 3 3" xfId="10244"/>
    <cellStyle name="Normal 5 3 3 2 4 3 3 2" xfId="24627"/>
    <cellStyle name="Normal 5 3 3 2 4 3 3 2 2" xfId="53362"/>
    <cellStyle name="Normal 5 3 3 2 4 3 3 3" xfId="39038"/>
    <cellStyle name="Normal 5 3 3 2 4 3 4" xfId="17464"/>
    <cellStyle name="Normal 5 3 3 2 4 3 4 2" xfId="46200"/>
    <cellStyle name="Normal 5 3 3 2 4 3 5" xfId="31876"/>
    <cellStyle name="Normal 5 3 3 2 4 4" xfId="4776"/>
    <cellStyle name="Normal 5 3 3 2 4 4 2" xfId="12041"/>
    <cellStyle name="Normal 5 3 3 2 4 4 2 2" xfId="26419"/>
    <cellStyle name="Normal 5 3 3 2 4 4 2 2 2" xfId="55153"/>
    <cellStyle name="Normal 5 3 3 2 4 4 2 3" xfId="40829"/>
    <cellStyle name="Normal 5 3 3 2 4 4 3" xfId="19256"/>
    <cellStyle name="Normal 5 3 3 2 4 4 3 2" xfId="47991"/>
    <cellStyle name="Normal 5 3 3 2 4 4 4" xfId="33667"/>
    <cellStyle name="Normal 5 3 3 2 4 5" xfId="8448"/>
    <cellStyle name="Normal 5 3 3 2 4 5 2" xfId="22837"/>
    <cellStyle name="Normal 5 3 3 2 4 5 2 2" xfId="51572"/>
    <cellStyle name="Normal 5 3 3 2 4 5 3" xfId="37248"/>
    <cellStyle name="Normal 5 3 3 2 4 6" xfId="15674"/>
    <cellStyle name="Normal 5 3 3 2 4 6 2" xfId="44410"/>
    <cellStyle name="Normal 5 3 3 2 4 7" xfId="30086"/>
    <cellStyle name="Normal 5 3 3 2 5" xfId="1556"/>
    <cellStyle name="Normal 5 3 3 2 5 2" xfId="3360"/>
    <cellStyle name="Normal 5 3 3 2 5 2 2" xfId="7019"/>
    <cellStyle name="Normal 5 3 3 2 5 2 2 2" xfId="14279"/>
    <cellStyle name="Normal 5 3 3 2 5 2 2 2 2" xfId="28657"/>
    <cellStyle name="Normal 5 3 3 2 5 2 2 2 2 2" xfId="57391"/>
    <cellStyle name="Normal 5 3 3 2 5 2 2 2 3" xfId="43067"/>
    <cellStyle name="Normal 5 3 3 2 5 2 2 3" xfId="21494"/>
    <cellStyle name="Normal 5 3 3 2 5 2 2 3 2" xfId="50229"/>
    <cellStyle name="Normal 5 3 3 2 5 2 2 4" xfId="35905"/>
    <cellStyle name="Normal 5 3 3 2 5 2 3" xfId="10692"/>
    <cellStyle name="Normal 5 3 3 2 5 2 3 2" xfId="25075"/>
    <cellStyle name="Normal 5 3 3 2 5 2 3 2 2" xfId="53810"/>
    <cellStyle name="Normal 5 3 3 2 5 2 3 3" xfId="39486"/>
    <cellStyle name="Normal 5 3 3 2 5 2 4" xfId="17912"/>
    <cellStyle name="Normal 5 3 3 2 5 2 4 2" xfId="46648"/>
    <cellStyle name="Normal 5 3 3 2 5 2 5" xfId="32324"/>
    <cellStyle name="Normal 5 3 3 2 5 3" xfId="5229"/>
    <cellStyle name="Normal 5 3 3 2 5 3 2" xfId="12489"/>
    <cellStyle name="Normal 5 3 3 2 5 3 2 2" xfId="26867"/>
    <cellStyle name="Normal 5 3 3 2 5 3 2 2 2" xfId="55601"/>
    <cellStyle name="Normal 5 3 3 2 5 3 2 3" xfId="41277"/>
    <cellStyle name="Normal 5 3 3 2 5 3 3" xfId="19704"/>
    <cellStyle name="Normal 5 3 3 2 5 3 3 2" xfId="48439"/>
    <cellStyle name="Normal 5 3 3 2 5 3 4" xfId="34115"/>
    <cellStyle name="Normal 5 3 3 2 5 4" xfId="8902"/>
    <cellStyle name="Normal 5 3 3 2 5 4 2" xfId="23285"/>
    <cellStyle name="Normal 5 3 3 2 5 4 2 2" xfId="52020"/>
    <cellStyle name="Normal 5 3 3 2 5 4 3" xfId="37696"/>
    <cellStyle name="Normal 5 3 3 2 5 5" xfId="16122"/>
    <cellStyle name="Normal 5 3 3 2 5 5 2" xfId="44858"/>
    <cellStyle name="Normal 5 3 3 2 5 6" xfId="30534"/>
    <cellStyle name="Normal 5 3 3 2 6" xfId="2464"/>
    <cellStyle name="Normal 5 3 3 2 6 2" xfId="6124"/>
    <cellStyle name="Normal 5 3 3 2 6 2 2" xfId="13384"/>
    <cellStyle name="Normal 5 3 3 2 6 2 2 2" xfId="27762"/>
    <cellStyle name="Normal 5 3 3 2 6 2 2 2 2" xfId="56496"/>
    <cellStyle name="Normal 5 3 3 2 6 2 2 3" xfId="42172"/>
    <cellStyle name="Normal 5 3 3 2 6 2 3" xfId="20599"/>
    <cellStyle name="Normal 5 3 3 2 6 2 3 2" xfId="49334"/>
    <cellStyle name="Normal 5 3 3 2 6 2 4" xfId="35010"/>
    <cellStyle name="Normal 5 3 3 2 6 3" xfId="9797"/>
    <cellStyle name="Normal 5 3 3 2 6 3 2" xfId="24180"/>
    <cellStyle name="Normal 5 3 3 2 6 3 2 2" xfId="52915"/>
    <cellStyle name="Normal 5 3 3 2 6 3 3" xfId="38591"/>
    <cellStyle name="Normal 5 3 3 2 6 4" xfId="17017"/>
    <cellStyle name="Normal 5 3 3 2 6 4 2" xfId="45753"/>
    <cellStyle name="Normal 5 3 3 2 6 5" xfId="31429"/>
    <cellStyle name="Normal 5 3 3 2 7" xfId="4323"/>
    <cellStyle name="Normal 5 3 3 2 7 2" xfId="11593"/>
    <cellStyle name="Normal 5 3 3 2 7 2 2" xfId="25972"/>
    <cellStyle name="Normal 5 3 3 2 7 2 2 2" xfId="54706"/>
    <cellStyle name="Normal 5 3 3 2 7 2 3" xfId="40382"/>
    <cellStyle name="Normal 5 3 3 2 7 3" xfId="18809"/>
    <cellStyle name="Normal 5 3 3 2 7 3 2" xfId="47544"/>
    <cellStyle name="Normal 5 3 3 2 7 4" xfId="33220"/>
    <cellStyle name="Normal 5 3 3 2 8" xfId="7992"/>
    <cellStyle name="Normal 5 3 3 2 8 2" xfId="22390"/>
    <cellStyle name="Normal 5 3 3 2 8 2 2" xfId="51125"/>
    <cellStyle name="Normal 5 3 3 2 8 3" xfId="36801"/>
    <cellStyle name="Normal 5 3 3 2 9" xfId="15227"/>
    <cellStyle name="Normal 5 3 3 2 9 2" xfId="43963"/>
    <cellStyle name="Normal 5 3 3 3" xfId="588"/>
    <cellStyle name="Normal 5 3 3 3 2" xfId="865"/>
    <cellStyle name="Normal 5 3 3 3 2 2" xfId="1312"/>
    <cellStyle name="Normal 5 3 3 3 2 2 2" xfId="2295"/>
    <cellStyle name="Normal 5 3 3 3 2 2 2 2" xfId="4087"/>
    <cellStyle name="Normal 5 3 3 3 2 2 2 2 2" xfId="7746"/>
    <cellStyle name="Normal 5 3 3 3 2 2 2 2 2 2" xfId="15006"/>
    <cellStyle name="Normal 5 3 3 3 2 2 2 2 2 2 2" xfId="29384"/>
    <cellStyle name="Normal 5 3 3 3 2 2 2 2 2 2 2 2" xfId="58118"/>
    <cellStyle name="Normal 5 3 3 3 2 2 2 2 2 2 3" xfId="43794"/>
    <cellStyle name="Normal 5 3 3 3 2 2 2 2 2 3" xfId="22221"/>
    <cellStyle name="Normal 5 3 3 3 2 2 2 2 2 3 2" xfId="50956"/>
    <cellStyle name="Normal 5 3 3 3 2 2 2 2 2 4" xfId="36632"/>
    <cellStyle name="Normal 5 3 3 3 2 2 2 2 3" xfId="11419"/>
    <cellStyle name="Normal 5 3 3 3 2 2 2 2 3 2" xfId="25802"/>
    <cellStyle name="Normal 5 3 3 3 2 2 2 2 3 2 2" xfId="54537"/>
    <cellStyle name="Normal 5 3 3 3 2 2 2 2 3 3" xfId="40213"/>
    <cellStyle name="Normal 5 3 3 3 2 2 2 2 4" xfId="18639"/>
    <cellStyle name="Normal 5 3 3 3 2 2 2 2 4 2" xfId="47375"/>
    <cellStyle name="Normal 5 3 3 3 2 2 2 2 5" xfId="33051"/>
    <cellStyle name="Normal 5 3 3 3 2 2 2 3" xfId="5956"/>
    <cellStyle name="Normal 5 3 3 3 2 2 2 3 2" xfId="13216"/>
    <cellStyle name="Normal 5 3 3 3 2 2 2 3 2 2" xfId="27594"/>
    <cellStyle name="Normal 5 3 3 3 2 2 2 3 2 2 2" xfId="56328"/>
    <cellStyle name="Normal 5 3 3 3 2 2 2 3 2 3" xfId="42004"/>
    <cellStyle name="Normal 5 3 3 3 2 2 2 3 3" xfId="20431"/>
    <cellStyle name="Normal 5 3 3 3 2 2 2 3 3 2" xfId="49166"/>
    <cellStyle name="Normal 5 3 3 3 2 2 2 3 4" xfId="34842"/>
    <cellStyle name="Normal 5 3 3 3 2 2 2 4" xfId="9629"/>
    <cellStyle name="Normal 5 3 3 3 2 2 2 4 2" xfId="24012"/>
    <cellStyle name="Normal 5 3 3 3 2 2 2 4 2 2" xfId="52747"/>
    <cellStyle name="Normal 5 3 3 3 2 2 2 4 3" xfId="38423"/>
    <cellStyle name="Normal 5 3 3 3 2 2 2 5" xfId="16849"/>
    <cellStyle name="Normal 5 3 3 3 2 2 2 5 2" xfId="45585"/>
    <cellStyle name="Normal 5 3 3 3 2 2 2 6" xfId="31261"/>
    <cellStyle name="Normal 5 3 3 3 2 2 3" xfId="3191"/>
    <cellStyle name="Normal 5 3 3 3 2 2 3 2" xfId="6851"/>
    <cellStyle name="Normal 5 3 3 3 2 2 3 2 2" xfId="14111"/>
    <cellStyle name="Normal 5 3 3 3 2 2 3 2 2 2" xfId="28489"/>
    <cellStyle name="Normal 5 3 3 3 2 2 3 2 2 2 2" xfId="57223"/>
    <cellStyle name="Normal 5 3 3 3 2 2 3 2 2 3" xfId="42899"/>
    <cellStyle name="Normal 5 3 3 3 2 2 3 2 3" xfId="21326"/>
    <cellStyle name="Normal 5 3 3 3 2 2 3 2 3 2" xfId="50061"/>
    <cellStyle name="Normal 5 3 3 3 2 2 3 2 4" xfId="35737"/>
    <cellStyle name="Normal 5 3 3 3 2 2 3 3" xfId="10524"/>
    <cellStyle name="Normal 5 3 3 3 2 2 3 3 2" xfId="24907"/>
    <cellStyle name="Normal 5 3 3 3 2 2 3 3 2 2" xfId="53642"/>
    <cellStyle name="Normal 5 3 3 3 2 2 3 3 3" xfId="39318"/>
    <cellStyle name="Normal 5 3 3 3 2 2 3 4" xfId="17744"/>
    <cellStyle name="Normal 5 3 3 3 2 2 3 4 2" xfId="46480"/>
    <cellStyle name="Normal 5 3 3 3 2 2 3 5" xfId="32156"/>
    <cellStyle name="Normal 5 3 3 3 2 2 4" xfId="5056"/>
    <cellStyle name="Normal 5 3 3 3 2 2 4 2" xfId="12321"/>
    <cellStyle name="Normal 5 3 3 3 2 2 4 2 2" xfId="26699"/>
    <cellStyle name="Normal 5 3 3 3 2 2 4 2 2 2" xfId="55433"/>
    <cellStyle name="Normal 5 3 3 3 2 2 4 2 3" xfId="41109"/>
    <cellStyle name="Normal 5 3 3 3 2 2 4 3" xfId="19536"/>
    <cellStyle name="Normal 5 3 3 3 2 2 4 3 2" xfId="48271"/>
    <cellStyle name="Normal 5 3 3 3 2 2 4 4" xfId="33947"/>
    <cellStyle name="Normal 5 3 3 3 2 2 5" xfId="8728"/>
    <cellStyle name="Normal 5 3 3 3 2 2 5 2" xfId="23117"/>
    <cellStyle name="Normal 5 3 3 3 2 2 5 2 2" xfId="51852"/>
    <cellStyle name="Normal 5 3 3 3 2 2 5 3" xfId="37528"/>
    <cellStyle name="Normal 5 3 3 3 2 2 6" xfId="15954"/>
    <cellStyle name="Normal 5 3 3 3 2 2 6 2" xfId="44690"/>
    <cellStyle name="Normal 5 3 3 3 2 2 7" xfId="30366"/>
    <cellStyle name="Normal 5 3 3 3 2 3" xfId="1848"/>
    <cellStyle name="Normal 5 3 3 3 2 3 2" xfId="3640"/>
    <cellStyle name="Normal 5 3 3 3 2 3 2 2" xfId="7299"/>
    <cellStyle name="Normal 5 3 3 3 2 3 2 2 2" xfId="14559"/>
    <cellStyle name="Normal 5 3 3 3 2 3 2 2 2 2" xfId="28937"/>
    <cellStyle name="Normal 5 3 3 3 2 3 2 2 2 2 2" xfId="57671"/>
    <cellStyle name="Normal 5 3 3 3 2 3 2 2 2 3" xfId="43347"/>
    <cellStyle name="Normal 5 3 3 3 2 3 2 2 3" xfId="21774"/>
    <cellStyle name="Normal 5 3 3 3 2 3 2 2 3 2" xfId="50509"/>
    <cellStyle name="Normal 5 3 3 3 2 3 2 2 4" xfId="36185"/>
    <cellStyle name="Normal 5 3 3 3 2 3 2 3" xfId="10972"/>
    <cellStyle name="Normal 5 3 3 3 2 3 2 3 2" xfId="25355"/>
    <cellStyle name="Normal 5 3 3 3 2 3 2 3 2 2" xfId="54090"/>
    <cellStyle name="Normal 5 3 3 3 2 3 2 3 3" xfId="39766"/>
    <cellStyle name="Normal 5 3 3 3 2 3 2 4" xfId="18192"/>
    <cellStyle name="Normal 5 3 3 3 2 3 2 4 2" xfId="46928"/>
    <cellStyle name="Normal 5 3 3 3 2 3 2 5" xfId="32604"/>
    <cellStyle name="Normal 5 3 3 3 2 3 3" xfId="5509"/>
    <cellStyle name="Normal 5 3 3 3 2 3 3 2" xfId="12769"/>
    <cellStyle name="Normal 5 3 3 3 2 3 3 2 2" xfId="27147"/>
    <cellStyle name="Normal 5 3 3 3 2 3 3 2 2 2" xfId="55881"/>
    <cellStyle name="Normal 5 3 3 3 2 3 3 2 3" xfId="41557"/>
    <cellStyle name="Normal 5 3 3 3 2 3 3 3" xfId="19984"/>
    <cellStyle name="Normal 5 3 3 3 2 3 3 3 2" xfId="48719"/>
    <cellStyle name="Normal 5 3 3 3 2 3 3 4" xfId="34395"/>
    <cellStyle name="Normal 5 3 3 3 2 3 4" xfId="9182"/>
    <cellStyle name="Normal 5 3 3 3 2 3 4 2" xfId="23565"/>
    <cellStyle name="Normal 5 3 3 3 2 3 4 2 2" xfId="52300"/>
    <cellStyle name="Normal 5 3 3 3 2 3 4 3" xfId="37976"/>
    <cellStyle name="Normal 5 3 3 3 2 3 5" xfId="16402"/>
    <cellStyle name="Normal 5 3 3 3 2 3 5 2" xfId="45138"/>
    <cellStyle name="Normal 5 3 3 3 2 3 6" xfId="30814"/>
    <cellStyle name="Normal 5 3 3 3 2 4" xfId="2744"/>
    <cellStyle name="Normal 5 3 3 3 2 4 2" xfId="6404"/>
    <cellStyle name="Normal 5 3 3 3 2 4 2 2" xfId="13664"/>
    <cellStyle name="Normal 5 3 3 3 2 4 2 2 2" xfId="28042"/>
    <cellStyle name="Normal 5 3 3 3 2 4 2 2 2 2" xfId="56776"/>
    <cellStyle name="Normal 5 3 3 3 2 4 2 2 3" xfId="42452"/>
    <cellStyle name="Normal 5 3 3 3 2 4 2 3" xfId="20879"/>
    <cellStyle name="Normal 5 3 3 3 2 4 2 3 2" xfId="49614"/>
    <cellStyle name="Normal 5 3 3 3 2 4 2 4" xfId="35290"/>
    <cellStyle name="Normal 5 3 3 3 2 4 3" xfId="10077"/>
    <cellStyle name="Normal 5 3 3 3 2 4 3 2" xfId="24460"/>
    <cellStyle name="Normal 5 3 3 3 2 4 3 2 2" xfId="53195"/>
    <cellStyle name="Normal 5 3 3 3 2 4 3 3" xfId="38871"/>
    <cellStyle name="Normal 5 3 3 3 2 4 4" xfId="17297"/>
    <cellStyle name="Normal 5 3 3 3 2 4 4 2" xfId="46033"/>
    <cellStyle name="Normal 5 3 3 3 2 4 5" xfId="31709"/>
    <cellStyle name="Normal 5 3 3 3 2 5" xfId="4609"/>
    <cellStyle name="Normal 5 3 3 3 2 5 2" xfId="11874"/>
    <cellStyle name="Normal 5 3 3 3 2 5 2 2" xfId="26252"/>
    <cellStyle name="Normal 5 3 3 3 2 5 2 2 2" xfId="54986"/>
    <cellStyle name="Normal 5 3 3 3 2 5 2 3" xfId="40662"/>
    <cellStyle name="Normal 5 3 3 3 2 5 3" xfId="19089"/>
    <cellStyle name="Normal 5 3 3 3 2 5 3 2" xfId="47824"/>
    <cellStyle name="Normal 5 3 3 3 2 5 4" xfId="33500"/>
    <cellStyle name="Normal 5 3 3 3 2 6" xfId="8281"/>
    <cellStyle name="Normal 5 3 3 3 2 6 2" xfId="22670"/>
    <cellStyle name="Normal 5 3 3 3 2 6 2 2" xfId="51405"/>
    <cellStyle name="Normal 5 3 3 3 2 6 3" xfId="37081"/>
    <cellStyle name="Normal 5 3 3 3 2 7" xfId="15507"/>
    <cellStyle name="Normal 5 3 3 3 2 7 2" xfId="44243"/>
    <cellStyle name="Normal 5 3 3 3 2 8" xfId="29919"/>
    <cellStyle name="Normal 5 3 3 3 3" xfId="1088"/>
    <cellStyle name="Normal 5 3 3 3 3 2" xfId="2071"/>
    <cellStyle name="Normal 5 3 3 3 3 2 2" xfId="3863"/>
    <cellStyle name="Normal 5 3 3 3 3 2 2 2" xfId="7522"/>
    <cellStyle name="Normal 5 3 3 3 3 2 2 2 2" xfId="14782"/>
    <cellStyle name="Normal 5 3 3 3 3 2 2 2 2 2" xfId="29160"/>
    <cellStyle name="Normal 5 3 3 3 3 2 2 2 2 2 2" xfId="57894"/>
    <cellStyle name="Normal 5 3 3 3 3 2 2 2 2 3" xfId="43570"/>
    <cellStyle name="Normal 5 3 3 3 3 2 2 2 3" xfId="21997"/>
    <cellStyle name="Normal 5 3 3 3 3 2 2 2 3 2" xfId="50732"/>
    <cellStyle name="Normal 5 3 3 3 3 2 2 2 4" xfId="36408"/>
    <cellStyle name="Normal 5 3 3 3 3 2 2 3" xfId="11195"/>
    <cellStyle name="Normal 5 3 3 3 3 2 2 3 2" xfId="25578"/>
    <cellStyle name="Normal 5 3 3 3 3 2 2 3 2 2" xfId="54313"/>
    <cellStyle name="Normal 5 3 3 3 3 2 2 3 3" xfId="39989"/>
    <cellStyle name="Normal 5 3 3 3 3 2 2 4" xfId="18415"/>
    <cellStyle name="Normal 5 3 3 3 3 2 2 4 2" xfId="47151"/>
    <cellStyle name="Normal 5 3 3 3 3 2 2 5" xfId="32827"/>
    <cellStyle name="Normal 5 3 3 3 3 2 3" xfId="5732"/>
    <cellStyle name="Normal 5 3 3 3 3 2 3 2" xfId="12992"/>
    <cellStyle name="Normal 5 3 3 3 3 2 3 2 2" xfId="27370"/>
    <cellStyle name="Normal 5 3 3 3 3 2 3 2 2 2" xfId="56104"/>
    <cellStyle name="Normal 5 3 3 3 3 2 3 2 3" xfId="41780"/>
    <cellStyle name="Normal 5 3 3 3 3 2 3 3" xfId="20207"/>
    <cellStyle name="Normal 5 3 3 3 3 2 3 3 2" xfId="48942"/>
    <cellStyle name="Normal 5 3 3 3 3 2 3 4" xfId="34618"/>
    <cellStyle name="Normal 5 3 3 3 3 2 4" xfId="9405"/>
    <cellStyle name="Normal 5 3 3 3 3 2 4 2" xfId="23788"/>
    <cellStyle name="Normal 5 3 3 3 3 2 4 2 2" xfId="52523"/>
    <cellStyle name="Normal 5 3 3 3 3 2 4 3" xfId="38199"/>
    <cellStyle name="Normal 5 3 3 3 3 2 5" xfId="16625"/>
    <cellStyle name="Normal 5 3 3 3 3 2 5 2" xfId="45361"/>
    <cellStyle name="Normal 5 3 3 3 3 2 6" xfId="31037"/>
    <cellStyle name="Normal 5 3 3 3 3 3" xfId="2967"/>
    <cellStyle name="Normal 5 3 3 3 3 3 2" xfId="6627"/>
    <cellStyle name="Normal 5 3 3 3 3 3 2 2" xfId="13887"/>
    <cellStyle name="Normal 5 3 3 3 3 3 2 2 2" xfId="28265"/>
    <cellStyle name="Normal 5 3 3 3 3 3 2 2 2 2" xfId="56999"/>
    <cellStyle name="Normal 5 3 3 3 3 3 2 2 3" xfId="42675"/>
    <cellStyle name="Normal 5 3 3 3 3 3 2 3" xfId="21102"/>
    <cellStyle name="Normal 5 3 3 3 3 3 2 3 2" xfId="49837"/>
    <cellStyle name="Normal 5 3 3 3 3 3 2 4" xfId="35513"/>
    <cellStyle name="Normal 5 3 3 3 3 3 3" xfId="10300"/>
    <cellStyle name="Normal 5 3 3 3 3 3 3 2" xfId="24683"/>
    <cellStyle name="Normal 5 3 3 3 3 3 3 2 2" xfId="53418"/>
    <cellStyle name="Normal 5 3 3 3 3 3 3 3" xfId="39094"/>
    <cellStyle name="Normal 5 3 3 3 3 3 4" xfId="17520"/>
    <cellStyle name="Normal 5 3 3 3 3 3 4 2" xfId="46256"/>
    <cellStyle name="Normal 5 3 3 3 3 3 5" xfId="31932"/>
    <cellStyle name="Normal 5 3 3 3 3 4" xfId="4832"/>
    <cellStyle name="Normal 5 3 3 3 3 4 2" xfId="12097"/>
    <cellStyle name="Normal 5 3 3 3 3 4 2 2" xfId="26475"/>
    <cellStyle name="Normal 5 3 3 3 3 4 2 2 2" xfId="55209"/>
    <cellStyle name="Normal 5 3 3 3 3 4 2 3" xfId="40885"/>
    <cellStyle name="Normal 5 3 3 3 3 4 3" xfId="19312"/>
    <cellStyle name="Normal 5 3 3 3 3 4 3 2" xfId="48047"/>
    <cellStyle name="Normal 5 3 3 3 3 4 4" xfId="33723"/>
    <cellStyle name="Normal 5 3 3 3 3 5" xfId="8504"/>
    <cellStyle name="Normal 5 3 3 3 3 5 2" xfId="22893"/>
    <cellStyle name="Normal 5 3 3 3 3 5 2 2" xfId="51628"/>
    <cellStyle name="Normal 5 3 3 3 3 5 3" xfId="37304"/>
    <cellStyle name="Normal 5 3 3 3 3 6" xfId="15730"/>
    <cellStyle name="Normal 5 3 3 3 3 6 2" xfId="44466"/>
    <cellStyle name="Normal 5 3 3 3 3 7" xfId="30142"/>
    <cellStyle name="Normal 5 3 3 3 4" xfId="1620"/>
    <cellStyle name="Normal 5 3 3 3 4 2" xfId="3416"/>
    <cellStyle name="Normal 5 3 3 3 4 2 2" xfId="7075"/>
    <cellStyle name="Normal 5 3 3 3 4 2 2 2" xfId="14335"/>
    <cellStyle name="Normal 5 3 3 3 4 2 2 2 2" xfId="28713"/>
    <cellStyle name="Normal 5 3 3 3 4 2 2 2 2 2" xfId="57447"/>
    <cellStyle name="Normal 5 3 3 3 4 2 2 2 3" xfId="43123"/>
    <cellStyle name="Normal 5 3 3 3 4 2 2 3" xfId="21550"/>
    <cellStyle name="Normal 5 3 3 3 4 2 2 3 2" xfId="50285"/>
    <cellStyle name="Normal 5 3 3 3 4 2 2 4" xfId="35961"/>
    <cellStyle name="Normal 5 3 3 3 4 2 3" xfId="10748"/>
    <cellStyle name="Normal 5 3 3 3 4 2 3 2" xfId="25131"/>
    <cellStyle name="Normal 5 3 3 3 4 2 3 2 2" xfId="53866"/>
    <cellStyle name="Normal 5 3 3 3 4 2 3 3" xfId="39542"/>
    <cellStyle name="Normal 5 3 3 3 4 2 4" xfId="17968"/>
    <cellStyle name="Normal 5 3 3 3 4 2 4 2" xfId="46704"/>
    <cellStyle name="Normal 5 3 3 3 4 2 5" xfId="32380"/>
    <cellStyle name="Normal 5 3 3 3 4 3" xfId="5285"/>
    <cellStyle name="Normal 5 3 3 3 4 3 2" xfId="12545"/>
    <cellStyle name="Normal 5 3 3 3 4 3 2 2" xfId="26923"/>
    <cellStyle name="Normal 5 3 3 3 4 3 2 2 2" xfId="55657"/>
    <cellStyle name="Normal 5 3 3 3 4 3 2 3" xfId="41333"/>
    <cellStyle name="Normal 5 3 3 3 4 3 3" xfId="19760"/>
    <cellStyle name="Normal 5 3 3 3 4 3 3 2" xfId="48495"/>
    <cellStyle name="Normal 5 3 3 3 4 3 4" xfId="34171"/>
    <cellStyle name="Normal 5 3 3 3 4 4" xfId="8958"/>
    <cellStyle name="Normal 5 3 3 3 4 4 2" xfId="23341"/>
    <cellStyle name="Normal 5 3 3 3 4 4 2 2" xfId="52076"/>
    <cellStyle name="Normal 5 3 3 3 4 4 3" xfId="37752"/>
    <cellStyle name="Normal 5 3 3 3 4 5" xfId="16178"/>
    <cellStyle name="Normal 5 3 3 3 4 5 2" xfId="44914"/>
    <cellStyle name="Normal 5 3 3 3 4 6" xfId="30590"/>
    <cellStyle name="Normal 5 3 3 3 5" xfId="2520"/>
    <cellStyle name="Normal 5 3 3 3 5 2" xfId="6180"/>
    <cellStyle name="Normal 5 3 3 3 5 2 2" xfId="13440"/>
    <cellStyle name="Normal 5 3 3 3 5 2 2 2" xfId="27818"/>
    <cellStyle name="Normal 5 3 3 3 5 2 2 2 2" xfId="56552"/>
    <cellStyle name="Normal 5 3 3 3 5 2 2 3" xfId="42228"/>
    <cellStyle name="Normal 5 3 3 3 5 2 3" xfId="20655"/>
    <cellStyle name="Normal 5 3 3 3 5 2 3 2" xfId="49390"/>
    <cellStyle name="Normal 5 3 3 3 5 2 4" xfId="35066"/>
    <cellStyle name="Normal 5 3 3 3 5 3" xfId="9853"/>
    <cellStyle name="Normal 5 3 3 3 5 3 2" xfId="24236"/>
    <cellStyle name="Normal 5 3 3 3 5 3 2 2" xfId="52971"/>
    <cellStyle name="Normal 5 3 3 3 5 3 3" xfId="38647"/>
    <cellStyle name="Normal 5 3 3 3 5 4" xfId="17073"/>
    <cellStyle name="Normal 5 3 3 3 5 4 2" xfId="45809"/>
    <cellStyle name="Normal 5 3 3 3 5 5" xfId="31485"/>
    <cellStyle name="Normal 5 3 3 3 6" xfId="4383"/>
    <cellStyle name="Normal 5 3 3 3 6 2" xfId="11650"/>
    <cellStyle name="Normal 5 3 3 3 6 2 2" xfId="26028"/>
    <cellStyle name="Normal 5 3 3 3 6 2 2 2" xfId="54762"/>
    <cellStyle name="Normal 5 3 3 3 6 2 3" xfId="40438"/>
    <cellStyle name="Normal 5 3 3 3 6 3" xfId="18865"/>
    <cellStyle name="Normal 5 3 3 3 6 3 2" xfId="47600"/>
    <cellStyle name="Normal 5 3 3 3 6 4" xfId="33276"/>
    <cellStyle name="Normal 5 3 3 3 7" xfId="8054"/>
    <cellStyle name="Normal 5 3 3 3 7 2" xfId="22446"/>
    <cellStyle name="Normal 5 3 3 3 7 2 2" xfId="51181"/>
    <cellStyle name="Normal 5 3 3 3 7 3" xfId="36857"/>
    <cellStyle name="Normal 5 3 3 3 8" xfId="15283"/>
    <cellStyle name="Normal 5 3 3 3 8 2" xfId="44019"/>
    <cellStyle name="Normal 5 3 3 3 9" xfId="29695"/>
    <cellStyle name="Normal 5 3 3 4" xfId="750"/>
    <cellStyle name="Normal 5 3 3 4 2" xfId="1200"/>
    <cellStyle name="Normal 5 3 3 4 2 2" xfId="2183"/>
    <cellStyle name="Normal 5 3 3 4 2 2 2" xfId="3975"/>
    <cellStyle name="Normal 5 3 3 4 2 2 2 2" xfId="7634"/>
    <cellStyle name="Normal 5 3 3 4 2 2 2 2 2" xfId="14894"/>
    <cellStyle name="Normal 5 3 3 4 2 2 2 2 2 2" xfId="29272"/>
    <cellStyle name="Normal 5 3 3 4 2 2 2 2 2 2 2" xfId="58006"/>
    <cellStyle name="Normal 5 3 3 4 2 2 2 2 2 3" xfId="43682"/>
    <cellStyle name="Normal 5 3 3 4 2 2 2 2 3" xfId="22109"/>
    <cellStyle name="Normal 5 3 3 4 2 2 2 2 3 2" xfId="50844"/>
    <cellStyle name="Normal 5 3 3 4 2 2 2 2 4" xfId="36520"/>
    <cellStyle name="Normal 5 3 3 4 2 2 2 3" xfId="11307"/>
    <cellStyle name="Normal 5 3 3 4 2 2 2 3 2" xfId="25690"/>
    <cellStyle name="Normal 5 3 3 4 2 2 2 3 2 2" xfId="54425"/>
    <cellStyle name="Normal 5 3 3 4 2 2 2 3 3" xfId="40101"/>
    <cellStyle name="Normal 5 3 3 4 2 2 2 4" xfId="18527"/>
    <cellStyle name="Normal 5 3 3 4 2 2 2 4 2" xfId="47263"/>
    <cellStyle name="Normal 5 3 3 4 2 2 2 5" xfId="32939"/>
    <cellStyle name="Normal 5 3 3 4 2 2 3" xfId="5844"/>
    <cellStyle name="Normal 5 3 3 4 2 2 3 2" xfId="13104"/>
    <cellStyle name="Normal 5 3 3 4 2 2 3 2 2" xfId="27482"/>
    <cellStyle name="Normal 5 3 3 4 2 2 3 2 2 2" xfId="56216"/>
    <cellStyle name="Normal 5 3 3 4 2 2 3 2 3" xfId="41892"/>
    <cellStyle name="Normal 5 3 3 4 2 2 3 3" xfId="20319"/>
    <cellStyle name="Normal 5 3 3 4 2 2 3 3 2" xfId="49054"/>
    <cellStyle name="Normal 5 3 3 4 2 2 3 4" xfId="34730"/>
    <cellStyle name="Normal 5 3 3 4 2 2 4" xfId="9517"/>
    <cellStyle name="Normal 5 3 3 4 2 2 4 2" xfId="23900"/>
    <cellStyle name="Normal 5 3 3 4 2 2 4 2 2" xfId="52635"/>
    <cellStyle name="Normal 5 3 3 4 2 2 4 3" xfId="38311"/>
    <cellStyle name="Normal 5 3 3 4 2 2 5" xfId="16737"/>
    <cellStyle name="Normal 5 3 3 4 2 2 5 2" xfId="45473"/>
    <cellStyle name="Normal 5 3 3 4 2 2 6" xfId="31149"/>
    <cellStyle name="Normal 5 3 3 4 2 3" xfId="3079"/>
    <cellStyle name="Normal 5 3 3 4 2 3 2" xfId="6739"/>
    <cellStyle name="Normal 5 3 3 4 2 3 2 2" xfId="13999"/>
    <cellStyle name="Normal 5 3 3 4 2 3 2 2 2" xfId="28377"/>
    <cellStyle name="Normal 5 3 3 4 2 3 2 2 2 2" xfId="57111"/>
    <cellStyle name="Normal 5 3 3 4 2 3 2 2 3" xfId="42787"/>
    <cellStyle name="Normal 5 3 3 4 2 3 2 3" xfId="21214"/>
    <cellStyle name="Normal 5 3 3 4 2 3 2 3 2" xfId="49949"/>
    <cellStyle name="Normal 5 3 3 4 2 3 2 4" xfId="35625"/>
    <cellStyle name="Normal 5 3 3 4 2 3 3" xfId="10412"/>
    <cellStyle name="Normal 5 3 3 4 2 3 3 2" xfId="24795"/>
    <cellStyle name="Normal 5 3 3 4 2 3 3 2 2" xfId="53530"/>
    <cellStyle name="Normal 5 3 3 4 2 3 3 3" xfId="39206"/>
    <cellStyle name="Normal 5 3 3 4 2 3 4" xfId="17632"/>
    <cellStyle name="Normal 5 3 3 4 2 3 4 2" xfId="46368"/>
    <cellStyle name="Normal 5 3 3 4 2 3 5" xfId="32044"/>
    <cellStyle name="Normal 5 3 3 4 2 4" xfId="4944"/>
    <cellStyle name="Normal 5 3 3 4 2 4 2" xfId="12209"/>
    <cellStyle name="Normal 5 3 3 4 2 4 2 2" xfId="26587"/>
    <cellStyle name="Normal 5 3 3 4 2 4 2 2 2" xfId="55321"/>
    <cellStyle name="Normal 5 3 3 4 2 4 2 3" xfId="40997"/>
    <cellStyle name="Normal 5 3 3 4 2 4 3" xfId="19424"/>
    <cellStyle name="Normal 5 3 3 4 2 4 3 2" xfId="48159"/>
    <cellStyle name="Normal 5 3 3 4 2 4 4" xfId="33835"/>
    <cellStyle name="Normal 5 3 3 4 2 5" xfId="8616"/>
    <cellStyle name="Normal 5 3 3 4 2 5 2" xfId="23005"/>
    <cellStyle name="Normal 5 3 3 4 2 5 2 2" xfId="51740"/>
    <cellStyle name="Normal 5 3 3 4 2 5 3" xfId="37416"/>
    <cellStyle name="Normal 5 3 3 4 2 6" xfId="15842"/>
    <cellStyle name="Normal 5 3 3 4 2 6 2" xfId="44578"/>
    <cellStyle name="Normal 5 3 3 4 2 7" xfId="30254"/>
    <cellStyle name="Normal 5 3 3 4 3" xfId="1736"/>
    <cellStyle name="Normal 5 3 3 4 3 2" xfId="3528"/>
    <cellStyle name="Normal 5 3 3 4 3 2 2" xfId="7187"/>
    <cellStyle name="Normal 5 3 3 4 3 2 2 2" xfId="14447"/>
    <cellStyle name="Normal 5 3 3 4 3 2 2 2 2" xfId="28825"/>
    <cellStyle name="Normal 5 3 3 4 3 2 2 2 2 2" xfId="57559"/>
    <cellStyle name="Normal 5 3 3 4 3 2 2 2 3" xfId="43235"/>
    <cellStyle name="Normal 5 3 3 4 3 2 2 3" xfId="21662"/>
    <cellStyle name="Normal 5 3 3 4 3 2 2 3 2" xfId="50397"/>
    <cellStyle name="Normal 5 3 3 4 3 2 2 4" xfId="36073"/>
    <cellStyle name="Normal 5 3 3 4 3 2 3" xfId="10860"/>
    <cellStyle name="Normal 5 3 3 4 3 2 3 2" xfId="25243"/>
    <cellStyle name="Normal 5 3 3 4 3 2 3 2 2" xfId="53978"/>
    <cellStyle name="Normal 5 3 3 4 3 2 3 3" xfId="39654"/>
    <cellStyle name="Normal 5 3 3 4 3 2 4" xfId="18080"/>
    <cellStyle name="Normal 5 3 3 4 3 2 4 2" xfId="46816"/>
    <cellStyle name="Normal 5 3 3 4 3 2 5" xfId="32492"/>
    <cellStyle name="Normal 5 3 3 4 3 3" xfId="5397"/>
    <cellStyle name="Normal 5 3 3 4 3 3 2" xfId="12657"/>
    <cellStyle name="Normal 5 3 3 4 3 3 2 2" xfId="27035"/>
    <cellStyle name="Normal 5 3 3 4 3 3 2 2 2" xfId="55769"/>
    <cellStyle name="Normal 5 3 3 4 3 3 2 3" xfId="41445"/>
    <cellStyle name="Normal 5 3 3 4 3 3 3" xfId="19872"/>
    <cellStyle name="Normal 5 3 3 4 3 3 3 2" xfId="48607"/>
    <cellStyle name="Normal 5 3 3 4 3 3 4" xfId="34283"/>
    <cellStyle name="Normal 5 3 3 4 3 4" xfId="9070"/>
    <cellStyle name="Normal 5 3 3 4 3 4 2" xfId="23453"/>
    <cellStyle name="Normal 5 3 3 4 3 4 2 2" xfId="52188"/>
    <cellStyle name="Normal 5 3 3 4 3 4 3" xfId="37864"/>
    <cellStyle name="Normal 5 3 3 4 3 5" xfId="16290"/>
    <cellStyle name="Normal 5 3 3 4 3 5 2" xfId="45026"/>
    <cellStyle name="Normal 5 3 3 4 3 6" xfId="30702"/>
    <cellStyle name="Normal 5 3 3 4 4" xfId="2632"/>
    <cellStyle name="Normal 5 3 3 4 4 2" xfId="6292"/>
    <cellStyle name="Normal 5 3 3 4 4 2 2" xfId="13552"/>
    <cellStyle name="Normal 5 3 3 4 4 2 2 2" xfId="27930"/>
    <cellStyle name="Normal 5 3 3 4 4 2 2 2 2" xfId="56664"/>
    <cellStyle name="Normal 5 3 3 4 4 2 2 3" xfId="42340"/>
    <cellStyle name="Normal 5 3 3 4 4 2 3" xfId="20767"/>
    <cellStyle name="Normal 5 3 3 4 4 2 3 2" xfId="49502"/>
    <cellStyle name="Normal 5 3 3 4 4 2 4" xfId="35178"/>
    <cellStyle name="Normal 5 3 3 4 4 3" xfId="9965"/>
    <cellStyle name="Normal 5 3 3 4 4 3 2" xfId="24348"/>
    <cellStyle name="Normal 5 3 3 4 4 3 2 2" xfId="53083"/>
    <cellStyle name="Normal 5 3 3 4 4 3 3" xfId="38759"/>
    <cellStyle name="Normal 5 3 3 4 4 4" xfId="17185"/>
    <cellStyle name="Normal 5 3 3 4 4 4 2" xfId="45921"/>
    <cellStyle name="Normal 5 3 3 4 4 5" xfId="31597"/>
    <cellStyle name="Normal 5 3 3 4 5" xfId="4496"/>
    <cellStyle name="Normal 5 3 3 4 5 2" xfId="11762"/>
    <cellStyle name="Normal 5 3 3 4 5 2 2" xfId="26140"/>
    <cellStyle name="Normal 5 3 3 4 5 2 2 2" xfId="54874"/>
    <cellStyle name="Normal 5 3 3 4 5 2 3" xfId="40550"/>
    <cellStyle name="Normal 5 3 3 4 5 3" xfId="18977"/>
    <cellStyle name="Normal 5 3 3 4 5 3 2" xfId="47712"/>
    <cellStyle name="Normal 5 3 3 4 5 4" xfId="33388"/>
    <cellStyle name="Normal 5 3 3 4 6" xfId="8169"/>
    <cellStyle name="Normal 5 3 3 4 6 2" xfId="22558"/>
    <cellStyle name="Normal 5 3 3 4 6 2 2" xfId="51293"/>
    <cellStyle name="Normal 5 3 3 4 6 3" xfId="36969"/>
    <cellStyle name="Normal 5 3 3 4 7" xfId="15395"/>
    <cellStyle name="Normal 5 3 3 4 7 2" xfId="44131"/>
    <cellStyle name="Normal 5 3 3 4 8" xfId="29807"/>
    <cellStyle name="Normal 5 3 3 5" xfId="976"/>
    <cellStyle name="Normal 5 3 3 5 2" xfId="1959"/>
    <cellStyle name="Normal 5 3 3 5 2 2" xfId="3751"/>
    <cellStyle name="Normal 5 3 3 5 2 2 2" xfId="7410"/>
    <cellStyle name="Normal 5 3 3 5 2 2 2 2" xfId="14670"/>
    <cellStyle name="Normal 5 3 3 5 2 2 2 2 2" xfId="29048"/>
    <cellStyle name="Normal 5 3 3 5 2 2 2 2 2 2" xfId="57782"/>
    <cellStyle name="Normal 5 3 3 5 2 2 2 2 3" xfId="43458"/>
    <cellStyle name="Normal 5 3 3 5 2 2 2 3" xfId="21885"/>
    <cellStyle name="Normal 5 3 3 5 2 2 2 3 2" xfId="50620"/>
    <cellStyle name="Normal 5 3 3 5 2 2 2 4" xfId="36296"/>
    <cellStyle name="Normal 5 3 3 5 2 2 3" xfId="11083"/>
    <cellStyle name="Normal 5 3 3 5 2 2 3 2" xfId="25466"/>
    <cellStyle name="Normal 5 3 3 5 2 2 3 2 2" xfId="54201"/>
    <cellStyle name="Normal 5 3 3 5 2 2 3 3" xfId="39877"/>
    <cellStyle name="Normal 5 3 3 5 2 2 4" xfId="18303"/>
    <cellStyle name="Normal 5 3 3 5 2 2 4 2" xfId="47039"/>
    <cellStyle name="Normal 5 3 3 5 2 2 5" xfId="32715"/>
    <cellStyle name="Normal 5 3 3 5 2 3" xfId="5620"/>
    <cellStyle name="Normal 5 3 3 5 2 3 2" xfId="12880"/>
    <cellStyle name="Normal 5 3 3 5 2 3 2 2" xfId="27258"/>
    <cellStyle name="Normal 5 3 3 5 2 3 2 2 2" xfId="55992"/>
    <cellStyle name="Normal 5 3 3 5 2 3 2 3" xfId="41668"/>
    <cellStyle name="Normal 5 3 3 5 2 3 3" xfId="20095"/>
    <cellStyle name="Normal 5 3 3 5 2 3 3 2" xfId="48830"/>
    <cellStyle name="Normal 5 3 3 5 2 3 4" xfId="34506"/>
    <cellStyle name="Normal 5 3 3 5 2 4" xfId="9293"/>
    <cellStyle name="Normal 5 3 3 5 2 4 2" xfId="23676"/>
    <cellStyle name="Normal 5 3 3 5 2 4 2 2" xfId="52411"/>
    <cellStyle name="Normal 5 3 3 5 2 4 3" xfId="38087"/>
    <cellStyle name="Normal 5 3 3 5 2 5" xfId="16513"/>
    <cellStyle name="Normal 5 3 3 5 2 5 2" xfId="45249"/>
    <cellStyle name="Normal 5 3 3 5 2 6" xfId="30925"/>
    <cellStyle name="Normal 5 3 3 5 3" xfId="2855"/>
    <cellStyle name="Normal 5 3 3 5 3 2" xfId="6515"/>
    <cellStyle name="Normal 5 3 3 5 3 2 2" xfId="13775"/>
    <cellStyle name="Normal 5 3 3 5 3 2 2 2" xfId="28153"/>
    <cellStyle name="Normal 5 3 3 5 3 2 2 2 2" xfId="56887"/>
    <cellStyle name="Normal 5 3 3 5 3 2 2 3" xfId="42563"/>
    <cellStyle name="Normal 5 3 3 5 3 2 3" xfId="20990"/>
    <cellStyle name="Normal 5 3 3 5 3 2 3 2" xfId="49725"/>
    <cellStyle name="Normal 5 3 3 5 3 2 4" xfId="35401"/>
    <cellStyle name="Normal 5 3 3 5 3 3" xfId="10188"/>
    <cellStyle name="Normal 5 3 3 5 3 3 2" xfId="24571"/>
    <cellStyle name="Normal 5 3 3 5 3 3 2 2" xfId="53306"/>
    <cellStyle name="Normal 5 3 3 5 3 3 3" xfId="38982"/>
    <cellStyle name="Normal 5 3 3 5 3 4" xfId="17408"/>
    <cellStyle name="Normal 5 3 3 5 3 4 2" xfId="46144"/>
    <cellStyle name="Normal 5 3 3 5 3 5" xfId="31820"/>
    <cellStyle name="Normal 5 3 3 5 4" xfId="4720"/>
    <cellStyle name="Normal 5 3 3 5 4 2" xfId="11985"/>
    <cellStyle name="Normal 5 3 3 5 4 2 2" xfId="26363"/>
    <cellStyle name="Normal 5 3 3 5 4 2 2 2" xfId="55097"/>
    <cellStyle name="Normal 5 3 3 5 4 2 3" xfId="40773"/>
    <cellStyle name="Normal 5 3 3 5 4 3" xfId="19200"/>
    <cellStyle name="Normal 5 3 3 5 4 3 2" xfId="47935"/>
    <cellStyle name="Normal 5 3 3 5 4 4" xfId="33611"/>
    <cellStyle name="Normal 5 3 3 5 5" xfId="8392"/>
    <cellStyle name="Normal 5 3 3 5 5 2" xfId="22781"/>
    <cellStyle name="Normal 5 3 3 5 5 2 2" xfId="51516"/>
    <cellStyle name="Normal 5 3 3 5 5 3" xfId="37192"/>
    <cellStyle name="Normal 5 3 3 5 6" xfId="15618"/>
    <cellStyle name="Normal 5 3 3 5 6 2" xfId="44354"/>
    <cellStyle name="Normal 5 3 3 5 7" xfId="30030"/>
    <cellStyle name="Normal 5 3 3 6" xfId="1495"/>
    <cellStyle name="Normal 5 3 3 6 2" xfId="3304"/>
    <cellStyle name="Normal 5 3 3 6 2 2" xfId="6963"/>
    <cellStyle name="Normal 5 3 3 6 2 2 2" xfId="14223"/>
    <cellStyle name="Normal 5 3 3 6 2 2 2 2" xfId="28601"/>
    <cellStyle name="Normal 5 3 3 6 2 2 2 2 2" xfId="57335"/>
    <cellStyle name="Normal 5 3 3 6 2 2 2 3" xfId="43011"/>
    <cellStyle name="Normal 5 3 3 6 2 2 3" xfId="21438"/>
    <cellStyle name="Normal 5 3 3 6 2 2 3 2" xfId="50173"/>
    <cellStyle name="Normal 5 3 3 6 2 2 4" xfId="35849"/>
    <cellStyle name="Normal 5 3 3 6 2 3" xfId="10636"/>
    <cellStyle name="Normal 5 3 3 6 2 3 2" xfId="25019"/>
    <cellStyle name="Normal 5 3 3 6 2 3 2 2" xfId="53754"/>
    <cellStyle name="Normal 5 3 3 6 2 3 3" xfId="39430"/>
    <cellStyle name="Normal 5 3 3 6 2 4" xfId="17856"/>
    <cellStyle name="Normal 5 3 3 6 2 4 2" xfId="46592"/>
    <cellStyle name="Normal 5 3 3 6 2 5" xfId="32268"/>
    <cellStyle name="Normal 5 3 3 6 3" xfId="5172"/>
    <cellStyle name="Normal 5 3 3 6 3 2" xfId="12433"/>
    <cellStyle name="Normal 5 3 3 6 3 2 2" xfId="26811"/>
    <cellStyle name="Normal 5 3 3 6 3 2 2 2" xfId="55545"/>
    <cellStyle name="Normal 5 3 3 6 3 2 3" xfId="41221"/>
    <cellStyle name="Normal 5 3 3 6 3 3" xfId="19648"/>
    <cellStyle name="Normal 5 3 3 6 3 3 2" xfId="48383"/>
    <cellStyle name="Normal 5 3 3 6 3 4" xfId="34059"/>
    <cellStyle name="Normal 5 3 3 6 4" xfId="8846"/>
    <cellStyle name="Normal 5 3 3 6 4 2" xfId="23229"/>
    <cellStyle name="Normal 5 3 3 6 4 2 2" xfId="51964"/>
    <cellStyle name="Normal 5 3 3 6 4 3" xfId="37640"/>
    <cellStyle name="Normal 5 3 3 6 5" xfId="16066"/>
    <cellStyle name="Normal 5 3 3 6 5 2" xfId="44802"/>
    <cellStyle name="Normal 5 3 3 6 6" xfId="30478"/>
    <cellStyle name="Normal 5 3 3 7" xfId="2408"/>
    <cellStyle name="Normal 5 3 3 7 2" xfId="6068"/>
    <cellStyle name="Normal 5 3 3 7 2 2" xfId="13328"/>
    <cellStyle name="Normal 5 3 3 7 2 2 2" xfId="27706"/>
    <cellStyle name="Normal 5 3 3 7 2 2 2 2" xfId="56440"/>
    <cellStyle name="Normal 5 3 3 7 2 2 3" xfId="42116"/>
    <cellStyle name="Normal 5 3 3 7 2 3" xfId="20543"/>
    <cellStyle name="Normal 5 3 3 7 2 3 2" xfId="49278"/>
    <cellStyle name="Normal 5 3 3 7 2 4" xfId="34954"/>
    <cellStyle name="Normal 5 3 3 7 3" xfId="9741"/>
    <cellStyle name="Normal 5 3 3 7 3 2" xfId="24124"/>
    <cellStyle name="Normal 5 3 3 7 3 2 2" xfId="52859"/>
    <cellStyle name="Normal 5 3 3 7 3 3" xfId="38535"/>
    <cellStyle name="Normal 5 3 3 7 4" xfId="16961"/>
    <cellStyle name="Normal 5 3 3 7 4 2" xfId="45697"/>
    <cellStyle name="Normal 5 3 3 7 5" xfId="31373"/>
    <cellStyle name="Normal 5 3 3 8" xfId="4265"/>
    <cellStyle name="Normal 5 3 3 8 2" xfId="11537"/>
    <cellStyle name="Normal 5 3 3 8 2 2" xfId="25916"/>
    <cellStyle name="Normal 5 3 3 8 2 2 2" xfId="54650"/>
    <cellStyle name="Normal 5 3 3 8 2 3" xfId="40326"/>
    <cellStyle name="Normal 5 3 3 8 3" xfId="18753"/>
    <cellStyle name="Normal 5 3 3 8 3 2" xfId="47488"/>
    <cellStyle name="Normal 5 3 3 8 4" xfId="33164"/>
    <cellStyle name="Normal 5 3 3 9" xfId="7933"/>
    <cellStyle name="Normal 5 3 3 9 2" xfId="22334"/>
    <cellStyle name="Normal 5 3 3 9 2 2" xfId="51069"/>
    <cellStyle name="Normal 5 3 3 9 3" xfId="36745"/>
    <cellStyle name="Normal 5 3 4" xfId="421"/>
    <cellStyle name="Normal 5 3 4 10" xfId="29611"/>
    <cellStyle name="Normal 5 3 4 2" xfId="621"/>
    <cellStyle name="Normal 5 3 4 2 2" xfId="893"/>
    <cellStyle name="Normal 5 3 4 2 2 2" xfId="1340"/>
    <cellStyle name="Normal 5 3 4 2 2 2 2" xfId="2323"/>
    <cellStyle name="Normal 5 3 4 2 2 2 2 2" xfId="4115"/>
    <cellStyle name="Normal 5 3 4 2 2 2 2 2 2" xfId="7774"/>
    <cellStyle name="Normal 5 3 4 2 2 2 2 2 2 2" xfId="15034"/>
    <cellStyle name="Normal 5 3 4 2 2 2 2 2 2 2 2" xfId="29412"/>
    <cellStyle name="Normal 5 3 4 2 2 2 2 2 2 2 2 2" xfId="58146"/>
    <cellStyle name="Normal 5 3 4 2 2 2 2 2 2 2 3" xfId="43822"/>
    <cellStyle name="Normal 5 3 4 2 2 2 2 2 2 3" xfId="22249"/>
    <cellStyle name="Normal 5 3 4 2 2 2 2 2 2 3 2" xfId="50984"/>
    <cellStyle name="Normal 5 3 4 2 2 2 2 2 2 4" xfId="36660"/>
    <cellStyle name="Normal 5 3 4 2 2 2 2 2 3" xfId="11447"/>
    <cellStyle name="Normal 5 3 4 2 2 2 2 2 3 2" xfId="25830"/>
    <cellStyle name="Normal 5 3 4 2 2 2 2 2 3 2 2" xfId="54565"/>
    <cellStyle name="Normal 5 3 4 2 2 2 2 2 3 3" xfId="40241"/>
    <cellStyle name="Normal 5 3 4 2 2 2 2 2 4" xfId="18667"/>
    <cellStyle name="Normal 5 3 4 2 2 2 2 2 4 2" xfId="47403"/>
    <cellStyle name="Normal 5 3 4 2 2 2 2 2 5" xfId="33079"/>
    <cellStyle name="Normal 5 3 4 2 2 2 2 3" xfId="5984"/>
    <cellStyle name="Normal 5 3 4 2 2 2 2 3 2" xfId="13244"/>
    <cellStyle name="Normal 5 3 4 2 2 2 2 3 2 2" xfId="27622"/>
    <cellStyle name="Normal 5 3 4 2 2 2 2 3 2 2 2" xfId="56356"/>
    <cellStyle name="Normal 5 3 4 2 2 2 2 3 2 3" xfId="42032"/>
    <cellStyle name="Normal 5 3 4 2 2 2 2 3 3" xfId="20459"/>
    <cellStyle name="Normal 5 3 4 2 2 2 2 3 3 2" xfId="49194"/>
    <cellStyle name="Normal 5 3 4 2 2 2 2 3 4" xfId="34870"/>
    <cellStyle name="Normal 5 3 4 2 2 2 2 4" xfId="9657"/>
    <cellStyle name="Normal 5 3 4 2 2 2 2 4 2" xfId="24040"/>
    <cellStyle name="Normal 5 3 4 2 2 2 2 4 2 2" xfId="52775"/>
    <cellStyle name="Normal 5 3 4 2 2 2 2 4 3" xfId="38451"/>
    <cellStyle name="Normal 5 3 4 2 2 2 2 5" xfId="16877"/>
    <cellStyle name="Normal 5 3 4 2 2 2 2 5 2" xfId="45613"/>
    <cellStyle name="Normal 5 3 4 2 2 2 2 6" xfId="31289"/>
    <cellStyle name="Normal 5 3 4 2 2 2 3" xfId="3219"/>
    <cellStyle name="Normal 5 3 4 2 2 2 3 2" xfId="6879"/>
    <cellStyle name="Normal 5 3 4 2 2 2 3 2 2" xfId="14139"/>
    <cellStyle name="Normal 5 3 4 2 2 2 3 2 2 2" xfId="28517"/>
    <cellStyle name="Normal 5 3 4 2 2 2 3 2 2 2 2" xfId="57251"/>
    <cellStyle name="Normal 5 3 4 2 2 2 3 2 2 3" xfId="42927"/>
    <cellStyle name="Normal 5 3 4 2 2 2 3 2 3" xfId="21354"/>
    <cellStyle name="Normal 5 3 4 2 2 2 3 2 3 2" xfId="50089"/>
    <cellStyle name="Normal 5 3 4 2 2 2 3 2 4" xfId="35765"/>
    <cellStyle name="Normal 5 3 4 2 2 2 3 3" xfId="10552"/>
    <cellStyle name="Normal 5 3 4 2 2 2 3 3 2" xfId="24935"/>
    <cellStyle name="Normal 5 3 4 2 2 2 3 3 2 2" xfId="53670"/>
    <cellStyle name="Normal 5 3 4 2 2 2 3 3 3" xfId="39346"/>
    <cellStyle name="Normal 5 3 4 2 2 2 3 4" xfId="17772"/>
    <cellStyle name="Normal 5 3 4 2 2 2 3 4 2" xfId="46508"/>
    <cellStyle name="Normal 5 3 4 2 2 2 3 5" xfId="32184"/>
    <cellStyle name="Normal 5 3 4 2 2 2 4" xfId="5084"/>
    <cellStyle name="Normal 5 3 4 2 2 2 4 2" xfId="12349"/>
    <cellStyle name="Normal 5 3 4 2 2 2 4 2 2" xfId="26727"/>
    <cellStyle name="Normal 5 3 4 2 2 2 4 2 2 2" xfId="55461"/>
    <cellStyle name="Normal 5 3 4 2 2 2 4 2 3" xfId="41137"/>
    <cellStyle name="Normal 5 3 4 2 2 2 4 3" xfId="19564"/>
    <cellStyle name="Normal 5 3 4 2 2 2 4 3 2" xfId="48299"/>
    <cellStyle name="Normal 5 3 4 2 2 2 4 4" xfId="33975"/>
    <cellStyle name="Normal 5 3 4 2 2 2 5" xfId="8756"/>
    <cellStyle name="Normal 5 3 4 2 2 2 5 2" xfId="23145"/>
    <cellStyle name="Normal 5 3 4 2 2 2 5 2 2" xfId="51880"/>
    <cellStyle name="Normal 5 3 4 2 2 2 5 3" xfId="37556"/>
    <cellStyle name="Normal 5 3 4 2 2 2 6" xfId="15982"/>
    <cellStyle name="Normal 5 3 4 2 2 2 6 2" xfId="44718"/>
    <cellStyle name="Normal 5 3 4 2 2 2 7" xfId="30394"/>
    <cellStyle name="Normal 5 3 4 2 2 3" xfId="1876"/>
    <cellStyle name="Normal 5 3 4 2 2 3 2" xfId="3668"/>
    <cellStyle name="Normal 5 3 4 2 2 3 2 2" xfId="7327"/>
    <cellStyle name="Normal 5 3 4 2 2 3 2 2 2" xfId="14587"/>
    <cellStyle name="Normal 5 3 4 2 2 3 2 2 2 2" xfId="28965"/>
    <cellStyle name="Normal 5 3 4 2 2 3 2 2 2 2 2" xfId="57699"/>
    <cellStyle name="Normal 5 3 4 2 2 3 2 2 2 3" xfId="43375"/>
    <cellStyle name="Normal 5 3 4 2 2 3 2 2 3" xfId="21802"/>
    <cellStyle name="Normal 5 3 4 2 2 3 2 2 3 2" xfId="50537"/>
    <cellStyle name="Normal 5 3 4 2 2 3 2 2 4" xfId="36213"/>
    <cellStyle name="Normal 5 3 4 2 2 3 2 3" xfId="11000"/>
    <cellStyle name="Normal 5 3 4 2 2 3 2 3 2" xfId="25383"/>
    <cellStyle name="Normal 5 3 4 2 2 3 2 3 2 2" xfId="54118"/>
    <cellStyle name="Normal 5 3 4 2 2 3 2 3 3" xfId="39794"/>
    <cellStyle name="Normal 5 3 4 2 2 3 2 4" xfId="18220"/>
    <cellStyle name="Normal 5 3 4 2 2 3 2 4 2" xfId="46956"/>
    <cellStyle name="Normal 5 3 4 2 2 3 2 5" xfId="32632"/>
    <cellStyle name="Normal 5 3 4 2 2 3 3" xfId="5537"/>
    <cellStyle name="Normal 5 3 4 2 2 3 3 2" xfId="12797"/>
    <cellStyle name="Normal 5 3 4 2 2 3 3 2 2" xfId="27175"/>
    <cellStyle name="Normal 5 3 4 2 2 3 3 2 2 2" xfId="55909"/>
    <cellStyle name="Normal 5 3 4 2 2 3 3 2 3" xfId="41585"/>
    <cellStyle name="Normal 5 3 4 2 2 3 3 3" xfId="20012"/>
    <cellStyle name="Normal 5 3 4 2 2 3 3 3 2" xfId="48747"/>
    <cellStyle name="Normal 5 3 4 2 2 3 3 4" xfId="34423"/>
    <cellStyle name="Normal 5 3 4 2 2 3 4" xfId="9210"/>
    <cellStyle name="Normal 5 3 4 2 2 3 4 2" xfId="23593"/>
    <cellStyle name="Normal 5 3 4 2 2 3 4 2 2" xfId="52328"/>
    <cellStyle name="Normal 5 3 4 2 2 3 4 3" xfId="38004"/>
    <cellStyle name="Normal 5 3 4 2 2 3 5" xfId="16430"/>
    <cellStyle name="Normal 5 3 4 2 2 3 5 2" xfId="45166"/>
    <cellStyle name="Normal 5 3 4 2 2 3 6" xfId="30842"/>
    <cellStyle name="Normal 5 3 4 2 2 4" xfId="2772"/>
    <cellStyle name="Normal 5 3 4 2 2 4 2" xfId="6432"/>
    <cellStyle name="Normal 5 3 4 2 2 4 2 2" xfId="13692"/>
    <cellStyle name="Normal 5 3 4 2 2 4 2 2 2" xfId="28070"/>
    <cellStyle name="Normal 5 3 4 2 2 4 2 2 2 2" xfId="56804"/>
    <cellStyle name="Normal 5 3 4 2 2 4 2 2 3" xfId="42480"/>
    <cellStyle name="Normal 5 3 4 2 2 4 2 3" xfId="20907"/>
    <cellStyle name="Normal 5 3 4 2 2 4 2 3 2" xfId="49642"/>
    <cellStyle name="Normal 5 3 4 2 2 4 2 4" xfId="35318"/>
    <cellStyle name="Normal 5 3 4 2 2 4 3" xfId="10105"/>
    <cellStyle name="Normal 5 3 4 2 2 4 3 2" xfId="24488"/>
    <cellStyle name="Normal 5 3 4 2 2 4 3 2 2" xfId="53223"/>
    <cellStyle name="Normal 5 3 4 2 2 4 3 3" xfId="38899"/>
    <cellStyle name="Normal 5 3 4 2 2 4 4" xfId="17325"/>
    <cellStyle name="Normal 5 3 4 2 2 4 4 2" xfId="46061"/>
    <cellStyle name="Normal 5 3 4 2 2 4 5" xfId="31737"/>
    <cellStyle name="Normal 5 3 4 2 2 5" xfId="4637"/>
    <cellStyle name="Normal 5 3 4 2 2 5 2" xfId="11902"/>
    <cellStyle name="Normal 5 3 4 2 2 5 2 2" xfId="26280"/>
    <cellStyle name="Normal 5 3 4 2 2 5 2 2 2" xfId="55014"/>
    <cellStyle name="Normal 5 3 4 2 2 5 2 3" xfId="40690"/>
    <cellStyle name="Normal 5 3 4 2 2 5 3" xfId="19117"/>
    <cellStyle name="Normal 5 3 4 2 2 5 3 2" xfId="47852"/>
    <cellStyle name="Normal 5 3 4 2 2 5 4" xfId="33528"/>
    <cellStyle name="Normal 5 3 4 2 2 6" xfId="8309"/>
    <cellStyle name="Normal 5 3 4 2 2 6 2" xfId="22698"/>
    <cellStyle name="Normal 5 3 4 2 2 6 2 2" xfId="51433"/>
    <cellStyle name="Normal 5 3 4 2 2 6 3" xfId="37109"/>
    <cellStyle name="Normal 5 3 4 2 2 7" xfId="15535"/>
    <cellStyle name="Normal 5 3 4 2 2 7 2" xfId="44271"/>
    <cellStyle name="Normal 5 3 4 2 2 8" xfId="29947"/>
    <cellStyle name="Normal 5 3 4 2 3" xfId="1116"/>
    <cellStyle name="Normal 5 3 4 2 3 2" xfId="2099"/>
    <cellStyle name="Normal 5 3 4 2 3 2 2" xfId="3891"/>
    <cellStyle name="Normal 5 3 4 2 3 2 2 2" xfId="7550"/>
    <cellStyle name="Normal 5 3 4 2 3 2 2 2 2" xfId="14810"/>
    <cellStyle name="Normal 5 3 4 2 3 2 2 2 2 2" xfId="29188"/>
    <cellStyle name="Normal 5 3 4 2 3 2 2 2 2 2 2" xfId="57922"/>
    <cellStyle name="Normal 5 3 4 2 3 2 2 2 2 3" xfId="43598"/>
    <cellStyle name="Normal 5 3 4 2 3 2 2 2 3" xfId="22025"/>
    <cellStyle name="Normal 5 3 4 2 3 2 2 2 3 2" xfId="50760"/>
    <cellStyle name="Normal 5 3 4 2 3 2 2 2 4" xfId="36436"/>
    <cellStyle name="Normal 5 3 4 2 3 2 2 3" xfId="11223"/>
    <cellStyle name="Normal 5 3 4 2 3 2 2 3 2" xfId="25606"/>
    <cellStyle name="Normal 5 3 4 2 3 2 2 3 2 2" xfId="54341"/>
    <cellStyle name="Normal 5 3 4 2 3 2 2 3 3" xfId="40017"/>
    <cellStyle name="Normal 5 3 4 2 3 2 2 4" xfId="18443"/>
    <cellStyle name="Normal 5 3 4 2 3 2 2 4 2" xfId="47179"/>
    <cellStyle name="Normal 5 3 4 2 3 2 2 5" xfId="32855"/>
    <cellStyle name="Normal 5 3 4 2 3 2 3" xfId="5760"/>
    <cellStyle name="Normal 5 3 4 2 3 2 3 2" xfId="13020"/>
    <cellStyle name="Normal 5 3 4 2 3 2 3 2 2" xfId="27398"/>
    <cellStyle name="Normal 5 3 4 2 3 2 3 2 2 2" xfId="56132"/>
    <cellStyle name="Normal 5 3 4 2 3 2 3 2 3" xfId="41808"/>
    <cellStyle name="Normal 5 3 4 2 3 2 3 3" xfId="20235"/>
    <cellStyle name="Normal 5 3 4 2 3 2 3 3 2" xfId="48970"/>
    <cellStyle name="Normal 5 3 4 2 3 2 3 4" xfId="34646"/>
    <cellStyle name="Normal 5 3 4 2 3 2 4" xfId="9433"/>
    <cellStyle name="Normal 5 3 4 2 3 2 4 2" xfId="23816"/>
    <cellStyle name="Normal 5 3 4 2 3 2 4 2 2" xfId="52551"/>
    <cellStyle name="Normal 5 3 4 2 3 2 4 3" xfId="38227"/>
    <cellStyle name="Normal 5 3 4 2 3 2 5" xfId="16653"/>
    <cellStyle name="Normal 5 3 4 2 3 2 5 2" xfId="45389"/>
    <cellStyle name="Normal 5 3 4 2 3 2 6" xfId="31065"/>
    <cellStyle name="Normal 5 3 4 2 3 3" xfId="2995"/>
    <cellStyle name="Normal 5 3 4 2 3 3 2" xfId="6655"/>
    <cellStyle name="Normal 5 3 4 2 3 3 2 2" xfId="13915"/>
    <cellStyle name="Normal 5 3 4 2 3 3 2 2 2" xfId="28293"/>
    <cellStyle name="Normal 5 3 4 2 3 3 2 2 2 2" xfId="57027"/>
    <cellStyle name="Normal 5 3 4 2 3 3 2 2 3" xfId="42703"/>
    <cellStyle name="Normal 5 3 4 2 3 3 2 3" xfId="21130"/>
    <cellStyle name="Normal 5 3 4 2 3 3 2 3 2" xfId="49865"/>
    <cellStyle name="Normal 5 3 4 2 3 3 2 4" xfId="35541"/>
    <cellStyle name="Normal 5 3 4 2 3 3 3" xfId="10328"/>
    <cellStyle name="Normal 5 3 4 2 3 3 3 2" xfId="24711"/>
    <cellStyle name="Normal 5 3 4 2 3 3 3 2 2" xfId="53446"/>
    <cellStyle name="Normal 5 3 4 2 3 3 3 3" xfId="39122"/>
    <cellStyle name="Normal 5 3 4 2 3 3 4" xfId="17548"/>
    <cellStyle name="Normal 5 3 4 2 3 3 4 2" xfId="46284"/>
    <cellStyle name="Normal 5 3 4 2 3 3 5" xfId="31960"/>
    <cellStyle name="Normal 5 3 4 2 3 4" xfId="4860"/>
    <cellStyle name="Normal 5 3 4 2 3 4 2" xfId="12125"/>
    <cellStyle name="Normal 5 3 4 2 3 4 2 2" xfId="26503"/>
    <cellStyle name="Normal 5 3 4 2 3 4 2 2 2" xfId="55237"/>
    <cellStyle name="Normal 5 3 4 2 3 4 2 3" xfId="40913"/>
    <cellStyle name="Normal 5 3 4 2 3 4 3" xfId="19340"/>
    <cellStyle name="Normal 5 3 4 2 3 4 3 2" xfId="48075"/>
    <cellStyle name="Normal 5 3 4 2 3 4 4" xfId="33751"/>
    <cellStyle name="Normal 5 3 4 2 3 5" xfId="8532"/>
    <cellStyle name="Normal 5 3 4 2 3 5 2" xfId="22921"/>
    <cellStyle name="Normal 5 3 4 2 3 5 2 2" xfId="51656"/>
    <cellStyle name="Normal 5 3 4 2 3 5 3" xfId="37332"/>
    <cellStyle name="Normal 5 3 4 2 3 6" xfId="15758"/>
    <cellStyle name="Normal 5 3 4 2 3 6 2" xfId="44494"/>
    <cellStyle name="Normal 5 3 4 2 3 7" xfId="30170"/>
    <cellStyle name="Normal 5 3 4 2 4" xfId="1648"/>
    <cellStyle name="Normal 5 3 4 2 4 2" xfId="3444"/>
    <cellStyle name="Normal 5 3 4 2 4 2 2" xfId="7103"/>
    <cellStyle name="Normal 5 3 4 2 4 2 2 2" xfId="14363"/>
    <cellStyle name="Normal 5 3 4 2 4 2 2 2 2" xfId="28741"/>
    <cellStyle name="Normal 5 3 4 2 4 2 2 2 2 2" xfId="57475"/>
    <cellStyle name="Normal 5 3 4 2 4 2 2 2 3" xfId="43151"/>
    <cellStyle name="Normal 5 3 4 2 4 2 2 3" xfId="21578"/>
    <cellStyle name="Normal 5 3 4 2 4 2 2 3 2" xfId="50313"/>
    <cellStyle name="Normal 5 3 4 2 4 2 2 4" xfId="35989"/>
    <cellStyle name="Normal 5 3 4 2 4 2 3" xfId="10776"/>
    <cellStyle name="Normal 5 3 4 2 4 2 3 2" xfId="25159"/>
    <cellStyle name="Normal 5 3 4 2 4 2 3 2 2" xfId="53894"/>
    <cellStyle name="Normal 5 3 4 2 4 2 3 3" xfId="39570"/>
    <cellStyle name="Normal 5 3 4 2 4 2 4" xfId="17996"/>
    <cellStyle name="Normal 5 3 4 2 4 2 4 2" xfId="46732"/>
    <cellStyle name="Normal 5 3 4 2 4 2 5" xfId="32408"/>
    <cellStyle name="Normal 5 3 4 2 4 3" xfId="5313"/>
    <cellStyle name="Normal 5 3 4 2 4 3 2" xfId="12573"/>
    <cellStyle name="Normal 5 3 4 2 4 3 2 2" xfId="26951"/>
    <cellStyle name="Normal 5 3 4 2 4 3 2 2 2" xfId="55685"/>
    <cellStyle name="Normal 5 3 4 2 4 3 2 3" xfId="41361"/>
    <cellStyle name="Normal 5 3 4 2 4 3 3" xfId="19788"/>
    <cellStyle name="Normal 5 3 4 2 4 3 3 2" xfId="48523"/>
    <cellStyle name="Normal 5 3 4 2 4 3 4" xfId="34199"/>
    <cellStyle name="Normal 5 3 4 2 4 4" xfId="8986"/>
    <cellStyle name="Normal 5 3 4 2 4 4 2" xfId="23369"/>
    <cellStyle name="Normal 5 3 4 2 4 4 2 2" xfId="52104"/>
    <cellStyle name="Normal 5 3 4 2 4 4 3" xfId="37780"/>
    <cellStyle name="Normal 5 3 4 2 4 5" xfId="16206"/>
    <cellStyle name="Normal 5 3 4 2 4 5 2" xfId="44942"/>
    <cellStyle name="Normal 5 3 4 2 4 6" xfId="30618"/>
    <cellStyle name="Normal 5 3 4 2 5" xfId="2548"/>
    <cellStyle name="Normal 5 3 4 2 5 2" xfId="6208"/>
    <cellStyle name="Normal 5 3 4 2 5 2 2" xfId="13468"/>
    <cellStyle name="Normal 5 3 4 2 5 2 2 2" xfId="27846"/>
    <cellStyle name="Normal 5 3 4 2 5 2 2 2 2" xfId="56580"/>
    <cellStyle name="Normal 5 3 4 2 5 2 2 3" xfId="42256"/>
    <cellStyle name="Normal 5 3 4 2 5 2 3" xfId="20683"/>
    <cellStyle name="Normal 5 3 4 2 5 2 3 2" xfId="49418"/>
    <cellStyle name="Normal 5 3 4 2 5 2 4" xfId="35094"/>
    <cellStyle name="Normal 5 3 4 2 5 3" xfId="9881"/>
    <cellStyle name="Normal 5 3 4 2 5 3 2" xfId="24264"/>
    <cellStyle name="Normal 5 3 4 2 5 3 2 2" xfId="52999"/>
    <cellStyle name="Normal 5 3 4 2 5 3 3" xfId="38675"/>
    <cellStyle name="Normal 5 3 4 2 5 4" xfId="17101"/>
    <cellStyle name="Normal 5 3 4 2 5 4 2" xfId="45837"/>
    <cellStyle name="Normal 5 3 4 2 5 5" xfId="31513"/>
    <cellStyle name="Normal 5 3 4 2 6" xfId="4411"/>
    <cellStyle name="Normal 5 3 4 2 6 2" xfId="11678"/>
    <cellStyle name="Normal 5 3 4 2 6 2 2" xfId="26056"/>
    <cellStyle name="Normal 5 3 4 2 6 2 2 2" xfId="54790"/>
    <cellStyle name="Normal 5 3 4 2 6 2 3" xfId="40466"/>
    <cellStyle name="Normal 5 3 4 2 6 3" xfId="18893"/>
    <cellStyle name="Normal 5 3 4 2 6 3 2" xfId="47628"/>
    <cellStyle name="Normal 5 3 4 2 6 4" xfId="33304"/>
    <cellStyle name="Normal 5 3 4 2 7" xfId="8082"/>
    <cellStyle name="Normal 5 3 4 2 7 2" xfId="22474"/>
    <cellStyle name="Normal 5 3 4 2 7 2 2" xfId="51209"/>
    <cellStyle name="Normal 5 3 4 2 7 3" xfId="36885"/>
    <cellStyle name="Normal 5 3 4 2 8" xfId="15311"/>
    <cellStyle name="Normal 5 3 4 2 8 2" xfId="44047"/>
    <cellStyle name="Normal 5 3 4 2 9" xfId="29723"/>
    <cellStyle name="Normal 5 3 4 3" xfId="779"/>
    <cellStyle name="Normal 5 3 4 3 2" xfId="1228"/>
    <cellStyle name="Normal 5 3 4 3 2 2" xfId="2211"/>
    <cellStyle name="Normal 5 3 4 3 2 2 2" xfId="4003"/>
    <cellStyle name="Normal 5 3 4 3 2 2 2 2" xfId="7662"/>
    <cellStyle name="Normal 5 3 4 3 2 2 2 2 2" xfId="14922"/>
    <cellStyle name="Normal 5 3 4 3 2 2 2 2 2 2" xfId="29300"/>
    <cellStyle name="Normal 5 3 4 3 2 2 2 2 2 2 2" xfId="58034"/>
    <cellStyle name="Normal 5 3 4 3 2 2 2 2 2 3" xfId="43710"/>
    <cellStyle name="Normal 5 3 4 3 2 2 2 2 3" xfId="22137"/>
    <cellStyle name="Normal 5 3 4 3 2 2 2 2 3 2" xfId="50872"/>
    <cellStyle name="Normal 5 3 4 3 2 2 2 2 4" xfId="36548"/>
    <cellStyle name="Normal 5 3 4 3 2 2 2 3" xfId="11335"/>
    <cellStyle name="Normal 5 3 4 3 2 2 2 3 2" xfId="25718"/>
    <cellStyle name="Normal 5 3 4 3 2 2 2 3 2 2" xfId="54453"/>
    <cellStyle name="Normal 5 3 4 3 2 2 2 3 3" xfId="40129"/>
    <cellStyle name="Normal 5 3 4 3 2 2 2 4" xfId="18555"/>
    <cellStyle name="Normal 5 3 4 3 2 2 2 4 2" xfId="47291"/>
    <cellStyle name="Normal 5 3 4 3 2 2 2 5" xfId="32967"/>
    <cellStyle name="Normal 5 3 4 3 2 2 3" xfId="5872"/>
    <cellStyle name="Normal 5 3 4 3 2 2 3 2" xfId="13132"/>
    <cellStyle name="Normal 5 3 4 3 2 2 3 2 2" xfId="27510"/>
    <cellStyle name="Normal 5 3 4 3 2 2 3 2 2 2" xfId="56244"/>
    <cellStyle name="Normal 5 3 4 3 2 2 3 2 3" xfId="41920"/>
    <cellStyle name="Normal 5 3 4 3 2 2 3 3" xfId="20347"/>
    <cellStyle name="Normal 5 3 4 3 2 2 3 3 2" xfId="49082"/>
    <cellStyle name="Normal 5 3 4 3 2 2 3 4" xfId="34758"/>
    <cellStyle name="Normal 5 3 4 3 2 2 4" xfId="9545"/>
    <cellStyle name="Normal 5 3 4 3 2 2 4 2" xfId="23928"/>
    <cellStyle name="Normal 5 3 4 3 2 2 4 2 2" xfId="52663"/>
    <cellStyle name="Normal 5 3 4 3 2 2 4 3" xfId="38339"/>
    <cellStyle name="Normal 5 3 4 3 2 2 5" xfId="16765"/>
    <cellStyle name="Normal 5 3 4 3 2 2 5 2" xfId="45501"/>
    <cellStyle name="Normal 5 3 4 3 2 2 6" xfId="31177"/>
    <cellStyle name="Normal 5 3 4 3 2 3" xfId="3107"/>
    <cellStyle name="Normal 5 3 4 3 2 3 2" xfId="6767"/>
    <cellStyle name="Normal 5 3 4 3 2 3 2 2" xfId="14027"/>
    <cellStyle name="Normal 5 3 4 3 2 3 2 2 2" xfId="28405"/>
    <cellStyle name="Normal 5 3 4 3 2 3 2 2 2 2" xfId="57139"/>
    <cellStyle name="Normal 5 3 4 3 2 3 2 2 3" xfId="42815"/>
    <cellStyle name="Normal 5 3 4 3 2 3 2 3" xfId="21242"/>
    <cellStyle name="Normal 5 3 4 3 2 3 2 3 2" xfId="49977"/>
    <cellStyle name="Normal 5 3 4 3 2 3 2 4" xfId="35653"/>
    <cellStyle name="Normal 5 3 4 3 2 3 3" xfId="10440"/>
    <cellStyle name="Normal 5 3 4 3 2 3 3 2" xfId="24823"/>
    <cellStyle name="Normal 5 3 4 3 2 3 3 2 2" xfId="53558"/>
    <cellStyle name="Normal 5 3 4 3 2 3 3 3" xfId="39234"/>
    <cellStyle name="Normal 5 3 4 3 2 3 4" xfId="17660"/>
    <cellStyle name="Normal 5 3 4 3 2 3 4 2" xfId="46396"/>
    <cellStyle name="Normal 5 3 4 3 2 3 5" xfId="32072"/>
    <cellStyle name="Normal 5 3 4 3 2 4" xfId="4972"/>
    <cellStyle name="Normal 5 3 4 3 2 4 2" xfId="12237"/>
    <cellStyle name="Normal 5 3 4 3 2 4 2 2" xfId="26615"/>
    <cellStyle name="Normal 5 3 4 3 2 4 2 2 2" xfId="55349"/>
    <cellStyle name="Normal 5 3 4 3 2 4 2 3" xfId="41025"/>
    <cellStyle name="Normal 5 3 4 3 2 4 3" xfId="19452"/>
    <cellStyle name="Normal 5 3 4 3 2 4 3 2" xfId="48187"/>
    <cellStyle name="Normal 5 3 4 3 2 4 4" xfId="33863"/>
    <cellStyle name="Normal 5 3 4 3 2 5" xfId="8644"/>
    <cellStyle name="Normal 5 3 4 3 2 5 2" xfId="23033"/>
    <cellStyle name="Normal 5 3 4 3 2 5 2 2" xfId="51768"/>
    <cellStyle name="Normal 5 3 4 3 2 5 3" xfId="37444"/>
    <cellStyle name="Normal 5 3 4 3 2 6" xfId="15870"/>
    <cellStyle name="Normal 5 3 4 3 2 6 2" xfId="44606"/>
    <cellStyle name="Normal 5 3 4 3 2 7" xfId="30282"/>
    <cellStyle name="Normal 5 3 4 3 3" xfId="1764"/>
    <cellStyle name="Normal 5 3 4 3 3 2" xfId="3556"/>
    <cellStyle name="Normal 5 3 4 3 3 2 2" xfId="7215"/>
    <cellStyle name="Normal 5 3 4 3 3 2 2 2" xfId="14475"/>
    <cellStyle name="Normal 5 3 4 3 3 2 2 2 2" xfId="28853"/>
    <cellStyle name="Normal 5 3 4 3 3 2 2 2 2 2" xfId="57587"/>
    <cellStyle name="Normal 5 3 4 3 3 2 2 2 3" xfId="43263"/>
    <cellStyle name="Normal 5 3 4 3 3 2 2 3" xfId="21690"/>
    <cellStyle name="Normal 5 3 4 3 3 2 2 3 2" xfId="50425"/>
    <cellStyle name="Normal 5 3 4 3 3 2 2 4" xfId="36101"/>
    <cellStyle name="Normal 5 3 4 3 3 2 3" xfId="10888"/>
    <cellStyle name="Normal 5 3 4 3 3 2 3 2" xfId="25271"/>
    <cellStyle name="Normal 5 3 4 3 3 2 3 2 2" xfId="54006"/>
    <cellStyle name="Normal 5 3 4 3 3 2 3 3" xfId="39682"/>
    <cellStyle name="Normal 5 3 4 3 3 2 4" xfId="18108"/>
    <cellStyle name="Normal 5 3 4 3 3 2 4 2" xfId="46844"/>
    <cellStyle name="Normal 5 3 4 3 3 2 5" xfId="32520"/>
    <cellStyle name="Normal 5 3 4 3 3 3" xfId="5425"/>
    <cellStyle name="Normal 5 3 4 3 3 3 2" xfId="12685"/>
    <cellStyle name="Normal 5 3 4 3 3 3 2 2" xfId="27063"/>
    <cellStyle name="Normal 5 3 4 3 3 3 2 2 2" xfId="55797"/>
    <cellStyle name="Normal 5 3 4 3 3 3 2 3" xfId="41473"/>
    <cellStyle name="Normal 5 3 4 3 3 3 3" xfId="19900"/>
    <cellStyle name="Normal 5 3 4 3 3 3 3 2" xfId="48635"/>
    <cellStyle name="Normal 5 3 4 3 3 3 4" xfId="34311"/>
    <cellStyle name="Normal 5 3 4 3 3 4" xfId="9098"/>
    <cellStyle name="Normal 5 3 4 3 3 4 2" xfId="23481"/>
    <cellStyle name="Normal 5 3 4 3 3 4 2 2" xfId="52216"/>
    <cellStyle name="Normal 5 3 4 3 3 4 3" xfId="37892"/>
    <cellStyle name="Normal 5 3 4 3 3 5" xfId="16318"/>
    <cellStyle name="Normal 5 3 4 3 3 5 2" xfId="45054"/>
    <cellStyle name="Normal 5 3 4 3 3 6" xfId="30730"/>
    <cellStyle name="Normal 5 3 4 3 4" xfId="2660"/>
    <cellStyle name="Normal 5 3 4 3 4 2" xfId="6320"/>
    <cellStyle name="Normal 5 3 4 3 4 2 2" xfId="13580"/>
    <cellStyle name="Normal 5 3 4 3 4 2 2 2" xfId="27958"/>
    <cellStyle name="Normal 5 3 4 3 4 2 2 2 2" xfId="56692"/>
    <cellStyle name="Normal 5 3 4 3 4 2 2 3" xfId="42368"/>
    <cellStyle name="Normal 5 3 4 3 4 2 3" xfId="20795"/>
    <cellStyle name="Normal 5 3 4 3 4 2 3 2" xfId="49530"/>
    <cellStyle name="Normal 5 3 4 3 4 2 4" xfId="35206"/>
    <cellStyle name="Normal 5 3 4 3 4 3" xfId="9993"/>
    <cellStyle name="Normal 5 3 4 3 4 3 2" xfId="24376"/>
    <cellStyle name="Normal 5 3 4 3 4 3 2 2" xfId="53111"/>
    <cellStyle name="Normal 5 3 4 3 4 3 3" xfId="38787"/>
    <cellStyle name="Normal 5 3 4 3 4 4" xfId="17213"/>
    <cellStyle name="Normal 5 3 4 3 4 4 2" xfId="45949"/>
    <cellStyle name="Normal 5 3 4 3 4 5" xfId="31625"/>
    <cellStyle name="Normal 5 3 4 3 5" xfId="4524"/>
    <cellStyle name="Normal 5 3 4 3 5 2" xfId="11790"/>
    <cellStyle name="Normal 5 3 4 3 5 2 2" xfId="26168"/>
    <cellStyle name="Normal 5 3 4 3 5 2 2 2" xfId="54902"/>
    <cellStyle name="Normal 5 3 4 3 5 2 3" xfId="40578"/>
    <cellStyle name="Normal 5 3 4 3 5 3" xfId="19005"/>
    <cellStyle name="Normal 5 3 4 3 5 3 2" xfId="47740"/>
    <cellStyle name="Normal 5 3 4 3 5 4" xfId="33416"/>
    <cellStyle name="Normal 5 3 4 3 6" xfId="8197"/>
    <cellStyle name="Normal 5 3 4 3 6 2" xfId="22586"/>
    <cellStyle name="Normal 5 3 4 3 6 2 2" xfId="51321"/>
    <cellStyle name="Normal 5 3 4 3 6 3" xfId="36997"/>
    <cellStyle name="Normal 5 3 4 3 7" xfId="15423"/>
    <cellStyle name="Normal 5 3 4 3 7 2" xfId="44159"/>
    <cellStyle name="Normal 5 3 4 3 8" xfId="29835"/>
    <cellStyle name="Normal 5 3 4 4" xfId="1004"/>
    <cellStyle name="Normal 5 3 4 4 2" xfId="1987"/>
    <cellStyle name="Normal 5 3 4 4 2 2" xfId="3779"/>
    <cellStyle name="Normal 5 3 4 4 2 2 2" xfId="7438"/>
    <cellStyle name="Normal 5 3 4 4 2 2 2 2" xfId="14698"/>
    <cellStyle name="Normal 5 3 4 4 2 2 2 2 2" xfId="29076"/>
    <cellStyle name="Normal 5 3 4 4 2 2 2 2 2 2" xfId="57810"/>
    <cellStyle name="Normal 5 3 4 4 2 2 2 2 3" xfId="43486"/>
    <cellStyle name="Normal 5 3 4 4 2 2 2 3" xfId="21913"/>
    <cellStyle name="Normal 5 3 4 4 2 2 2 3 2" xfId="50648"/>
    <cellStyle name="Normal 5 3 4 4 2 2 2 4" xfId="36324"/>
    <cellStyle name="Normal 5 3 4 4 2 2 3" xfId="11111"/>
    <cellStyle name="Normal 5 3 4 4 2 2 3 2" xfId="25494"/>
    <cellStyle name="Normal 5 3 4 4 2 2 3 2 2" xfId="54229"/>
    <cellStyle name="Normal 5 3 4 4 2 2 3 3" xfId="39905"/>
    <cellStyle name="Normal 5 3 4 4 2 2 4" xfId="18331"/>
    <cellStyle name="Normal 5 3 4 4 2 2 4 2" xfId="47067"/>
    <cellStyle name="Normal 5 3 4 4 2 2 5" xfId="32743"/>
    <cellStyle name="Normal 5 3 4 4 2 3" xfId="5648"/>
    <cellStyle name="Normal 5 3 4 4 2 3 2" xfId="12908"/>
    <cellStyle name="Normal 5 3 4 4 2 3 2 2" xfId="27286"/>
    <cellStyle name="Normal 5 3 4 4 2 3 2 2 2" xfId="56020"/>
    <cellStyle name="Normal 5 3 4 4 2 3 2 3" xfId="41696"/>
    <cellStyle name="Normal 5 3 4 4 2 3 3" xfId="20123"/>
    <cellStyle name="Normal 5 3 4 4 2 3 3 2" xfId="48858"/>
    <cellStyle name="Normal 5 3 4 4 2 3 4" xfId="34534"/>
    <cellStyle name="Normal 5 3 4 4 2 4" xfId="9321"/>
    <cellStyle name="Normal 5 3 4 4 2 4 2" xfId="23704"/>
    <cellStyle name="Normal 5 3 4 4 2 4 2 2" xfId="52439"/>
    <cellStyle name="Normal 5 3 4 4 2 4 3" xfId="38115"/>
    <cellStyle name="Normal 5 3 4 4 2 5" xfId="16541"/>
    <cellStyle name="Normal 5 3 4 4 2 5 2" xfId="45277"/>
    <cellStyle name="Normal 5 3 4 4 2 6" xfId="30953"/>
    <cellStyle name="Normal 5 3 4 4 3" xfId="2883"/>
    <cellStyle name="Normal 5 3 4 4 3 2" xfId="6543"/>
    <cellStyle name="Normal 5 3 4 4 3 2 2" xfId="13803"/>
    <cellStyle name="Normal 5 3 4 4 3 2 2 2" xfId="28181"/>
    <cellStyle name="Normal 5 3 4 4 3 2 2 2 2" xfId="56915"/>
    <cellStyle name="Normal 5 3 4 4 3 2 2 3" xfId="42591"/>
    <cellStyle name="Normal 5 3 4 4 3 2 3" xfId="21018"/>
    <cellStyle name="Normal 5 3 4 4 3 2 3 2" xfId="49753"/>
    <cellStyle name="Normal 5 3 4 4 3 2 4" xfId="35429"/>
    <cellStyle name="Normal 5 3 4 4 3 3" xfId="10216"/>
    <cellStyle name="Normal 5 3 4 4 3 3 2" xfId="24599"/>
    <cellStyle name="Normal 5 3 4 4 3 3 2 2" xfId="53334"/>
    <cellStyle name="Normal 5 3 4 4 3 3 3" xfId="39010"/>
    <cellStyle name="Normal 5 3 4 4 3 4" xfId="17436"/>
    <cellStyle name="Normal 5 3 4 4 3 4 2" xfId="46172"/>
    <cellStyle name="Normal 5 3 4 4 3 5" xfId="31848"/>
    <cellStyle name="Normal 5 3 4 4 4" xfId="4748"/>
    <cellStyle name="Normal 5 3 4 4 4 2" xfId="12013"/>
    <cellStyle name="Normal 5 3 4 4 4 2 2" xfId="26391"/>
    <cellStyle name="Normal 5 3 4 4 4 2 2 2" xfId="55125"/>
    <cellStyle name="Normal 5 3 4 4 4 2 3" xfId="40801"/>
    <cellStyle name="Normal 5 3 4 4 4 3" xfId="19228"/>
    <cellStyle name="Normal 5 3 4 4 4 3 2" xfId="47963"/>
    <cellStyle name="Normal 5 3 4 4 4 4" xfId="33639"/>
    <cellStyle name="Normal 5 3 4 4 5" xfId="8420"/>
    <cellStyle name="Normal 5 3 4 4 5 2" xfId="22809"/>
    <cellStyle name="Normal 5 3 4 4 5 2 2" xfId="51544"/>
    <cellStyle name="Normal 5 3 4 4 5 3" xfId="37220"/>
    <cellStyle name="Normal 5 3 4 4 6" xfId="15646"/>
    <cellStyle name="Normal 5 3 4 4 6 2" xfId="44382"/>
    <cellStyle name="Normal 5 3 4 4 7" xfId="30058"/>
    <cellStyle name="Normal 5 3 4 5" xfId="1528"/>
    <cellStyle name="Normal 5 3 4 5 2" xfId="3332"/>
    <cellStyle name="Normal 5 3 4 5 2 2" xfId="6991"/>
    <cellStyle name="Normal 5 3 4 5 2 2 2" xfId="14251"/>
    <cellStyle name="Normal 5 3 4 5 2 2 2 2" xfId="28629"/>
    <cellStyle name="Normal 5 3 4 5 2 2 2 2 2" xfId="57363"/>
    <cellStyle name="Normal 5 3 4 5 2 2 2 3" xfId="43039"/>
    <cellStyle name="Normal 5 3 4 5 2 2 3" xfId="21466"/>
    <cellStyle name="Normal 5 3 4 5 2 2 3 2" xfId="50201"/>
    <cellStyle name="Normal 5 3 4 5 2 2 4" xfId="35877"/>
    <cellStyle name="Normal 5 3 4 5 2 3" xfId="10664"/>
    <cellStyle name="Normal 5 3 4 5 2 3 2" xfId="25047"/>
    <cellStyle name="Normal 5 3 4 5 2 3 2 2" xfId="53782"/>
    <cellStyle name="Normal 5 3 4 5 2 3 3" xfId="39458"/>
    <cellStyle name="Normal 5 3 4 5 2 4" xfId="17884"/>
    <cellStyle name="Normal 5 3 4 5 2 4 2" xfId="46620"/>
    <cellStyle name="Normal 5 3 4 5 2 5" xfId="32296"/>
    <cellStyle name="Normal 5 3 4 5 3" xfId="5201"/>
    <cellStyle name="Normal 5 3 4 5 3 2" xfId="12461"/>
    <cellStyle name="Normal 5 3 4 5 3 2 2" xfId="26839"/>
    <cellStyle name="Normal 5 3 4 5 3 2 2 2" xfId="55573"/>
    <cellStyle name="Normal 5 3 4 5 3 2 3" xfId="41249"/>
    <cellStyle name="Normal 5 3 4 5 3 3" xfId="19676"/>
    <cellStyle name="Normal 5 3 4 5 3 3 2" xfId="48411"/>
    <cellStyle name="Normal 5 3 4 5 3 4" xfId="34087"/>
    <cellStyle name="Normal 5 3 4 5 4" xfId="8874"/>
    <cellStyle name="Normal 5 3 4 5 4 2" xfId="23257"/>
    <cellStyle name="Normal 5 3 4 5 4 2 2" xfId="51992"/>
    <cellStyle name="Normal 5 3 4 5 4 3" xfId="37668"/>
    <cellStyle name="Normal 5 3 4 5 5" xfId="16094"/>
    <cellStyle name="Normal 5 3 4 5 5 2" xfId="44830"/>
    <cellStyle name="Normal 5 3 4 5 6" xfId="30506"/>
    <cellStyle name="Normal 5 3 4 6" xfId="2436"/>
    <cellStyle name="Normal 5 3 4 6 2" xfId="6096"/>
    <cellStyle name="Normal 5 3 4 6 2 2" xfId="13356"/>
    <cellStyle name="Normal 5 3 4 6 2 2 2" xfId="27734"/>
    <cellStyle name="Normal 5 3 4 6 2 2 2 2" xfId="56468"/>
    <cellStyle name="Normal 5 3 4 6 2 2 3" xfId="42144"/>
    <cellStyle name="Normal 5 3 4 6 2 3" xfId="20571"/>
    <cellStyle name="Normal 5 3 4 6 2 3 2" xfId="49306"/>
    <cellStyle name="Normal 5 3 4 6 2 4" xfId="34982"/>
    <cellStyle name="Normal 5 3 4 6 3" xfId="9769"/>
    <cellStyle name="Normal 5 3 4 6 3 2" xfId="24152"/>
    <cellStyle name="Normal 5 3 4 6 3 2 2" xfId="52887"/>
    <cellStyle name="Normal 5 3 4 6 3 3" xfId="38563"/>
    <cellStyle name="Normal 5 3 4 6 4" xfId="16989"/>
    <cellStyle name="Normal 5 3 4 6 4 2" xfId="45725"/>
    <cellStyle name="Normal 5 3 4 6 5" xfId="31401"/>
    <cellStyle name="Normal 5 3 4 7" xfId="4295"/>
    <cellStyle name="Normal 5 3 4 7 2" xfId="11565"/>
    <cellStyle name="Normal 5 3 4 7 2 2" xfId="25944"/>
    <cellStyle name="Normal 5 3 4 7 2 2 2" xfId="54678"/>
    <cellStyle name="Normal 5 3 4 7 2 3" xfId="40354"/>
    <cellStyle name="Normal 5 3 4 7 3" xfId="18781"/>
    <cellStyle name="Normal 5 3 4 7 3 2" xfId="47516"/>
    <cellStyle name="Normal 5 3 4 7 4" xfId="33192"/>
    <cellStyle name="Normal 5 3 4 8" xfId="7964"/>
    <cellStyle name="Normal 5 3 4 8 2" xfId="22362"/>
    <cellStyle name="Normal 5 3 4 8 2 2" xfId="51097"/>
    <cellStyle name="Normal 5 3 4 8 3" xfId="36773"/>
    <cellStyle name="Normal 5 3 4 9" xfId="15199"/>
    <cellStyle name="Normal 5 3 4 9 2" xfId="43935"/>
    <cellStyle name="Normal 5 3 5" xfId="542"/>
    <cellStyle name="Normal 5 3 5 2" xfId="836"/>
    <cellStyle name="Normal 5 3 5 2 2" xfId="1284"/>
    <cellStyle name="Normal 5 3 5 2 2 2" xfId="2267"/>
    <cellStyle name="Normal 5 3 5 2 2 2 2" xfId="4059"/>
    <cellStyle name="Normal 5 3 5 2 2 2 2 2" xfId="7718"/>
    <cellStyle name="Normal 5 3 5 2 2 2 2 2 2" xfId="14978"/>
    <cellStyle name="Normal 5 3 5 2 2 2 2 2 2 2" xfId="29356"/>
    <cellStyle name="Normal 5 3 5 2 2 2 2 2 2 2 2" xfId="58090"/>
    <cellStyle name="Normal 5 3 5 2 2 2 2 2 2 3" xfId="43766"/>
    <cellStyle name="Normal 5 3 5 2 2 2 2 2 3" xfId="22193"/>
    <cellStyle name="Normal 5 3 5 2 2 2 2 2 3 2" xfId="50928"/>
    <cellStyle name="Normal 5 3 5 2 2 2 2 2 4" xfId="36604"/>
    <cellStyle name="Normal 5 3 5 2 2 2 2 3" xfId="11391"/>
    <cellStyle name="Normal 5 3 5 2 2 2 2 3 2" xfId="25774"/>
    <cellStyle name="Normal 5 3 5 2 2 2 2 3 2 2" xfId="54509"/>
    <cellStyle name="Normal 5 3 5 2 2 2 2 3 3" xfId="40185"/>
    <cellStyle name="Normal 5 3 5 2 2 2 2 4" xfId="18611"/>
    <cellStyle name="Normal 5 3 5 2 2 2 2 4 2" xfId="47347"/>
    <cellStyle name="Normal 5 3 5 2 2 2 2 5" xfId="33023"/>
    <cellStyle name="Normal 5 3 5 2 2 2 3" xfId="5928"/>
    <cellStyle name="Normal 5 3 5 2 2 2 3 2" xfId="13188"/>
    <cellStyle name="Normal 5 3 5 2 2 2 3 2 2" xfId="27566"/>
    <cellStyle name="Normal 5 3 5 2 2 2 3 2 2 2" xfId="56300"/>
    <cellStyle name="Normal 5 3 5 2 2 2 3 2 3" xfId="41976"/>
    <cellStyle name="Normal 5 3 5 2 2 2 3 3" xfId="20403"/>
    <cellStyle name="Normal 5 3 5 2 2 2 3 3 2" xfId="49138"/>
    <cellStyle name="Normal 5 3 5 2 2 2 3 4" xfId="34814"/>
    <cellStyle name="Normal 5 3 5 2 2 2 4" xfId="9601"/>
    <cellStyle name="Normal 5 3 5 2 2 2 4 2" xfId="23984"/>
    <cellStyle name="Normal 5 3 5 2 2 2 4 2 2" xfId="52719"/>
    <cellStyle name="Normal 5 3 5 2 2 2 4 3" xfId="38395"/>
    <cellStyle name="Normal 5 3 5 2 2 2 5" xfId="16821"/>
    <cellStyle name="Normal 5 3 5 2 2 2 5 2" xfId="45557"/>
    <cellStyle name="Normal 5 3 5 2 2 2 6" xfId="31233"/>
    <cellStyle name="Normal 5 3 5 2 2 3" xfId="3163"/>
    <cellStyle name="Normal 5 3 5 2 2 3 2" xfId="6823"/>
    <cellStyle name="Normal 5 3 5 2 2 3 2 2" xfId="14083"/>
    <cellStyle name="Normal 5 3 5 2 2 3 2 2 2" xfId="28461"/>
    <cellStyle name="Normal 5 3 5 2 2 3 2 2 2 2" xfId="57195"/>
    <cellStyle name="Normal 5 3 5 2 2 3 2 2 3" xfId="42871"/>
    <cellStyle name="Normal 5 3 5 2 2 3 2 3" xfId="21298"/>
    <cellStyle name="Normal 5 3 5 2 2 3 2 3 2" xfId="50033"/>
    <cellStyle name="Normal 5 3 5 2 2 3 2 4" xfId="35709"/>
    <cellStyle name="Normal 5 3 5 2 2 3 3" xfId="10496"/>
    <cellStyle name="Normal 5 3 5 2 2 3 3 2" xfId="24879"/>
    <cellStyle name="Normal 5 3 5 2 2 3 3 2 2" xfId="53614"/>
    <cellStyle name="Normal 5 3 5 2 2 3 3 3" xfId="39290"/>
    <cellStyle name="Normal 5 3 5 2 2 3 4" xfId="17716"/>
    <cellStyle name="Normal 5 3 5 2 2 3 4 2" xfId="46452"/>
    <cellStyle name="Normal 5 3 5 2 2 3 5" xfId="32128"/>
    <cellStyle name="Normal 5 3 5 2 2 4" xfId="5028"/>
    <cellStyle name="Normal 5 3 5 2 2 4 2" xfId="12293"/>
    <cellStyle name="Normal 5 3 5 2 2 4 2 2" xfId="26671"/>
    <cellStyle name="Normal 5 3 5 2 2 4 2 2 2" xfId="55405"/>
    <cellStyle name="Normal 5 3 5 2 2 4 2 3" xfId="41081"/>
    <cellStyle name="Normal 5 3 5 2 2 4 3" xfId="19508"/>
    <cellStyle name="Normal 5 3 5 2 2 4 3 2" xfId="48243"/>
    <cellStyle name="Normal 5 3 5 2 2 4 4" xfId="33919"/>
    <cellStyle name="Normal 5 3 5 2 2 5" xfId="8700"/>
    <cellStyle name="Normal 5 3 5 2 2 5 2" xfId="23089"/>
    <cellStyle name="Normal 5 3 5 2 2 5 2 2" xfId="51824"/>
    <cellStyle name="Normal 5 3 5 2 2 5 3" xfId="37500"/>
    <cellStyle name="Normal 5 3 5 2 2 6" xfId="15926"/>
    <cellStyle name="Normal 5 3 5 2 2 6 2" xfId="44662"/>
    <cellStyle name="Normal 5 3 5 2 2 7" xfId="30338"/>
    <cellStyle name="Normal 5 3 5 2 3" xfId="1820"/>
    <cellStyle name="Normal 5 3 5 2 3 2" xfId="3612"/>
    <cellStyle name="Normal 5 3 5 2 3 2 2" xfId="7271"/>
    <cellStyle name="Normal 5 3 5 2 3 2 2 2" xfId="14531"/>
    <cellStyle name="Normal 5 3 5 2 3 2 2 2 2" xfId="28909"/>
    <cellStyle name="Normal 5 3 5 2 3 2 2 2 2 2" xfId="57643"/>
    <cellStyle name="Normal 5 3 5 2 3 2 2 2 3" xfId="43319"/>
    <cellStyle name="Normal 5 3 5 2 3 2 2 3" xfId="21746"/>
    <cellStyle name="Normal 5 3 5 2 3 2 2 3 2" xfId="50481"/>
    <cellStyle name="Normal 5 3 5 2 3 2 2 4" xfId="36157"/>
    <cellStyle name="Normal 5 3 5 2 3 2 3" xfId="10944"/>
    <cellStyle name="Normal 5 3 5 2 3 2 3 2" xfId="25327"/>
    <cellStyle name="Normal 5 3 5 2 3 2 3 2 2" xfId="54062"/>
    <cellStyle name="Normal 5 3 5 2 3 2 3 3" xfId="39738"/>
    <cellStyle name="Normal 5 3 5 2 3 2 4" xfId="18164"/>
    <cellStyle name="Normal 5 3 5 2 3 2 4 2" xfId="46900"/>
    <cellStyle name="Normal 5 3 5 2 3 2 5" xfId="32576"/>
    <cellStyle name="Normal 5 3 5 2 3 3" xfId="5481"/>
    <cellStyle name="Normal 5 3 5 2 3 3 2" xfId="12741"/>
    <cellStyle name="Normal 5 3 5 2 3 3 2 2" xfId="27119"/>
    <cellStyle name="Normal 5 3 5 2 3 3 2 2 2" xfId="55853"/>
    <cellStyle name="Normal 5 3 5 2 3 3 2 3" xfId="41529"/>
    <cellStyle name="Normal 5 3 5 2 3 3 3" xfId="19956"/>
    <cellStyle name="Normal 5 3 5 2 3 3 3 2" xfId="48691"/>
    <cellStyle name="Normal 5 3 5 2 3 3 4" xfId="34367"/>
    <cellStyle name="Normal 5 3 5 2 3 4" xfId="9154"/>
    <cellStyle name="Normal 5 3 5 2 3 4 2" xfId="23537"/>
    <cellStyle name="Normal 5 3 5 2 3 4 2 2" xfId="52272"/>
    <cellStyle name="Normal 5 3 5 2 3 4 3" xfId="37948"/>
    <cellStyle name="Normal 5 3 5 2 3 5" xfId="16374"/>
    <cellStyle name="Normal 5 3 5 2 3 5 2" xfId="45110"/>
    <cellStyle name="Normal 5 3 5 2 3 6" xfId="30786"/>
    <cellStyle name="Normal 5 3 5 2 4" xfId="2716"/>
    <cellStyle name="Normal 5 3 5 2 4 2" xfId="6376"/>
    <cellStyle name="Normal 5 3 5 2 4 2 2" xfId="13636"/>
    <cellStyle name="Normal 5 3 5 2 4 2 2 2" xfId="28014"/>
    <cellStyle name="Normal 5 3 5 2 4 2 2 2 2" xfId="56748"/>
    <cellStyle name="Normal 5 3 5 2 4 2 2 3" xfId="42424"/>
    <cellStyle name="Normal 5 3 5 2 4 2 3" xfId="20851"/>
    <cellStyle name="Normal 5 3 5 2 4 2 3 2" xfId="49586"/>
    <cellStyle name="Normal 5 3 5 2 4 2 4" xfId="35262"/>
    <cellStyle name="Normal 5 3 5 2 4 3" xfId="10049"/>
    <cellStyle name="Normal 5 3 5 2 4 3 2" xfId="24432"/>
    <cellStyle name="Normal 5 3 5 2 4 3 2 2" xfId="53167"/>
    <cellStyle name="Normal 5 3 5 2 4 3 3" xfId="38843"/>
    <cellStyle name="Normal 5 3 5 2 4 4" xfId="17269"/>
    <cellStyle name="Normal 5 3 5 2 4 4 2" xfId="46005"/>
    <cellStyle name="Normal 5 3 5 2 4 5" xfId="31681"/>
    <cellStyle name="Normal 5 3 5 2 5" xfId="4581"/>
    <cellStyle name="Normal 5 3 5 2 5 2" xfId="11846"/>
    <cellStyle name="Normal 5 3 5 2 5 2 2" xfId="26224"/>
    <cellStyle name="Normal 5 3 5 2 5 2 2 2" xfId="54958"/>
    <cellStyle name="Normal 5 3 5 2 5 2 3" xfId="40634"/>
    <cellStyle name="Normal 5 3 5 2 5 3" xfId="19061"/>
    <cellStyle name="Normal 5 3 5 2 5 3 2" xfId="47796"/>
    <cellStyle name="Normal 5 3 5 2 5 4" xfId="33472"/>
    <cellStyle name="Normal 5 3 5 2 6" xfId="8253"/>
    <cellStyle name="Normal 5 3 5 2 6 2" xfId="22642"/>
    <cellStyle name="Normal 5 3 5 2 6 2 2" xfId="51377"/>
    <cellStyle name="Normal 5 3 5 2 6 3" xfId="37053"/>
    <cellStyle name="Normal 5 3 5 2 7" xfId="15479"/>
    <cellStyle name="Normal 5 3 5 2 7 2" xfId="44215"/>
    <cellStyle name="Normal 5 3 5 2 8" xfId="29891"/>
    <cellStyle name="Normal 5 3 5 3" xfId="1060"/>
    <cellStyle name="Normal 5 3 5 3 2" xfId="2043"/>
    <cellStyle name="Normal 5 3 5 3 2 2" xfId="3835"/>
    <cellStyle name="Normal 5 3 5 3 2 2 2" xfId="7494"/>
    <cellStyle name="Normal 5 3 5 3 2 2 2 2" xfId="14754"/>
    <cellStyle name="Normal 5 3 5 3 2 2 2 2 2" xfId="29132"/>
    <cellStyle name="Normal 5 3 5 3 2 2 2 2 2 2" xfId="57866"/>
    <cellStyle name="Normal 5 3 5 3 2 2 2 2 3" xfId="43542"/>
    <cellStyle name="Normal 5 3 5 3 2 2 2 3" xfId="21969"/>
    <cellStyle name="Normal 5 3 5 3 2 2 2 3 2" xfId="50704"/>
    <cellStyle name="Normal 5 3 5 3 2 2 2 4" xfId="36380"/>
    <cellStyle name="Normal 5 3 5 3 2 2 3" xfId="11167"/>
    <cellStyle name="Normal 5 3 5 3 2 2 3 2" xfId="25550"/>
    <cellStyle name="Normal 5 3 5 3 2 2 3 2 2" xfId="54285"/>
    <cellStyle name="Normal 5 3 5 3 2 2 3 3" xfId="39961"/>
    <cellStyle name="Normal 5 3 5 3 2 2 4" xfId="18387"/>
    <cellStyle name="Normal 5 3 5 3 2 2 4 2" xfId="47123"/>
    <cellStyle name="Normal 5 3 5 3 2 2 5" xfId="32799"/>
    <cellStyle name="Normal 5 3 5 3 2 3" xfId="5704"/>
    <cellStyle name="Normal 5 3 5 3 2 3 2" xfId="12964"/>
    <cellStyle name="Normal 5 3 5 3 2 3 2 2" xfId="27342"/>
    <cellStyle name="Normal 5 3 5 3 2 3 2 2 2" xfId="56076"/>
    <cellStyle name="Normal 5 3 5 3 2 3 2 3" xfId="41752"/>
    <cellStyle name="Normal 5 3 5 3 2 3 3" xfId="20179"/>
    <cellStyle name="Normal 5 3 5 3 2 3 3 2" xfId="48914"/>
    <cellStyle name="Normal 5 3 5 3 2 3 4" xfId="34590"/>
    <cellStyle name="Normal 5 3 5 3 2 4" xfId="9377"/>
    <cellStyle name="Normal 5 3 5 3 2 4 2" xfId="23760"/>
    <cellStyle name="Normal 5 3 5 3 2 4 2 2" xfId="52495"/>
    <cellStyle name="Normal 5 3 5 3 2 4 3" xfId="38171"/>
    <cellStyle name="Normal 5 3 5 3 2 5" xfId="16597"/>
    <cellStyle name="Normal 5 3 5 3 2 5 2" xfId="45333"/>
    <cellStyle name="Normal 5 3 5 3 2 6" xfId="31009"/>
    <cellStyle name="Normal 5 3 5 3 3" xfId="2939"/>
    <cellStyle name="Normal 5 3 5 3 3 2" xfId="6599"/>
    <cellStyle name="Normal 5 3 5 3 3 2 2" xfId="13859"/>
    <cellStyle name="Normal 5 3 5 3 3 2 2 2" xfId="28237"/>
    <cellStyle name="Normal 5 3 5 3 3 2 2 2 2" xfId="56971"/>
    <cellStyle name="Normal 5 3 5 3 3 2 2 3" xfId="42647"/>
    <cellStyle name="Normal 5 3 5 3 3 2 3" xfId="21074"/>
    <cellStyle name="Normal 5 3 5 3 3 2 3 2" xfId="49809"/>
    <cellStyle name="Normal 5 3 5 3 3 2 4" xfId="35485"/>
    <cellStyle name="Normal 5 3 5 3 3 3" xfId="10272"/>
    <cellStyle name="Normal 5 3 5 3 3 3 2" xfId="24655"/>
    <cellStyle name="Normal 5 3 5 3 3 3 2 2" xfId="53390"/>
    <cellStyle name="Normal 5 3 5 3 3 3 3" xfId="39066"/>
    <cellStyle name="Normal 5 3 5 3 3 4" xfId="17492"/>
    <cellStyle name="Normal 5 3 5 3 3 4 2" xfId="46228"/>
    <cellStyle name="Normal 5 3 5 3 3 5" xfId="31904"/>
    <cellStyle name="Normal 5 3 5 3 4" xfId="4804"/>
    <cellStyle name="Normal 5 3 5 3 4 2" xfId="12069"/>
    <cellStyle name="Normal 5 3 5 3 4 2 2" xfId="26447"/>
    <cellStyle name="Normal 5 3 5 3 4 2 2 2" xfId="55181"/>
    <cellStyle name="Normal 5 3 5 3 4 2 3" xfId="40857"/>
    <cellStyle name="Normal 5 3 5 3 4 3" xfId="19284"/>
    <cellStyle name="Normal 5 3 5 3 4 3 2" xfId="48019"/>
    <cellStyle name="Normal 5 3 5 3 4 4" xfId="33695"/>
    <cellStyle name="Normal 5 3 5 3 5" xfId="8476"/>
    <cellStyle name="Normal 5 3 5 3 5 2" xfId="22865"/>
    <cellStyle name="Normal 5 3 5 3 5 2 2" xfId="51600"/>
    <cellStyle name="Normal 5 3 5 3 5 3" xfId="37276"/>
    <cellStyle name="Normal 5 3 5 3 6" xfId="15702"/>
    <cellStyle name="Normal 5 3 5 3 6 2" xfId="44438"/>
    <cellStyle name="Normal 5 3 5 3 7" xfId="30114"/>
    <cellStyle name="Normal 5 3 5 4" xfId="1591"/>
    <cellStyle name="Normal 5 3 5 4 2" xfId="3388"/>
    <cellStyle name="Normal 5 3 5 4 2 2" xfId="7047"/>
    <cellStyle name="Normal 5 3 5 4 2 2 2" xfId="14307"/>
    <cellStyle name="Normal 5 3 5 4 2 2 2 2" xfId="28685"/>
    <cellStyle name="Normal 5 3 5 4 2 2 2 2 2" xfId="57419"/>
    <cellStyle name="Normal 5 3 5 4 2 2 2 3" xfId="43095"/>
    <cellStyle name="Normal 5 3 5 4 2 2 3" xfId="21522"/>
    <cellStyle name="Normal 5 3 5 4 2 2 3 2" xfId="50257"/>
    <cellStyle name="Normal 5 3 5 4 2 2 4" xfId="35933"/>
    <cellStyle name="Normal 5 3 5 4 2 3" xfId="10720"/>
    <cellStyle name="Normal 5 3 5 4 2 3 2" xfId="25103"/>
    <cellStyle name="Normal 5 3 5 4 2 3 2 2" xfId="53838"/>
    <cellStyle name="Normal 5 3 5 4 2 3 3" xfId="39514"/>
    <cellStyle name="Normal 5 3 5 4 2 4" xfId="17940"/>
    <cellStyle name="Normal 5 3 5 4 2 4 2" xfId="46676"/>
    <cellStyle name="Normal 5 3 5 4 2 5" xfId="32352"/>
    <cellStyle name="Normal 5 3 5 4 3" xfId="5257"/>
    <cellStyle name="Normal 5 3 5 4 3 2" xfId="12517"/>
    <cellStyle name="Normal 5 3 5 4 3 2 2" xfId="26895"/>
    <cellStyle name="Normal 5 3 5 4 3 2 2 2" xfId="55629"/>
    <cellStyle name="Normal 5 3 5 4 3 2 3" xfId="41305"/>
    <cellStyle name="Normal 5 3 5 4 3 3" xfId="19732"/>
    <cellStyle name="Normal 5 3 5 4 3 3 2" xfId="48467"/>
    <cellStyle name="Normal 5 3 5 4 3 4" xfId="34143"/>
    <cellStyle name="Normal 5 3 5 4 4" xfId="8930"/>
    <cellStyle name="Normal 5 3 5 4 4 2" xfId="23313"/>
    <cellStyle name="Normal 5 3 5 4 4 2 2" xfId="52048"/>
    <cellStyle name="Normal 5 3 5 4 4 3" xfId="37724"/>
    <cellStyle name="Normal 5 3 5 4 5" xfId="16150"/>
    <cellStyle name="Normal 5 3 5 4 5 2" xfId="44886"/>
    <cellStyle name="Normal 5 3 5 4 6" xfId="30562"/>
    <cellStyle name="Normal 5 3 5 5" xfId="2492"/>
    <cellStyle name="Normal 5 3 5 5 2" xfId="6152"/>
    <cellStyle name="Normal 5 3 5 5 2 2" xfId="13412"/>
    <cellStyle name="Normal 5 3 5 5 2 2 2" xfId="27790"/>
    <cellStyle name="Normal 5 3 5 5 2 2 2 2" xfId="56524"/>
    <cellStyle name="Normal 5 3 5 5 2 2 3" xfId="42200"/>
    <cellStyle name="Normal 5 3 5 5 2 3" xfId="20627"/>
    <cellStyle name="Normal 5 3 5 5 2 3 2" xfId="49362"/>
    <cellStyle name="Normal 5 3 5 5 2 4" xfId="35038"/>
    <cellStyle name="Normal 5 3 5 5 3" xfId="9825"/>
    <cellStyle name="Normal 5 3 5 5 3 2" xfId="24208"/>
    <cellStyle name="Normal 5 3 5 5 3 2 2" xfId="52943"/>
    <cellStyle name="Normal 5 3 5 5 3 3" xfId="38619"/>
    <cellStyle name="Normal 5 3 5 5 4" xfId="17045"/>
    <cellStyle name="Normal 5 3 5 5 4 2" xfId="45781"/>
    <cellStyle name="Normal 5 3 5 5 5" xfId="31457"/>
    <cellStyle name="Normal 5 3 5 6" xfId="4354"/>
    <cellStyle name="Normal 5 3 5 6 2" xfId="11622"/>
    <cellStyle name="Normal 5 3 5 6 2 2" xfId="26000"/>
    <cellStyle name="Normal 5 3 5 6 2 2 2" xfId="54734"/>
    <cellStyle name="Normal 5 3 5 6 2 3" xfId="40410"/>
    <cellStyle name="Normal 5 3 5 6 3" xfId="18837"/>
    <cellStyle name="Normal 5 3 5 6 3 2" xfId="47572"/>
    <cellStyle name="Normal 5 3 5 6 4" xfId="33248"/>
    <cellStyle name="Normal 5 3 5 7" xfId="8025"/>
    <cellStyle name="Normal 5 3 5 7 2" xfId="22418"/>
    <cellStyle name="Normal 5 3 5 7 2 2" xfId="51153"/>
    <cellStyle name="Normal 5 3 5 7 3" xfId="36829"/>
    <cellStyle name="Normal 5 3 5 8" xfId="15255"/>
    <cellStyle name="Normal 5 3 5 8 2" xfId="43991"/>
    <cellStyle name="Normal 5 3 5 9" xfId="29667"/>
    <cellStyle name="Normal 5 3 6" xfId="721"/>
    <cellStyle name="Normal 5 3 6 2" xfId="1172"/>
    <cellStyle name="Normal 5 3 6 2 2" xfId="2155"/>
    <cellStyle name="Normal 5 3 6 2 2 2" xfId="3947"/>
    <cellStyle name="Normal 5 3 6 2 2 2 2" xfId="7606"/>
    <cellStyle name="Normal 5 3 6 2 2 2 2 2" xfId="14866"/>
    <cellStyle name="Normal 5 3 6 2 2 2 2 2 2" xfId="29244"/>
    <cellStyle name="Normal 5 3 6 2 2 2 2 2 2 2" xfId="57978"/>
    <cellStyle name="Normal 5 3 6 2 2 2 2 2 3" xfId="43654"/>
    <cellStyle name="Normal 5 3 6 2 2 2 2 3" xfId="22081"/>
    <cellStyle name="Normal 5 3 6 2 2 2 2 3 2" xfId="50816"/>
    <cellStyle name="Normal 5 3 6 2 2 2 2 4" xfId="36492"/>
    <cellStyle name="Normal 5 3 6 2 2 2 3" xfId="11279"/>
    <cellStyle name="Normal 5 3 6 2 2 2 3 2" xfId="25662"/>
    <cellStyle name="Normal 5 3 6 2 2 2 3 2 2" xfId="54397"/>
    <cellStyle name="Normal 5 3 6 2 2 2 3 3" xfId="40073"/>
    <cellStyle name="Normal 5 3 6 2 2 2 4" xfId="18499"/>
    <cellStyle name="Normal 5 3 6 2 2 2 4 2" xfId="47235"/>
    <cellStyle name="Normal 5 3 6 2 2 2 5" xfId="32911"/>
    <cellStyle name="Normal 5 3 6 2 2 3" xfId="5816"/>
    <cellStyle name="Normal 5 3 6 2 2 3 2" xfId="13076"/>
    <cellStyle name="Normal 5 3 6 2 2 3 2 2" xfId="27454"/>
    <cellStyle name="Normal 5 3 6 2 2 3 2 2 2" xfId="56188"/>
    <cellStyle name="Normal 5 3 6 2 2 3 2 3" xfId="41864"/>
    <cellStyle name="Normal 5 3 6 2 2 3 3" xfId="20291"/>
    <cellStyle name="Normal 5 3 6 2 2 3 3 2" xfId="49026"/>
    <cellStyle name="Normal 5 3 6 2 2 3 4" xfId="34702"/>
    <cellStyle name="Normal 5 3 6 2 2 4" xfId="9489"/>
    <cellStyle name="Normal 5 3 6 2 2 4 2" xfId="23872"/>
    <cellStyle name="Normal 5 3 6 2 2 4 2 2" xfId="52607"/>
    <cellStyle name="Normal 5 3 6 2 2 4 3" xfId="38283"/>
    <cellStyle name="Normal 5 3 6 2 2 5" xfId="16709"/>
    <cellStyle name="Normal 5 3 6 2 2 5 2" xfId="45445"/>
    <cellStyle name="Normal 5 3 6 2 2 6" xfId="31121"/>
    <cellStyle name="Normal 5 3 6 2 3" xfId="3051"/>
    <cellStyle name="Normal 5 3 6 2 3 2" xfId="6711"/>
    <cellStyle name="Normal 5 3 6 2 3 2 2" xfId="13971"/>
    <cellStyle name="Normal 5 3 6 2 3 2 2 2" xfId="28349"/>
    <cellStyle name="Normal 5 3 6 2 3 2 2 2 2" xfId="57083"/>
    <cellStyle name="Normal 5 3 6 2 3 2 2 3" xfId="42759"/>
    <cellStyle name="Normal 5 3 6 2 3 2 3" xfId="21186"/>
    <cellStyle name="Normal 5 3 6 2 3 2 3 2" xfId="49921"/>
    <cellStyle name="Normal 5 3 6 2 3 2 4" xfId="35597"/>
    <cellStyle name="Normal 5 3 6 2 3 3" xfId="10384"/>
    <cellStyle name="Normal 5 3 6 2 3 3 2" xfId="24767"/>
    <cellStyle name="Normal 5 3 6 2 3 3 2 2" xfId="53502"/>
    <cellStyle name="Normal 5 3 6 2 3 3 3" xfId="39178"/>
    <cellStyle name="Normal 5 3 6 2 3 4" xfId="17604"/>
    <cellStyle name="Normal 5 3 6 2 3 4 2" xfId="46340"/>
    <cellStyle name="Normal 5 3 6 2 3 5" xfId="32016"/>
    <cellStyle name="Normal 5 3 6 2 4" xfId="4916"/>
    <cellStyle name="Normal 5 3 6 2 4 2" xfId="12181"/>
    <cellStyle name="Normal 5 3 6 2 4 2 2" xfId="26559"/>
    <cellStyle name="Normal 5 3 6 2 4 2 2 2" xfId="55293"/>
    <cellStyle name="Normal 5 3 6 2 4 2 3" xfId="40969"/>
    <cellStyle name="Normal 5 3 6 2 4 3" xfId="19396"/>
    <cellStyle name="Normal 5 3 6 2 4 3 2" xfId="48131"/>
    <cellStyle name="Normal 5 3 6 2 4 4" xfId="33807"/>
    <cellStyle name="Normal 5 3 6 2 5" xfId="8588"/>
    <cellStyle name="Normal 5 3 6 2 5 2" xfId="22977"/>
    <cellStyle name="Normal 5 3 6 2 5 2 2" xfId="51712"/>
    <cellStyle name="Normal 5 3 6 2 5 3" xfId="37388"/>
    <cellStyle name="Normal 5 3 6 2 6" xfId="15814"/>
    <cellStyle name="Normal 5 3 6 2 6 2" xfId="44550"/>
    <cellStyle name="Normal 5 3 6 2 7" xfId="30226"/>
    <cellStyle name="Normal 5 3 6 3" xfId="1708"/>
    <cellStyle name="Normal 5 3 6 3 2" xfId="3500"/>
    <cellStyle name="Normal 5 3 6 3 2 2" xfId="7159"/>
    <cellStyle name="Normal 5 3 6 3 2 2 2" xfId="14419"/>
    <cellStyle name="Normal 5 3 6 3 2 2 2 2" xfId="28797"/>
    <cellStyle name="Normal 5 3 6 3 2 2 2 2 2" xfId="57531"/>
    <cellStyle name="Normal 5 3 6 3 2 2 2 3" xfId="43207"/>
    <cellStyle name="Normal 5 3 6 3 2 2 3" xfId="21634"/>
    <cellStyle name="Normal 5 3 6 3 2 2 3 2" xfId="50369"/>
    <cellStyle name="Normal 5 3 6 3 2 2 4" xfId="36045"/>
    <cellStyle name="Normal 5 3 6 3 2 3" xfId="10832"/>
    <cellStyle name="Normal 5 3 6 3 2 3 2" xfId="25215"/>
    <cellStyle name="Normal 5 3 6 3 2 3 2 2" xfId="53950"/>
    <cellStyle name="Normal 5 3 6 3 2 3 3" xfId="39626"/>
    <cellStyle name="Normal 5 3 6 3 2 4" xfId="18052"/>
    <cellStyle name="Normal 5 3 6 3 2 4 2" xfId="46788"/>
    <cellStyle name="Normal 5 3 6 3 2 5" xfId="32464"/>
    <cellStyle name="Normal 5 3 6 3 3" xfId="5369"/>
    <cellStyle name="Normal 5 3 6 3 3 2" xfId="12629"/>
    <cellStyle name="Normal 5 3 6 3 3 2 2" xfId="27007"/>
    <cellStyle name="Normal 5 3 6 3 3 2 2 2" xfId="55741"/>
    <cellStyle name="Normal 5 3 6 3 3 2 3" xfId="41417"/>
    <cellStyle name="Normal 5 3 6 3 3 3" xfId="19844"/>
    <cellStyle name="Normal 5 3 6 3 3 3 2" xfId="48579"/>
    <cellStyle name="Normal 5 3 6 3 3 4" xfId="34255"/>
    <cellStyle name="Normal 5 3 6 3 4" xfId="9042"/>
    <cellStyle name="Normal 5 3 6 3 4 2" xfId="23425"/>
    <cellStyle name="Normal 5 3 6 3 4 2 2" xfId="52160"/>
    <cellStyle name="Normal 5 3 6 3 4 3" xfId="37836"/>
    <cellStyle name="Normal 5 3 6 3 5" xfId="16262"/>
    <cellStyle name="Normal 5 3 6 3 5 2" xfId="44998"/>
    <cellStyle name="Normal 5 3 6 3 6" xfId="30674"/>
    <cellStyle name="Normal 5 3 6 4" xfId="2604"/>
    <cellStyle name="Normal 5 3 6 4 2" xfId="6264"/>
    <cellStyle name="Normal 5 3 6 4 2 2" xfId="13524"/>
    <cellStyle name="Normal 5 3 6 4 2 2 2" xfId="27902"/>
    <cellStyle name="Normal 5 3 6 4 2 2 2 2" xfId="56636"/>
    <cellStyle name="Normal 5 3 6 4 2 2 3" xfId="42312"/>
    <cellStyle name="Normal 5 3 6 4 2 3" xfId="20739"/>
    <cellStyle name="Normal 5 3 6 4 2 3 2" xfId="49474"/>
    <cellStyle name="Normal 5 3 6 4 2 4" xfId="35150"/>
    <cellStyle name="Normal 5 3 6 4 3" xfId="9937"/>
    <cellStyle name="Normal 5 3 6 4 3 2" xfId="24320"/>
    <cellStyle name="Normal 5 3 6 4 3 2 2" xfId="53055"/>
    <cellStyle name="Normal 5 3 6 4 3 3" xfId="38731"/>
    <cellStyle name="Normal 5 3 6 4 4" xfId="17157"/>
    <cellStyle name="Normal 5 3 6 4 4 2" xfId="45893"/>
    <cellStyle name="Normal 5 3 6 4 5" xfId="31569"/>
    <cellStyle name="Normal 5 3 6 5" xfId="4468"/>
    <cellStyle name="Normal 5 3 6 5 2" xfId="11734"/>
    <cellStyle name="Normal 5 3 6 5 2 2" xfId="26112"/>
    <cellStyle name="Normal 5 3 6 5 2 2 2" xfId="54846"/>
    <cellStyle name="Normal 5 3 6 5 2 3" xfId="40522"/>
    <cellStyle name="Normal 5 3 6 5 3" xfId="18949"/>
    <cellStyle name="Normal 5 3 6 5 3 2" xfId="47684"/>
    <cellStyle name="Normal 5 3 6 5 4" xfId="33360"/>
    <cellStyle name="Normal 5 3 6 6" xfId="8141"/>
    <cellStyle name="Normal 5 3 6 6 2" xfId="22530"/>
    <cellStyle name="Normal 5 3 6 6 2 2" xfId="51265"/>
    <cellStyle name="Normal 5 3 6 6 3" xfId="36941"/>
    <cellStyle name="Normal 5 3 6 7" xfId="15367"/>
    <cellStyle name="Normal 5 3 6 7 2" xfId="44103"/>
    <cellStyle name="Normal 5 3 6 8" xfId="29779"/>
    <cellStyle name="Normal 5 3 7" xfId="948"/>
    <cellStyle name="Normal 5 3 7 2" xfId="1931"/>
    <cellStyle name="Normal 5 3 7 2 2" xfId="3723"/>
    <cellStyle name="Normal 5 3 7 2 2 2" xfId="7382"/>
    <cellStyle name="Normal 5 3 7 2 2 2 2" xfId="14642"/>
    <cellStyle name="Normal 5 3 7 2 2 2 2 2" xfId="29020"/>
    <cellStyle name="Normal 5 3 7 2 2 2 2 2 2" xfId="57754"/>
    <cellStyle name="Normal 5 3 7 2 2 2 2 3" xfId="43430"/>
    <cellStyle name="Normal 5 3 7 2 2 2 3" xfId="21857"/>
    <cellStyle name="Normal 5 3 7 2 2 2 3 2" xfId="50592"/>
    <cellStyle name="Normal 5 3 7 2 2 2 4" xfId="36268"/>
    <cellStyle name="Normal 5 3 7 2 2 3" xfId="11055"/>
    <cellStyle name="Normal 5 3 7 2 2 3 2" xfId="25438"/>
    <cellStyle name="Normal 5 3 7 2 2 3 2 2" xfId="54173"/>
    <cellStyle name="Normal 5 3 7 2 2 3 3" xfId="39849"/>
    <cellStyle name="Normal 5 3 7 2 2 4" xfId="18275"/>
    <cellStyle name="Normal 5 3 7 2 2 4 2" xfId="47011"/>
    <cellStyle name="Normal 5 3 7 2 2 5" xfId="32687"/>
    <cellStyle name="Normal 5 3 7 2 3" xfId="5592"/>
    <cellStyle name="Normal 5 3 7 2 3 2" xfId="12852"/>
    <cellStyle name="Normal 5 3 7 2 3 2 2" xfId="27230"/>
    <cellStyle name="Normal 5 3 7 2 3 2 2 2" xfId="55964"/>
    <cellStyle name="Normal 5 3 7 2 3 2 3" xfId="41640"/>
    <cellStyle name="Normal 5 3 7 2 3 3" xfId="20067"/>
    <cellStyle name="Normal 5 3 7 2 3 3 2" xfId="48802"/>
    <cellStyle name="Normal 5 3 7 2 3 4" xfId="34478"/>
    <cellStyle name="Normal 5 3 7 2 4" xfId="9265"/>
    <cellStyle name="Normal 5 3 7 2 4 2" xfId="23648"/>
    <cellStyle name="Normal 5 3 7 2 4 2 2" xfId="52383"/>
    <cellStyle name="Normal 5 3 7 2 4 3" xfId="38059"/>
    <cellStyle name="Normal 5 3 7 2 5" xfId="16485"/>
    <cellStyle name="Normal 5 3 7 2 5 2" xfId="45221"/>
    <cellStyle name="Normal 5 3 7 2 6" xfId="30897"/>
    <cellStyle name="Normal 5 3 7 3" xfId="2827"/>
    <cellStyle name="Normal 5 3 7 3 2" xfId="6487"/>
    <cellStyle name="Normal 5 3 7 3 2 2" xfId="13747"/>
    <cellStyle name="Normal 5 3 7 3 2 2 2" xfId="28125"/>
    <cellStyle name="Normal 5 3 7 3 2 2 2 2" xfId="56859"/>
    <cellStyle name="Normal 5 3 7 3 2 2 3" xfId="42535"/>
    <cellStyle name="Normal 5 3 7 3 2 3" xfId="20962"/>
    <cellStyle name="Normal 5 3 7 3 2 3 2" xfId="49697"/>
    <cellStyle name="Normal 5 3 7 3 2 4" xfId="35373"/>
    <cellStyle name="Normal 5 3 7 3 3" xfId="10160"/>
    <cellStyle name="Normal 5 3 7 3 3 2" xfId="24543"/>
    <cellStyle name="Normal 5 3 7 3 3 2 2" xfId="53278"/>
    <cellStyle name="Normal 5 3 7 3 3 3" xfId="38954"/>
    <cellStyle name="Normal 5 3 7 3 4" xfId="17380"/>
    <cellStyle name="Normal 5 3 7 3 4 2" xfId="46116"/>
    <cellStyle name="Normal 5 3 7 3 5" xfId="31792"/>
    <cellStyle name="Normal 5 3 7 4" xfId="4692"/>
    <cellStyle name="Normal 5 3 7 4 2" xfId="11957"/>
    <cellStyle name="Normal 5 3 7 4 2 2" xfId="26335"/>
    <cellStyle name="Normal 5 3 7 4 2 2 2" xfId="55069"/>
    <cellStyle name="Normal 5 3 7 4 2 3" xfId="40745"/>
    <cellStyle name="Normal 5 3 7 4 3" xfId="19172"/>
    <cellStyle name="Normal 5 3 7 4 3 2" xfId="47907"/>
    <cellStyle name="Normal 5 3 7 4 4" xfId="33583"/>
    <cellStyle name="Normal 5 3 7 5" xfId="8364"/>
    <cellStyle name="Normal 5 3 7 5 2" xfId="22753"/>
    <cellStyle name="Normal 5 3 7 5 2 2" xfId="51488"/>
    <cellStyle name="Normal 5 3 7 5 3" xfId="37164"/>
    <cellStyle name="Normal 5 3 7 6" xfId="15590"/>
    <cellStyle name="Normal 5 3 7 6 2" xfId="44326"/>
    <cellStyle name="Normal 5 3 7 7" xfId="30002"/>
    <cellStyle name="Normal 5 3 8" xfId="1452"/>
    <cellStyle name="Normal 5 3 8 2" xfId="3276"/>
    <cellStyle name="Normal 5 3 8 2 2" xfId="6935"/>
    <cellStyle name="Normal 5 3 8 2 2 2" xfId="14195"/>
    <cellStyle name="Normal 5 3 8 2 2 2 2" xfId="28573"/>
    <cellStyle name="Normal 5 3 8 2 2 2 2 2" xfId="57307"/>
    <cellStyle name="Normal 5 3 8 2 2 2 3" xfId="42983"/>
    <cellStyle name="Normal 5 3 8 2 2 3" xfId="21410"/>
    <cellStyle name="Normal 5 3 8 2 2 3 2" xfId="50145"/>
    <cellStyle name="Normal 5 3 8 2 2 4" xfId="35821"/>
    <cellStyle name="Normal 5 3 8 2 3" xfId="10608"/>
    <cellStyle name="Normal 5 3 8 2 3 2" xfId="24991"/>
    <cellStyle name="Normal 5 3 8 2 3 2 2" xfId="53726"/>
    <cellStyle name="Normal 5 3 8 2 3 3" xfId="39402"/>
    <cellStyle name="Normal 5 3 8 2 4" xfId="17828"/>
    <cellStyle name="Normal 5 3 8 2 4 2" xfId="46564"/>
    <cellStyle name="Normal 5 3 8 2 5" xfId="32240"/>
    <cellStyle name="Normal 5 3 8 3" xfId="5143"/>
    <cellStyle name="Normal 5 3 8 3 2" xfId="12405"/>
    <cellStyle name="Normal 5 3 8 3 2 2" xfId="26783"/>
    <cellStyle name="Normal 5 3 8 3 2 2 2" xfId="55517"/>
    <cellStyle name="Normal 5 3 8 3 2 3" xfId="41193"/>
    <cellStyle name="Normal 5 3 8 3 3" xfId="19620"/>
    <cellStyle name="Normal 5 3 8 3 3 2" xfId="48355"/>
    <cellStyle name="Normal 5 3 8 3 4" xfId="34031"/>
    <cellStyle name="Normal 5 3 8 4" xfId="8815"/>
    <cellStyle name="Normal 5 3 8 4 2" xfId="23201"/>
    <cellStyle name="Normal 5 3 8 4 2 2" xfId="51936"/>
    <cellStyle name="Normal 5 3 8 4 3" xfId="37612"/>
    <cellStyle name="Normal 5 3 8 5" xfId="16038"/>
    <cellStyle name="Normal 5 3 8 5 2" xfId="44774"/>
    <cellStyle name="Normal 5 3 8 6" xfId="30450"/>
    <cellStyle name="Normal 5 3 9" xfId="2380"/>
    <cellStyle name="Normal 5 3 9 2" xfId="6040"/>
    <cellStyle name="Normal 5 3 9 2 2" xfId="13300"/>
    <cellStyle name="Normal 5 3 9 2 2 2" xfId="27678"/>
    <cellStyle name="Normal 5 3 9 2 2 2 2" xfId="56412"/>
    <cellStyle name="Normal 5 3 9 2 2 3" xfId="42088"/>
    <cellStyle name="Normal 5 3 9 2 3" xfId="20515"/>
    <cellStyle name="Normal 5 3 9 2 3 2" xfId="49250"/>
    <cellStyle name="Normal 5 3 9 2 4" xfId="34926"/>
    <cellStyle name="Normal 5 3 9 3" xfId="9713"/>
    <cellStyle name="Normal 5 3 9 3 2" xfId="24096"/>
    <cellStyle name="Normal 5 3 9 3 2 2" xfId="52831"/>
    <cellStyle name="Normal 5 3 9 3 3" xfId="38507"/>
    <cellStyle name="Normal 5 3 9 4" xfId="16933"/>
    <cellStyle name="Normal 5 3 9 4 2" xfId="45669"/>
    <cellStyle name="Normal 5 3 9 5" xfId="31345"/>
    <cellStyle name="Normal 5 4" xfId="252"/>
    <cellStyle name="Normal 5 4 10" xfId="7907"/>
    <cellStyle name="Normal 5 4 10 2" xfId="22313"/>
    <cellStyle name="Normal 5 4 10 2 2" xfId="51048"/>
    <cellStyle name="Normal 5 4 10 3" xfId="36724"/>
    <cellStyle name="Normal 5 4 11" xfId="15150"/>
    <cellStyle name="Normal 5 4 11 2" xfId="43886"/>
    <cellStyle name="Normal 5 4 12" xfId="29562"/>
    <cellStyle name="Normal 5 4 2" xfId="356"/>
    <cellStyle name="Normal 5 4 2 10" xfId="15178"/>
    <cellStyle name="Normal 5 4 2 10 2" xfId="43914"/>
    <cellStyle name="Normal 5 4 2 11" xfId="29590"/>
    <cellStyle name="Normal 5 4 2 2" xfId="456"/>
    <cellStyle name="Normal 5 4 2 2 10" xfId="29646"/>
    <cellStyle name="Normal 5 4 2 2 2" xfId="656"/>
    <cellStyle name="Normal 5 4 2 2 2 2" xfId="928"/>
    <cellStyle name="Normal 5 4 2 2 2 2 2" xfId="1375"/>
    <cellStyle name="Normal 5 4 2 2 2 2 2 2" xfId="2358"/>
    <cellStyle name="Normal 5 4 2 2 2 2 2 2 2" xfId="4150"/>
    <cellStyle name="Normal 5 4 2 2 2 2 2 2 2 2" xfId="7809"/>
    <cellStyle name="Normal 5 4 2 2 2 2 2 2 2 2 2" xfId="15069"/>
    <cellStyle name="Normal 5 4 2 2 2 2 2 2 2 2 2 2" xfId="29447"/>
    <cellStyle name="Normal 5 4 2 2 2 2 2 2 2 2 2 2 2" xfId="58181"/>
    <cellStyle name="Normal 5 4 2 2 2 2 2 2 2 2 2 3" xfId="43857"/>
    <cellStyle name="Normal 5 4 2 2 2 2 2 2 2 2 3" xfId="22284"/>
    <cellStyle name="Normal 5 4 2 2 2 2 2 2 2 2 3 2" xfId="51019"/>
    <cellStyle name="Normal 5 4 2 2 2 2 2 2 2 2 4" xfId="36695"/>
    <cellStyle name="Normal 5 4 2 2 2 2 2 2 2 3" xfId="11482"/>
    <cellStyle name="Normal 5 4 2 2 2 2 2 2 2 3 2" xfId="25865"/>
    <cellStyle name="Normal 5 4 2 2 2 2 2 2 2 3 2 2" xfId="54600"/>
    <cellStyle name="Normal 5 4 2 2 2 2 2 2 2 3 3" xfId="40276"/>
    <cellStyle name="Normal 5 4 2 2 2 2 2 2 2 4" xfId="18702"/>
    <cellStyle name="Normal 5 4 2 2 2 2 2 2 2 4 2" xfId="47438"/>
    <cellStyle name="Normal 5 4 2 2 2 2 2 2 2 5" xfId="33114"/>
    <cellStyle name="Normal 5 4 2 2 2 2 2 2 3" xfId="6019"/>
    <cellStyle name="Normal 5 4 2 2 2 2 2 2 3 2" xfId="13279"/>
    <cellStyle name="Normal 5 4 2 2 2 2 2 2 3 2 2" xfId="27657"/>
    <cellStyle name="Normal 5 4 2 2 2 2 2 2 3 2 2 2" xfId="56391"/>
    <cellStyle name="Normal 5 4 2 2 2 2 2 2 3 2 3" xfId="42067"/>
    <cellStyle name="Normal 5 4 2 2 2 2 2 2 3 3" xfId="20494"/>
    <cellStyle name="Normal 5 4 2 2 2 2 2 2 3 3 2" xfId="49229"/>
    <cellStyle name="Normal 5 4 2 2 2 2 2 2 3 4" xfId="34905"/>
    <cellStyle name="Normal 5 4 2 2 2 2 2 2 4" xfId="9692"/>
    <cellStyle name="Normal 5 4 2 2 2 2 2 2 4 2" xfId="24075"/>
    <cellStyle name="Normal 5 4 2 2 2 2 2 2 4 2 2" xfId="52810"/>
    <cellStyle name="Normal 5 4 2 2 2 2 2 2 4 3" xfId="38486"/>
    <cellStyle name="Normal 5 4 2 2 2 2 2 2 5" xfId="16912"/>
    <cellStyle name="Normal 5 4 2 2 2 2 2 2 5 2" xfId="45648"/>
    <cellStyle name="Normal 5 4 2 2 2 2 2 2 6" xfId="31324"/>
    <cellStyle name="Normal 5 4 2 2 2 2 2 3" xfId="3254"/>
    <cellStyle name="Normal 5 4 2 2 2 2 2 3 2" xfId="6914"/>
    <cellStyle name="Normal 5 4 2 2 2 2 2 3 2 2" xfId="14174"/>
    <cellStyle name="Normal 5 4 2 2 2 2 2 3 2 2 2" xfId="28552"/>
    <cellStyle name="Normal 5 4 2 2 2 2 2 3 2 2 2 2" xfId="57286"/>
    <cellStyle name="Normal 5 4 2 2 2 2 2 3 2 2 3" xfId="42962"/>
    <cellStyle name="Normal 5 4 2 2 2 2 2 3 2 3" xfId="21389"/>
    <cellStyle name="Normal 5 4 2 2 2 2 2 3 2 3 2" xfId="50124"/>
    <cellStyle name="Normal 5 4 2 2 2 2 2 3 2 4" xfId="35800"/>
    <cellStyle name="Normal 5 4 2 2 2 2 2 3 3" xfId="10587"/>
    <cellStyle name="Normal 5 4 2 2 2 2 2 3 3 2" xfId="24970"/>
    <cellStyle name="Normal 5 4 2 2 2 2 2 3 3 2 2" xfId="53705"/>
    <cellStyle name="Normal 5 4 2 2 2 2 2 3 3 3" xfId="39381"/>
    <cellStyle name="Normal 5 4 2 2 2 2 2 3 4" xfId="17807"/>
    <cellStyle name="Normal 5 4 2 2 2 2 2 3 4 2" xfId="46543"/>
    <cellStyle name="Normal 5 4 2 2 2 2 2 3 5" xfId="32219"/>
    <cellStyle name="Normal 5 4 2 2 2 2 2 4" xfId="5119"/>
    <cellStyle name="Normal 5 4 2 2 2 2 2 4 2" xfId="12384"/>
    <cellStyle name="Normal 5 4 2 2 2 2 2 4 2 2" xfId="26762"/>
    <cellStyle name="Normal 5 4 2 2 2 2 2 4 2 2 2" xfId="55496"/>
    <cellStyle name="Normal 5 4 2 2 2 2 2 4 2 3" xfId="41172"/>
    <cellStyle name="Normal 5 4 2 2 2 2 2 4 3" xfId="19599"/>
    <cellStyle name="Normal 5 4 2 2 2 2 2 4 3 2" xfId="48334"/>
    <cellStyle name="Normal 5 4 2 2 2 2 2 4 4" xfId="34010"/>
    <cellStyle name="Normal 5 4 2 2 2 2 2 5" xfId="8791"/>
    <cellStyle name="Normal 5 4 2 2 2 2 2 5 2" xfId="23180"/>
    <cellStyle name="Normal 5 4 2 2 2 2 2 5 2 2" xfId="51915"/>
    <cellStyle name="Normal 5 4 2 2 2 2 2 5 3" xfId="37591"/>
    <cellStyle name="Normal 5 4 2 2 2 2 2 6" xfId="16017"/>
    <cellStyle name="Normal 5 4 2 2 2 2 2 6 2" xfId="44753"/>
    <cellStyle name="Normal 5 4 2 2 2 2 2 7" xfId="30429"/>
    <cellStyle name="Normal 5 4 2 2 2 2 3" xfId="1911"/>
    <cellStyle name="Normal 5 4 2 2 2 2 3 2" xfId="3703"/>
    <cellStyle name="Normal 5 4 2 2 2 2 3 2 2" xfId="7362"/>
    <cellStyle name="Normal 5 4 2 2 2 2 3 2 2 2" xfId="14622"/>
    <cellStyle name="Normal 5 4 2 2 2 2 3 2 2 2 2" xfId="29000"/>
    <cellStyle name="Normal 5 4 2 2 2 2 3 2 2 2 2 2" xfId="57734"/>
    <cellStyle name="Normal 5 4 2 2 2 2 3 2 2 2 3" xfId="43410"/>
    <cellStyle name="Normal 5 4 2 2 2 2 3 2 2 3" xfId="21837"/>
    <cellStyle name="Normal 5 4 2 2 2 2 3 2 2 3 2" xfId="50572"/>
    <cellStyle name="Normal 5 4 2 2 2 2 3 2 2 4" xfId="36248"/>
    <cellStyle name="Normal 5 4 2 2 2 2 3 2 3" xfId="11035"/>
    <cellStyle name="Normal 5 4 2 2 2 2 3 2 3 2" xfId="25418"/>
    <cellStyle name="Normal 5 4 2 2 2 2 3 2 3 2 2" xfId="54153"/>
    <cellStyle name="Normal 5 4 2 2 2 2 3 2 3 3" xfId="39829"/>
    <cellStyle name="Normal 5 4 2 2 2 2 3 2 4" xfId="18255"/>
    <cellStyle name="Normal 5 4 2 2 2 2 3 2 4 2" xfId="46991"/>
    <cellStyle name="Normal 5 4 2 2 2 2 3 2 5" xfId="32667"/>
    <cellStyle name="Normal 5 4 2 2 2 2 3 3" xfId="5572"/>
    <cellStyle name="Normal 5 4 2 2 2 2 3 3 2" xfId="12832"/>
    <cellStyle name="Normal 5 4 2 2 2 2 3 3 2 2" xfId="27210"/>
    <cellStyle name="Normal 5 4 2 2 2 2 3 3 2 2 2" xfId="55944"/>
    <cellStyle name="Normal 5 4 2 2 2 2 3 3 2 3" xfId="41620"/>
    <cellStyle name="Normal 5 4 2 2 2 2 3 3 3" xfId="20047"/>
    <cellStyle name="Normal 5 4 2 2 2 2 3 3 3 2" xfId="48782"/>
    <cellStyle name="Normal 5 4 2 2 2 2 3 3 4" xfId="34458"/>
    <cellStyle name="Normal 5 4 2 2 2 2 3 4" xfId="9245"/>
    <cellStyle name="Normal 5 4 2 2 2 2 3 4 2" xfId="23628"/>
    <cellStyle name="Normal 5 4 2 2 2 2 3 4 2 2" xfId="52363"/>
    <cellStyle name="Normal 5 4 2 2 2 2 3 4 3" xfId="38039"/>
    <cellStyle name="Normal 5 4 2 2 2 2 3 5" xfId="16465"/>
    <cellStyle name="Normal 5 4 2 2 2 2 3 5 2" xfId="45201"/>
    <cellStyle name="Normal 5 4 2 2 2 2 3 6" xfId="30877"/>
    <cellStyle name="Normal 5 4 2 2 2 2 4" xfId="2807"/>
    <cellStyle name="Normal 5 4 2 2 2 2 4 2" xfId="6467"/>
    <cellStyle name="Normal 5 4 2 2 2 2 4 2 2" xfId="13727"/>
    <cellStyle name="Normal 5 4 2 2 2 2 4 2 2 2" xfId="28105"/>
    <cellStyle name="Normal 5 4 2 2 2 2 4 2 2 2 2" xfId="56839"/>
    <cellStyle name="Normal 5 4 2 2 2 2 4 2 2 3" xfId="42515"/>
    <cellStyle name="Normal 5 4 2 2 2 2 4 2 3" xfId="20942"/>
    <cellStyle name="Normal 5 4 2 2 2 2 4 2 3 2" xfId="49677"/>
    <cellStyle name="Normal 5 4 2 2 2 2 4 2 4" xfId="35353"/>
    <cellStyle name="Normal 5 4 2 2 2 2 4 3" xfId="10140"/>
    <cellStyle name="Normal 5 4 2 2 2 2 4 3 2" xfId="24523"/>
    <cellStyle name="Normal 5 4 2 2 2 2 4 3 2 2" xfId="53258"/>
    <cellStyle name="Normal 5 4 2 2 2 2 4 3 3" xfId="38934"/>
    <cellStyle name="Normal 5 4 2 2 2 2 4 4" xfId="17360"/>
    <cellStyle name="Normal 5 4 2 2 2 2 4 4 2" xfId="46096"/>
    <cellStyle name="Normal 5 4 2 2 2 2 4 5" xfId="31772"/>
    <cellStyle name="Normal 5 4 2 2 2 2 5" xfId="4672"/>
    <cellStyle name="Normal 5 4 2 2 2 2 5 2" xfId="11937"/>
    <cellStyle name="Normal 5 4 2 2 2 2 5 2 2" xfId="26315"/>
    <cellStyle name="Normal 5 4 2 2 2 2 5 2 2 2" xfId="55049"/>
    <cellStyle name="Normal 5 4 2 2 2 2 5 2 3" xfId="40725"/>
    <cellStyle name="Normal 5 4 2 2 2 2 5 3" xfId="19152"/>
    <cellStyle name="Normal 5 4 2 2 2 2 5 3 2" xfId="47887"/>
    <cellStyle name="Normal 5 4 2 2 2 2 5 4" xfId="33563"/>
    <cellStyle name="Normal 5 4 2 2 2 2 6" xfId="8344"/>
    <cellStyle name="Normal 5 4 2 2 2 2 6 2" xfId="22733"/>
    <cellStyle name="Normal 5 4 2 2 2 2 6 2 2" xfId="51468"/>
    <cellStyle name="Normal 5 4 2 2 2 2 6 3" xfId="37144"/>
    <cellStyle name="Normal 5 4 2 2 2 2 7" xfId="15570"/>
    <cellStyle name="Normal 5 4 2 2 2 2 7 2" xfId="44306"/>
    <cellStyle name="Normal 5 4 2 2 2 2 8" xfId="29982"/>
    <cellStyle name="Normal 5 4 2 2 2 3" xfId="1151"/>
    <cellStyle name="Normal 5 4 2 2 2 3 2" xfId="2134"/>
    <cellStyle name="Normal 5 4 2 2 2 3 2 2" xfId="3926"/>
    <cellStyle name="Normal 5 4 2 2 2 3 2 2 2" xfId="7585"/>
    <cellStyle name="Normal 5 4 2 2 2 3 2 2 2 2" xfId="14845"/>
    <cellStyle name="Normal 5 4 2 2 2 3 2 2 2 2 2" xfId="29223"/>
    <cellStyle name="Normal 5 4 2 2 2 3 2 2 2 2 2 2" xfId="57957"/>
    <cellStyle name="Normal 5 4 2 2 2 3 2 2 2 2 3" xfId="43633"/>
    <cellStyle name="Normal 5 4 2 2 2 3 2 2 2 3" xfId="22060"/>
    <cellStyle name="Normal 5 4 2 2 2 3 2 2 2 3 2" xfId="50795"/>
    <cellStyle name="Normal 5 4 2 2 2 3 2 2 2 4" xfId="36471"/>
    <cellStyle name="Normal 5 4 2 2 2 3 2 2 3" xfId="11258"/>
    <cellStyle name="Normal 5 4 2 2 2 3 2 2 3 2" xfId="25641"/>
    <cellStyle name="Normal 5 4 2 2 2 3 2 2 3 2 2" xfId="54376"/>
    <cellStyle name="Normal 5 4 2 2 2 3 2 2 3 3" xfId="40052"/>
    <cellStyle name="Normal 5 4 2 2 2 3 2 2 4" xfId="18478"/>
    <cellStyle name="Normal 5 4 2 2 2 3 2 2 4 2" xfId="47214"/>
    <cellStyle name="Normal 5 4 2 2 2 3 2 2 5" xfId="32890"/>
    <cellStyle name="Normal 5 4 2 2 2 3 2 3" xfId="5795"/>
    <cellStyle name="Normal 5 4 2 2 2 3 2 3 2" xfId="13055"/>
    <cellStyle name="Normal 5 4 2 2 2 3 2 3 2 2" xfId="27433"/>
    <cellStyle name="Normal 5 4 2 2 2 3 2 3 2 2 2" xfId="56167"/>
    <cellStyle name="Normal 5 4 2 2 2 3 2 3 2 3" xfId="41843"/>
    <cellStyle name="Normal 5 4 2 2 2 3 2 3 3" xfId="20270"/>
    <cellStyle name="Normal 5 4 2 2 2 3 2 3 3 2" xfId="49005"/>
    <cellStyle name="Normal 5 4 2 2 2 3 2 3 4" xfId="34681"/>
    <cellStyle name="Normal 5 4 2 2 2 3 2 4" xfId="9468"/>
    <cellStyle name="Normal 5 4 2 2 2 3 2 4 2" xfId="23851"/>
    <cellStyle name="Normal 5 4 2 2 2 3 2 4 2 2" xfId="52586"/>
    <cellStyle name="Normal 5 4 2 2 2 3 2 4 3" xfId="38262"/>
    <cellStyle name="Normal 5 4 2 2 2 3 2 5" xfId="16688"/>
    <cellStyle name="Normal 5 4 2 2 2 3 2 5 2" xfId="45424"/>
    <cellStyle name="Normal 5 4 2 2 2 3 2 6" xfId="31100"/>
    <cellStyle name="Normal 5 4 2 2 2 3 3" xfId="3030"/>
    <cellStyle name="Normal 5 4 2 2 2 3 3 2" xfId="6690"/>
    <cellStyle name="Normal 5 4 2 2 2 3 3 2 2" xfId="13950"/>
    <cellStyle name="Normal 5 4 2 2 2 3 3 2 2 2" xfId="28328"/>
    <cellStyle name="Normal 5 4 2 2 2 3 3 2 2 2 2" xfId="57062"/>
    <cellStyle name="Normal 5 4 2 2 2 3 3 2 2 3" xfId="42738"/>
    <cellStyle name="Normal 5 4 2 2 2 3 3 2 3" xfId="21165"/>
    <cellStyle name="Normal 5 4 2 2 2 3 3 2 3 2" xfId="49900"/>
    <cellStyle name="Normal 5 4 2 2 2 3 3 2 4" xfId="35576"/>
    <cellStyle name="Normal 5 4 2 2 2 3 3 3" xfId="10363"/>
    <cellStyle name="Normal 5 4 2 2 2 3 3 3 2" xfId="24746"/>
    <cellStyle name="Normal 5 4 2 2 2 3 3 3 2 2" xfId="53481"/>
    <cellStyle name="Normal 5 4 2 2 2 3 3 3 3" xfId="39157"/>
    <cellStyle name="Normal 5 4 2 2 2 3 3 4" xfId="17583"/>
    <cellStyle name="Normal 5 4 2 2 2 3 3 4 2" xfId="46319"/>
    <cellStyle name="Normal 5 4 2 2 2 3 3 5" xfId="31995"/>
    <cellStyle name="Normal 5 4 2 2 2 3 4" xfId="4895"/>
    <cellStyle name="Normal 5 4 2 2 2 3 4 2" xfId="12160"/>
    <cellStyle name="Normal 5 4 2 2 2 3 4 2 2" xfId="26538"/>
    <cellStyle name="Normal 5 4 2 2 2 3 4 2 2 2" xfId="55272"/>
    <cellStyle name="Normal 5 4 2 2 2 3 4 2 3" xfId="40948"/>
    <cellStyle name="Normal 5 4 2 2 2 3 4 3" xfId="19375"/>
    <cellStyle name="Normal 5 4 2 2 2 3 4 3 2" xfId="48110"/>
    <cellStyle name="Normal 5 4 2 2 2 3 4 4" xfId="33786"/>
    <cellStyle name="Normal 5 4 2 2 2 3 5" xfId="8567"/>
    <cellStyle name="Normal 5 4 2 2 2 3 5 2" xfId="22956"/>
    <cellStyle name="Normal 5 4 2 2 2 3 5 2 2" xfId="51691"/>
    <cellStyle name="Normal 5 4 2 2 2 3 5 3" xfId="37367"/>
    <cellStyle name="Normal 5 4 2 2 2 3 6" xfId="15793"/>
    <cellStyle name="Normal 5 4 2 2 2 3 6 2" xfId="44529"/>
    <cellStyle name="Normal 5 4 2 2 2 3 7" xfId="30205"/>
    <cellStyle name="Normal 5 4 2 2 2 4" xfId="1683"/>
    <cellStyle name="Normal 5 4 2 2 2 4 2" xfId="3479"/>
    <cellStyle name="Normal 5 4 2 2 2 4 2 2" xfId="7138"/>
    <cellStyle name="Normal 5 4 2 2 2 4 2 2 2" xfId="14398"/>
    <cellStyle name="Normal 5 4 2 2 2 4 2 2 2 2" xfId="28776"/>
    <cellStyle name="Normal 5 4 2 2 2 4 2 2 2 2 2" xfId="57510"/>
    <cellStyle name="Normal 5 4 2 2 2 4 2 2 2 3" xfId="43186"/>
    <cellStyle name="Normal 5 4 2 2 2 4 2 2 3" xfId="21613"/>
    <cellStyle name="Normal 5 4 2 2 2 4 2 2 3 2" xfId="50348"/>
    <cellStyle name="Normal 5 4 2 2 2 4 2 2 4" xfId="36024"/>
    <cellStyle name="Normal 5 4 2 2 2 4 2 3" xfId="10811"/>
    <cellStyle name="Normal 5 4 2 2 2 4 2 3 2" xfId="25194"/>
    <cellStyle name="Normal 5 4 2 2 2 4 2 3 2 2" xfId="53929"/>
    <cellStyle name="Normal 5 4 2 2 2 4 2 3 3" xfId="39605"/>
    <cellStyle name="Normal 5 4 2 2 2 4 2 4" xfId="18031"/>
    <cellStyle name="Normal 5 4 2 2 2 4 2 4 2" xfId="46767"/>
    <cellStyle name="Normal 5 4 2 2 2 4 2 5" xfId="32443"/>
    <cellStyle name="Normal 5 4 2 2 2 4 3" xfId="5348"/>
    <cellStyle name="Normal 5 4 2 2 2 4 3 2" xfId="12608"/>
    <cellStyle name="Normal 5 4 2 2 2 4 3 2 2" xfId="26986"/>
    <cellStyle name="Normal 5 4 2 2 2 4 3 2 2 2" xfId="55720"/>
    <cellStyle name="Normal 5 4 2 2 2 4 3 2 3" xfId="41396"/>
    <cellStyle name="Normal 5 4 2 2 2 4 3 3" xfId="19823"/>
    <cellStyle name="Normal 5 4 2 2 2 4 3 3 2" xfId="48558"/>
    <cellStyle name="Normal 5 4 2 2 2 4 3 4" xfId="34234"/>
    <cellStyle name="Normal 5 4 2 2 2 4 4" xfId="9021"/>
    <cellStyle name="Normal 5 4 2 2 2 4 4 2" xfId="23404"/>
    <cellStyle name="Normal 5 4 2 2 2 4 4 2 2" xfId="52139"/>
    <cellStyle name="Normal 5 4 2 2 2 4 4 3" xfId="37815"/>
    <cellStyle name="Normal 5 4 2 2 2 4 5" xfId="16241"/>
    <cellStyle name="Normal 5 4 2 2 2 4 5 2" xfId="44977"/>
    <cellStyle name="Normal 5 4 2 2 2 4 6" xfId="30653"/>
    <cellStyle name="Normal 5 4 2 2 2 5" xfId="2583"/>
    <cellStyle name="Normal 5 4 2 2 2 5 2" xfId="6243"/>
    <cellStyle name="Normal 5 4 2 2 2 5 2 2" xfId="13503"/>
    <cellStyle name="Normal 5 4 2 2 2 5 2 2 2" xfId="27881"/>
    <cellStyle name="Normal 5 4 2 2 2 5 2 2 2 2" xfId="56615"/>
    <cellStyle name="Normal 5 4 2 2 2 5 2 2 3" xfId="42291"/>
    <cellStyle name="Normal 5 4 2 2 2 5 2 3" xfId="20718"/>
    <cellStyle name="Normal 5 4 2 2 2 5 2 3 2" xfId="49453"/>
    <cellStyle name="Normal 5 4 2 2 2 5 2 4" xfId="35129"/>
    <cellStyle name="Normal 5 4 2 2 2 5 3" xfId="9916"/>
    <cellStyle name="Normal 5 4 2 2 2 5 3 2" xfId="24299"/>
    <cellStyle name="Normal 5 4 2 2 2 5 3 2 2" xfId="53034"/>
    <cellStyle name="Normal 5 4 2 2 2 5 3 3" xfId="38710"/>
    <cellStyle name="Normal 5 4 2 2 2 5 4" xfId="17136"/>
    <cellStyle name="Normal 5 4 2 2 2 5 4 2" xfId="45872"/>
    <cellStyle name="Normal 5 4 2 2 2 5 5" xfId="31548"/>
    <cellStyle name="Normal 5 4 2 2 2 6" xfId="4446"/>
    <cellStyle name="Normal 5 4 2 2 2 6 2" xfId="11713"/>
    <cellStyle name="Normal 5 4 2 2 2 6 2 2" xfId="26091"/>
    <cellStyle name="Normal 5 4 2 2 2 6 2 2 2" xfId="54825"/>
    <cellStyle name="Normal 5 4 2 2 2 6 2 3" xfId="40501"/>
    <cellStyle name="Normal 5 4 2 2 2 6 3" xfId="18928"/>
    <cellStyle name="Normal 5 4 2 2 2 6 3 2" xfId="47663"/>
    <cellStyle name="Normal 5 4 2 2 2 6 4" xfId="33339"/>
    <cellStyle name="Normal 5 4 2 2 2 7" xfId="8117"/>
    <cellStyle name="Normal 5 4 2 2 2 7 2" xfId="22509"/>
    <cellStyle name="Normal 5 4 2 2 2 7 2 2" xfId="51244"/>
    <cellStyle name="Normal 5 4 2 2 2 7 3" xfId="36920"/>
    <cellStyle name="Normal 5 4 2 2 2 8" xfId="15346"/>
    <cellStyle name="Normal 5 4 2 2 2 8 2" xfId="44082"/>
    <cellStyle name="Normal 5 4 2 2 2 9" xfId="29758"/>
    <cellStyle name="Normal 5 4 2 2 3" xfId="814"/>
    <cellStyle name="Normal 5 4 2 2 3 2" xfId="1263"/>
    <cellStyle name="Normal 5 4 2 2 3 2 2" xfId="2246"/>
    <cellStyle name="Normal 5 4 2 2 3 2 2 2" xfId="4038"/>
    <cellStyle name="Normal 5 4 2 2 3 2 2 2 2" xfId="7697"/>
    <cellStyle name="Normal 5 4 2 2 3 2 2 2 2 2" xfId="14957"/>
    <cellStyle name="Normal 5 4 2 2 3 2 2 2 2 2 2" xfId="29335"/>
    <cellStyle name="Normal 5 4 2 2 3 2 2 2 2 2 2 2" xfId="58069"/>
    <cellStyle name="Normal 5 4 2 2 3 2 2 2 2 2 3" xfId="43745"/>
    <cellStyle name="Normal 5 4 2 2 3 2 2 2 2 3" xfId="22172"/>
    <cellStyle name="Normal 5 4 2 2 3 2 2 2 2 3 2" xfId="50907"/>
    <cellStyle name="Normal 5 4 2 2 3 2 2 2 2 4" xfId="36583"/>
    <cellStyle name="Normal 5 4 2 2 3 2 2 2 3" xfId="11370"/>
    <cellStyle name="Normal 5 4 2 2 3 2 2 2 3 2" xfId="25753"/>
    <cellStyle name="Normal 5 4 2 2 3 2 2 2 3 2 2" xfId="54488"/>
    <cellStyle name="Normal 5 4 2 2 3 2 2 2 3 3" xfId="40164"/>
    <cellStyle name="Normal 5 4 2 2 3 2 2 2 4" xfId="18590"/>
    <cellStyle name="Normal 5 4 2 2 3 2 2 2 4 2" xfId="47326"/>
    <cellStyle name="Normal 5 4 2 2 3 2 2 2 5" xfId="33002"/>
    <cellStyle name="Normal 5 4 2 2 3 2 2 3" xfId="5907"/>
    <cellStyle name="Normal 5 4 2 2 3 2 2 3 2" xfId="13167"/>
    <cellStyle name="Normal 5 4 2 2 3 2 2 3 2 2" xfId="27545"/>
    <cellStyle name="Normal 5 4 2 2 3 2 2 3 2 2 2" xfId="56279"/>
    <cellStyle name="Normal 5 4 2 2 3 2 2 3 2 3" xfId="41955"/>
    <cellStyle name="Normal 5 4 2 2 3 2 2 3 3" xfId="20382"/>
    <cellStyle name="Normal 5 4 2 2 3 2 2 3 3 2" xfId="49117"/>
    <cellStyle name="Normal 5 4 2 2 3 2 2 3 4" xfId="34793"/>
    <cellStyle name="Normal 5 4 2 2 3 2 2 4" xfId="9580"/>
    <cellStyle name="Normal 5 4 2 2 3 2 2 4 2" xfId="23963"/>
    <cellStyle name="Normal 5 4 2 2 3 2 2 4 2 2" xfId="52698"/>
    <cellStyle name="Normal 5 4 2 2 3 2 2 4 3" xfId="38374"/>
    <cellStyle name="Normal 5 4 2 2 3 2 2 5" xfId="16800"/>
    <cellStyle name="Normal 5 4 2 2 3 2 2 5 2" xfId="45536"/>
    <cellStyle name="Normal 5 4 2 2 3 2 2 6" xfId="31212"/>
    <cellStyle name="Normal 5 4 2 2 3 2 3" xfId="3142"/>
    <cellStyle name="Normal 5 4 2 2 3 2 3 2" xfId="6802"/>
    <cellStyle name="Normal 5 4 2 2 3 2 3 2 2" xfId="14062"/>
    <cellStyle name="Normal 5 4 2 2 3 2 3 2 2 2" xfId="28440"/>
    <cellStyle name="Normal 5 4 2 2 3 2 3 2 2 2 2" xfId="57174"/>
    <cellStyle name="Normal 5 4 2 2 3 2 3 2 2 3" xfId="42850"/>
    <cellStyle name="Normal 5 4 2 2 3 2 3 2 3" xfId="21277"/>
    <cellStyle name="Normal 5 4 2 2 3 2 3 2 3 2" xfId="50012"/>
    <cellStyle name="Normal 5 4 2 2 3 2 3 2 4" xfId="35688"/>
    <cellStyle name="Normal 5 4 2 2 3 2 3 3" xfId="10475"/>
    <cellStyle name="Normal 5 4 2 2 3 2 3 3 2" xfId="24858"/>
    <cellStyle name="Normal 5 4 2 2 3 2 3 3 2 2" xfId="53593"/>
    <cellStyle name="Normal 5 4 2 2 3 2 3 3 3" xfId="39269"/>
    <cellStyle name="Normal 5 4 2 2 3 2 3 4" xfId="17695"/>
    <cellStyle name="Normal 5 4 2 2 3 2 3 4 2" xfId="46431"/>
    <cellStyle name="Normal 5 4 2 2 3 2 3 5" xfId="32107"/>
    <cellStyle name="Normal 5 4 2 2 3 2 4" xfId="5007"/>
    <cellStyle name="Normal 5 4 2 2 3 2 4 2" xfId="12272"/>
    <cellStyle name="Normal 5 4 2 2 3 2 4 2 2" xfId="26650"/>
    <cellStyle name="Normal 5 4 2 2 3 2 4 2 2 2" xfId="55384"/>
    <cellStyle name="Normal 5 4 2 2 3 2 4 2 3" xfId="41060"/>
    <cellStyle name="Normal 5 4 2 2 3 2 4 3" xfId="19487"/>
    <cellStyle name="Normal 5 4 2 2 3 2 4 3 2" xfId="48222"/>
    <cellStyle name="Normal 5 4 2 2 3 2 4 4" xfId="33898"/>
    <cellStyle name="Normal 5 4 2 2 3 2 5" xfId="8679"/>
    <cellStyle name="Normal 5 4 2 2 3 2 5 2" xfId="23068"/>
    <cellStyle name="Normal 5 4 2 2 3 2 5 2 2" xfId="51803"/>
    <cellStyle name="Normal 5 4 2 2 3 2 5 3" xfId="37479"/>
    <cellStyle name="Normal 5 4 2 2 3 2 6" xfId="15905"/>
    <cellStyle name="Normal 5 4 2 2 3 2 6 2" xfId="44641"/>
    <cellStyle name="Normal 5 4 2 2 3 2 7" xfId="30317"/>
    <cellStyle name="Normal 5 4 2 2 3 3" xfId="1799"/>
    <cellStyle name="Normal 5 4 2 2 3 3 2" xfId="3591"/>
    <cellStyle name="Normal 5 4 2 2 3 3 2 2" xfId="7250"/>
    <cellStyle name="Normal 5 4 2 2 3 3 2 2 2" xfId="14510"/>
    <cellStyle name="Normal 5 4 2 2 3 3 2 2 2 2" xfId="28888"/>
    <cellStyle name="Normal 5 4 2 2 3 3 2 2 2 2 2" xfId="57622"/>
    <cellStyle name="Normal 5 4 2 2 3 3 2 2 2 3" xfId="43298"/>
    <cellStyle name="Normal 5 4 2 2 3 3 2 2 3" xfId="21725"/>
    <cellStyle name="Normal 5 4 2 2 3 3 2 2 3 2" xfId="50460"/>
    <cellStyle name="Normal 5 4 2 2 3 3 2 2 4" xfId="36136"/>
    <cellStyle name="Normal 5 4 2 2 3 3 2 3" xfId="10923"/>
    <cellStyle name="Normal 5 4 2 2 3 3 2 3 2" xfId="25306"/>
    <cellStyle name="Normal 5 4 2 2 3 3 2 3 2 2" xfId="54041"/>
    <cellStyle name="Normal 5 4 2 2 3 3 2 3 3" xfId="39717"/>
    <cellStyle name="Normal 5 4 2 2 3 3 2 4" xfId="18143"/>
    <cellStyle name="Normal 5 4 2 2 3 3 2 4 2" xfId="46879"/>
    <cellStyle name="Normal 5 4 2 2 3 3 2 5" xfId="32555"/>
    <cellStyle name="Normal 5 4 2 2 3 3 3" xfId="5460"/>
    <cellStyle name="Normal 5 4 2 2 3 3 3 2" xfId="12720"/>
    <cellStyle name="Normal 5 4 2 2 3 3 3 2 2" xfId="27098"/>
    <cellStyle name="Normal 5 4 2 2 3 3 3 2 2 2" xfId="55832"/>
    <cellStyle name="Normal 5 4 2 2 3 3 3 2 3" xfId="41508"/>
    <cellStyle name="Normal 5 4 2 2 3 3 3 3" xfId="19935"/>
    <cellStyle name="Normal 5 4 2 2 3 3 3 3 2" xfId="48670"/>
    <cellStyle name="Normal 5 4 2 2 3 3 3 4" xfId="34346"/>
    <cellStyle name="Normal 5 4 2 2 3 3 4" xfId="9133"/>
    <cellStyle name="Normal 5 4 2 2 3 3 4 2" xfId="23516"/>
    <cellStyle name="Normal 5 4 2 2 3 3 4 2 2" xfId="52251"/>
    <cellStyle name="Normal 5 4 2 2 3 3 4 3" xfId="37927"/>
    <cellStyle name="Normal 5 4 2 2 3 3 5" xfId="16353"/>
    <cellStyle name="Normal 5 4 2 2 3 3 5 2" xfId="45089"/>
    <cellStyle name="Normal 5 4 2 2 3 3 6" xfId="30765"/>
    <cellStyle name="Normal 5 4 2 2 3 4" xfId="2695"/>
    <cellStyle name="Normal 5 4 2 2 3 4 2" xfId="6355"/>
    <cellStyle name="Normal 5 4 2 2 3 4 2 2" xfId="13615"/>
    <cellStyle name="Normal 5 4 2 2 3 4 2 2 2" xfId="27993"/>
    <cellStyle name="Normal 5 4 2 2 3 4 2 2 2 2" xfId="56727"/>
    <cellStyle name="Normal 5 4 2 2 3 4 2 2 3" xfId="42403"/>
    <cellStyle name="Normal 5 4 2 2 3 4 2 3" xfId="20830"/>
    <cellStyle name="Normal 5 4 2 2 3 4 2 3 2" xfId="49565"/>
    <cellStyle name="Normal 5 4 2 2 3 4 2 4" xfId="35241"/>
    <cellStyle name="Normal 5 4 2 2 3 4 3" xfId="10028"/>
    <cellStyle name="Normal 5 4 2 2 3 4 3 2" xfId="24411"/>
    <cellStyle name="Normal 5 4 2 2 3 4 3 2 2" xfId="53146"/>
    <cellStyle name="Normal 5 4 2 2 3 4 3 3" xfId="38822"/>
    <cellStyle name="Normal 5 4 2 2 3 4 4" xfId="17248"/>
    <cellStyle name="Normal 5 4 2 2 3 4 4 2" xfId="45984"/>
    <cellStyle name="Normal 5 4 2 2 3 4 5" xfId="31660"/>
    <cellStyle name="Normal 5 4 2 2 3 5" xfId="4559"/>
    <cellStyle name="Normal 5 4 2 2 3 5 2" xfId="11825"/>
    <cellStyle name="Normal 5 4 2 2 3 5 2 2" xfId="26203"/>
    <cellStyle name="Normal 5 4 2 2 3 5 2 2 2" xfId="54937"/>
    <cellStyle name="Normal 5 4 2 2 3 5 2 3" xfId="40613"/>
    <cellStyle name="Normal 5 4 2 2 3 5 3" xfId="19040"/>
    <cellStyle name="Normal 5 4 2 2 3 5 3 2" xfId="47775"/>
    <cellStyle name="Normal 5 4 2 2 3 5 4" xfId="33451"/>
    <cellStyle name="Normal 5 4 2 2 3 6" xfId="8232"/>
    <cellStyle name="Normal 5 4 2 2 3 6 2" xfId="22621"/>
    <cellStyle name="Normal 5 4 2 2 3 6 2 2" xfId="51356"/>
    <cellStyle name="Normal 5 4 2 2 3 6 3" xfId="37032"/>
    <cellStyle name="Normal 5 4 2 2 3 7" xfId="15458"/>
    <cellStyle name="Normal 5 4 2 2 3 7 2" xfId="44194"/>
    <cellStyle name="Normal 5 4 2 2 3 8" xfId="29870"/>
    <cellStyle name="Normal 5 4 2 2 4" xfId="1039"/>
    <cellStyle name="Normal 5 4 2 2 4 2" xfId="2022"/>
    <cellStyle name="Normal 5 4 2 2 4 2 2" xfId="3814"/>
    <cellStyle name="Normal 5 4 2 2 4 2 2 2" xfId="7473"/>
    <cellStyle name="Normal 5 4 2 2 4 2 2 2 2" xfId="14733"/>
    <cellStyle name="Normal 5 4 2 2 4 2 2 2 2 2" xfId="29111"/>
    <cellStyle name="Normal 5 4 2 2 4 2 2 2 2 2 2" xfId="57845"/>
    <cellStyle name="Normal 5 4 2 2 4 2 2 2 2 3" xfId="43521"/>
    <cellStyle name="Normal 5 4 2 2 4 2 2 2 3" xfId="21948"/>
    <cellStyle name="Normal 5 4 2 2 4 2 2 2 3 2" xfId="50683"/>
    <cellStyle name="Normal 5 4 2 2 4 2 2 2 4" xfId="36359"/>
    <cellStyle name="Normal 5 4 2 2 4 2 2 3" xfId="11146"/>
    <cellStyle name="Normal 5 4 2 2 4 2 2 3 2" xfId="25529"/>
    <cellStyle name="Normal 5 4 2 2 4 2 2 3 2 2" xfId="54264"/>
    <cellStyle name="Normal 5 4 2 2 4 2 2 3 3" xfId="39940"/>
    <cellStyle name="Normal 5 4 2 2 4 2 2 4" xfId="18366"/>
    <cellStyle name="Normal 5 4 2 2 4 2 2 4 2" xfId="47102"/>
    <cellStyle name="Normal 5 4 2 2 4 2 2 5" xfId="32778"/>
    <cellStyle name="Normal 5 4 2 2 4 2 3" xfId="5683"/>
    <cellStyle name="Normal 5 4 2 2 4 2 3 2" xfId="12943"/>
    <cellStyle name="Normal 5 4 2 2 4 2 3 2 2" xfId="27321"/>
    <cellStyle name="Normal 5 4 2 2 4 2 3 2 2 2" xfId="56055"/>
    <cellStyle name="Normal 5 4 2 2 4 2 3 2 3" xfId="41731"/>
    <cellStyle name="Normal 5 4 2 2 4 2 3 3" xfId="20158"/>
    <cellStyle name="Normal 5 4 2 2 4 2 3 3 2" xfId="48893"/>
    <cellStyle name="Normal 5 4 2 2 4 2 3 4" xfId="34569"/>
    <cellStyle name="Normal 5 4 2 2 4 2 4" xfId="9356"/>
    <cellStyle name="Normal 5 4 2 2 4 2 4 2" xfId="23739"/>
    <cellStyle name="Normal 5 4 2 2 4 2 4 2 2" xfId="52474"/>
    <cellStyle name="Normal 5 4 2 2 4 2 4 3" xfId="38150"/>
    <cellStyle name="Normal 5 4 2 2 4 2 5" xfId="16576"/>
    <cellStyle name="Normal 5 4 2 2 4 2 5 2" xfId="45312"/>
    <cellStyle name="Normal 5 4 2 2 4 2 6" xfId="30988"/>
    <cellStyle name="Normal 5 4 2 2 4 3" xfId="2918"/>
    <cellStyle name="Normal 5 4 2 2 4 3 2" xfId="6578"/>
    <cellStyle name="Normal 5 4 2 2 4 3 2 2" xfId="13838"/>
    <cellStyle name="Normal 5 4 2 2 4 3 2 2 2" xfId="28216"/>
    <cellStyle name="Normal 5 4 2 2 4 3 2 2 2 2" xfId="56950"/>
    <cellStyle name="Normal 5 4 2 2 4 3 2 2 3" xfId="42626"/>
    <cellStyle name="Normal 5 4 2 2 4 3 2 3" xfId="21053"/>
    <cellStyle name="Normal 5 4 2 2 4 3 2 3 2" xfId="49788"/>
    <cellStyle name="Normal 5 4 2 2 4 3 2 4" xfId="35464"/>
    <cellStyle name="Normal 5 4 2 2 4 3 3" xfId="10251"/>
    <cellStyle name="Normal 5 4 2 2 4 3 3 2" xfId="24634"/>
    <cellStyle name="Normal 5 4 2 2 4 3 3 2 2" xfId="53369"/>
    <cellStyle name="Normal 5 4 2 2 4 3 3 3" xfId="39045"/>
    <cellStyle name="Normal 5 4 2 2 4 3 4" xfId="17471"/>
    <cellStyle name="Normal 5 4 2 2 4 3 4 2" xfId="46207"/>
    <cellStyle name="Normal 5 4 2 2 4 3 5" xfId="31883"/>
    <cellStyle name="Normal 5 4 2 2 4 4" xfId="4783"/>
    <cellStyle name="Normal 5 4 2 2 4 4 2" xfId="12048"/>
    <cellStyle name="Normal 5 4 2 2 4 4 2 2" xfId="26426"/>
    <cellStyle name="Normal 5 4 2 2 4 4 2 2 2" xfId="55160"/>
    <cellStyle name="Normal 5 4 2 2 4 4 2 3" xfId="40836"/>
    <cellStyle name="Normal 5 4 2 2 4 4 3" xfId="19263"/>
    <cellStyle name="Normal 5 4 2 2 4 4 3 2" xfId="47998"/>
    <cellStyle name="Normal 5 4 2 2 4 4 4" xfId="33674"/>
    <cellStyle name="Normal 5 4 2 2 4 5" xfId="8455"/>
    <cellStyle name="Normal 5 4 2 2 4 5 2" xfId="22844"/>
    <cellStyle name="Normal 5 4 2 2 4 5 2 2" xfId="51579"/>
    <cellStyle name="Normal 5 4 2 2 4 5 3" xfId="37255"/>
    <cellStyle name="Normal 5 4 2 2 4 6" xfId="15681"/>
    <cellStyle name="Normal 5 4 2 2 4 6 2" xfId="44417"/>
    <cellStyle name="Normal 5 4 2 2 4 7" xfId="30093"/>
    <cellStyle name="Normal 5 4 2 2 5" xfId="1563"/>
    <cellStyle name="Normal 5 4 2 2 5 2" xfId="3367"/>
    <cellStyle name="Normal 5 4 2 2 5 2 2" xfId="7026"/>
    <cellStyle name="Normal 5 4 2 2 5 2 2 2" xfId="14286"/>
    <cellStyle name="Normal 5 4 2 2 5 2 2 2 2" xfId="28664"/>
    <cellStyle name="Normal 5 4 2 2 5 2 2 2 2 2" xfId="57398"/>
    <cellStyle name="Normal 5 4 2 2 5 2 2 2 3" xfId="43074"/>
    <cellStyle name="Normal 5 4 2 2 5 2 2 3" xfId="21501"/>
    <cellStyle name="Normal 5 4 2 2 5 2 2 3 2" xfId="50236"/>
    <cellStyle name="Normal 5 4 2 2 5 2 2 4" xfId="35912"/>
    <cellStyle name="Normal 5 4 2 2 5 2 3" xfId="10699"/>
    <cellStyle name="Normal 5 4 2 2 5 2 3 2" xfId="25082"/>
    <cellStyle name="Normal 5 4 2 2 5 2 3 2 2" xfId="53817"/>
    <cellStyle name="Normal 5 4 2 2 5 2 3 3" xfId="39493"/>
    <cellStyle name="Normal 5 4 2 2 5 2 4" xfId="17919"/>
    <cellStyle name="Normal 5 4 2 2 5 2 4 2" xfId="46655"/>
    <cellStyle name="Normal 5 4 2 2 5 2 5" xfId="32331"/>
    <cellStyle name="Normal 5 4 2 2 5 3" xfId="5236"/>
    <cellStyle name="Normal 5 4 2 2 5 3 2" xfId="12496"/>
    <cellStyle name="Normal 5 4 2 2 5 3 2 2" xfId="26874"/>
    <cellStyle name="Normal 5 4 2 2 5 3 2 2 2" xfId="55608"/>
    <cellStyle name="Normal 5 4 2 2 5 3 2 3" xfId="41284"/>
    <cellStyle name="Normal 5 4 2 2 5 3 3" xfId="19711"/>
    <cellStyle name="Normal 5 4 2 2 5 3 3 2" xfId="48446"/>
    <cellStyle name="Normal 5 4 2 2 5 3 4" xfId="34122"/>
    <cellStyle name="Normal 5 4 2 2 5 4" xfId="8909"/>
    <cellStyle name="Normal 5 4 2 2 5 4 2" xfId="23292"/>
    <cellStyle name="Normal 5 4 2 2 5 4 2 2" xfId="52027"/>
    <cellStyle name="Normal 5 4 2 2 5 4 3" xfId="37703"/>
    <cellStyle name="Normal 5 4 2 2 5 5" xfId="16129"/>
    <cellStyle name="Normal 5 4 2 2 5 5 2" xfId="44865"/>
    <cellStyle name="Normal 5 4 2 2 5 6" xfId="30541"/>
    <cellStyle name="Normal 5 4 2 2 6" xfId="2471"/>
    <cellStyle name="Normal 5 4 2 2 6 2" xfId="6131"/>
    <cellStyle name="Normal 5 4 2 2 6 2 2" xfId="13391"/>
    <cellStyle name="Normal 5 4 2 2 6 2 2 2" xfId="27769"/>
    <cellStyle name="Normal 5 4 2 2 6 2 2 2 2" xfId="56503"/>
    <cellStyle name="Normal 5 4 2 2 6 2 2 3" xfId="42179"/>
    <cellStyle name="Normal 5 4 2 2 6 2 3" xfId="20606"/>
    <cellStyle name="Normal 5 4 2 2 6 2 3 2" xfId="49341"/>
    <cellStyle name="Normal 5 4 2 2 6 2 4" xfId="35017"/>
    <cellStyle name="Normal 5 4 2 2 6 3" xfId="9804"/>
    <cellStyle name="Normal 5 4 2 2 6 3 2" xfId="24187"/>
    <cellStyle name="Normal 5 4 2 2 6 3 2 2" xfId="52922"/>
    <cellStyle name="Normal 5 4 2 2 6 3 3" xfId="38598"/>
    <cellStyle name="Normal 5 4 2 2 6 4" xfId="17024"/>
    <cellStyle name="Normal 5 4 2 2 6 4 2" xfId="45760"/>
    <cellStyle name="Normal 5 4 2 2 6 5" xfId="31436"/>
    <cellStyle name="Normal 5 4 2 2 7" xfId="4330"/>
    <cellStyle name="Normal 5 4 2 2 7 2" xfId="11600"/>
    <cellStyle name="Normal 5 4 2 2 7 2 2" xfId="25979"/>
    <cellStyle name="Normal 5 4 2 2 7 2 2 2" xfId="54713"/>
    <cellStyle name="Normal 5 4 2 2 7 2 3" xfId="40389"/>
    <cellStyle name="Normal 5 4 2 2 7 3" xfId="18816"/>
    <cellStyle name="Normal 5 4 2 2 7 3 2" xfId="47551"/>
    <cellStyle name="Normal 5 4 2 2 7 4" xfId="33227"/>
    <cellStyle name="Normal 5 4 2 2 8" xfId="7999"/>
    <cellStyle name="Normal 5 4 2 2 8 2" xfId="22397"/>
    <cellStyle name="Normal 5 4 2 2 8 2 2" xfId="51132"/>
    <cellStyle name="Normal 5 4 2 2 8 3" xfId="36808"/>
    <cellStyle name="Normal 5 4 2 2 9" xfId="15234"/>
    <cellStyle name="Normal 5 4 2 2 9 2" xfId="43970"/>
    <cellStyle name="Normal 5 4 2 3" xfId="595"/>
    <cellStyle name="Normal 5 4 2 3 2" xfId="872"/>
    <cellStyle name="Normal 5 4 2 3 2 2" xfId="1319"/>
    <cellStyle name="Normal 5 4 2 3 2 2 2" xfId="2302"/>
    <cellStyle name="Normal 5 4 2 3 2 2 2 2" xfId="4094"/>
    <cellStyle name="Normal 5 4 2 3 2 2 2 2 2" xfId="7753"/>
    <cellStyle name="Normal 5 4 2 3 2 2 2 2 2 2" xfId="15013"/>
    <cellStyle name="Normal 5 4 2 3 2 2 2 2 2 2 2" xfId="29391"/>
    <cellStyle name="Normal 5 4 2 3 2 2 2 2 2 2 2 2" xfId="58125"/>
    <cellStyle name="Normal 5 4 2 3 2 2 2 2 2 2 3" xfId="43801"/>
    <cellStyle name="Normal 5 4 2 3 2 2 2 2 2 3" xfId="22228"/>
    <cellStyle name="Normal 5 4 2 3 2 2 2 2 2 3 2" xfId="50963"/>
    <cellStyle name="Normal 5 4 2 3 2 2 2 2 2 4" xfId="36639"/>
    <cellStyle name="Normal 5 4 2 3 2 2 2 2 3" xfId="11426"/>
    <cellStyle name="Normal 5 4 2 3 2 2 2 2 3 2" xfId="25809"/>
    <cellStyle name="Normal 5 4 2 3 2 2 2 2 3 2 2" xfId="54544"/>
    <cellStyle name="Normal 5 4 2 3 2 2 2 2 3 3" xfId="40220"/>
    <cellStyle name="Normal 5 4 2 3 2 2 2 2 4" xfId="18646"/>
    <cellStyle name="Normal 5 4 2 3 2 2 2 2 4 2" xfId="47382"/>
    <cellStyle name="Normal 5 4 2 3 2 2 2 2 5" xfId="33058"/>
    <cellStyle name="Normal 5 4 2 3 2 2 2 3" xfId="5963"/>
    <cellStyle name="Normal 5 4 2 3 2 2 2 3 2" xfId="13223"/>
    <cellStyle name="Normal 5 4 2 3 2 2 2 3 2 2" xfId="27601"/>
    <cellStyle name="Normal 5 4 2 3 2 2 2 3 2 2 2" xfId="56335"/>
    <cellStyle name="Normal 5 4 2 3 2 2 2 3 2 3" xfId="42011"/>
    <cellStyle name="Normal 5 4 2 3 2 2 2 3 3" xfId="20438"/>
    <cellStyle name="Normal 5 4 2 3 2 2 2 3 3 2" xfId="49173"/>
    <cellStyle name="Normal 5 4 2 3 2 2 2 3 4" xfId="34849"/>
    <cellStyle name="Normal 5 4 2 3 2 2 2 4" xfId="9636"/>
    <cellStyle name="Normal 5 4 2 3 2 2 2 4 2" xfId="24019"/>
    <cellStyle name="Normal 5 4 2 3 2 2 2 4 2 2" xfId="52754"/>
    <cellStyle name="Normal 5 4 2 3 2 2 2 4 3" xfId="38430"/>
    <cellStyle name="Normal 5 4 2 3 2 2 2 5" xfId="16856"/>
    <cellStyle name="Normal 5 4 2 3 2 2 2 5 2" xfId="45592"/>
    <cellStyle name="Normal 5 4 2 3 2 2 2 6" xfId="31268"/>
    <cellStyle name="Normal 5 4 2 3 2 2 3" xfId="3198"/>
    <cellStyle name="Normal 5 4 2 3 2 2 3 2" xfId="6858"/>
    <cellStyle name="Normal 5 4 2 3 2 2 3 2 2" xfId="14118"/>
    <cellStyle name="Normal 5 4 2 3 2 2 3 2 2 2" xfId="28496"/>
    <cellStyle name="Normal 5 4 2 3 2 2 3 2 2 2 2" xfId="57230"/>
    <cellStyle name="Normal 5 4 2 3 2 2 3 2 2 3" xfId="42906"/>
    <cellStyle name="Normal 5 4 2 3 2 2 3 2 3" xfId="21333"/>
    <cellStyle name="Normal 5 4 2 3 2 2 3 2 3 2" xfId="50068"/>
    <cellStyle name="Normal 5 4 2 3 2 2 3 2 4" xfId="35744"/>
    <cellStyle name="Normal 5 4 2 3 2 2 3 3" xfId="10531"/>
    <cellStyle name="Normal 5 4 2 3 2 2 3 3 2" xfId="24914"/>
    <cellStyle name="Normal 5 4 2 3 2 2 3 3 2 2" xfId="53649"/>
    <cellStyle name="Normal 5 4 2 3 2 2 3 3 3" xfId="39325"/>
    <cellStyle name="Normal 5 4 2 3 2 2 3 4" xfId="17751"/>
    <cellStyle name="Normal 5 4 2 3 2 2 3 4 2" xfId="46487"/>
    <cellStyle name="Normal 5 4 2 3 2 2 3 5" xfId="32163"/>
    <cellStyle name="Normal 5 4 2 3 2 2 4" xfId="5063"/>
    <cellStyle name="Normal 5 4 2 3 2 2 4 2" xfId="12328"/>
    <cellStyle name="Normal 5 4 2 3 2 2 4 2 2" xfId="26706"/>
    <cellStyle name="Normal 5 4 2 3 2 2 4 2 2 2" xfId="55440"/>
    <cellStyle name="Normal 5 4 2 3 2 2 4 2 3" xfId="41116"/>
    <cellStyle name="Normal 5 4 2 3 2 2 4 3" xfId="19543"/>
    <cellStyle name="Normal 5 4 2 3 2 2 4 3 2" xfId="48278"/>
    <cellStyle name="Normal 5 4 2 3 2 2 4 4" xfId="33954"/>
    <cellStyle name="Normal 5 4 2 3 2 2 5" xfId="8735"/>
    <cellStyle name="Normal 5 4 2 3 2 2 5 2" xfId="23124"/>
    <cellStyle name="Normal 5 4 2 3 2 2 5 2 2" xfId="51859"/>
    <cellStyle name="Normal 5 4 2 3 2 2 5 3" xfId="37535"/>
    <cellStyle name="Normal 5 4 2 3 2 2 6" xfId="15961"/>
    <cellStyle name="Normal 5 4 2 3 2 2 6 2" xfId="44697"/>
    <cellStyle name="Normal 5 4 2 3 2 2 7" xfId="30373"/>
    <cellStyle name="Normal 5 4 2 3 2 3" xfId="1855"/>
    <cellStyle name="Normal 5 4 2 3 2 3 2" xfId="3647"/>
    <cellStyle name="Normal 5 4 2 3 2 3 2 2" xfId="7306"/>
    <cellStyle name="Normal 5 4 2 3 2 3 2 2 2" xfId="14566"/>
    <cellStyle name="Normal 5 4 2 3 2 3 2 2 2 2" xfId="28944"/>
    <cellStyle name="Normal 5 4 2 3 2 3 2 2 2 2 2" xfId="57678"/>
    <cellStyle name="Normal 5 4 2 3 2 3 2 2 2 3" xfId="43354"/>
    <cellStyle name="Normal 5 4 2 3 2 3 2 2 3" xfId="21781"/>
    <cellStyle name="Normal 5 4 2 3 2 3 2 2 3 2" xfId="50516"/>
    <cellStyle name="Normal 5 4 2 3 2 3 2 2 4" xfId="36192"/>
    <cellStyle name="Normal 5 4 2 3 2 3 2 3" xfId="10979"/>
    <cellStyle name="Normal 5 4 2 3 2 3 2 3 2" xfId="25362"/>
    <cellStyle name="Normal 5 4 2 3 2 3 2 3 2 2" xfId="54097"/>
    <cellStyle name="Normal 5 4 2 3 2 3 2 3 3" xfId="39773"/>
    <cellStyle name="Normal 5 4 2 3 2 3 2 4" xfId="18199"/>
    <cellStyle name="Normal 5 4 2 3 2 3 2 4 2" xfId="46935"/>
    <cellStyle name="Normal 5 4 2 3 2 3 2 5" xfId="32611"/>
    <cellStyle name="Normal 5 4 2 3 2 3 3" xfId="5516"/>
    <cellStyle name="Normal 5 4 2 3 2 3 3 2" xfId="12776"/>
    <cellStyle name="Normal 5 4 2 3 2 3 3 2 2" xfId="27154"/>
    <cellStyle name="Normal 5 4 2 3 2 3 3 2 2 2" xfId="55888"/>
    <cellStyle name="Normal 5 4 2 3 2 3 3 2 3" xfId="41564"/>
    <cellStyle name="Normal 5 4 2 3 2 3 3 3" xfId="19991"/>
    <cellStyle name="Normal 5 4 2 3 2 3 3 3 2" xfId="48726"/>
    <cellStyle name="Normal 5 4 2 3 2 3 3 4" xfId="34402"/>
    <cellStyle name="Normal 5 4 2 3 2 3 4" xfId="9189"/>
    <cellStyle name="Normal 5 4 2 3 2 3 4 2" xfId="23572"/>
    <cellStyle name="Normal 5 4 2 3 2 3 4 2 2" xfId="52307"/>
    <cellStyle name="Normal 5 4 2 3 2 3 4 3" xfId="37983"/>
    <cellStyle name="Normal 5 4 2 3 2 3 5" xfId="16409"/>
    <cellStyle name="Normal 5 4 2 3 2 3 5 2" xfId="45145"/>
    <cellStyle name="Normal 5 4 2 3 2 3 6" xfId="30821"/>
    <cellStyle name="Normal 5 4 2 3 2 4" xfId="2751"/>
    <cellStyle name="Normal 5 4 2 3 2 4 2" xfId="6411"/>
    <cellStyle name="Normal 5 4 2 3 2 4 2 2" xfId="13671"/>
    <cellStyle name="Normal 5 4 2 3 2 4 2 2 2" xfId="28049"/>
    <cellStyle name="Normal 5 4 2 3 2 4 2 2 2 2" xfId="56783"/>
    <cellStyle name="Normal 5 4 2 3 2 4 2 2 3" xfId="42459"/>
    <cellStyle name="Normal 5 4 2 3 2 4 2 3" xfId="20886"/>
    <cellStyle name="Normal 5 4 2 3 2 4 2 3 2" xfId="49621"/>
    <cellStyle name="Normal 5 4 2 3 2 4 2 4" xfId="35297"/>
    <cellStyle name="Normal 5 4 2 3 2 4 3" xfId="10084"/>
    <cellStyle name="Normal 5 4 2 3 2 4 3 2" xfId="24467"/>
    <cellStyle name="Normal 5 4 2 3 2 4 3 2 2" xfId="53202"/>
    <cellStyle name="Normal 5 4 2 3 2 4 3 3" xfId="38878"/>
    <cellStyle name="Normal 5 4 2 3 2 4 4" xfId="17304"/>
    <cellStyle name="Normal 5 4 2 3 2 4 4 2" xfId="46040"/>
    <cellStyle name="Normal 5 4 2 3 2 4 5" xfId="31716"/>
    <cellStyle name="Normal 5 4 2 3 2 5" xfId="4616"/>
    <cellStyle name="Normal 5 4 2 3 2 5 2" xfId="11881"/>
    <cellStyle name="Normal 5 4 2 3 2 5 2 2" xfId="26259"/>
    <cellStyle name="Normal 5 4 2 3 2 5 2 2 2" xfId="54993"/>
    <cellStyle name="Normal 5 4 2 3 2 5 2 3" xfId="40669"/>
    <cellStyle name="Normal 5 4 2 3 2 5 3" xfId="19096"/>
    <cellStyle name="Normal 5 4 2 3 2 5 3 2" xfId="47831"/>
    <cellStyle name="Normal 5 4 2 3 2 5 4" xfId="33507"/>
    <cellStyle name="Normal 5 4 2 3 2 6" xfId="8288"/>
    <cellStyle name="Normal 5 4 2 3 2 6 2" xfId="22677"/>
    <cellStyle name="Normal 5 4 2 3 2 6 2 2" xfId="51412"/>
    <cellStyle name="Normal 5 4 2 3 2 6 3" xfId="37088"/>
    <cellStyle name="Normal 5 4 2 3 2 7" xfId="15514"/>
    <cellStyle name="Normal 5 4 2 3 2 7 2" xfId="44250"/>
    <cellStyle name="Normal 5 4 2 3 2 8" xfId="29926"/>
    <cellStyle name="Normal 5 4 2 3 3" xfId="1095"/>
    <cellStyle name="Normal 5 4 2 3 3 2" xfId="2078"/>
    <cellStyle name="Normal 5 4 2 3 3 2 2" xfId="3870"/>
    <cellStyle name="Normal 5 4 2 3 3 2 2 2" xfId="7529"/>
    <cellStyle name="Normal 5 4 2 3 3 2 2 2 2" xfId="14789"/>
    <cellStyle name="Normal 5 4 2 3 3 2 2 2 2 2" xfId="29167"/>
    <cellStyle name="Normal 5 4 2 3 3 2 2 2 2 2 2" xfId="57901"/>
    <cellStyle name="Normal 5 4 2 3 3 2 2 2 2 3" xfId="43577"/>
    <cellStyle name="Normal 5 4 2 3 3 2 2 2 3" xfId="22004"/>
    <cellStyle name="Normal 5 4 2 3 3 2 2 2 3 2" xfId="50739"/>
    <cellStyle name="Normal 5 4 2 3 3 2 2 2 4" xfId="36415"/>
    <cellStyle name="Normal 5 4 2 3 3 2 2 3" xfId="11202"/>
    <cellStyle name="Normal 5 4 2 3 3 2 2 3 2" xfId="25585"/>
    <cellStyle name="Normal 5 4 2 3 3 2 2 3 2 2" xfId="54320"/>
    <cellStyle name="Normal 5 4 2 3 3 2 2 3 3" xfId="39996"/>
    <cellStyle name="Normal 5 4 2 3 3 2 2 4" xfId="18422"/>
    <cellStyle name="Normal 5 4 2 3 3 2 2 4 2" xfId="47158"/>
    <cellStyle name="Normal 5 4 2 3 3 2 2 5" xfId="32834"/>
    <cellStyle name="Normal 5 4 2 3 3 2 3" xfId="5739"/>
    <cellStyle name="Normal 5 4 2 3 3 2 3 2" xfId="12999"/>
    <cellStyle name="Normal 5 4 2 3 3 2 3 2 2" xfId="27377"/>
    <cellStyle name="Normal 5 4 2 3 3 2 3 2 2 2" xfId="56111"/>
    <cellStyle name="Normal 5 4 2 3 3 2 3 2 3" xfId="41787"/>
    <cellStyle name="Normal 5 4 2 3 3 2 3 3" xfId="20214"/>
    <cellStyle name="Normal 5 4 2 3 3 2 3 3 2" xfId="48949"/>
    <cellStyle name="Normal 5 4 2 3 3 2 3 4" xfId="34625"/>
    <cellStyle name="Normal 5 4 2 3 3 2 4" xfId="9412"/>
    <cellStyle name="Normal 5 4 2 3 3 2 4 2" xfId="23795"/>
    <cellStyle name="Normal 5 4 2 3 3 2 4 2 2" xfId="52530"/>
    <cellStyle name="Normal 5 4 2 3 3 2 4 3" xfId="38206"/>
    <cellStyle name="Normal 5 4 2 3 3 2 5" xfId="16632"/>
    <cellStyle name="Normal 5 4 2 3 3 2 5 2" xfId="45368"/>
    <cellStyle name="Normal 5 4 2 3 3 2 6" xfId="31044"/>
    <cellStyle name="Normal 5 4 2 3 3 3" xfId="2974"/>
    <cellStyle name="Normal 5 4 2 3 3 3 2" xfId="6634"/>
    <cellStyle name="Normal 5 4 2 3 3 3 2 2" xfId="13894"/>
    <cellStyle name="Normal 5 4 2 3 3 3 2 2 2" xfId="28272"/>
    <cellStyle name="Normal 5 4 2 3 3 3 2 2 2 2" xfId="57006"/>
    <cellStyle name="Normal 5 4 2 3 3 3 2 2 3" xfId="42682"/>
    <cellStyle name="Normal 5 4 2 3 3 3 2 3" xfId="21109"/>
    <cellStyle name="Normal 5 4 2 3 3 3 2 3 2" xfId="49844"/>
    <cellStyle name="Normal 5 4 2 3 3 3 2 4" xfId="35520"/>
    <cellStyle name="Normal 5 4 2 3 3 3 3" xfId="10307"/>
    <cellStyle name="Normal 5 4 2 3 3 3 3 2" xfId="24690"/>
    <cellStyle name="Normal 5 4 2 3 3 3 3 2 2" xfId="53425"/>
    <cellStyle name="Normal 5 4 2 3 3 3 3 3" xfId="39101"/>
    <cellStyle name="Normal 5 4 2 3 3 3 4" xfId="17527"/>
    <cellStyle name="Normal 5 4 2 3 3 3 4 2" xfId="46263"/>
    <cellStyle name="Normal 5 4 2 3 3 3 5" xfId="31939"/>
    <cellStyle name="Normal 5 4 2 3 3 4" xfId="4839"/>
    <cellStyle name="Normal 5 4 2 3 3 4 2" xfId="12104"/>
    <cellStyle name="Normal 5 4 2 3 3 4 2 2" xfId="26482"/>
    <cellStyle name="Normal 5 4 2 3 3 4 2 2 2" xfId="55216"/>
    <cellStyle name="Normal 5 4 2 3 3 4 2 3" xfId="40892"/>
    <cellStyle name="Normal 5 4 2 3 3 4 3" xfId="19319"/>
    <cellStyle name="Normal 5 4 2 3 3 4 3 2" xfId="48054"/>
    <cellStyle name="Normal 5 4 2 3 3 4 4" xfId="33730"/>
    <cellStyle name="Normal 5 4 2 3 3 5" xfId="8511"/>
    <cellStyle name="Normal 5 4 2 3 3 5 2" xfId="22900"/>
    <cellStyle name="Normal 5 4 2 3 3 5 2 2" xfId="51635"/>
    <cellStyle name="Normal 5 4 2 3 3 5 3" xfId="37311"/>
    <cellStyle name="Normal 5 4 2 3 3 6" xfId="15737"/>
    <cellStyle name="Normal 5 4 2 3 3 6 2" xfId="44473"/>
    <cellStyle name="Normal 5 4 2 3 3 7" xfId="30149"/>
    <cellStyle name="Normal 5 4 2 3 4" xfId="1627"/>
    <cellStyle name="Normal 5 4 2 3 4 2" xfId="3423"/>
    <cellStyle name="Normal 5 4 2 3 4 2 2" xfId="7082"/>
    <cellStyle name="Normal 5 4 2 3 4 2 2 2" xfId="14342"/>
    <cellStyle name="Normal 5 4 2 3 4 2 2 2 2" xfId="28720"/>
    <cellStyle name="Normal 5 4 2 3 4 2 2 2 2 2" xfId="57454"/>
    <cellStyle name="Normal 5 4 2 3 4 2 2 2 3" xfId="43130"/>
    <cellStyle name="Normal 5 4 2 3 4 2 2 3" xfId="21557"/>
    <cellStyle name="Normal 5 4 2 3 4 2 2 3 2" xfId="50292"/>
    <cellStyle name="Normal 5 4 2 3 4 2 2 4" xfId="35968"/>
    <cellStyle name="Normal 5 4 2 3 4 2 3" xfId="10755"/>
    <cellStyle name="Normal 5 4 2 3 4 2 3 2" xfId="25138"/>
    <cellStyle name="Normal 5 4 2 3 4 2 3 2 2" xfId="53873"/>
    <cellStyle name="Normal 5 4 2 3 4 2 3 3" xfId="39549"/>
    <cellStyle name="Normal 5 4 2 3 4 2 4" xfId="17975"/>
    <cellStyle name="Normal 5 4 2 3 4 2 4 2" xfId="46711"/>
    <cellStyle name="Normal 5 4 2 3 4 2 5" xfId="32387"/>
    <cellStyle name="Normal 5 4 2 3 4 3" xfId="5292"/>
    <cellStyle name="Normal 5 4 2 3 4 3 2" xfId="12552"/>
    <cellStyle name="Normal 5 4 2 3 4 3 2 2" xfId="26930"/>
    <cellStyle name="Normal 5 4 2 3 4 3 2 2 2" xfId="55664"/>
    <cellStyle name="Normal 5 4 2 3 4 3 2 3" xfId="41340"/>
    <cellStyle name="Normal 5 4 2 3 4 3 3" xfId="19767"/>
    <cellStyle name="Normal 5 4 2 3 4 3 3 2" xfId="48502"/>
    <cellStyle name="Normal 5 4 2 3 4 3 4" xfId="34178"/>
    <cellStyle name="Normal 5 4 2 3 4 4" xfId="8965"/>
    <cellStyle name="Normal 5 4 2 3 4 4 2" xfId="23348"/>
    <cellStyle name="Normal 5 4 2 3 4 4 2 2" xfId="52083"/>
    <cellStyle name="Normal 5 4 2 3 4 4 3" xfId="37759"/>
    <cellStyle name="Normal 5 4 2 3 4 5" xfId="16185"/>
    <cellStyle name="Normal 5 4 2 3 4 5 2" xfId="44921"/>
    <cellStyle name="Normal 5 4 2 3 4 6" xfId="30597"/>
    <cellStyle name="Normal 5 4 2 3 5" xfId="2527"/>
    <cellStyle name="Normal 5 4 2 3 5 2" xfId="6187"/>
    <cellStyle name="Normal 5 4 2 3 5 2 2" xfId="13447"/>
    <cellStyle name="Normal 5 4 2 3 5 2 2 2" xfId="27825"/>
    <cellStyle name="Normal 5 4 2 3 5 2 2 2 2" xfId="56559"/>
    <cellStyle name="Normal 5 4 2 3 5 2 2 3" xfId="42235"/>
    <cellStyle name="Normal 5 4 2 3 5 2 3" xfId="20662"/>
    <cellStyle name="Normal 5 4 2 3 5 2 3 2" xfId="49397"/>
    <cellStyle name="Normal 5 4 2 3 5 2 4" xfId="35073"/>
    <cellStyle name="Normal 5 4 2 3 5 3" xfId="9860"/>
    <cellStyle name="Normal 5 4 2 3 5 3 2" xfId="24243"/>
    <cellStyle name="Normal 5 4 2 3 5 3 2 2" xfId="52978"/>
    <cellStyle name="Normal 5 4 2 3 5 3 3" xfId="38654"/>
    <cellStyle name="Normal 5 4 2 3 5 4" xfId="17080"/>
    <cellStyle name="Normal 5 4 2 3 5 4 2" xfId="45816"/>
    <cellStyle name="Normal 5 4 2 3 5 5" xfId="31492"/>
    <cellStyle name="Normal 5 4 2 3 6" xfId="4390"/>
    <cellStyle name="Normal 5 4 2 3 6 2" xfId="11657"/>
    <cellStyle name="Normal 5 4 2 3 6 2 2" xfId="26035"/>
    <cellStyle name="Normal 5 4 2 3 6 2 2 2" xfId="54769"/>
    <cellStyle name="Normal 5 4 2 3 6 2 3" xfId="40445"/>
    <cellStyle name="Normal 5 4 2 3 6 3" xfId="18872"/>
    <cellStyle name="Normal 5 4 2 3 6 3 2" xfId="47607"/>
    <cellStyle name="Normal 5 4 2 3 6 4" xfId="33283"/>
    <cellStyle name="Normal 5 4 2 3 7" xfId="8061"/>
    <cellStyle name="Normal 5 4 2 3 7 2" xfId="22453"/>
    <cellStyle name="Normal 5 4 2 3 7 2 2" xfId="51188"/>
    <cellStyle name="Normal 5 4 2 3 7 3" xfId="36864"/>
    <cellStyle name="Normal 5 4 2 3 8" xfId="15290"/>
    <cellStyle name="Normal 5 4 2 3 8 2" xfId="44026"/>
    <cellStyle name="Normal 5 4 2 3 9" xfId="29702"/>
    <cellStyle name="Normal 5 4 2 4" xfId="757"/>
    <cellStyle name="Normal 5 4 2 4 2" xfId="1207"/>
    <cellStyle name="Normal 5 4 2 4 2 2" xfId="2190"/>
    <cellStyle name="Normal 5 4 2 4 2 2 2" xfId="3982"/>
    <cellStyle name="Normal 5 4 2 4 2 2 2 2" xfId="7641"/>
    <cellStyle name="Normal 5 4 2 4 2 2 2 2 2" xfId="14901"/>
    <cellStyle name="Normal 5 4 2 4 2 2 2 2 2 2" xfId="29279"/>
    <cellStyle name="Normal 5 4 2 4 2 2 2 2 2 2 2" xfId="58013"/>
    <cellStyle name="Normal 5 4 2 4 2 2 2 2 2 3" xfId="43689"/>
    <cellStyle name="Normal 5 4 2 4 2 2 2 2 3" xfId="22116"/>
    <cellStyle name="Normal 5 4 2 4 2 2 2 2 3 2" xfId="50851"/>
    <cellStyle name="Normal 5 4 2 4 2 2 2 2 4" xfId="36527"/>
    <cellStyle name="Normal 5 4 2 4 2 2 2 3" xfId="11314"/>
    <cellStyle name="Normal 5 4 2 4 2 2 2 3 2" xfId="25697"/>
    <cellStyle name="Normal 5 4 2 4 2 2 2 3 2 2" xfId="54432"/>
    <cellStyle name="Normal 5 4 2 4 2 2 2 3 3" xfId="40108"/>
    <cellStyle name="Normal 5 4 2 4 2 2 2 4" xfId="18534"/>
    <cellStyle name="Normal 5 4 2 4 2 2 2 4 2" xfId="47270"/>
    <cellStyle name="Normal 5 4 2 4 2 2 2 5" xfId="32946"/>
    <cellStyle name="Normal 5 4 2 4 2 2 3" xfId="5851"/>
    <cellStyle name="Normal 5 4 2 4 2 2 3 2" xfId="13111"/>
    <cellStyle name="Normal 5 4 2 4 2 2 3 2 2" xfId="27489"/>
    <cellStyle name="Normal 5 4 2 4 2 2 3 2 2 2" xfId="56223"/>
    <cellStyle name="Normal 5 4 2 4 2 2 3 2 3" xfId="41899"/>
    <cellStyle name="Normal 5 4 2 4 2 2 3 3" xfId="20326"/>
    <cellStyle name="Normal 5 4 2 4 2 2 3 3 2" xfId="49061"/>
    <cellStyle name="Normal 5 4 2 4 2 2 3 4" xfId="34737"/>
    <cellStyle name="Normal 5 4 2 4 2 2 4" xfId="9524"/>
    <cellStyle name="Normal 5 4 2 4 2 2 4 2" xfId="23907"/>
    <cellStyle name="Normal 5 4 2 4 2 2 4 2 2" xfId="52642"/>
    <cellStyle name="Normal 5 4 2 4 2 2 4 3" xfId="38318"/>
    <cellStyle name="Normal 5 4 2 4 2 2 5" xfId="16744"/>
    <cellStyle name="Normal 5 4 2 4 2 2 5 2" xfId="45480"/>
    <cellStyle name="Normal 5 4 2 4 2 2 6" xfId="31156"/>
    <cellStyle name="Normal 5 4 2 4 2 3" xfId="3086"/>
    <cellStyle name="Normal 5 4 2 4 2 3 2" xfId="6746"/>
    <cellStyle name="Normal 5 4 2 4 2 3 2 2" xfId="14006"/>
    <cellStyle name="Normal 5 4 2 4 2 3 2 2 2" xfId="28384"/>
    <cellStyle name="Normal 5 4 2 4 2 3 2 2 2 2" xfId="57118"/>
    <cellStyle name="Normal 5 4 2 4 2 3 2 2 3" xfId="42794"/>
    <cellStyle name="Normal 5 4 2 4 2 3 2 3" xfId="21221"/>
    <cellStyle name="Normal 5 4 2 4 2 3 2 3 2" xfId="49956"/>
    <cellStyle name="Normal 5 4 2 4 2 3 2 4" xfId="35632"/>
    <cellStyle name="Normal 5 4 2 4 2 3 3" xfId="10419"/>
    <cellStyle name="Normal 5 4 2 4 2 3 3 2" xfId="24802"/>
    <cellStyle name="Normal 5 4 2 4 2 3 3 2 2" xfId="53537"/>
    <cellStyle name="Normal 5 4 2 4 2 3 3 3" xfId="39213"/>
    <cellStyle name="Normal 5 4 2 4 2 3 4" xfId="17639"/>
    <cellStyle name="Normal 5 4 2 4 2 3 4 2" xfId="46375"/>
    <cellStyle name="Normal 5 4 2 4 2 3 5" xfId="32051"/>
    <cellStyle name="Normal 5 4 2 4 2 4" xfId="4951"/>
    <cellStyle name="Normal 5 4 2 4 2 4 2" xfId="12216"/>
    <cellStyle name="Normal 5 4 2 4 2 4 2 2" xfId="26594"/>
    <cellStyle name="Normal 5 4 2 4 2 4 2 2 2" xfId="55328"/>
    <cellStyle name="Normal 5 4 2 4 2 4 2 3" xfId="41004"/>
    <cellStyle name="Normal 5 4 2 4 2 4 3" xfId="19431"/>
    <cellStyle name="Normal 5 4 2 4 2 4 3 2" xfId="48166"/>
    <cellStyle name="Normal 5 4 2 4 2 4 4" xfId="33842"/>
    <cellStyle name="Normal 5 4 2 4 2 5" xfId="8623"/>
    <cellStyle name="Normal 5 4 2 4 2 5 2" xfId="23012"/>
    <cellStyle name="Normal 5 4 2 4 2 5 2 2" xfId="51747"/>
    <cellStyle name="Normal 5 4 2 4 2 5 3" xfId="37423"/>
    <cellStyle name="Normal 5 4 2 4 2 6" xfId="15849"/>
    <cellStyle name="Normal 5 4 2 4 2 6 2" xfId="44585"/>
    <cellStyle name="Normal 5 4 2 4 2 7" xfId="30261"/>
    <cellStyle name="Normal 5 4 2 4 3" xfId="1743"/>
    <cellStyle name="Normal 5 4 2 4 3 2" xfId="3535"/>
    <cellStyle name="Normal 5 4 2 4 3 2 2" xfId="7194"/>
    <cellStyle name="Normal 5 4 2 4 3 2 2 2" xfId="14454"/>
    <cellStyle name="Normal 5 4 2 4 3 2 2 2 2" xfId="28832"/>
    <cellStyle name="Normal 5 4 2 4 3 2 2 2 2 2" xfId="57566"/>
    <cellStyle name="Normal 5 4 2 4 3 2 2 2 3" xfId="43242"/>
    <cellStyle name="Normal 5 4 2 4 3 2 2 3" xfId="21669"/>
    <cellStyle name="Normal 5 4 2 4 3 2 2 3 2" xfId="50404"/>
    <cellStyle name="Normal 5 4 2 4 3 2 2 4" xfId="36080"/>
    <cellStyle name="Normal 5 4 2 4 3 2 3" xfId="10867"/>
    <cellStyle name="Normal 5 4 2 4 3 2 3 2" xfId="25250"/>
    <cellStyle name="Normal 5 4 2 4 3 2 3 2 2" xfId="53985"/>
    <cellStyle name="Normal 5 4 2 4 3 2 3 3" xfId="39661"/>
    <cellStyle name="Normal 5 4 2 4 3 2 4" xfId="18087"/>
    <cellStyle name="Normal 5 4 2 4 3 2 4 2" xfId="46823"/>
    <cellStyle name="Normal 5 4 2 4 3 2 5" xfId="32499"/>
    <cellStyle name="Normal 5 4 2 4 3 3" xfId="5404"/>
    <cellStyle name="Normal 5 4 2 4 3 3 2" xfId="12664"/>
    <cellStyle name="Normal 5 4 2 4 3 3 2 2" xfId="27042"/>
    <cellStyle name="Normal 5 4 2 4 3 3 2 2 2" xfId="55776"/>
    <cellStyle name="Normal 5 4 2 4 3 3 2 3" xfId="41452"/>
    <cellStyle name="Normal 5 4 2 4 3 3 3" xfId="19879"/>
    <cellStyle name="Normal 5 4 2 4 3 3 3 2" xfId="48614"/>
    <cellStyle name="Normal 5 4 2 4 3 3 4" xfId="34290"/>
    <cellStyle name="Normal 5 4 2 4 3 4" xfId="9077"/>
    <cellStyle name="Normal 5 4 2 4 3 4 2" xfId="23460"/>
    <cellStyle name="Normal 5 4 2 4 3 4 2 2" xfId="52195"/>
    <cellStyle name="Normal 5 4 2 4 3 4 3" xfId="37871"/>
    <cellStyle name="Normal 5 4 2 4 3 5" xfId="16297"/>
    <cellStyle name="Normal 5 4 2 4 3 5 2" xfId="45033"/>
    <cellStyle name="Normal 5 4 2 4 3 6" xfId="30709"/>
    <cellStyle name="Normal 5 4 2 4 4" xfId="2639"/>
    <cellStyle name="Normal 5 4 2 4 4 2" xfId="6299"/>
    <cellStyle name="Normal 5 4 2 4 4 2 2" xfId="13559"/>
    <cellStyle name="Normal 5 4 2 4 4 2 2 2" xfId="27937"/>
    <cellStyle name="Normal 5 4 2 4 4 2 2 2 2" xfId="56671"/>
    <cellStyle name="Normal 5 4 2 4 4 2 2 3" xfId="42347"/>
    <cellStyle name="Normal 5 4 2 4 4 2 3" xfId="20774"/>
    <cellStyle name="Normal 5 4 2 4 4 2 3 2" xfId="49509"/>
    <cellStyle name="Normal 5 4 2 4 4 2 4" xfId="35185"/>
    <cellStyle name="Normal 5 4 2 4 4 3" xfId="9972"/>
    <cellStyle name="Normal 5 4 2 4 4 3 2" xfId="24355"/>
    <cellStyle name="Normal 5 4 2 4 4 3 2 2" xfId="53090"/>
    <cellStyle name="Normal 5 4 2 4 4 3 3" xfId="38766"/>
    <cellStyle name="Normal 5 4 2 4 4 4" xfId="17192"/>
    <cellStyle name="Normal 5 4 2 4 4 4 2" xfId="45928"/>
    <cellStyle name="Normal 5 4 2 4 4 5" xfId="31604"/>
    <cellStyle name="Normal 5 4 2 4 5" xfId="4503"/>
    <cellStyle name="Normal 5 4 2 4 5 2" xfId="11769"/>
    <cellStyle name="Normal 5 4 2 4 5 2 2" xfId="26147"/>
    <cellStyle name="Normal 5 4 2 4 5 2 2 2" xfId="54881"/>
    <cellStyle name="Normal 5 4 2 4 5 2 3" xfId="40557"/>
    <cellStyle name="Normal 5 4 2 4 5 3" xfId="18984"/>
    <cellStyle name="Normal 5 4 2 4 5 3 2" xfId="47719"/>
    <cellStyle name="Normal 5 4 2 4 5 4" xfId="33395"/>
    <cellStyle name="Normal 5 4 2 4 6" xfId="8176"/>
    <cellStyle name="Normal 5 4 2 4 6 2" xfId="22565"/>
    <cellStyle name="Normal 5 4 2 4 6 2 2" xfId="51300"/>
    <cellStyle name="Normal 5 4 2 4 6 3" xfId="36976"/>
    <cellStyle name="Normal 5 4 2 4 7" xfId="15402"/>
    <cellStyle name="Normal 5 4 2 4 7 2" xfId="44138"/>
    <cellStyle name="Normal 5 4 2 4 8" xfId="29814"/>
    <cellStyle name="Normal 5 4 2 5" xfId="983"/>
    <cellStyle name="Normal 5 4 2 5 2" xfId="1966"/>
    <cellStyle name="Normal 5 4 2 5 2 2" xfId="3758"/>
    <cellStyle name="Normal 5 4 2 5 2 2 2" xfId="7417"/>
    <cellStyle name="Normal 5 4 2 5 2 2 2 2" xfId="14677"/>
    <cellStyle name="Normal 5 4 2 5 2 2 2 2 2" xfId="29055"/>
    <cellStyle name="Normal 5 4 2 5 2 2 2 2 2 2" xfId="57789"/>
    <cellStyle name="Normal 5 4 2 5 2 2 2 2 3" xfId="43465"/>
    <cellStyle name="Normal 5 4 2 5 2 2 2 3" xfId="21892"/>
    <cellStyle name="Normal 5 4 2 5 2 2 2 3 2" xfId="50627"/>
    <cellStyle name="Normal 5 4 2 5 2 2 2 4" xfId="36303"/>
    <cellStyle name="Normal 5 4 2 5 2 2 3" xfId="11090"/>
    <cellStyle name="Normal 5 4 2 5 2 2 3 2" xfId="25473"/>
    <cellStyle name="Normal 5 4 2 5 2 2 3 2 2" xfId="54208"/>
    <cellStyle name="Normal 5 4 2 5 2 2 3 3" xfId="39884"/>
    <cellStyle name="Normal 5 4 2 5 2 2 4" xfId="18310"/>
    <cellStyle name="Normal 5 4 2 5 2 2 4 2" xfId="47046"/>
    <cellStyle name="Normal 5 4 2 5 2 2 5" xfId="32722"/>
    <cellStyle name="Normal 5 4 2 5 2 3" xfId="5627"/>
    <cellStyle name="Normal 5 4 2 5 2 3 2" xfId="12887"/>
    <cellStyle name="Normal 5 4 2 5 2 3 2 2" xfId="27265"/>
    <cellStyle name="Normal 5 4 2 5 2 3 2 2 2" xfId="55999"/>
    <cellStyle name="Normal 5 4 2 5 2 3 2 3" xfId="41675"/>
    <cellStyle name="Normal 5 4 2 5 2 3 3" xfId="20102"/>
    <cellStyle name="Normal 5 4 2 5 2 3 3 2" xfId="48837"/>
    <cellStyle name="Normal 5 4 2 5 2 3 4" xfId="34513"/>
    <cellStyle name="Normal 5 4 2 5 2 4" xfId="9300"/>
    <cellStyle name="Normal 5 4 2 5 2 4 2" xfId="23683"/>
    <cellStyle name="Normal 5 4 2 5 2 4 2 2" xfId="52418"/>
    <cellStyle name="Normal 5 4 2 5 2 4 3" xfId="38094"/>
    <cellStyle name="Normal 5 4 2 5 2 5" xfId="16520"/>
    <cellStyle name="Normal 5 4 2 5 2 5 2" xfId="45256"/>
    <cellStyle name="Normal 5 4 2 5 2 6" xfId="30932"/>
    <cellStyle name="Normal 5 4 2 5 3" xfId="2862"/>
    <cellStyle name="Normal 5 4 2 5 3 2" xfId="6522"/>
    <cellStyle name="Normal 5 4 2 5 3 2 2" xfId="13782"/>
    <cellStyle name="Normal 5 4 2 5 3 2 2 2" xfId="28160"/>
    <cellStyle name="Normal 5 4 2 5 3 2 2 2 2" xfId="56894"/>
    <cellStyle name="Normal 5 4 2 5 3 2 2 3" xfId="42570"/>
    <cellStyle name="Normal 5 4 2 5 3 2 3" xfId="20997"/>
    <cellStyle name="Normal 5 4 2 5 3 2 3 2" xfId="49732"/>
    <cellStyle name="Normal 5 4 2 5 3 2 4" xfId="35408"/>
    <cellStyle name="Normal 5 4 2 5 3 3" xfId="10195"/>
    <cellStyle name="Normal 5 4 2 5 3 3 2" xfId="24578"/>
    <cellStyle name="Normal 5 4 2 5 3 3 2 2" xfId="53313"/>
    <cellStyle name="Normal 5 4 2 5 3 3 3" xfId="38989"/>
    <cellStyle name="Normal 5 4 2 5 3 4" xfId="17415"/>
    <cellStyle name="Normal 5 4 2 5 3 4 2" xfId="46151"/>
    <cellStyle name="Normal 5 4 2 5 3 5" xfId="31827"/>
    <cellStyle name="Normal 5 4 2 5 4" xfId="4727"/>
    <cellStyle name="Normal 5 4 2 5 4 2" xfId="11992"/>
    <cellStyle name="Normal 5 4 2 5 4 2 2" xfId="26370"/>
    <cellStyle name="Normal 5 4 2 5 4 2 2 2" xfId="55104"/>
    <cellStyle name="Normal 5 4 2 5 4 2 3" xfId="40780"/>
    <cellStyle name="Normal 5 4 2 5 4 3" xfId="19207"/>
    <cellStyle name="Normal 5 4 2 5 4 3 2" xfId="47942"/>
    <cellStyle name="Normal 5 4 2 5 4 4" xfId="33618"/>
    <cellStyle name="Normal 5 4 2 5 5" xfId="8399"/>
    <cellStyle name="Normal 5 4 2 5 5 2" xfId="22788"/>
    <cellStyle name="Normal 5 4 2 5 5 2 2" xfId="51523"/>
    <cellStyle name="Normal 5 4 2 5 5 3" xfId="37199"/>
    <cellStyle name="Normal 5 4 2 5 6" xfId="15625"/>
    <cellStyle name="Normal 5 4 2 5 6 2" xfId="44361"/>
    <cellStyle name="Normal 5 4 2 5 7" xfId="30037"/>
    <cellStyle name="Normal 5 4 2 6" xfId="1502"/>
    <cellStyle name="Normal 5 4 2 6 2" xfId="3311"/>
    <cellStyle name="Normal 5 4 2 6 2 2" xfId="6970"/>
    <cellStyle name="Normal 5 4 2 6 2 2 2" xfId="14230"/>
    <cellStyle name="Normal 5 4 2 6 2 2 2 2" xfId="28608"/>
    <cellStyle name="Normal 5 4 2 6 2 2 2 2 2" xfId="57342"/>
    <cellStyle name="Normal 5 4 2 6 2 2 2 3" xfId="43018"/>
    <cellStyle name="Normal 5 4 2 6 2 2 3" xfId="21445"/>
    <cellStyle name="Normal 5 4 2 6 2 2 3 2" xfId="50180"/>
    <cellStyle name="Normal 5 4 2 6 2 2 4" xfId="35856"/>
    <cellStyle name="Normal 5 4 2 6 2 3" xfId="10643"/>
    <cellStyle name="Normal 5 4 2 6 2 3 2" xfId="25026"/>
    <cellStyle name="Normal 5 4 2 6 2 3 2 2" xfId="53761"/>
    <cellStyle name="Normal 5 4 2 6 2 3 3" xfId="39437"/>
    <cellStyle name="Normal 5 4 2 6 2 4" xfId="17863"/>
    <cellStyle name="Normal 5 4 2 6 2 4 2" xfId="46599"/>
    <cellStyle name="Normal 5 4 2 6 2 5" xfId="32275"/>
    <cellStyle name="Normal 5 4 2 6 3" xfId="5179"/>
    <cellStyle name="Normal 5 4 2 6 3 2" xfId="12440"/>
    <cellStyle name="Normal 5 4 2 6 3 2 2" xfId="26818"/>
    <cellStyle name="Normal 5 4 2 6 3 2 2 2" xfId="55552"/>
    <cellStyle name="Normal 5 4 2 6 3 2 3" xfId="41228"/>
    <cellStyle name="Normal 5 4 2 6 3 3" xfId="19655"/>
    <cellStyle name="Normal 5 4 2 6 3 3 2" xfId="48390"/>
    <cellStyle name="Normal 5 4 2 6 3 4" xfId="34066"/>
    <cellStyle name="Normal 5 4 2 6 4" xfId="8853"/>
    <cellStyle name="Normal 5 4 2 6 4 2" xfId="23236"/>
    <cellStyle name="Normal 5 4 2 6 4 2 2" xfId="51971"/>
    <cellStyle name="Normal 5 4 2 6 4 3" xfId="37647"/>
    <cellStyle name="Normal 5 4 2 6 5" xfId="16073"/>
    <cellStyle name="Normal 5 4 2 6 5 2" xfId="44809"/>
    <cellStyle name="Normal 5 4 2 6 6" xfId="30485"/>
    <cellStyle name="Normal 5 4 2 7" xfId="2415"/>
    <cellStyle name="Normal 5 4 2 7 2" xfId="6075"/>
    <cellStyle name="Normal 5 4 2 7 2 2" xfId="13335"/>
    <cellStyle name="Normal 5 4 2 7 2 2 2" xfId="27713"/>
    <cellStyle name="Normal 5 4 2 7 2 2 2 2" xfId="56447"/>
    <cellStyle name="Normal 5 4 2 7 2 2 3" xfId="42123"/>
    <cellStyle name="Normal 5 4 2 7 2 3" xfId="20550"/>
    <cellStyle name="Normal 5 4 2 7 2 3 2" xfId="49285"/>
    <cellStyle name="Normal 5 4 2 7 2 4" xfId="34961"/>
    <cellStyle name="Normal 5 4 2 7 3" xfId="9748"/>
    <cellStyle name="Normal 5 4 2 7 3 2" xfId="24131"/>
    <cellStyle name="Normal 5 4 2 7 3 2 2" xfId="52866"/>
    <cellStyle name="Normal 5 4 2 7 3 3" xfId="38542"/>
    <cellStyle name="Normal 5 4 2 7 4" xfId="16968"/>
    <cellStyle name="Normal 5 4 2 7 4 2" xfId="45704"/>
    <cellStyle name="Normal 5 4 2 7 5" xfId="31380"/>
    <cellStyle name="Normal 5 4 2 8" xfId="4272"/>
    <cellStyle name="Normal 5 4 2 8 2" xfId="11544"/>
    <cellStyle name="Normal 5 4 2 8 2 2" xfId="25923"/>
    <cellStyle name="Normal 5 4 2 8 2 2 2" xfId="54657"/>
    <cellStyle name="Normal 5 4 2 8 2 3" xfId="40333"/>
    <cellStyle name="Normal 5 4 2 8 3" xfId="18760"/>
    <cellStyle name="Normal 5 4 2 8 3 2" xfId="47495"/>
    <cellStyle name="Normal 5 4 2 8 4" xfId="33171"/>
    <cellStyle name="Normal 5 4 2 9" xfId="7940"/>
    <cellStyle name="Normal 5 4 2 9 2" xfId="22341"/>
    <cellStyle name="Normal 5 4 2 9 2 2" xfId="51076"/>
    <cellStyle name="Normal 5 4 2 9 3" xfId="36752"/>
    <cellStyle name="Normal 5 4 3" xfId="428"/>
    <cellStyle name="Normal 5 4 3 10" xfId="29618"/>
    <cellStyle name="Normal 5 4 3 2" xfId="628"/>
    <cellStyle name="Normal 5 4 3 2 2" xfId="900"/>
    <cellStyle name="Normal 5 4 3 2 2 2" xfId="1347"/>
    <cellStyle name="Normal 5 4 3 2 2 2 2" xfId="2330"/>
    <cellStyle name="Normal 5 4 3 2 2 2 2 2" xfId="4122"/>
    <cellStyle name="Normal 5 4 3 2 2 2 2 2 2" xfId="7781"/>
    <cellStyle name="Normal 5 4 3 2 2 2 2 2 2 2" xfId="15041"/>
    <cellStyle name="Normal 5 4 3 2 2 2 2 2 2 2 2" xfId="29419"/>
    <cellStyle name="Normal 5 4 3 2 2 2 2 2 2 2 2 2" xfId="58153"/>
    <cellStyle name="Normal 5 4 3 2 2 2 2 2 2 2 3" xfId="43829"/>
    <cellStyle name="Normal 5 4 3 2 2 2 2 2 2 3" xfId="22256"/>
    <cellStyle name="Normal 5 4 3 2 2 2 2 2 2 3 2" xfId="50991"/>
    <cellStyle name="Normal 5 4 3 2 2 2 2 2 2 4" xfId="36667"/>
    <cellStyle name="Normal 5 4 3 2 2 2 2 2 3" xfId="11454"/>
    <cellStyle name="Normal 5 4 3 2 2 2 2 2 3 2" xfId="25837"/>
    <cellStyle name="Normal 5 4 3 2 2 2 2 2 3 2 2" xfId="54572"/>
    <cellStyle name="Normal 5 4 3 2 2 2 2 2 3 3" xfId="40248"/>
    <cellStyle name="Normal 5 4 3 2 2 2 2 2 4" xfId="18674"/>
    <cellStyle name="Normal 5 4 3 2 2 2 2 2 4 2" xfId="47410"/>
    <cellStyle name="Normal 5 4 3 2 2 2 2 2 5" xfId="33086"/>
    <cellStyle name="Normal 5 4 3 2 2 2 2 3" xfId="5991"/>
    <cellStyle name="Normal 5 4 3 2 2 2 2 3 2" xfId="13251"/>
    <cellStyle name="Normal 5 4 3 2 2 2 2 3 2 2" xfId="27629"/>
    <cellStyle name="Normal 5 4 3 2 2 2 2 3 2 2 2" xfId="56363"/>
    <cellStyle name="Normal 5 4 3 2 2 2 2 3 2 3" xfId="42039"/>
    <cellStyle name="Normal 5 4 3 2 2 2 2 3 3" xfId="20466"/>
    <cellStyle name="Normal 5 4 3 2 2 2 2 3 3 2" xfId="49201"/>
    <cellStyle name="Normal 5 4 3 2 2 2 2 3 4" xfId="34877"/>
    <cellStyle name="Normal 5 4 3 2 2 2 2 4" xfId="9664"/>
    <cellStyle name="Normal 5 4 3 2 2 2 2 4 2" xfId="24047"/>
    <cellStyle name="Normal 5 4 3 2 2 2 2 4 2 2" xfId="52782"/>
    <cellStyle name="Normal 5 4 3 2 2 2 2 4 3" xfId="38458"/>
    <cellStyle name="Normal 5 4 3 2 2 2 2 5" xfId="16884"/>
    <cellStyle name="Normal 5 4 3 2 2 2 2 5 2" xfId="45620"/>
    <cellStyle name="Normal 5 4 3 2 2 2 2 6" xfId="31296"/>
    <cellStyle name="Normal 5 4 3 2 2 2 3" xfId="3226"/>
    <cellStyle name="Normal 5 4 3 2 2 2 3 2" xfId="6886"/>
    <cellStyle name="Normal 5 4 3 2 2 2 3 2 2" xfId="14146"/>
    <cellStyle name="Normal 5 4 3 2 2 2 3 2 2 2" xfId="28524"/>
    <cellStyle name="Normal 5 4 3 2 2 2 3 2 2 2 2" xfId="57258"/>
    <cellStyle name="Normal 5 4 3 2 2 2 3 2 2 3" xfId="42934"/>
    <cellStyle name="Normal 5 4 3 2 2 2 3 2 3" xfId="21361"/>
    <cellStyle name="Normal 5 4 3 2 2 2 3 2 3 2" xfId="50096"/>
    <cellStyle name="Normal 5 4 3 2 2 2 3 2 4" xfId="35772"/>
    <cellStyle name="Normal 5 4 3 2 2 2 3 3" xfId="10559"/>
    <cellStyle name="Normal 5 4 3 2 2 2 3 3 2" xfId="24942"/>
    <cellStyle name="Normal 5 4 3 2 2 2 3 3 2 2" xfId="53677"/>
    <cellStyle name="Normal 5 4 3 2 2 2 3 3 3" xfId="39353"/>
    <cellStyle name="Normal 5 4 3 2 2 2 3 4" xfId="17779"/>
    <cellStyle name="Normal 5 4 3 2 2 2 3 4 2" xfId="46515"/>
    <cellStyle name="Normal 5 4 3 2 2 2 3 5" xfId="32191"/>
    <cellStyle name="Normal 5 4 3 2 2 2 4" xfId="5091"/>
    <cellStyle name="Normal 5 4 3 2 2 2 4 2" xfId="12356"/>
    <cellStyle name="Normal 5 4 3 2 2 2 4 2 2" xfId="26734"/>
    <cellStyle name="Normal 5 4 3 2 2 2 4 2 2 2" xfId="55468"/>
    <cellStyle name="Normal 5 4 3 2 2 2 4 2 3" xfId="41144"/>
    <cellStyle name="Normal 5 4 3 2 2 2 4 3" xfId="19571"/>
    <cellStyle name="Normal 5 4 3 2 2 2 4 3 2" xfId="48306"/>
    <cellStyle name="Normal 5 4 3 2 2 2 4 4" xfId="33982"/>
    <cellStyle name="Normal 5 4 3 2 2 2 5" xfId="8763"/>
    <cellStyle name="Normal 5 4 3 2 2 2 5 2" xfId="23152"/>
    <cellStyle name="Normal 5 4 3 2 2 2 5 2 2" xfId="51887"/>
    <cellStyle name="Normal 5 4 3 2 2 2 5 3" xfId="37563"/>
    <cellStyle name="Normal 5 4 3 2 2 2 6" xfId="15989"/>
    <cellStyle name="Normal 5 4 3 2 2 2 6 2" xfId="44725"/>
    <cellStyle name="Normal 5 4 3 2 2 2 7" xfId="30401"/>
    <cellStyle name="Normal 5 4 3 2 2 3" xfId="1883"/>
    <cellStyle name="Normal 5 4 3 2 2 3 2" xfId="3675"/>
    <cellStyle name="Normal 5 4 3 2 2 3 2 2" xfId="7334"/>
    <cellStyle name="Normal 5 4 3 2 2 3 2 2 2" xfId="14594"/>
    <cellStyle name="Normal 5 4 3 2 2 3 2 2 2 2" xfId="28972"/>
    <cellStyle name="Normal 5 4 3 2 2 3 2 2 2 2 2" xfId="57706"/>
    <cellStyle name="Normal 5 4 3 2 2 3 2 2 2 3" xfId="43382"/>
    <cellStyle name="Normal 5 4 3 2 2 3 2 2 3" xfId="21809"/>
    <cellStyle name="Normal 5 4 3 2 2 3 2 2 3 2" xfId="50544"/>
    <cellStyle name="Normal 5 4 3 2 2 3 2 2 4" xfId="36220"/>
    <cellStyle name="Normal 5 4 3 2 2 3 2 3" xfId="11007"/>
    <cellStyle name="Normal 5 4 3 2 2 3 2 3 2" xfId="25390"/>
    <cellStyle name="Normal 5 4 3 2 2 3 2 3 2 2" xfId="54125"/>
    <cellStyle name="Normal 5 4 3 2 2 3 2 3 3" xfId="39801"/>
    <cellStyle name="Normal 5 4 3 2 2 3 2 4" xfId="18227"/>
    <cellStyle name="Normal 5 4 3 2 2 3 2 4 2" xfId="46963"/>
    <cellStyle name="Normal 5 4 3 2 2 3 2 5" xfId="32639"/>
    <cellStyle name="Normal 5 4 3 2 2 3 3" xfId="5544"/>
    <cellStyle name="Normal 5 4 3 2 2 3 3 2" xfId="12804"/>
    <cellStyle name="Normal 5 4 3 2 2 3 3 2 2" xfId="27182"/>
    <cellStyle name="Normal 5 4 3 2 2 3 3 2 2 2" xfId="55916"/>
    <cellStyle name="Normal 5 4 3 2 2 3 3 2 3" xfId="41592"/>
    <cellStyle name="Normal 5 4 3 2 2 3 3 3" xfId="20019"/>
    <cellStyle name="Normal 5 4 3 2 2 3 3 3 2" xfId="48754"/>
    <cellStyle name="Normal 5 4 3 2 2 3 3 4" xfId="34430"/>
    <cellStyle name="Normal 5 4 3 2 2 3 4" xfId="9217"/>
    <cellStyle name="Normal 5 4 3 2 2 3 4 2" xfId="23600"/>
    <cellStyle name="Normal 5 4 3 2 2 3 4 2 2" xfId="52335"/>
    <cellStyle name="Normal 5 4 3 2 2 3 4 3" xfId="38011"/>
    <cellStyle name="Normal 5 4 3 2 2 3 5" xfId="16437"/>
    <cellStyle name="Normal 5 4 3 2 2 3 5 2" xfId="45173"/>
    <cellStyle name="Normal 5 4 3 2 2 3 6" xfId="30849"/>
    <cellStyle name="Normal 5 4 3 2 2 4" xfId="2779"/>
    <cellStyle name="Normal 5 4 3 2 2 4 2" xfId="6439"/>
    <cellStyle name="Normal 5 4 3 2 2 4 2 2" xfId="13699"/>
    <cellStyle name="Normal 5 4 3 2 2 4 2 2 2" xfId="28077"/>
    <cellStyle name="Normal 5 4 3 2 2 4 2 2 2 2" xfId="56811"/>
    <cellStyle name="Normal 5 4 3 2 2 4 2 2 3" xfId="42487"/>
    <cellStyle name="Normal 5 4 3 2 2 4 2 3" xfId="20914"/>
    <cellStyle name="Normal 5 4 3 2 2 4 2 3 2" xfId="49649"/>
    <cellStyle name="Normal 5 4 3 2 2 4 2 4" xfId="35325"/>
    <cellStyle name="Normal 5 4 3 2 2 4 3" xfId="10112"/>
    <cellStyle name="Normal 5 4 3 2 2 4 3 2" xfId="24495"/>
    <cellStyle name="Normal 5 4 3 2 2 4 3 2 2" xfId="53230"/>
    <cellStyle name="Normal 5 4 3 2 2 4 3 3" xfId="38906"/>
    <cellStyle name="Normal 5 4 3 2 2 4 4" xfId="17332"/>
    <cellStyle name="Normal 5 4 3 2 2 4 4 2" xfId="46068"/>
    <cellStyle name="Normal 5 4 3 2 2 4 5" xfId="31744"/>
    <cellStyle name="Normal 5 4 3 2 2 5" xfId="4644"/>
    <cellStyle name="Normal 5 4 3 2 2 5 2" xfId="11909"/>
    <cellStyle name="Normal 5 4 3 2 2 5 2 2" xfId="26287"/>
    <cellStyle name="Normal 5 4 3 2 2 5 2 2 2" xfId="55021"/>
    <cellStyle name="Normal 5 4 3 2 2 5 2 3" xfId="40697"/>
    <cellStyle name="Normal 5 4 3 2 2 5 3" xfId="19124"/>
    <cellStyle name="Normal 5 4 3 2 2 5 3 2" xfId="47859"/>
    <cellStyle name="Normal 5 4 3 2 2 5 4" xfId="33535"/>
    <cellStyle name="Normal 5 4 3 2 2 6" xfId="8316"/>
    <cellStyle name="Normal 5 4 3 2 2 6 2" xfId="22705"/>
    <cellStyle name="Normal 5 4 3 2 2 6 2 2" xfId="51440"/>
    <cellStyle name="Normal 5 4 3 2 2 6 3" xfId="37116"/>
    <cellStyle name="Normal 5 4 3 2 2 7" xfId="15542"/>
    <cellStyle name="Normal 5 4 3 2 2 7 2" xfId="44278"/>
    <cellStyle name="Normal 5 4 3 2 2 8" xfId="29954"/>
    <cellStyle name="Normal 5 4 3 2 3" xfId="1123"/>
    <cellStyle name="Normal 5 4 3 2 3 2" xfId="2106"/>
    <cellStyle name="Normal 5 4 3 2 3 2 2" xfId="3898"/>
    <cellStyle name="Normal 5 4 3 2 3 2 2 2" xfId="7557"/>
    <cellStyle name="Normal 5 4 3 2 3 2 2 2 2" xfId="14817"/>
    <cellStyle name="Normal 5 4 3 2 3 2 2 2 2 2" xfId="29195"/>
    <cellStyle name="Normal 5 4 3 2 3 2 2 2 2 2 2" xfId="57929"/>
    <cellStyle name="Normal 5 4 3 2 3 2 2 2 2 3" xfId="43605"/>
    <cellStyle name="Normal 5 4 3 2 3 2 2 2 3" xfId="22032"/>
    <cellStyle name="Normal 5 4 3 2 3 2 2 2 3 2" xfId="50767"/>
    <cellStyle name="Normal 5 4 3 2 3 2 2 2 4" xfId="36443"/>
    <cellStyle name="Normal 5 4 3 2 3 2 2 3" xfId="11230"/>
    <cellStyle name="Normal 5 4 3 2 3 2 2 3 2" xfId="25613"/>
    <cellStyle name="Normal 5 4 3 2 3 2 2 3 2 2" xfId="54348"/>
    <cellStyle name="Normal 5 4 3 2 3 2 2 3 3" xfId="40024"/>
    <cellStyle name="Normal 5 4 3 2 3 2 2 4" xfId="18450"/>
    <cellStyle name="Normal 5 4 3 2 3 2 2 4 2" xfId="47186"/>
    <cellStyle name="Normal 5 4 3 2 3 2 2 5" xfId="32862"/>
    <cellStyle name="Normal 5 4 3 2 3 2 3" xfId="5767"/>
    <cellStyle name="Normal 5 4 3 2 3 2 3 2" xfId="13027"/>
    <cellStyle name="Normal 5 4 3 2 3 2 3 2 2" xfId="27405"/>
    <cellStyle name="Normal 5 4 3 2 3 2 3 2 2 2" xfId="56139"/>
    <cellStyle name="Normal 5 4 3 2 3 2 3 2 3" xfId="41815"/>
    <cellStyle name="Normal 5 4 3 2 3 2 3 3" xfId="20242"/>
    <cellStyle name="Normal 5 4 3 2 3 2 3 3 2" xfId="48977"/>
    <cellStyle name="Normal 5 4 3 2 3 2 3 4" xfId="34653"/>
    <cellStyle name="Normal 5 4 3 2 3 2 4" xfId="9440"/>
    <cellStyle name="Normal 5 4 3 2 3 2 4 2" xfId="23823"/>
    <cellStyle name="Normal 5 4 3 2 3 2 4 2 2" xfId="52558"/>
    <cellStyle name="Normal 5 4 3 2 3 2 4 3" xfId="38234"/>
    <cellStyle name="Normal 5 4 3 2 3 2 5" xfId="16660"/>
    <cellStyle name="Normal 5 4 3 2 3 2 5 2" xfId="45396"/>
    <cellStyle name="Normal 5 4 3 2 3 2 6" xfId="31072"/>
    <cellStyle name="Normal 5 4 3 2 3 3" xfId="3002"/>
    <cellStyle name="Normal 5 4 3 2 3 3 2" xfId="6662"/>
    <cellStyle name="Normal 5 4 3 2 3 3 2 2" xfId="13922"/>
    <cellStyle name="Normal 5 4 3 2 3 3 2 2 2" xfId="28300"/>
    <cellStyle name="Normal 5 4 3 2 3 3 2 2 2 2" xfId="57034"/>
    <cellStyle name="Normal 5 4 3 2 3 3 2 2 3" xfId="42710"/>
    <cellStyle name="Normal 5 4 3 2 3 3 2 3" xfId="21137"/>
    <cellStyle name="Normal 5 4 3 2 3 3 2 3 2" xfId="49872"/>
    <cellStyle name="Normal 5 4 3 2 3 3 2 4" xfId="35548"/>
    <cellStyle name="Normal 5 4 3 2 3 3 3" xfId="10335"/>
    <cellStyle name="Normal 5 4 3 2 3 3 3 2" xfId="24718"/>
    <cellStyle name="Normal 5 4 3 2 3 3 3 2 2" xfId="53453"/>
    <cellStyle name="Normal 5 4 3 2 3 3 3 3" xfId="39129"/>
    <cellStyle name="Normal 5 4 3 2 3 3 4" xfId="17555"/>
    <cellStyle name="Normal 5 4 3 2 3 3 4 2" xfId="46291"/>
    <cellStyle name="Normal 5 4 3 2 3 3 5" xfId="31967"/>
    <cellStyle name="Normal 5 4 3 2 3 4" xfId="4867"/>
    <cellStyle name="Normal 5 4 3 2 3 4 2" xfId="12132"/>
    <cellStyle name="Normal 5 4 3 2 3 4 2 2" xfId="26510"/>
    <cellStyle name="Normal 5 4 3 2 3 4 2 2 2" xfId="55244"/>
    <cellStyle name="Normal 5 4 3 2 3 4 2 3" xfId="40920"/>
    <cellStyle name="Normal 5 4 3 2 3 4 3" xfId="19347"/>
    <cellStyle name="Normal 5 4 3 2 3 4 3 2" xfId="48082"/>
    <cellStyle name="Normal 5 4 3 2 3 4 4" xfId="33758"/>
    <cellStyle name="Normal 5 4 3 2 3 5" xfId="8539"/>
    <cellStyle name="Normal 5 4 3 2 3 5 2" xfId="22928"/>
    <cellStyle name="Normal 5 4 3 2 3 5 2 2" xfId="51663"/>
    <cellStyle name="Normal 5 4 3 2 3 5 3" xfId="37339"/>
    <cellStyle name="Normal 5 4 3 2 3 6" xfId="15765"/>
    <cellStyle name="Normal 5 4 3 2 3 6 2" xfId="44501"/>
    <cellStyle name="Normal 5 4 3 2 3 7" xfId="30177"/>
    <cellStyle name="Normal 5 4 3 2 4" xfId="1655"/>
    <cellStyle name="Normal 5 4 3 2 4 2" xfId="3451"/>
    <cellStyle name="Normal 5 4 3 2 4 2 2" xfId="7110"/>
    <cellStyle name="Normal 5 4 3 2 4 2 2 2" xfId="14370"/>
    <cellStyle name="Normal 5 4 3 2 4 2 2 2 2" xfId="28748"/>
    <cellStyle name="Normal 5 4 3 2 4 2 2 2 2 2" xfId="57482"/>
    <cellStyle name="Normal 5 4 3 2 4 2 2 2 3" xfId="43158"/>
    <cellStyle name="Normal 5 4 3 2 4 2 2 3" xfId="21585"/>
    <cellStyle name="Normal 5 4 3 2 4 2 2 3 2" xfId="50320"/>
    <cellStyle name="Normal 5 4 3 2 4 2 2 4" xfId="35996"/>
    <cellStyle name="Normal 5 4 3 2 4 2 3" xfId="10783"/>
    <cellStyle name="Normal 5 4 3 2 4 2 3 2" xfId="25166"/>
    <cellStyle name="Normal 5 4 3 2 4 2 3 2 2" xfId="53901"/>
    <cellStyle name="Normal 5 4 3 2 4 2 3 3" xfId="39577"/>
    <cellStyle name="Normal 5 4 3 2 4 2 4" xfId="18003"/>
    <cellStyle name="Normal 5 4 3 2 4 2 4 2" xfId="46739"/>
    <cellStyle name="Normal 5 4 3 2 4 2 5" xfId="32415"/>
    <cellStyle name="Normal 5 4 3 2 4 3" xfId="5320"/>
    <cellStyle name="Normal 5 4 3 2 4 3 2" xfId="12580"/>
    <cellStyle name="Normal 5 4 3 2 4 3 2 2" xfId="26958"/>
    <cellStyle name="Normal 5 4 3 2 4 3 2 2 2" xfId="55692"/>
    <cellStyle name="Normal 5 4 3 2 4 3 2 3" xfId="41368"/>
    <cellStyle name="Normal 5 4 3 2 4 3 3" xfId="19795"/>
    <cellStyle name="Normal 5 4 3 2 4 3 3 2" xfId="48530"/>
    <cellStyle name="Normal 5 4 3 2 4 3 4" xfId="34206"/>
    <cellStyle name="Normal 5 4 3 2 4 4" xfId="8993"/>
    <cellStyle name="Normal 5 4 3 2 4 4 2" xfId="23376"/>
    <cellStyle name="Normal 5 4 3 2 4 4 2 2" xfId="52111"/>
    <cellStyle name="Normal 5 4 3 2 4 4 3" xfId="37787"/>
    <cellStyle name="Normal 5 4 3 2 4 5" xfId="16213"/>
    <cellStyle name="Normal 5 4 3 2 4 5 2" xfId="44949"/>
    <cellStyle name="Normal 5 4 3 2 4 6" xfId="30625"/>
    <cellStyle name="Normal 5 4 3 2 5" xfId="2555"/>
    <cellStyle name="Normal 5 4 3 2 5 2" xfId="6215"/>
    <cellStyle name="Normal 5 4 3 2 5 2 2" xfId="13475"/>
    <cellStyle name="Normal 5 4 3 2 5 2 2 2" xfId="27853"/>
    <cellStyle name="Normal 5 4 3 2 5 2 2 2 2" xfId="56587"/>
    <cellStyle name="Normal 5 4 3 2 5 2 2 3" xfId="42263"/>
    <cellStyle name="Normal 5 4 3 2 5 2 3" xfId="20690"/>
    <cellStyle name="Normal 5 4 3 2 5 2 3 2" xfId="49425"/>
    <cellStyle name="Normal 5 4 3 2 5 2 4" xfId="35101"/>
    <cellStyle name="Normal 5 4 3 2 5 3" xfId="9888"/>
    <cellStyle name="Normal 5 4 3 2 5 3 2" xfId="24271"/>
    <cellStyle name="Normal 5 4 3 2 5 3 2 2" xfId="53006"/>
    <cellStyle name="Normal 5 4 3 2 5 3 3" xfId="38682"/>
    <cellStyle name="Normal 5 4 3 2 5 4" xfId="17108"/>
    <cellStyle name="Normal 5 4 3 2 5 4 2" xfId="45844"/>
    <cellStyle name="Normal 5 4 3 2 5 5" xfId="31520"/>
    <cellStyle name="Normal 5 4 3 2 6" xfId="4418"/>
    <cellStyle name="Normal 5 4 3 2 6 2" xfId="11685"/>
    <cellStyle name="Normal 5 4 3 2 6 2 2" xfId="26063"/>
    <cellStyle name="Normal 5 4 3 2 6 2 2 2" xfId="54797"/>
    <cellStyle name="Normal 5 4 3 2 6 2 3" xfId="40473"/>
    <cellStyle name="Normal 5 4 3 2 6 3" xfId="18900"/>
    <cellStyle name="Normal 5 4 3 2 6 3 2" xfId="47635"/>
    <cellStyle name="Normal 5 4 3 2 6 4" xfId="33311"/>
    <cellStyle name="Normal 5 4 3 2 7" xfId="8089"/>
    <cellStyle name="Normal 5 4 3 2 7 2" xfId="22481"/>
    <cellStyle name="Normal 5 4 3 2 7 2 2" xfId="51216"/>
    <cellStyle name="Normal 5 4 3 2 7 3" xfId="36892"/>
    <cellStyle name="Normal 5 4 3 2 8" xfId="15318"/>
    <cellStyle name="Normal 5 4 3 2 8 2" xfId="44054"/>
    <cellStyle name="Normal 5 4 3 2 9" xfId="29730"/>
    <cellStyle name="Normal 5 4 3 3" xfId="786"/>
    <cellStyle name="Normal 5 4 3 3 2" xfId="1235"/>
    <cellStyle name="Normal 5 4 3 3 2 2" xfId="2218"/>
    <cellStyle name="Normal 5 4 3 3 2 2 2" xfId="4010"/>
    <cellStyle name="Normal 5 4 3 3 2 2 2 2" xfId="7669"/>
    <cellStyle name="Normal 5 4 3 3 2 2 2 2 2" xfId="14929"/>
    <cellStyle name="Normal 5 4 3 3 2 2 2 2 2 2" xfId="29307"/>
    <cellStyle name="Normal 5 4 3 3 2 2 2 2 2 2 2" xfId="58041"/>
    <cellStyle name="Normal 5 4 3 3 2 2 2 2 2 3" xfId="43717"/>
    <cellStyle name="Normal 5 4 3 3 2 2 2 2 3" xfId="22144"/>
    <cellStyle name="Normal 5 4 3 3 2 2 2 2 3 2" xfId="50879"/>
    <cellStyle name="Normal 5 4 3 3 2 2 2 2 4" xfId="36555"/>
    <cellStyle name="Normal 5 4 3 3 2 2 2 3" xfId="11342"/>
    <cellStyle name="Normal 5 4 3 3 2 2 2 3 2" xfId="25725"/>
    <cellStyle name="Normal 5 4 3 3 2 2 2 3 2 2" xfId="54460"/>
    <cellStyle name="Normal 5 4 3 3 2 2 2 3 3" xfId="40136"/>
    <cellStyle name="Normal 5 4 3 3 2 2 2 4" xfId="18562"/>
    <cellStyle name="Normal 5 4 3 3 2 2 2 4 2" xfId="47298"/>
    <cellStyle name="Normal 5 4 3 3 2 2 2 5" xfId="32974"/>
    <cellStyle name="Normal 5 4 3 3 2 2 3" xfId="5879"/>
    <cellStyle name="Normal 5 4 3 3 2 2 3 2" xfId="13139"/>
    <cellStyle name="Normal 5 4 3 3 2 2 3 2 2" xfId="27517"/>
    <cellStyle name="Normal 5 4 3 3 2 2 3 2 2 2" xfId="56251"/>
    <cellStyle name="Normal 5 4 3 3 2 2 3 2 3" xfId="41927"/>
    <cellStyle name="Normal 5 4 3 3 2 2 3 3" xfId="20354"/>
    <cellStyle name="Normal 5 4 3 3 2 2 3 3 2" xfId="49089"/>
    <cellStyle name="Normal 5 4 3 3 2 2 3 4" xfId="34765"/>
    <cellStyle name="Normal 5 4 3 3 2 2 4" xfId="9552"/>
    <cellStyle name="Normal 5 4 3 3 2 2 4 2" xfId="23935"/>
    <cellStyle name="Normal 5 4 3 3 2 2 4 2 2" xfId="52670"/>
    <cellStyle name="Normal 5 4 3 3 2 2 4 3" xfId="38346"/>
    <cellStyle name="Normal 5 4 3 3 2 2 5" xfId="16772"/>
    <cellStyle name="Normal 5 4 3 3 2 2 5 2" xfId="45508"/>
    <cellStyle name="Normal 5 4 3 3 2 2 6" xfId="31184"/>
    <cellStyle name="Normal 5 4 3 3 2 3" xfId="3114"/>
    <cellStyle name="Normal 5 4 3 3 2 3 2" xfId="6774"/>
    <cellStyle name="Normal 5 4 3 3 2 3 2 2" xfId="14034"/>
    <cellStyle name="Normal 5 4 3 3 2 3 2 2 2" xfId="28412"/>
    <cellStyle name="Normal 5 4 3 3 2 3 2 2 2 2" xfId="57146"/>
    <cellStyle name="Normal 5 4 3 3 2 3 2 2 3" xfId="42822"/>
    <cellStyle name="Normal 5 4 3 3 2 3 2 3" xfId="21249"/>
    <cellStyle name="Normal 5 4 3 3 2 3 2 3 2" xfId="49984"/>
    <cellStyle name="Normal 5 4 3 3 2 3 2 4" xfId="35660"/>
    <cellStyle name="Normal 5 4 3 3 2 3 3" xfId="10447"/>
    <cellStyle name="Normal 5 4 3 3 2 3 3 2" xfId="24830"/>
    <cellStyle name="Normal 5 4 3 3 2 3 3 2 2" xfId="53565"/>
    <cellStyle name="Normal 5 4 3 3 2 3 3 3" xfId="39241"/>
    <cellStyle name="Normal 5 4 3 3 2 3 4" xfId="17667"/>
    <cellStyle name="Normal 5 4 3 3 2 3 4 2" xfId="46403"/>
    <cellStyle name="Normal 5 4 3 3 2 3 5" xfId="32079"/>
    <cellStyle name="Normal 5 4 3 3 2 4" xfId="4979"/>
    <cellStyle name="Normal 5 4 3 3 2 4 2" xfId="12244"/>
    <cellStyle name="Normal 5 4 3 3 2 4 2 2" xfId="26622"/>
    <cellStyle name="Normal 5 4 3 3 2 4 2 2 2" xfId="55356"/>
    <cellStyle name="Normal 5 4 3 3 2 4 2 3" xfId="41032"/>
    <cellStyle name="Normal 5 4 3 3 2 4 3" xfId="19459"/>
    <cellStyle name="Normal 5 4 3 3 2 4 3 2" xfId="48194"/>
    <cellStyle name="Normal 5 4 3 3 2 4 4" xfId="33870"/>
    <cellStyle name="Normal 5 4 3 3 2 5" xfId="8651"/>
    <cellStyle name="Normal 5 4 3 3 2 5 2" xfId="23040"/>
    <cellStyle name="Normal 5 4 3 3 2 5 2 2" xfId="51775"/>
    <cellStyle name="Normal 5 4 3 3 2 5 3" xfId="37451"/>
    <cellStyle name="Normal 5 4 3 3 2 6" xfId="15877"/>
    <cellStyle name="Normal 5 4 3 3 2 6 2" xfId="44613"/>
    <cellStyle name="Normal 5 4 3 3 2 7" xfId="30289"/>
    <cellStyle name="Normal 5 4 3 3 3" xfId="1771"/>
    <cellStyle name="Normal 5 4 3 3 3 2" xfId="3563"/>
    <cellStyle name="Normal 5 4 3 3 3 2 2" xfId="7222"/>
    <cellStyle name="Normal 5 4 3 3 3 2 2 2" xfId="14482"/>
    <cellStyle name="Normal 5 4 3 3 3 2 2 2 2" xfId="28860"/>
    <cellStyle name="Normal 5 4 3 3 3 2 2 2 2 2" xfId="57594"/>
    <cellStyle name="Normal 5 4 3 3 3 2 2 2 3" xfId="43270"/>
    <cellStyle name="Normal 5 4 3 3 3 2 2 3" xfId="21697"/>
    <cellStyle name="Normal 5 4 3 3 3 2 2 3 2" xfId="50432"/>
    <cellStyle name="Normal 5 4 3 3 3 2 2 4" xfId="36108"/>
    <cellStyle name="Normal 5 4 3 3 3 2 3" xfId="10895"/>
    <cellStyle name="Normal 5 4 3 3 3 2 3 2" xfId="25278"/>
    <cellStyle name="Normal 5 4 3 3 3 2 3 2 2" xfId="54013"/>
    <cellStyle name="Normal 5 4 3 3 3 2 3 3" xfId="39689"/>
    <cellStyle name="Normal 5 4 3 3 3 2 4" xfId="18115"/>
    <cellStyle name="Normal 5 4 3 3 3 2 4 2" xfId="46851"/>
    <cellStyle name="Normal 5 4 3 3 3 2 5" xfId="32527"/>
    <cellStyle name="Normal 5 4 3 3 3 3" xfId="5432"/>
    <cellStyle name="Normal 5 4 3 3 3 3 2" xfId="12692"/>
    <cellStyle name="Normal 5 4 3 3 3 3 2 2" xfId="27070"/>
    <cellStyle name="Normal 5 4 3 3 3 3 2 2 2" xfId="55804"/>
    <cellStyle name="Normal 5 4 3 3 3 3 2 3" xfId="41480"/>
    <cellStyle name="Normal 5 4 3 3 3 3 3" xfId="19907"/>
    <cellStyle name="Normal 5 4 3 3 3 3 3 2" xfId="48642"/>
    <cellStyle name="Normal 5 4 3 3 3 3 4" xfId="34318"/>
    <cellStyle name="Normal 5 4 3 3 3 4" xfId="9105"/>
    <cellStyle name="Normal 5 4 3 3 3 4 2" xfId="23488"/>
    <cellStyle name="Normal 5 4 3 3 3 4 2 2" xfId="52223"/>
    <cellStyle name="Normal 5 4 3 3 3 4 3" xfId="37899"/>
    <cellStyle name="Normal 5 4 3 3 3 5" xfId="16325"/>
    <cellStyle name="Normal 5 4 3 3 3 5 2" xfId="45061"/>
    <cellStyle name="Normal 5 4 3 3 3 6" xfId="30737"/>
    <cellStyle name="Normal 5 4 3 3 4" xfId="2667"/>
    <cellStyle name="Normal 5 4 3 3 4 2" xfId="6327"/>
    <cellStyle name="Normal 5 4 3 3 4 2 2" xfId="13587"/>
    <cellStyle name="Normal 5 4 3 3 4 2 2 2" xfId="27965"/>
    <cellStyle name="Normal 5 4 3 3 4 2 2 2 2" xfId="56699"/>
    <cellStyle name="Normal 5 4 3 3 4 2 2 3" xfId="42375"/>
    <cellStyle name="Normal 5 4 3 3 4 2 3" xfId="20802"/>
    <cellStyle name="Normal 5 4 3 3 4 2 3 2" xfId="49537"/>
    <cellStyle name="Normal 5 4 3 3 4 2 4" xfId="35213"/>
    <cellStyle name="Normal 5 4 3 3 4 3" xfId="10000"/>
    <cellStyle name="Normal 5 4 3 3 4 3 2" xfId="24383"/>
    <cellStyle name="Normal 5 4 3 3 4 3 2 2" xfId="53118"/>
    <cellStyle name="Normal 5 4 3 3 4 3 3" xfId="38794"/>
    <cellStyle name="Normal 5 4 3 3 4 4" xfId="17220"/>
    <cellStyle name="Normal 5 4 3 3 4 4 2" xfId="45956"/>
    <cellStyle name="Normal 5 4 3 3 4 5" xfId="31632"/>
    <cellStyle name="Normal 5 4 3 3 5" xfId="4531"/>
    <cellStyle name="Normal 5 4 3 3 5 2" xfId="11797"/>
    <cellStyle name="Normal 5 4 3 3 5 2 2" xfId="26175"/>
    <cellStyle name="Normal 5 4 3 3 5 2 2 2" xfId="54909"/>
    <cellStyle name="Normal 5 4 3 3 5 2 3" xfId="40585"/>
    <cellStyle name="Normal 5 4 3 3 5 3" xfId="19012"/>
    <cellStyle name="Normal 5 4 3 3 5 3 2" xfId="47747"/>
    <cellStyle name="Normal 5 4 3 3 5 4" xfId="33423"/>
    <cellStyle name="Normal 5 4 3 3 6" xfId="8204"/>
    <cellStyle name="Normal 5 4 3 3 6 2" xfId="22593"/>
    <cellStyle name="Normal 5 4 3 3 6 2 2" xfId="51328"/>
    <cellStyle name="Normal 5 4 3 3 6 3" xfId="37004"/>
    <cellStyle name="Normal 5 4 3 3 7" xfId="15430"/>
    <cellStyle name="Normal 5 4 3 3 7 2" xfId="44166"/>
    <cellStyle name="Normal 5 4 3 3 8" xfId="29842"/>
    <cellStyle name="Normal 5 4 3 4" xfId="1011"/>
    <cellStyle name="Normal 5 4 3 4 2" xfId="1994"/>
    <cellStyle name="Normal 5 4 3 4 2 2" xfId="3786"/>
    <cellStyle name="Normal 5 4 3 4 2 2 2" xfId="7445"/>
    <cellStyle name="Normal 5 4 3 4 2 2 2 2" xfId="14705"/>
    <cellStyle name="Normal 5 4 3 4 2 2 2 2 2" xfId="29083"/>
    <cellStyle name="Normal 5 4 3 4 2 2 2 2 2 2" xfId="57817"/>
    <cellStyle name="Normal 5 4 3 4 2 2 2 2 3" xfId="43493"/>
    <cellStyle name="Normal 5 4 3 4 2 2 2 3" xfId="21920"/>
    <cellStyle name="Normal 5 4 3 4 2 2 2 3 2" xfId="50655"/>
    <cellStyle name="Normal 5 4 3 4 2 2 2 4" xfId="36331"/>
    <cellStyle name="Normal 5 4 3 4 2 2 3" xfId="11118"/>
    <cellStyle name="Normal 5 4 3 4 2 2 3 2" xfId="25501"/>
    <cellStyle name="Normal 5 4 3 4 2 2 3 2 2" xfId="54236"/>
    <cellStyle name="Normal 5 4 3 4 2 2 3 3" xfId="39912"/>
    <cellStyle name="Normal 5 4 3 4 2 2 4" xfId="18338"/>
    <cellStyle name="Normal 5 4 3 4 2 2 4 2" xfId="47074"/>
    <cellStyle name="Normal 5 4 3 4 2 2 5" xfId="32750"/>
    <cellStyle name="Normal 5 4 3 4 2 3" xfId="5655"/>
    <cellStyle name="Normal 5 4 3 4 2 3 2" xfId="12915"/>
    <cellStyle name="Normal 5 4 3 4 2 3 2 2" xfId="27293"/>
    <cellStyle name="Normal 5 4 3 4 2 3 2 2 2" xfId="56027"/>
    <cellStyle name="Normal 5 4 3 4 2 3 2 3" xfId="41703"/>
    <cellStyle name="Normal 5 4 3 4 2 3 3" xfId="20130"/>
    <cellStyle name="Normal 5 4 3 4 2 3 3 2" xfId="48865"/>
    <cellStyle name="Normal 5 4 3 4 2 3 4" xfId="34541"/>
    <cellStyle name="Normal 5 4 3 4 2 4" xfId="9328"/>
    <cellStyle name="Normal 5 4 3 4 2 4 2" xfId="23711"/>
    <cellStyle name="Normal 5 4 3 4 2 4 2 2" xfId="52446"/>
    <cellStyle name="Normal 5 4 3 4 2 4 3" xfId="38122"/>
    <cellStyle name="Normal 5 4 3 4 2 5" xfId="16548"/>
    <cellStyle name="Normal 5 4 3 4 2 5 2" xfId="45284"/>
    <cellStyle name="Normal 5 4 3 4 2 6" xfId="30960"/>
    <cellStyle name="Normal 5 4 3 4 3" xfId="2890"/>
    <cellStyle name="Normal 5 4 3 4 3 2" xfId="6550"/>
    <cellStyle name="Normal 5 4 3 4 3 2 2" xfId="13810"/>
    <cellStyle name="Normal 5 4 3 4 3 2 2 2" xfId="28188"/>
    <cellStyle name="Normal 5 4 3 4 3 2 2 2 2" xfId="56922"/>
    <cellStyle name="Normal 5 4 3 4 3 2 2 3" xfId="42598"/>
    <cellStyle name="Normal 5 4 3 4 3 2 3" xfId="21025"/>
    <cellStyle name="Normal 5 4 3 4 3 2 3 2" xfId="49760"/>
    <cellStyle name="Normal 5 4 3 4 3 2 4" xfId="35436"/>
    <cellStyle name="Normal 5 4 3 4 3 3" xfId="10223"/>
    <cellStyle name="Normal 5 4 3 4 3 3 2" xfId="24606"/>
    <cellStyle name="Normal 5 4 3 4 3 3 2 2" xfId="53341"/>
    <cellStyle name="Normal 5 4 3 4 3 3 3" xfId="39017"/>
    <cellStyle name="Normal 5 4 3 4 3 4" xfId="17443"/>
    <cellStyle name="Normal 5 4 3 4 3 4 2" xfId="46179"/>
    <cellStyle name="Normal 5 4 3 4 3 5" xfId="31855"/>
    <cellStyle name="Normal 5 4 3 4 4" xfId="4755"/>
    <cellStyle name="Normal 5 4 3 4 4 2" xfId="12020"/>
    <cellStyle name="Normal 5 4 3 4 4 2 2" xfId="26398"/>
    <cellStyle name="Normal 5 4 3 4 4 2 2 2" xfId="55132"/>
    <cellStyle name="Normal 5 4 3 4 4 2 3" xfId="40808"/>
    <cellStyle name="Normal 5 4 3 4 4 3" xfId="19235"/>
    <cellStyle name="Normal 5 4 3 4 4 3 2" xfId="47970"/>
    <cellStyle name="Normal 5 4 3 4 4 4" xfId="33646"/>
    <cellStyle name="Normal 5 4 3 4 5" xfId="8427"/>
    <cellStyle name="Normal 5 4 3 4 5 2" xfId="22816"/>
    <cellStyle name="Normal 5 4 3 4 5 2 2" xfId="51551"/>
    <cellStyle name="Normal 5 4 3 4 5 3" xfId="37227"/>
    <cellStyle name="Normal 5 4 3 4 6" xfId="15653"/>
    <cellStyle name="Normal 5 4 3 4 6 2" xfId="44389"/>
    <cellStyle name="Normal 5 4 3 4 7" xfId="30065"/>
    <cellStyle name="Normal 5 4 3 5" xfId="1535"/>
    <cellStyle name="Normal 5 4 3 5 2" xfId="3339"/>
    <cellStyle name="Normal 5 4 3 5 2 2" xfId="6998"/>
    <cellStyle name="Normal 5 4 3 5 2 2 2" xfId="14258"/>
    <cellStyle name="Normal 5 4 3 5 2 2 2 2" xfId="28636"/>
    <cellStyle name="Normal 5 4 3 5 2 2 2 2 2" xfId="57370"/>
    <cellStyle name="Normal 5 4 3 5 2 2 2 3" xfId="43046"/>
    <cellStyle name="Normal 5 4 3 5 2 2 3" xfId="21473"/>
    <cellStyle name="Normal 5 4 3 5 2 2 3 2" xfId="50208"/>
    <cellStyle name="Normal 5 4 3 5 2 2 4" xfId="35884"/>
    <cellStyle name="Normal 5 4 3 5 2 3" xfId="10671"/>
    <cellStyle name="Normal 5 4 3 5 2 3 2" xfId="25054"/>
    <cellStyle name="Normal 5 4 3 5 2 3 2 2" xfId="53789"/>
    <cellStyle name="Normal 5 4 3 5 2 3 3" xfId="39465"/>
    <cellStyle name="Normal 5 4 3 5 2 4" xfId="17891"/>
    <cellStyle name="Normal 5 4 3 5 2 4 2" xfId="46627"/>
    <cellStyle name="Normal 5 4 3 5 2 5" xfId="32303"/>
    <cellStyle name="Normal 5 4 3 5 3" xfId="5208"/>
    <cellStyle name="Normal 5 4 3 5 3 2" xfId="12468"/>
    <cellStyle name="Normal 5 4 3 5 3 2 2" xfId="26846"/>
    <cellStyle name="Normal 5 4 3 5 3 2 2 2" xfId="55580"/>
    <cellStyle name="Normal 5 4 3 5 3 2 3" xfId="41256"/>
    <cellStyle name="Normal 5 4 3 5 3 3" xfId="19683"/>
    <cellStyle name="Normal 5 4 3 5 3 3 2" xfId="48418"/>
    <cellStyle name="Normal 5 4 3 5 3 4" xfId="34094"/>
    <cellStyle name="Normal 5 4 3 5 4" xfId="8881"/>
    <cellStyle name="Normal 5 4 3 5 4 2" xfId="23264"/>
    <cellStyle name="Normal 5 4 3 5 4 2 2" xfId="51999"/>
    <cellStyle name="Normal 5 4 3 5 4 3" xfId="37675"/>
    <cellStyle name="Normal 5 4 3 5 5" xfId="16101"/>
    <cellStyle name="Normal 5 4 3 5 5 2" xfId="44837"/>
    <cellStyle name="Normal 5 4 3 5 6" xfId="30513"/>
    <cellStyle name="Normal 5 4 3 6" xfId="2443"/>
    <cellStyle name="Normal 5 4 3 6 2" xfId="6103"/>
    <cellStyle name="Normal 5 4 3 6 2 2" xfId="13363"/>
    <cellStyle name="Normal 5 4 3 6 2 2 2" xfId="27741"/>
    <cellStyle name="Normal 5 4 3 6 2 2 2 2" xfId="56475"/>
    <cellStyle name="Normal 5 4 3 6 2 2 3" xfId="42151"/>
    <cellStyle name="Normal 5 4 3 6 2 3" xfId="20578"/>
    <cellStyle name="Normal 5 4 3 6 2 3 2" xfId="49313"/>
    <cellStyle name="Normal 5 4 3 6 2 4" xfId="34989"/>
    <cellStyle name="Normal 5 4 3 6 3" xfId="9776"/>
    <cellStyle name="Normal 5 4 3 6 3 2" xfId="24159"/>
    <cellStyle name="Normal 5 4 3 6 3 2 2" xfId="52894"/>
    <cellStyle name="Normal 5 4 3 6 3 3" xfId="38570"/>
    <cellStyle name="Normal 5 4 3 6 4" xfId="16996"/>
    <cellStyle name="Normal 5 4 3 6 4 2" xfId="45732"/>
    <cellStyle name="Normal 5 4 3 6 5" xfId="31408"/>
    <cellStyle name="Normal 5 4 3 7" xfId="4302"/>
    <cellStyle name="Normal 5 4 3 7 2" xfId="11572"/>
    <cellStyle name="Normal 5 4 3 7 2 2" xfId="25951"/>
    <cellStyle name="Normal 5 4 3 7 2 2 2" xfId="54685"/>
    <cellStyle name="Normal 5 4 3 7 2 3" xfId="40361"/>
    <cellStyle name="Normal 5 4 3 7 3" xfId="18788"/>
    <cellStyle name="Normal 5 4 3 7 3 2" xfId="47523"/>
    <cellStyle name="Normal 5 4 3 7 4" xfId="33199"/>
    <cellStyle name="Normal 5 4 3 8" xfId="7971"/>
    <cellStyle name="Normal 5 4 3 8 2" xfId="22369"/>
    <cellStyle name="Normal 5 4 3 8 2 2" xfId="51104"/>
    <cellStyle name="Normal 5 4 3 8 3" xfId="36780"/>
    <cellStyle name="Normal 5 4 3 9" xfId="15206"/>
    <cellStyle name="Normal 5 4 3 9 2" xfId="43942"/>
    <cellStyle name="Normal 5 4 4" xfId="557"/>
    <cellStyle name="Normal 5 4 4 2" xfId="844"/>
    <cellStyle name="Normal 5 4 4 2 2" xfId="1291"/>
    <cellStyle name="Normal 5 4 4 2 2 2" xfId="2274"/>
    <cellStyle name="Normal 5 4 4 2 2 2 2" xfId="4066"/>
    <cellStyle name="Normal 5 4 4 2 2 2 2 2" xfId="7725"/>
    <cellStyle name="Normal 5 4 4 2 2 2 2 2 2" xfId="14985"/>
    <cellStyle name="Normal 5 4 4 2 2 2 2 2 2 2" xfId="29363"/>
    <cellStyle name="Normal 5 4 4 2 2 2 2 2 2 2 2" xfId="58097"/>
    <cellStyle name="Normal 5 4 4 2 2 2 2 2 2 3" xfId="43773"/>
    <cellStyle name="Normal 5 4 4 2 2 2 2 2 3" xfId="22200"/>
    <cellStyle name="Normal 5 4 4 2 2 2 2 2 3 2" xfId="50935"/>
    <cellStyle name="Normal 5 4 4 2 2 2 2 2 4" xfId="36611"/>
    <cellStyle name="Normal 5 4 4 2 2 2 2 3" xfId="11398"/>
    <cellStyle name="Normal 5 4 4 2 2 2 2 3 2" xfId="25781"/>
    <cellStyle name="Normal 5 4 4 2 2 2 2 3 2 2" xfId="54516"/>
    <cellStyle name="Normal 5 4 4 2 2 2 2 3 3" xfId="40192"/>
    <cellStyle name="Normal 5 4 4 2 2 2 2 4" xfId="18618"/>
    <cellStyle name="Normal 5 4 4 2 2 2 2 4 2" xfId="47354"/>
    <cellStyle name="Normal 5 4 4 2 2 2 2 5" xfId="33030"/>
    <cellStyle name="Normal 5 4 4 2 2 2 3" xfId="5935"/>
    <cellStyle name="Normal 5 4 4 2 2 2 3 2" xfId="13195"/>
    <cellStyle name="Normal 5 4 4 2 2 2 3 2 2" xfId="27573"/>
    <cellStyle name="Normal 5 4 4 2 2 2 3 2 2 2" xfId="56307"/>
    <cellStyle name="Normal 5 4 4 2 2 2 3 2 3" xfId="41983"/>
    <cellStyle name="Normal 5 4 4 2 2 2 3 3" xfId="20410"/>
    <cellStyle name="Normal 5 4 4 2 2 2 3 3 2" xfId="49145"/>
    <cellStyle name="Normal 5 4 4 2 2 2 3 4" xfId="34821"/>
    <cellStyle name="Normal 5 4 4 2 2 2 4" xfId="9608"/>
    <cellStyle name="Normal 5 4 4 2 2 2 4 2" xfId="23991"/>
    <cellStyle name="Normal 5 4 4 2 2 2 4 2 2" xfId="52726"/>
    <cellStyle name="Normal 5 4 4 2 2 2 4 3" xfId="38402"/>
    <cellStyle name="Normal 5 4 4 2 2 2 5" xfId="16828"/>
    <cellStyle name="Normal 5 4 4 2 2 2 5 2" xfId="45564"/>
    <cellStyle name="Normal 5 4 4 2 2 2 6" xfId="31240"/>
    <cellStyle name="Normal 5 4 4 2 2 3" xfId="3170"/>
    <cellStyle name="Normal 5 4 4 2 2 3 2" xfId="6830"/>
    <cellStyle name="Normal 5 4 4 2 2 3 2 2" xfId="14090"/>
    <cellStyle name="Normal 5 4 4 2 2 3 2 2 2" xfId="28468"/>
    <cellStyle name="Normal 5 4 4 2 2 3 2 2 2 2" xfId="57202"/>
    <cellStyle name="Normal 5 4 4 2 2 3 2 2 3" xfId="42878"/>
    <cellStyle name="Normal 5 4 4 2 2 3 2 3" xfId="21305"/>
    <cellStyle name="Normal 5 4 4 2 2 3 2 3 2" xfId="50040"/>
    <cellStyle name="Normal 5 4 4 2 2 3 2 4" xfId="35716"/>
    <cellStyle name="Normal 5 4 4 2 2 3 3" xfId="10503"/>
    <cellStyle name="Normal 5 4 4 2 2 3 3 2" xfId="24886"/>
    <cellStyle name="Normal 5 4 4 2 2 3 3 2 2" xfId="53621"/>
    <cellStyle name="Normal 5 4 4 2 2 3 3 3" xfId="39297"/>
    <cellStyle name="Normal 5 4 4 2 2 3 4" xfId="17723"/>
    <cellStyle name="Normal 5 4 4 2 2 3 4 2" xfId="46459"/>
    <cellStyle name="Normal 5 4 4 2 2 3 5" xfId="32135"/>
    <cellStyle name="Normal 5 4 4 2 2 4" xfId="5035"/>
    <cellStyle name="Normal 5 4 4 2 2 4 2" xfId="12300"/>
    <cellStyle name="Normal 5 4 4 2 2 4 2 2" xfId="26678"/>
    <cellStyle name="Normal 5 4 4 2 2 4 2 2 2" xfId="55412"/>
    <cellStyle name="Normal 5 4 4 2 2 4 2 3" xfId="41088"/>
    <cellStyle name="Normal 5 4 4 2 2 4 3" xfId="19515"/>
    <cellStyle name="Normal 5 4 4 2 2 4 3 2" xfId="48250"/>
    <cellStyle name="Normal 5 4 4 2 2 4 4" xfId="33926"/>
    <cellStyle name="Normal 5 4 4 2 2 5" xfId="8707"/>
    <cellStyle name="Normal 5 4 4 2 2 5 2" xfId="23096"/>
    <cellStyle name="Normal 5 4 4 2 2 5 2 2" xfId="51831"/>
    <cellStyle name="Normal 5 4 4 2 2 5 3" xfId="37507"/>
    <cellStyle name="Normal 5 4 4 2 2 6" xfId="15933"/>
    <cellStyle name="Normal 5 4 4 2 2 6 2" xfId="44669"/>
    <cellStyle name="Normal 5 4 4 2 2 7" xfId="30345"/>
    <cellStyle name="Normal 5 4 4 2 3" xfId="1827"/>
    <cellStyle name="Normal 5 4 4 2 3 2" xfId="3619"/>
    <cellStyle name="Normal 5 4 4 2 3 2 2" xfId="7278"/>
    <cellStyle name="Normal 5 4 4 2 3 2 2 2" xfId="14538"/>
    <cellStyle name="Normal 5 4 4 2 3 2 2 2 2" xfId="28916"/>
    <cellStyle name="Normal 5 4 4 2 3 2 2 2 2 2" xfId="57650"/>
    <cellStyle name="Normal 5 4 4 2 3 2 2 2 3" xfId="43326"/>
    <cellStyle name="Normal 5 4 4 2 3 2 2 3" xfId="21753"/>
    <cellStyle name="Normal 5 4 4 2 3 2 2 3 2" xfId="50488"/>
    <cellStyle name="Normal 5 4 4 2 3 2 2 4" xfId="36164"/>
    <cellStyle name="Normal 5 4 4 2 3 2 3" xfId="10951"/>
    <cellStyle name="Normal 5 4 4 2 3 2 3 2" xfId="25334"/>
    <cellStyle name="Normal 5 4 4 2 3 2 3 2 2" xfId="54069"/>
    <cellStyle name="Normal 5 4 4 2 3 2 3 3" xfId="39745"/>
    <cellStyle name="Normal 5 4 4 2 3 2 4" xfId="18171"/>
    <cellStyle name="Normal 5 4 4 2 3 2 4 2" xfId="46907"/>
    <cellStyle name="Normal 5 4 4 2 3 2 5" xfId="32583"/>
    <cellStyle name="Normal 5 4 4 2 3 3" xfId="5488"/>
    <cellStyle name="Normal 5 4 4 2 3 3 2" xfId="12748"/>
    <cellStyle name="Normal 5 4 4 2 3 3 2 2" xfId="27126"/>
    <cellStyle name="Normal 5 4 4 2 3 3 2 2 2" xfId="55860"/>
    <cellStyle name="Normal 5 4 4 2 3 3 2 3" xfId="41536"/>
    <cellStyle name="Normal 5 4 4 2 3 3 3" xfId="19963"/>
    <cellStyle name="Normal 5 4 4 2 3 3 3 2" xfId="48698"/>
    <cellStyle name="Normal 5 4 4 2 3 3 4" xfId="34374"/>
    <cellStyle name="Normal 5 4 4 2 3 4" xfId="9161"/>
    <cellStyle name="Normal 5 4 4 2 3 4 2" xfId="23544"/>
    <cellStyle name="Normal 5 4 4 2 3 4 2 2" xfId="52279"/>
    <cellStyle name="Normal 5 4 4 2 3 4 3" xfId="37955"/>
    <cellStyle name="Normal 5 4 4 2 3 5" xfId="16381"/>
    <cellStyle name="Normal 5 4 4 2 3 5 2" xfId="45117"/>
    <cellStyle name="Normal 5 4 4 2 3 6" xfId="30793"/>
    <cellStyle name="Normal 5 4 4 2 4" xfId="2723"/>
    <cellStyle name="Normal 5 4 4 2 4 2" xfId="6383"/>
    <cellStyle name="Normal 5 4 4 2 4 2 2" xfId="13643"/>
    <cellStyle name="Normal 5 4 4 2 4 2 2 2" xfId="28021"/>
    <cellStyle name="Normal 5 4 4 2 4 2 2 2 2" xfId="56755"/>
    <cellStyle name="Normal 5 4 4 2 4 2 2 3" xfId="42431"/>
    <cellStyle name="Normal 5 4 4 2 4 2 3" xfId="20858"/>
    <cellStyle name="Normal 5 4 4 2 4 2 3 2" xfId="49593"/>
    <cellStyle name="Normal 5 4 4 2 4 2 4" xfId="35269"/>
    <cellStyle name="Normal 5 4 4 2 4 3" xfId="10056"/>
    <cellStyle name="Normal 5 4 4 2 4 3 2" xfId="24439"/>
    <cellStyle name="Normal 5 4 4 2 4 3 2 2" xfId="53174"/>
    <cellStyle name="Normal 5 4 4 2 4 3 3" xfId="38850"/>
    <cellStyle name="Normal 5 4 4 2 4 4" xfId="17276"/>
    <cellStyle name="Normal 5 4 4 2 4 4 2" xfId="46012"/>
    <cellStyle name="Normal 5 4 4 2 4 5" xfId="31688"/>
    <cellStyle name="Normal 5 4 4 2 5" xfId="4588"/>
    <cellStyle name="Normal 5 4 4 2 5 2" xfId="11853"/>
    <cellStyle name="Normal 5 4 4 2 5 2 2" xfId="26231"/>
    <cellStyle name="Normal 5 4 4 2 5 2 2 2" xfId="54965"/>
    <cellStyle name="Normal 5 4 4 2 5 2 3" xfId="40641"/>
    <cellStyle name="Normal 5 4 4 2 5 3" xfId="19068"/>
    <cellStyle name="Normal 5 4 4 2 5 3 2" xfId="47803"/>
    <cellStyle name="Normal 5 4 4 2 5 4" xfId="33479"/>
    <cellStyle name="Normal 5 4 4 2 6" xfId="8260"/>
    <cellStyle name="Normal 5 4 4 2 6 2" xfId="22649"/>
    <cellStyle name="Normal 5 4 4 2 6 2 2" xfId="51384"/>
    <cellStyle name="Normal 5 4 4 2 6 3" xfId="37060"/>
    <cellStyle name="Normal 5 4 4 2 7" xfId="15486"/>
    <cellStyle name="Normal 5 4 4 2 7 2" xfId="44222"/>
    <cellStyle name="Normal 5 4 4 2 8" xfId="29898"/>
    <cellStyle name="Normal 5 4 4 3" xfId="1067"/>
    <cellStyle name="Normal 5 4 4 3 2" xfId="2050"/>
    <cellStyle name="Normal 5 4 4 3 2 2" xfId="3842"/>
    <cellStyle name="Normal 5 4 4 3 2 2 2" xfId="7501"/>
    <cellStyle name="Normal 5 4 4 3 2 2 2 2" xfId="14761"/>
    <cellStyle name="Normal 5 4 4 3 2 2 2 2 2" xfId="29139"/>
    <cellStyle name="Normal 5 4 4 3 2 2 2 2 2 2" xfId="57873"/>
    <cellStyle name="Normal 5 4 4 3 2 2 2 2 3" xfId="43549"/>
    <cellStyle name="Normal 5 4 4 3 2 2 2 3" xfId="21976"/>
    <cellStyle name="Normal 5 4 4 3 2 2 2 3 2" xfId="50711"/>
    <cellStyle name="Normal 5 4 4 3 2 2 2 4" xfId="36387"/>
    <cellStyle name="Normal 5 4 4 3 2 2 3" xfId="11174"/>
    <cellStyle name="Normal 5 4 4 3 2 2 3 2" xfId="25557"/>
    <cellStyle name="Normal 5 4 4 3 2 2 3 2 2" xfId="54292"/>
    <cellStyle name="Normal 5 4 4 3 2 2 3 3" xfId="39968"/>
    <cellStyle name="Normal 5 4 4 3 2 2 4" xfId="18394"/>
    <cellStyle name="Normal 5 4 4 3 2 2 4 2" xfId="47130"/>
    <cellStyle name="Normal 5 4 4 3 2 2 5" xfId="32806"/>
    <cellStyle name="Normal 5 4 4 3 2 3" xfId="5711"/>
    <cellStyle name="Normal 5 4 4 3 2 3 2" xfId="12971"/>
    <cellStyle name="Normal 5 4 4 3 2 3 2 2" xfId="27349"/>
    <cellStyle name="Normal 5 4 4 3 2 3 2 2 2" xfId="56083"/>
    <cellStyle name="Normal 5 4 4 3 2 3 2 3" xfId="41759"/>
    <cellStyle name="Normal 5 4 4 3 2 3 3" xfId="20186"/>
    <cellStyle name="Normal 5 4 4 3 2 3 3 2" xfId="48921"/>
    <cellStyle name="Normal 5 4 4 3 2 3 4" xfId="34597"/>
    <cellStyle name="Normal 5 4 4 3 2 4" xfId="9384"/>
    <cellStyle name="Normal 5 4 4 3 2 4 2" xfId="23767"/>
    <cellStyle name="Normal 5 4 4 3 2 4 2 2" xfId="52502"/>
    <cellStyle name="Normal 5 4 4 3 2 4 3" xfId="38178"/>
    <cellStyle name="Normal 5 4 4 3 2 5" xfId="16604"/>
    <cellStyle name="Normal 5 4 4 3 2 5 2" xfId="45340"/>
    <cellStyle name="Normal 5 4 4 3 2 6" xfId="31016"/>
    <cellStyle name="Normal 5 4 4 3 3" xfId="2946"/>
    <cellStyle name="Normal 5 4 4 3 3 2" xfId="6606"/>
    <cellStyle name="Normal 5 4 4 3 3 2 2" xfId="13866"/>
    <cellStyle name="Normal 5 4 4 3 3 2 2 2" xfId="28244"/>
    <cellStyle name="Normal 5 4 4 3 3 2 2 2 2" xfId="56978"/>
    <cellStyle name="Normal 5 4 4 3 3 2 2 3" xfId="42654"/>
    <cellStyle name="Normal 5 4 4 3 3 2 3" xfId="21081"/>
    <cellStyle name="Normal 5 4 4 3 3 2 3 2" xfId="49816"/>
    <cellStyle name="Normal 5 4 4 3 3 2 4" xfId="35492"/>
    <cellStyle name="Normal 5 4 4 3 3 3" xfId="10279"/>
    <cellStyle name="Normal 5 4 4 3 3 3 2" xfId="24662"/>
    <cellStyle name="Normal 5 4 4 3 3 3 2 2" xfId="53397"/>
    <cellStyle name="Normal 5 4 4 3 3 3 3" xfId="39073"/>
    <cellStyle name="Normal 5 4 4 3 3 4" xfId="17499"/>
    <cellStyle name="Normal 5 4 4 3 3 4 2" xfId="46235"/>
    <cellStyle name="Normal 5 4 4 3 3 5" xfId="31911"/>
    <cellStyle name="Normal 5 4 4 3 4" xfId="4811"/>
    <cellStyle name="Normal 5 4 4 3 4 2" xfId="12076"/>
    <cellStyle name="Normal 5 4 4 3 4 2 2" xfId="26454"/>
    <cellStyle name="Normal 5 4 4 3 4 2 2 2" xfId="55188"/>
    <cellStyle name="Normal 5 4 4 3 4 2 3" xfId="40864"/>
    <cellStyle name="Normal 5 4 4 3 4 3" xfId="19291"/>
    <cellStyle name="Normal 5 4 4 3 4 3 2" xfId="48026"/>
    <cellStyle name="Normal 5 4 4 3 4 4" xfId="33702"/>
    <cellStyle name="Normal 5 4 4 3 5" xfId="8483"/>
    <cellStyle name="Normal 5 4 4 3 5 2" xfId="22872"/>
    <cellStyle name="Normal 5 4 4 3 5 2 2" xfId="51607"/>
    <cellStyle name="Normal 5 4 4 3 5 3" xfId="37283"/>
    <cellStyle name="Normal 5 4 4 3 6" xfId="15709"/>
    <cellStyle name="Normal 5 4 4 3 6 2" xfId="44445"/>
    <cellStyle name="Normal 5 4 4 3 7" xfId="30121"/>
    <cellStyle name="Normal 5 4 4 4" xfId="1598"/>
    <cellStyle name="Normal 5 4 4 4 2" xfId="3395"/>
    <cellStyle name="Normal 5 4 4 4 2 2" xfId="7054"/>
    <cellStyle name="Normal 5 4 4 4 2 2 2" xfId="14314"/>
    <cellStyle name="Normal 5 4 4 4 2 2 2 2" xfId="28692"/>
    <cellStyle name="Normal 5 4 4 4 2 2 2 2 2" xfId="57426"/>
    <cellStyle name="Normal 5 4 4 4 2 2 2 3" xfId="43102"/>
    <cellStyle name="Normal 5 4 4 4 2 2 3" xfId="21529"/>
    <cellStyle name="Normal 5 4 4 4 2 2 3 2" xfId="50264"/>
    <cellStyle name="Normal 5 4 4 4 2 2 4" xfId="35940"/>
    <cellStyle name="Normal 5 4 4 4 2 3" xfId="10727"/>
    <cellStyle name="Normal 5 4 4 4 2 3 2" xfId="25110"/>
    <cellStyle name="Normal 5 4 4 4 2 3 2 2" xfId="53845"/>
    <cellStyle name="Normal 5 4 4 4 2 3 3" xfId="39521"/>
    <cellStyle name="Normal 5 4 4 4 2 4" xfId="17947"/>
    <cellStyle name="Normal 5 4 4 4 2 4 2" xfId="46683"/>
    <cellStyle name="Normal 5 4 4 4 2 5" xfId="32359"/>
    <cellStyle name="Normal 5 4 4 4 3" xfId="5264"/>
    <cellStyle name="Normal 5 4 4 4 3 2" xfId="12524"/>
    <cellStyle name="Normal 5 4 4 4 3 2 2" xfId="26902"/>
    <cellStyle name="Normal 5 4 4 4 3 2 2 2" xfId="55636"/>
    <cellStyle name="Normal 5 4 4 4 3 2 3" xfId="41312"/>
    <cellStyle name="Normal 5 4 4 4 3 3" xfId="19739"/>
    <cellStyle name="Normal 5 4 4 4 3 3 2" xfId="48474"/>
    <cellStyle name="Normal 5 4 4 4 3 4" xfId="34150"/>
    <cellStyle name="Normal 5 4 4 4 4" xfId="8937"/>
    <cellStyle name="Normal 5 4 4 4 4 2" xfId="23320"/>
    <cellStyle name="Normal 5 4 4 4 4 2 2" xfId="52055"/>
    <cellStyle name="Normal 5 4 4 4 4 3" xfId="37731"/>
    <cellStyle name="Normal 5 4 4 4 5" xfId="16157"/>
    <cellStyle name="Normal 5 4 4 4 5 2" xfId="44893"/>
    <cellStyle name="Normal 5 4 4 4 6" xfId="30569"/>
    <cellStyle name="Normal 5 4 4 5" xfId="2499"/>
    <cellStyle name="Normal 5 4 4 5 2" xfId="6159"/>
    <cellStyle name="Normal 5 4 4 5 2 2" xfId="13419"/>
    <cellStyle name="Normal 5 4 4 5 2 2 2" xfId="27797"/>
    <cellStyle name="Normal 5 4 4 5 2 2 2 2" xfId="56531"/>
    <cellStyle name="Normal 5 4 4 5 2 2 3" xfId="42207"/>
    <cellStyle name="Normal 5 4 4 5 2 3" xfId="20634"/>
    <cellStyle name="Normal 5 4 4 5 2 3 2" xfId="49369"/>
    <cellStyle name="Normal 5 4 4 5 2 4" xfId="35045"/>
    <cellStyle name="Normal 5 4 4 5 3" xfId="9832"/>
    <cellStyle name="Normal 5 4 4 5 3 2" xfId="24215"/>
    <cellStyle name="Normal 5 4 4 5 3 2 2" xfId="52950"/>
    <cellStyle name="Normal 5 4 4 5 3 3" xfId="38626"/>
    <cellStyle name="Normal 5 4 4 5 4" xfId="17052"/>
    <cellStyle name="Normal 5 4 4 5 4 2" xfId="45788"/>
    <cellStyle name="Normal 5 4 4 5 5" xfId="31464"/>
    <cellStyle name="Normal 5 4 4 6" xfId="4362"/>
    <cellStyle name="Normal 5 4 4 6 2" xfId="11629"/>
    <cellStyle name="Normal 5 4 4 6 2 2" xfId="26007"/>
    <cellStyle name="Normal 5 4 4 6 2 2 2" xfId="54741"/>
    <cellStyle name="Normal 5 4 4 6 2 3" xfId="40417"/>
    <cellStyle name="Normal 5 4 4 6 3" xfId="18844"/>
    <cellStyle name="Normal 5 4 4 6 3 2" xfId="47579"/>
    <cellStyle name="Normal 5 4 4 6 4" xfId="33255"/>
    <cellStyle name="Normal 5 4 4 7" xfId="8032"/>
    <cellStyle name="Normal 5 4 4 7 2" xfId="22425"/>
    <cellStyle name="Normal 5 4 4 7 2 2" xfId="51160"/>
    <cellStyle name="Normal 5 4 4 7 3" xfId="36836"/>
    <cellStyle name="Normal 5 4 4 8" xfId="15262"/>
    <cellStyle name="Normal 5 4 4 8 2" xfId="43998"/>
    <cellStyle name="Normal 5 4 4 9" xfId="29674"/>
    <cellStyle name="Normal 5 4 5" xfId="728"/>
    <cellStyle name="Normal 5 4 5 2" xfId="1179"/>
    <cellStyle name="Normal 5 4 5 2 2" xfId="2162"/>
    <cellStyle name="Normal 5 4 5 2 2 2" xfId="3954"/>
    <cellStyle name="Normal 5 4 5 2 2 2 2" xfId="7613"/>
    <cellStyle name="Normal 5 4 5 2 2 2 2 2" xfId="14873"/>
    <cellStyle name="Normal 5 4 5 2 2 2 2 2 2" xfId="29251"/>
    <cellStyle name="Normal 5 4 5 2 2 2 2 2 2 2" xfId="57985"/>
    <cellStyle name="Normal 5 4 5 2 2 2 2 2 3" xfId="43661"/>
    <cellStyle name="Normal 5 4 5 2 2 2 2 3" xfId="22088"/>
    <cellStyle name="Normal 5 4 5 2 2 2 2 3 2" xfId="50823"/>
    <cellStyle name="Normal 5 4 5 2 2 2 2 4" xfId="36499"/>
    <cellStyle name="Normal 5 4 5 2 2 2 3" xfId="11286"/>
    <cellStyle name="Normal 5 4 5 2 2 2 3 2" xfId="25669"/>
    <cellStyle name="Normal 5 4 5 2 2 2 3 2 2" xfId="54404"/>
    <cellStyle name="Normal 5 4 5 2 2 2 3 3" xfId="40080"/>
    <cellStyle name="Normal 5 4 5 2 2 2 4" xfId="18506"/>
    <cellStyle name="Normal 5 4 5 2 2 2 4 2" xfId="47242"/>
    <cellStyle name="Normal 5 4 5 2 2 2 5" xfId="32918"/>
    <cellStyle name="Normal 5 4 5 2 2 3" xfId="5823"/>
    <cellStyle name="Normal 5 4 5 2 2 3 2" xfId="13083"/>
    <cellStyle name="Normal 5 4 5 2 2 3 2 2" xfId="27461"/>
    <cellStyle name="Normal 5 4 5 2 2 3 2 2 2" xfId="56195"/>
    <cellStyle name="Normal 5 4 5 2 2 3 2 3" xfId="41871"/>
    <cellStyle name="Normal 5 4 5 2 2 3 3" xfId="20298"/>
    <cellStyle name="Normal 5 4 5 2 2 3 3 2" xfId="49033"/>
    <cellStyle name="Normal 5 4 5 2 2 3 4" xfId="34709"/>
    <cellStyle name="Normal 5 4 5 2 2 4" xfId="9496"/>
    <cellStyle name="Normal 5 4 5 2 2 4 2" xfId="23879"/>
    <cellStyle name="Normal 5 4 5 2 2 4 2 2" xfId="52614"/>
    <cellStyle name="Normal 5 4 5 2 2 4 3" xfId="38290"/>
    <cellStyle name="Normal 5 4 5 2 2 5" xfId="16716"/>
    <cellStyle name="Normal 5 4 5 2 2 5 2" xfId="45452"/>
    <cellStyle name="Normal 5 4 5 2 2 6" xfId="31128"/>
    <cellStyle name="Normal 5 4 5 2 3" xfId="3058"/>
    <cellStyle name="Normal 5 4 5 2 3 2" xfId="6718"/>
    <cellStyle name="Normal 5 4 5 2 3 2 2" xfId="13978"/>
    <cellStyle name="Normal 5 4 5 2 3 2 2 2" xfId="28356"/>
    <cellStyle name="Normal 5 4 5 2 3 2 2 2 2" xfId="57090"/>
    <cellStyle name="Normal 5 4 5 2 3 2 2 3" xfId="42766"/>
    <cellStyle name="Normal 5 4 5 2 3 2 3" xfId="21193"/>
    <cellStyle name="Normal 5 4 5 2 3 2 3 2" xfId="49928"/>
    <cellStyle name="Normal 5 4 5 2 3 2 4" xfId="35604"/>
    <cellStyle name="Normal 5 4 5 2 3 3" xfId="10391"/>
    <cellStyle name="Normal 5 4 5 2 3 3 2" xfId="24774"/>
    <cellStyle name="Normal 5 4 5 2 3 3 2 2" xfId="53509"/>
    <cellStyle name="Normal 5 4 5 2 3 3 3" xfId="39185"/>
    <cellStyle name="Normal 5 4 5 2 3 4" xfId="17611"/>
    <cellStyle name="Normal 5 4 5 2 3 4 2" xfId="46347"/>
    <cellStyle name="Normal 5 4 5 2 3 5" xfId="32023"/>
    <cellStyle name="Normal 5 4 5 2 4" xfId="4923"/>
    <cellStyle name="Normal 5 4 5 2 4 2" xfId="12188"/>
    <cellStyle name="Normal 5 4 5 2 4 2 2" xfId="26566"/>
    <cellStyle name="Normal 5 4 5 2 4 2 2 2" xfId="55300"/>
    <cellStyle name="Normal 5 4 5 2 4 2 3" xfId="40976"/>
    <cellStyle name="Normal 5 4 5 2 4 3" xfId="19403"/>
    <cellStyle name="Normal 5 4 5 2 4 3 2" xfId="48138"/>
    <cellStyle name="Normal 5 4 5 2 4 4" xfId="33814"/>
    <cellStyle name="Normal 5 4 5 2 5" xfId="8595"/>
    <cellStyle name="Normal 5 4 5 2 5 2" xfId="22984"/>
    <cellStyle name="Normal 5 4 5 2 5 2 2" xfId="51719"/>
    <cellStyle name="Normal 5 4 5 2 5 3" xfId="37395"/>
    <cellStyle name="Normal 5 4 5 2 6" xfId="15821"/>
    <cellStyle name="Normal 5 4 5 2 6 2" xfId="44557"/>
    <cellStyle name="Normal 5 4 5 2 7" xfId="30233"/>
    <cellStyle name="Normal 5 4 5 3" xfId="1715"/>
    <cellStyle name="Normal 5 4 5 3 2" xfId="3507"/>
    <cellStyle name="Normal 5 4 5 3 2 2" xfId="7166"/>
    <cellStyle name="Normal 5 4 5 3 2 2 2" xfId="14426"/>
    <cellStyle name="Normal 5 4 5 3 2 2 2 2" xfId="28804"/>
    <cellStyle name="Normal 5 4 5 3 2 2 2 2 2" xfId="57538"/>
    <cellStyle name="Normal 5 4 5 3 2 2 2 3" xfId="43214"/>
    <cellStyle name="Normal 5 4 5 3 2 2 3" xfId="21641"/>
    <cellStyle name="Normal 5 4 5 3 2 2 3 2" xfId="50376"/>
    <cellStyle name="Normal 5 4 5 3 2 2 4" xfId="36052"/>
    <cellStyle name="Normal 5 4 5 3 2 3" xfId="10839"/>
    <cellStyle name="Normal 5 4 5 3 2 3 2" xfId="25222"/>
    <cellStyle name="Normal 5 4 5 3 2 3 2 2" xfId="53957"/>
    <cellStyle name="Normal 5 4 5 3 2 3 3" xfId="39633"/>
    <cellStyle name="Normal 5 4 5 3 2 4" xfId="18059"/>
    <cellStyle name="Normal 5 4 5 3 2 4 2" xfId="46795"/>
    <cellStyle name="Normal 5 4 5 3 2 5" xfId="32471"/>
    <cellStyle name="Normal 5 4 5 3 3" xfId="5376"/>
    <cellStyle name="Normal 5 4 5 3 3 2" xfId="12636"/>
    <cellStyle name="Normal 5 4 5 3 3 2 2" xfId="27014"/>
    <cellStyle name="Normal 5 4 5 3 3 2 2 2" xfId="55748"/>
    <cellStyle name="Normal 5 4 5 3 3 2 3" xfId="41424"/>
    <cellStyle name="Normal 5 4 5 3 3 3" xfId="19851"/>
    <cellStyle name="Normal 5 4 5 3 3 3 2" xfId="48586"/>
    <cellStyle name="Normal 5 4 5 3 3 4" xfId="34262"/>
    <cellStyle name="Normal 5 4 5 3 4" xfId="9049"/>
    <cellStyle name="Normal 5 4 5 3 4 2" xfId="23432"/>
    <cellStyle name="Normal 5 4 5 3 4 2 2" xfId="52167"/>
    <cellStyle name="Normal 5 4 5 3 4 3" xfId="37843"/>
    <cellStyle name="Normal 5 4 5 3 5" xfId="16269"/>
    <cellStyle name="Normal 5 4 5 3 5 2" xfId="45005"/>
    <cellStyle name="Normal 5 4 5 3 6" xfId="30681"/>
    <cellStyle name="Normal 5 4 5 4" xfId="2611"/>
    <cellStyle name="Normal 5 4 5 4 2" xfId="6271"/>
    <cellStyle name="Normal 5 4 5 4 2 2" xfId="13531"/>
    <cellStyle name="Normal 5 4 5 4 2 2 2" xfId="27909"/>
    <cellStyle name="Normal 5 4 5 4 2 2 2 2" xfId="56643"/>
    <cellStyle name="Normal 5 4 5 4 2 2 3" xfId="42319"/>
    <cellStyle name="Normal 5 4 5 4 2 3" xfId="20746"/>
    <cellStyle name="Normal 5 4 5 4 2 3 2" xfId="49481"/>
    <cellStyle name="Normal 5 4 5 4 2 4" xfId="35157"/>
    <cellStyle name="Normal 5 4 5 4 3" xfId="9944"/>
    <cellStyle name="Normal 5 4 5 4 3 2" xfId="24327"/>
    <cellStyle name="Normal 5 4 5 4 3 2 2" xfId="53062"/>
    <cellStyle name="Normal 5 4 5 4 3 3" xfId="38738"/>
    <cellStyle name="Normal 5 4 5 4 4" xfId="17164"/>
    <cellStyle name="Normal 5 4 5 4 4 2" xfId="45900"/>
    <cellStyle name="Normal 5 4 5 4 5" xfId="31576"/>
    <cellStyle name="Normal 5 4 5 5" xfId="4475"/>
    <cellStyle name="Normal 5 4 5 5 2" xfId="11741"/>
    <cellStyle name="Normal 5 4 5 5 2 2" xfId="26119"/>
    <cellStyle name="Normal 5 4 5 5 2 2 2" xfId="54853"/>
    <cellStyle name="Normal 5 4 5 5 2 3" xfId="40529"/>
    <cellStyle name="Normal 5 4 5 5 3" xfId="18956"/>
    <cellStyle name="Normal 5 4 5 5 3 2" xfId="47691"/>
    <cellStyle name="Normal 5 4 5 5 4" xfId="33367"/>
    <cellStyle name="Normal 5 4 5 6" xfId="8148"/>
    <cellStyle name="Normal 5 4 5 6 2" xfId="22537"/>
    <cellStyle name="Normal 5 4 5 6 2 2" xfId="51272"/>
    <cellStyle name="Normal 5 4 5 6 3" xfId="36948"/>
    <cellStyle name="Normal 5 4 5 7" xfId="15374"/>
    <cellStyle name="Normal 5 4 5 7 2" xfId="44110"/>
    <cellStyle name="Normal 5 4 5 8" xfId="29786"/>
    <cellStyle name="Normal 5 4 6" xfId="955"/>
    <cellStyle name="Normal 5 4 6 2" xfId="1938"/>
    <cellStyle name="Normal 5 4 6 2 2" xfId="3730"/>
    <cellStyle name="Normal 5 4 6 2 2 2" xfId="7389"/>
    <cellStyle name="Normal 5 4 6 2 2 2 2" xfId="14649"/>
    <cellStyle name="Normal 5 4 6 2 2 2 2 2" xfId="29027"/>
    <cellStyle name="Normal 5 4 6 2 2 2 2 2 2" xfId="57761"/>
    <cellStyle name="Normal 5 4 6 2 2 2 2 3" xfId="43437"/>
    <cellStyle name="Normal 5 4 6 2 2 2 3" xfId="21864"/>
    <cellStyle name="Normal 5 4 6 2 2 2 3 2" xfId="50599"/>
    <cellStyle name="Normal 5 4 6 2 2 2 4" xfId="36275"/>
    <cellStyle name="Normal 5 4 6 2 2 3" xfId="11062"/>
    <cellStyle name="Normal 5 4 6 2 2 3 2" xfId="25445"/>
    <cellStyle name="Normal 5 4 6 2 2 3 2 2" xfId="54180"/>
    <cellStyle name="Normal 5 4 6 2 2 3 3" xfId="39856"/>
    <cellStyle name="Normal 5 4 6 2 2 4" xfId="18282"/>
    <cellStyle name="Normal 5 4 6 2 2 4 2" xfId="47018"/>
    <cellStyle name="Normal 5 4 6 2 2 5" xfId="32694"/>
    <cellStyle name="Normal 5 4 6 2 3" xfId="5599"/>
    <cellStyle name="Normal 5 4 6 2 3 2" xfId="12859"/>
    <cellStyle name="Normal 5 4 6 2 3 2 2" xfId="27237"/>
    <cellStyle name="Normal 5 4 6 2 3 2 2 2" xfId="55971"/>
    <cellStyle name="Normal 5 4 6 2 3 2 3" xfId="41647"/>
    <cellStyle name="Normal 5 4 6 2 3 3" xfId="20074"/>
    <cellStyle name="Normal 5 4 6 2 3 3 2" xfId="48809"/>
    <cellStyle name="Normal 5 4 6 2 3 4" xfId="34485"/>
    <cellStyle name="Normal 5 4 6 2 4" xfId="9272"/>
    <cellStyle name="Normal 5 4 6 2 4 2" xfId="23655"/>
    <cellStyle name="Normal 5 4 6 2 4 2 2" xfId="52390"/>
    <cellStyle name="Normal 5 4 6 2 4 3" xfId="38066"/>
    <cellStyle name="Normal 5 4 6 2 5" xfId="16492"/>
    <cellStyle name="Normal 5 4 6 2 5 2" xfId="45228"/>
    <cellStyle name="Normal 5 4 6 2 6" xfId="30904"/>
    <cellStyle name="Normal 5 4 6 3" xfId="2834"/>
    <cellStyle name="Normal 5 4 6 3 2" xfId="6494"/>
    <cellStyle name="Normal 5 4 6 3 2 2" xfId="13754"/>
    <cellStyle name="Normal 5 4 6 3 2 2 2" xfId="28132"/>
    <cellStyle name="Normal 5 4 6 3 2 2 2 2" xfId="56866"/>
    <cellStyle name="Normal 5 4 6 3 2 2 3" xfId="42542"/>
    <cellStyle name="Normal 5 4 6 3 2 3" xfId="20969"/>
    <cellStyle name="Normal 5 4 6 3 2 3 2" xfId="49704"/>
    <cellStyle name="Normal 5 4 6 3 2 4" xfId="35380"/>
    <cellStyle name="Normal 5 4 6 3 3" xfId="10167"/>
    <cellStyle name="Normal 5 4 6 3 3 2" xfId="24550"/>
    <cellStyle name="Normal 5 4 6 3 3 2 2" xfId="53285"/>
    <cellStyle name="Normal 5 4 6 3 3 3" xfId="38961"/>
    <cellStyle name="Normal 5 4 6 3 4" xfId="17387"/>
    <cellStyle name="Normal 5 4 6 3 4 2" xfId="46123"/>
    <cellStyle name="Normal 5 4 6 3 5" xfId="31799"/>
    <cellStyle name="Normal 5 4 6 4" xfId="4699"/>
    <cellStyle name="Normal 5 4 6 4 2" xfId="11964"/>
    <cellStyle name="Normal 5 4 6 4 2 2" xfId="26342"/>
    <cellStyle name="Normal 5 4 6 4 2 2 2" xfId="55076"/>
    <cellStyle name="Normal 5 4 6 4 2 3" xfId="40752"/>
    <cellStyle name="Normal 5 4 6 4 3" xfId="19179"/>
    <cellStyle name="Normal 5 4 6 4 3 2" xfId="47914"/>
    <cellStyle name="Normal 5 4 6 4 4" xfId="33590"/>
    <cellStyle name="Normal 5 4 6 5" xfId="8371"/>
    <cellStyle name="Normal 5 4 6 5 2" xfId="22760"/>
    <cellStyle name="Normal 5 4 6 5 2 2" xfId="51495"/>
    <cellStyle name="Normal 5 4 6 5 3" xfId="37171"/>
    <cellStyle name="Normal 5 4 6 6" xfId="15597"/>
    <cellStyle name="Normal 5 4 6 6 2" xfId="44333"/>
    <cellStyle name="Normal 5 4 6 7" xfId="30009"/>
    <cellStyle name="Normal 5 4 7" xfId="1466"/>
    <cellStyle name="Normal 5 4 7 2" xfId="3283"/>
    <cellStyle name="Normal 5 4 7 2 2" xfId="6942"/>
    <cellStyle name="Normal 5 4 7 2 2 2" xfId="14202"/>
    <cellStyle name="Normal 5 4 7 2 2 2 2" xfId="28580"/>
    <cellStyle name="Normal 5 4 7 2 2 2 2 2" xfId="57314"/>
    <cellStyle name="Normal 5 4 7 2 2 2 3" xfId="42990"/>
    <cellStyle name="Normal 5 4 7 2 2 3" xfId="21417"/>
    <cellStyle name="Normal 5 4 7 2 2 3 2" xfId="50152"/>
    <cellStyle name="Normal 5 4 7 2 2 4" xfId="35828"/>
    <cellStyle name="Normal 5 4 7 2 3" xfId="10615"/>
    <cellStyle name="Normal 5 4 7 2 3 2" xfId="24998"/>
    <cellStyle name="Normal 5 4 7 2 3 2 2" xfId="53733"/>
    <cellStyle name="Normal 5 4 7 2 3 3" xfId="39409"/>
    <cellStyle name="Normal 5 4 7 2 4" xfId="17835"/>
    <cellStyle name="Normal 5 4 7 2 4 2" xfId="46571"/>
    <cellStyle name="Normal 5 4 7 2 5" xfId="32247"/>
    <cellStyle name="Normal 5 4 7 3" xfId="5151"/>
    <cellStyle name="Normal 5 4 7 3 2" xfId="12412"/>
    <cellStyle name="Normal 5 4 7 3 2 2" xfId="26790"/>
    <cellStyle name="Normal 5 4 7 3 2 2 2" xfId="55524"/>
    <cellStyle name="Normal 5 4 7 3 2 3" xfId="41200"/>
    <cellStyle name="Normal 5 4 7 3 3" xfId="19627"/>
    <cellStyle name="Normal 5 4 7 3 3 2" xfId="48362"/>
    <cellStyle name="Normal 5 4 7 3 4" xfId="34038"/>
    <cellStyle name="Normal 5 4 7 4" xfId="8823"/>
    <cellStyle name="Normal 5 4 7 4 2" xfId="23208"/>
    <cellStyle name="Normal 5 4 7 4 2 2" xfId="51943"/>
    <cellStyle name="Normal 5 4 7 4 3" xfId="37619"/>
    <cellStyle name="Normal 5 4 7 5" xfId="16045"/>
    <cellStyle name="Normal 5 4 7 5 2" xfId="44781"/>
    <cellStyle name="Normal 5 4 7 6" xfId="30457"/>
    <cellStyle name="Normal 5 4 8" xfId="2387"/>
    <cellStyle name="Normal 5 4 8 2" xfId="6047"/>
    <cellStyle name="Normal 5 4 8 2 2" xfId="13307"/>
    <cellStyle name="Normal 5 4 8 2 2 2" xfId="27685"/>
    <cellStyle name="Normal 5 4 8 2 2 2 2" xfId="56419"/>
    <cellStyle name="Normal 5 4 8 2 2 3" xfId="42095"/>
    <cellStyle name="Normal 5 4 8 2 3" xfId="20522"/>
    <cellStyle name="Normal 5 4 8 2 3 2" xfId="49257"/>
    <cellStyle name="Normal 5 4 8 2 4" xfId="34933"/>
    <cellStyle name="Normal 5 4 8 3" xfId="9720"/>
    <cellStyle name="Normal 5 4 8 3 2" xfId="24103"/>
    <cellStyle name="Normal 5 4 8 3 2 2" xfId="52838"/>
    <cellStyle name="Normal 5 4 8 3 3" xfId="38514"/>
    <cellStyle name="Normal 5 4 8 4" xfId="16940"/>
    <cellStyle name="Normal 5 4 8 4 2" xfId="45676"/>
    <cellStyle name="Normal 5 4 8 5" xfId="31352"/>
    <cellStyle name="Normal 5 4 9" xfId="4239"/>
    <cellStyle name="Normal 5 4 9 2" xfId="11516"/>
    <cellStyle name="Normal 5 4 9 2 2" xfId="25895"/>
    <cellStyle name="Normal 5 4 9 2 2 2" xfId="54629"/>
    <cellStyle name="Normal 5 4 9 2 3" xfId="40305"/>
    <cellStyle name="Normal 5 4 9 3" xfId="18732"/>
    <cellStyle name="Normal 5 4 9 3 2" xfId="47467"/>
    <cellStyle name="Normal 5 4 9 4" xfId="33143"/>
    <cellStyle name="Normal 5 5" xfId="342"/>
    <cellStyle name="Normal 5 5 10" xfId="15164"/>
    <cellStyle name="Normal 5 5 10 2" xfId="43900"/>
    <cellStyle name="Normal 5 5 11" xfId="29576"/>
    <cellStyle name="Normal 5 5 2" xfId="442"/>
    <cellStyle name="Normal 5 5 2 10" xfId="29632"/>
    <cellStyle name="Normal 5 5 2 2" xfId="642"/>
    <cellStyle name="Normal 5 5 2 2 2" xfId="914"/>
    <cellStyle name="Normal 5 5 2 2 2 2" xfId="1361"/>
    <cellStyle name="Normal 5 5 2 2 2 2 2" xfId="2344"/>
    <cellStyle name="Normal 5 5 2 2 2 2 2 2" xfId="4136"/>
    <cellStyle name="Normal 5 5 2 2 2 2 2 2 2" xfId="7795"/>
    <cellStyle name="Normal 5 5 2 2 2 2 2 2 2 2" xfId="15055"/>
    <cellStyle name="Normal 5 5 2 2 2 2 2 2 2 2 2" xfId="29433"/>
    <cellStyle name="Normal 5 5 2 2 2 2 2 2 2 2 2 2" xfId="58167"/>
    <cellStyle name="Normal 5 5 2 2 2 2 2 2 2 2 3" xfId="43843"/>
    <cellStyle name="Normal 5 5 2 2 2 2 2 2 2 3" xfId="22270"/>
    <cellStyle name="Normal 5 5 2 2 2 2 2 2 2 3 2" xfId="51005"/>
    <cellStyle name="Normal 5 5 2 2 2 2 2 2 2 4" xfId="36681"/>
    <cellStyle name="Normal 5 5 2 2 2 2 2 2 3" xfId="11468"/>
    <cellStyle name="Normal 5 5 2 2 2 2 2 2 3 2" xfId="25851"/>
    <cellStyle name="Normal 5 5 2 2 2 2 2 2 3 2 2" xfId="54586"/>
    <cellStyle name="Normal 5 5 2 2 2 2 2 2 3 3" xfId="40262"/>
    <cellStyle name="Normal 5 5 2 2 2 2 2 2 4" xfId="18688"/>
    <cellStyle name="Normal 5 5 2 2 2 2 2 2 4 2" xfId="47424"/>
    <cellStyle name="Normal 5 5 2 2 2 2 2 2 5" xfId="33100"/>
    <cellStyle name="Normal 5 5 2 2 2 2 2 3" xfId="6005"/>
    <cellStyle name="Normal 5 5 2 2 2 2 2 3 2" xfId="13265"/>
    <cellStyle name="Normal 5 5 2 2 2 2 2 3 2 2" xfId="27643"/>
    <cellStyle name="Normal 5 5 2 2 2 2 2 3 2 2 2" xfId="56377"/>
    <cellStyle name="Normal 5 5 2 2 2 2 2 3 2 3" xfId="42053"/>
    <cellStyle name="Normal 5 5 2 2 2 2 2 3 3" xfId="20480"/>
    <cellStyle name="Normal 5 5 2 2 2 2 2 3 3 2" xfId="49215"/>
    <cellStyle name="Normal 5 5 2 2 2 2 2 3 4" xfId="34891"/>
    <cellStyle name="Normal 5 5 2 2 2 2 2 4" xfId="9678"/>
    <cellStyle name="Normal 5 5 2 2 2 2 2 4 2" xfId="24061"/>
    <cellStyle name="Normal 5 5 2 2 2 2 2 4 2 2" xfId="52796"/>
    <cellStyle name="Normal 5 5 2 2 2 2 2 4 3" xfId="38472"/>
    <cellStyle name="Normal 5 5 2 2 2 2 2 5" xfId="16898"/>
    <cellStyle name="Normal 5 5 2 2 2 2 2 5 2" xfId="45634"/>
    <cellStyle name="Normal 5 5 2 2 2 2 2 6" xfId="31310"/>
    <cellStyle name="Normal 5 5 2 2 2 2 3" xfId="3240"/>
    <cellStyle name="Normal 5 5 2 2 2 2 3 2" xfId="6900"/>
    <cellStyle name="Normal 5 5 2 2 2 2 3 2 2" xfId="14160"/>
    <cellStyle name="Normal 5 5 2 2 2 2 3 2 2 2" xfId="28538"/>
    <cellStyle name="Normal 5 5 2 2 2 2 3 2 2 2 2" xfId="57272"/>
    <cellStyle name="Normal 5 5 2 2 2 2 3 2 2 3" xfId="42948"/>
    <cellStyle name="Normal 5 5 2 2 2 2 3 2 3" xfId="21375"/>
    <cellStyle name="Normal 5 5 2 2 2 2 3 2 3 2" xfId="50110"/>
    <cellStyle name="Normal 5 5 2 2 2 2 3 2 4" xfId="35786"/>
    <cellStyle name="Normal 5 5 2 2 2 2 3 3" xfId="10573"/>
    <cellStyle name="Normal 5 5 2 2 2 2 3 3 2" xfId="24956"/>
    <cellStyle name="Normal 5 5 2 2 2 2 3 3 2 2" xfId="53691"/>
    <cellStyle name="Normal 5 5 2 2 2 2 3 3 3" xfId="39367"/>
    <cellStyle name="Normal 5 5 2 2 2 2 3 4" xfId="17793"/>
    <cellStyle name="Normal 5 5 2 2 2 2 3 4 2" xfId="46529"/>
    <cellStyle name="Normal 5 5 2 2 2 2 3 5" xfId="32205"/>
    <cellStyle name="Normal 5 5 2 2 2 2 4" xfId="5105"/>
    <cellStyle name="Normal 5 5 2 2 2 2 4 2" xfId="12370"/>
    <cellStyle name="Normal 5 5 2 2 2 2 4 2 2" xfId="26748"/>
    <cellStyle name="Normal 5 5 2 2 2 2 4 2 2 2" xfId="55482"/>
    <cellStyle name="Normal 5 5 2 2 2 2 4 2 3" xfId="41158"/>
    <cellStyle name="Normal 5 5 2 2 2 2 4 3" xfId="19585"/>
    <cellStyle name="Normal 5 5 2 2 2 2 4 3 2" xfId="48320"/>
    <cellStyle name="Normal 5 5 2 2 2 2 4 4" xfId="33996"/>
    <cellStyle name="Normal 5 5 2 2 2 2 5" xfId="8777"/>
    <cellStyle name="Normal 5 5 2 2 2 2 5 2" xfId="23166"/>
    <cellStyle name="Normal 5 5 2 2 2 2 5 2 2" xfId="51901"/>
    <cellStyle name="Normal 5 5 2 2 2 2 5 3" xfId="37577"/>
    <cellStyle name="Normal 5 5 2 2 2 2 6" xfId="16003"/>
    <cellStyle name="Normal 5 5 2 2 2 2 6 2" xfId="44739"/>
    <cellStyle name="Normal 5 5 2 2 2 2 7" xfId="30415"/>
    <cellStyle name="Normal 5 5 2 2 2 3" xfId="1897"/>
    <cellStyle name="Normal 5 5 2 2 2 3 2" xfId="3689"/>
    <cellStyle name="Normal 5 5 2 2 2 3 2 2" xfId="7348"/>
    <cellStyle name="Normal 5 5 2 2 2 3 2 2 2" xfId="14608"/>
    <cellStyle name="Normal 5 5 2 2 2 3 2 2 2 2" xfId="28986"/>
    <cellStyle name="Normal 5 5 2 2 2 3 2 2 2 2 2" xfId="57720"/>
    <cellStyle name="Normal 5 5 2 2 2 3 2 2 2 3" xfId="43396"/>
    <cellStyle name="Normal 5 5 2 2 2 3 2 2 3" xfId="21823"/>
    <cellStyle name="Normal 5 5 2 2 2 3 2 2 3 2" xfId="50558"/>
    <cellStyle name="Normal 5 5 2 2 2 3 2 2 4" xfId="36234"/>
    <cellStyle name="Normal 5 5 2 2 2 3 2 3" xfId="11021"/>
    <cellStyle name="Normal 5 5 2 2 2 3 2 3 2" xfId="25404"/>
    <cellStyle name="Normal 5 5 2 2 2 3 2 3 2 2" xfId="54139"/>
    <cellStyle name="Normal 5 5 2 2 2 3 2 3 3" xfId="39815"/>
    <cellStyle name="Normal 5 5 2 2 2 3 2 4" xfId="18241"/>
    <cellStyle name="Normal 5 5 2 2 2 3 2 4 2" xfId="46977"/>
    <cellStyle name="Normal 5 5 2 2 2 3 2 5" xfId="32653"/>
    <cellStyle name="Normal 5 5 2 2 2 3 3" xfId="5558"/>
    <cellStyle name="Normal 5 5 2 2 2 3 3 2" xfId="12818"/>
    <cellStyle name="Normal 5 5 2 2 2 3 3 2 2" xfId="27196"/>
    <cellStyle name="Normal 5 5 2 2 2 3 3 2 2 2" xfId="55930"/>
    <cellStyle name="Normal 5 5 2 2 2 3 3 2 3" xfId="41606"/>
    <cellStyle name="Normal 5 5 2 2 2 3 3 3" xfId="20033"/>
    <cellStyle name="Normal 5 5 2 2 2 3 3 3 2" xfId="48768"/>
    <cellStyle name="Normal 5 5 2 2 2 3 3 4" xfId="34444"/>
    <cellStyle name="Normal 5 5 2 2 2 3 4" xfId="9231"/>
    <cellStyle name="Normal 5 5 2 2 2 3 4 2" xfId="23614"/>
    <cellStyle name="Normal 5 5 2 2 2 3 4 2 2" xfId="52349"/>
    <cellStyle name="Normal 5 5 2 2 2 3 4 3" xfId="38025"/>
    <cellStyle name="Normal 5 5 2 2 2 3 5" xfId="16451"/>
    <cellStyle name="Normal 5 5 2 2 2 3 5 2" xfId="45187"/>
    <cellStyle name="Normal 5 5 2 2 2 3 6" xfId="30863"/>
    <cellStyle name="Normal 5 5 2 2 2 4" xfId="2793"/>
    <cellStyle name="Normal 5 5 2 2 2 4 2" xfId="6453"/>
    <cellStyle name="Normal 5 5 2 2 2 4 2 2" xfId="13713"/>
    <cellStyle name="Normal 5 5 2 2 2 4 2 2 2" xfId="28091"/>
    <cellStyle name="Normal 5 5 2 2 2 4 2 2 2 2" xfId="56825"/>
    <cellStyle name="Normal 5 5 2 2 2 4 2 2 3" xfId="42501"/>
    <cellStyle name="Normal 5 5 2 2 2 4 2 3" xfId="20928"/>
    <cellStyle name="Normal 5 5 2 2 2 4 2 3 2" xfId="49663"/>
    <cellStyle name="Normal 5 5 2 2 2 4 2 4" xfId="35339"/>
    <cellStyle name="Normal 5 5 2 2 2 4 3" xfId="10126"/>
    <cellStyle name="Normal 5 5 2 2 2 4 3 2" xfId="24509"/>
    <cellStyle name="Normal 5 5 2 2 2 4 3 2 2" xfId="53244"/>
    <cellStyle name="Normal 5 5 2 2 2 4 3 3" xfId="38920"/>
    <cellStyle name="Normal 5 5 2 2 2 4 4" xfId="17346"/>
    <cellStyle name="Normal 5 5 2 2 2 4 4 2" xfId="46082"/>
    <cellStyle name="Normal 5 5 2 2 2 4 5" xfId="31758"/>
    <cellStyle name="Normal 5 5 2 2 2 5" xfId="4658"/>
    <cellStyle name="Normal 5 5 2 2 2 5 2" xfId="11923"/>
    <cellStyle name="Normal 5 5 2 2 2 5 2 2" xfId="26301"/>
    <cellStyle name="Normal 5 5 2 2 2 5 2 2 2" xfId="55035"/>
    <cellStyle name="Normal 5 5 2 2 2 5 2 3" xfId="40711"/>
    <cellStyle name="Normal 5 5 2 2 2 5 3" xfId="19138"/>
    <cellStyle name="Normal 5 5 2 2 2 5 3 2" xfId="47873"/>
    <cellStyle name="Normal 5 5 2 2 2 5 4" xfId="33549"/>
    <cellStyle name="Normal 5 5 2 2 2 6" xfId="8330"/>
    <cellStyle name="Normal 5 5 2 2 2 6 2" xfId="22719"/>
    <cellStyle name="Normal 5 5 2 2 2 6 2 2" xfId="51454"/>
    <cellStyle name="Normal 5 5 2 2 2 6 3" xfId="37130"/>
    <cellStyle name="Normal 5 5 2 2 2 7" xfId="15556"/>
    <cellStyle name="Normal 5 5 2 2 2 7 2" xfId="44292"/>
    <cellStyle name="Normal 5 5 2 2 2 8" xfId="29968"/>
    <cellStyle name="Normal 5 5 2 2 3" xfId="1137"/>
    <cellStyle name="Normal 5 5 2 2 3 2" xfId="2120"/>
    <cellStyle name="Normal 5 5 2 2 3 2 2" xfId="3912"/>
    <cellStyle name="Normal 5 5 2 2 3 2 2 2" xfId="7571"/>
    <cellStyle name="Normal 5 5 2 2 3 2 2 2 2" xfId="14831"/>
    <cellStyle name="Normal 5 5 2 2 3 2 2 2 2 2" xfId="29209"/>
    <cellStyle name="Normal 5 5 2 2 3 2 2 2 2 2 2" xfId="57943"/>
    <cellStyle name="Normal 5 5 2 2 3 2 2 2 2 3" xfId="43619"/>
    <cellStyle name="Normal 5 5 2 2 3 2 2 2 3" xfId="22046"/>
    <cellStyle name="Normal 5 5 2 2 3 2 2 2 3 2" xfId="50781"/>
    <cellStyle name="Normal 5 5 2 2 3 2 2 2 4" xfId="36457"/>
    <cellStyle name="Normal 5 5 2 2 3 2 2 3" xfId="11244"/>
    <cellStyle name="Normal 5 5 2 2 3 2 2 3 2" xfId="25627"/>
    <cellStyle name="Normal 5 5 2 2 3 2 2 3 2 2" xfId="54362"/>
    <cellStyle name="Normal 5 5 2 2 3 2 2 3 3" xfId="40038"/>
    <cellStyle name="Normal 5 5 2 2 3 2 2 4" xfId="18464"/>
    <cellStyle name="Normal 5 5 2 2 3 2 2 4 2" xfId="47200"/>
    <cellStyle name="Normal 5 5 2 2 3 2 2 5" xfId="32876"/>
    <cellStyle name="Normal 5 5 2 2 3 2 3" xfId="5781"/>
    <cellStyle name="Normal 5 5 2 2 3 2 3 2" xfId="13041"/>
    <cellStyle name="Normal 5 5 2 2 3 2 3 2 2" xfId="27419"/>
    <cellStyle name="Normal 5 5 2 2 3 2 3 2 2 2" xfId="56153"/>
    <cellStyle name="Normal 5 5 2 2 3 2 3 2 3" xfId="41829"/>
    <cellStyle name="Normal 5 5 2 2 3 2 3 3" xfId="20256"/>
    <cellStyle name="Normal 5 5 2 2 3 2 3 3 2" xfId="48991"/>
    <cellStyle name="Normal 5 5 2 2 3 2 3 4" xfId="34667"/>
    <cellStyle name="Normal 5 5 2 2 3 2 4" xfId="9454"/>
    <cellStyle name="Normal 5 5 2 2 3 2 4 2" xfId="23837"/>
    <cellStyle name="Normal 5 5 2 2 3 2 4 2 2" xfId="52572"/>
    <cellStyle name="Normal 5 5 2 2 3 2 4 3" xfId="38248"/>
    <cellStyle name="Normal 5 5 2 2 3 2 5" xfId="16674"/>
    <cellStyle name="Normal 5 5 2 2 3 2 5 2" xfId="45410"/>
    <cellStyle name="Normal 5 5 2 2 3 2 6" xfId="31086"/>
    <cellStyle name="Normal 5 5 2 2 3 3" xfId="3016"/>
    <cellStyle name="Normal 5 5 2 2 3 3 2" xfId="6676"/>
    <cellStyle name="Normal 5 5 2 2 3 3 2 2" xfId="13936"/>
    <cellStyle name="Normal 5 5 2 2 3 3 2 2 2" xfId="28314"/>
    <cellStyle name="Normal 5 5 2 2 3 3 2 2 2 2" xfId="57048"/>
    <cellStyle name="Normal 5 5 2 2 3 3 2 2 3" xfId="42724"/>
    <cellStyle name="Normal 5 5 2 2 3 3 2 3" xfId="21151"/>
    <cellStyle name="Normal 5 5 2 2 3 3 2 3 2" xfId="49886"/>
    <cellStyle name="Normal 5 5 2 2 3 3 2 4" xfId="35562"/>
    <cellStyle name="Normal 5 5 2 2 3 3 3" xfId="10349"/>
    <cellStyle name="Normal 5 5 2 2 3 3 3 2" xfId="24732"/>
    <cellStyle name="Normal 5 5 2 2 3 3 3 2 2" xfId="53467"/>
    <cellStyle name="Normal 5 5 2 2 3 3 3 3" xfId="39143"/>
    <cellStyle name="Normal 5 5 2 2 3 3 4" xfId="17569"/>
    <cellStyle name="Normal 5 5 2 2 3 3 4 2" xfId="46305"/>
    <cellStyle name="Normal 5 5 2 2 3 3 5" xfId="31981"/>
    <cellStyle name="Normal 5 5 2 2 3 4" xfId="4881"/>
    <cellStyle name="Normal 5 5 2 2 3 4 2" xfId="12146"/>
    <cellStyle name="Normal 5 5 2 2 3 4 2 2" xfId="26524"/>
    <cellStyle name="Normal 5 5 2 2 3 4 2 2 2" xfId="55258"/>
    <cellStyle name="Normal 5 5 2 2 3 4 2 3" xfId="40934"/>
    <cellStyle name="Normal 5 5 2 2 3 4 3" xfId="19361"/>
    <cellStyle name="Normal 5 5 2 2 3 4 3 2" xfId="48096"/>
    <cellStyle name="Normal 5 5 2 2 3 4 4" xfId="33772"/>
    <cellStyle name="Normal 5 5 2 2 3 5" xfId="8553"/>
    <cellStyle name="Normal 5 5 2 2 3 5 2" xfId="22942"/>
    <cellStyle name="Normal 5 5 2 2 3 5 2 2" xfId="51677"/>
    <cellStyle name="Normal 5 5 2 2 3 5 3" xfId="37353"/>
    <cellStyle name="Normal 5 5 2 2 3 6" xfId="15779"/>
    <cellStyle name="Normal 5 5 2 2 3 6 2" xfId="44515"/>
    <cellStyle name="Normal 5 5 2 2 3 7" xfId="30191"/>
    <cellStyle name="Normal 5 5 2 2 4" xfId="1669"/>
    <cellStyle name="Normal 5 5 2 2 4 2" xfId="3465"/>
    <cellStyle name="Normal 5 5 2 2 4 2 2" xfId="7124"/>
    <cellStyle name="Normal 5 5 2 2 4 2 2 2" xfId="14384"/>
    <cellStyle name="Normal 5 5 2 2 4 2 2 2 2" xfId="28762"/>
    <cellStyle name="Normal 5 5 2 2 4 2 2 2 2 2" xfId="57496"/>
    <cellStyle name="Normal 5 5 2 2 4 2 2 2 3" xfId="43172"/>
    <cellStyle name="Normal 5 5 2 2 4 2 2 3" xfId="21599"/>
    <cellStyle name="Normal 5 5 2 2 4 2 2 3 2" xfId="50334"/>
    <cellStyle name="Normal 5 5 2 2 4 2 2 4" xfId="36010"/>
    <cellStyle name="Normal 5 5 2 2 4 2 3" xfId="10797"/>
    <cellStyle name="Normal 5 5 2 2 4 2 3 2" xfId="25180"/>
    <cellStyle name="Normal 5 5 2 2 4 2 3 2 2" xfId="53915"/>
    <cellStyle name="Normal 5 5 2 2 4 2 3 3" xfId="39591"/>
    <cellStyle name="Normal 5 5 2 2 4 2 4" xfId="18017"/>
    <cellStyle name="Normal 5 5 2 2 4 2 4 2" xfId="46753"/>
    <cellStyle name="Normal 5 5 2 2 4 2 5" xfId="32429"/>
    <cellStyle name="Normal 5 5 2 2 4 3" xfId="5334"/>
    <cellStyle name="Normal 5 5 2 2 4 3 2" xfId="12594"/>
    <cellStyle name="Normal 5 5 2 2 4 3 2 2" xfId="26972"/>
    <cellStyle name="Normal 5 5 2 2 4 3 2 2 2" xfId="55706"/>
    <cellStyle name="Normal 5 5 2 2 4 3 2 3" xfId="41382"/>
    <cellStyle name="Normal 5 5 2 2 4 3 3" xfId="19809"/>
    <cellStyle name="Normal 5 5 2 2 4 3 3 2" xfId="48544"/>
    <cellStyle name="Normal 5 5 2 2 4 3 4" xfId="34220"/>
    <cellStyle name="Normal 5 5 2 2 4 4" xfId="9007"/>
    <cellStyle name="Normal 5 5 2 2 4 4 2" xfId="23390"/>
    <cellStyle name="Normal 5 5 2 2 4 4 2 2" xfId="52125"/>
    <cellStyle name="Normal 5 5 2 2 4 4 3" xfId="37801"/>
    <cellStyle name="Normal 5 5 2 2 4 5" xfId="16227"/>
    <cellStyle name="Normal 5 5 2 2 4 5 2" xfId="44963"/>
    <cellStyle name="Normal 5 5 2 2 4 6" xfId="30639"/>
    <cellStyle name="Normal 5 5 2 2 5" xfId="2569"/>
    <cellStyle name="Normal 5 5 2 2 5 2" xfId="6229"/>
    <cellStyle name="Normal 5 5 2 2 5 2 2" xfId="13489"/>
    <cellStyle name="Normal 5 5 2 2 5 2 2 2" xfId="27867"/>
    <cellStyle name="Normal 5 5 2 2 5 2 2 2 2" xfId="56601"/>
    <cellStyle name="Normal 5 5 2 2 5 2 2 3" xfId="42277"/>
    <cellStyle name="Normal 5 5 2 2 5 2 3" xfId="20704"/>
    <cellStyle name="Normal 5 5 2 2 5 2 3 2" xfId="49439"/>
    <cellStyle name="Normal 5 5 2 2 5 2 4" xfId="35115"/>
    <cellStyle name="Normal 5 5 2 2 5 3" xfId="9902"/>
    <cellStyle name="Normal 5 5 2 2 5 3 2" xfId="24285"/>
    <cellStyle name="Normal 5 5 2 2 5 3 2 2" xfId="53020"/>
    <cellStyle name="Normal 5 5 2 2 5 3 3" xfId="38696"/>
    <cellStyle name="Normal 5 5 2 2 5 4" xfId="17122"/>
    <cellStyle name="Normal 5 5 2 2 5 4 2" xfId="45858"/>
    <cellStyle name="Normal 5 5 2 2 5 5" xfId="31534"/>
    <cellStyle name="Normal 5 5 2 2 6" xfId="4432"/>
    <cellStyle name="Normal 5 5 2 2 6 2" xfId="11699"/>
    <cellStyle name="Normal 5 5 2 2 6 2 2" xfId="26077"/>
    <cellStyle name="Normal 5 5 2 2 6 2 2 2" xfId="54811"/>
    <cellStyle name="Normal 5 5 2 2 6 2 3" xfId="40487"/>
    <cellStyle name="Normal 5 5 2 2 6 3" xfId="18914"/>
    <cellStyle name="Normal 5 5 2 2 6 3 2" xfId="47649"/>
    <cellStyle name="Normal 5 5 2 2 6 4" xfId="33325"/>
    <cellStyle name="Normal 5 5 2 2 7" xfId="8103"/>
    <cellStyle name="Normal 5 5 2 2 7 2" xfId="22495"/>
    <cellStyle name="Normal 5 5 2 2 7 2 2" xfId="51230"/>
    <cellStyle name="Normal 5 5 2 2 7 3" xfId="36906"/>
    <cellStyle name="Normal 5 5 2 2 8" xfId="15332"/>
    <cellStyle name="Normal 5 5 2 2 8 2" xfId="44068"/>
    <cellStyle name="Normal 5 5 2 2 9" xfId="29744"/>
    <cellStyle name="Normal 5 5 2 3" xfId="800"/>
    <cellStyle name="Normal 5 5 2 3 2" xfId="1249"/>
    <cellStyle name="Normal 5 5 2 3 2 2" xfId="2232"/>
    <cellStyle name="Normal 5 5 2 3 2 2 2" xfId="4024"/>
    <cellStyle name="Normal 5 5 2 3 2 2 2 2" xfId="7683"/>
    <cellStyle name="Normal 5 5 2 3 2 2 2 2 2" xfId="14943"/>
    <cellStyle name="Normal 5 5 2 3 2 2 2 2 2 2" xfId="29321"/>
    <cellStyle name="Normal 5 5 2 3 2 2 2 2 2 2 2" xfId="58055"/>
    <cellStyle name="Normal 5 5 2 3 2 2 2 2 2 3" xfId="43731"/>
    <cellStyle name="Normal 5 5 2 3 2 2 2 2 3" xfId="22158"/>
    <cellStyle name="Normal 5 5 2 3 2 2 2 2 3 2" xfId="50893"/>
    <cellStyle name="Normal 5 5 2 3 2 2 2 2 4" xfId="36569"/>
    <cellStyle name="Normal 5 5 2 3 2 2 2 3" xfId="11356"/>
    <cellStyle name="Normal 5 5 2 3 2 2 2 3 2" xfId="25739"/>
    <cellStyle name="Normal 5 5 2 3 2 2 2 3 2 2" xfId="54474"/>
    <cellStyle name="Normal 5 5 2 3 2 2 2 3 3" xfId="40150"/>
    <cellStyle name="Normal 5 5 2 3 2 2 2 4" xfId="18576"/>
    <cellStyle name="Normal 5 5 2 3 2 2 2 4 2" xfId="47312"/>
    <cellStyle name="Normal 5 5 2 3 2 2 2 5" xfId="32988"/>
    <cellStyle name="Normal 5 5 2 3 2 2 3" xfId="5893"/>
    <cellStyle name="Normal 5 5 2 3 2 2 3 2" xfId="13153"/>
    <cellStyle name="Normal 5 5 2 3 2 2 3 2 2" xfId="27531"/>
    <cellStyle name="Normal 5 5 2 3 2 2 3 2 2 2" xfId="56265"/>
    <cellStyle name="Normal 5 5 2 3 2 2 3 2 3" xfId="41941"/>
    <cellStyle name="Normal 5 5 2 3 2 2 3 3" xfId="20368"/>
    <cellStyle name="Normal 5 5 2 3 2 2 3 3 2" xfId="49103"/>
    <cellStyle name="Normal 5 5 2 3 2 2 3 4" xfId="34779"/>
    <cellStyle name="Normal 5 5 2 3 2 2 4" xfId="9566"/>
    <cellStyle name="Normal 5 5 2 3 2 2 4 2" xfId="23949"/>
    <cellStyle name="Normal 5 5 2 3 2 2 4 2 2" xfId="52684"/>
    <cellStyle name="Normal 5 5 2 3 2 2 4 3" xfId="38360"/>
    <cellStyle name="Normal 5 5 2 3 2 2 5" xfId="16786"/>
    <cellStyle name="Normal 5 5 2 3 2 2 5 2" xfId="45522"/>
    <cellStyle name="Normal 5 5 2 3 2 2 6" xfId="31198"/>
    <cellStyle name="Normal 5 5 2 3 2 3" xfId="3128"/>
    <cellStyle name="Normal 5 5 2 3 2 3 2" xfId="6788"/>
    <cellStyle name="Normal 5 5 2 3 2 3 2 2" xfId="14048"/>
    <cellStyle name="Normal 5 5 2 3 2 3 2 2 2" xfId="28426"/>
    <cellStyle name="Normal 5 5 2 3 2 3 2 2 2 2" xfId="57160"/>
    <cellStyle name="Normal 5 5 2 3 2 3 2 2 3" xfId="42836"/>
    <cellStyle name="Normal 5 5 2 3 2 3 2 3" xfId="21263"/>
    <cellStyle name="Normal 5 5 2 3 2 3 2 3 2" xfId="49998"/>
    <cellStyle name="Normal 5 5 2 3 2 3 2 4" xfId="35674"/>
    <cellStyle name="Normal 5 5 2 3 2 3 3" xfId="10461"/>
    <cellStyle name="Normal 5 5 2 3 2 3 3 2" xfId="24844"/>
    <cellStyle name="Normal 5 5 2 3 2 3 3 2 2" xfId="53579"/>
    <cellStyle name="Normal 5 5 2 3 2 3 3 3" xfId="39255"/>
    <cellStyle name="Normal 5 5 2 3 2 3 4" xfId="17681"/>
    <cellStyle name="Normal 5 5 2 3 2 3 4 2" xfId="46417"/>
    <cellStyle name="Normal 5 5 2 3 2 3 5" xfId="32093"/>
    <cellStyle name="Normal 5 5 2 3 2 4" xfId="4993"/>
    <cellStyle name="Normal 5 5 2 3 2 4 2" xfId="12258"/>
    <cellStyle name="Normal 5 5 2 3 2 4 2 2" xfId="26636"/>
    <cellStyle name="Normal 5 5 2 3 2 4 2 2 2" xfId="55370"/>
    <cellStyle name="Normal 5 5 2 3 2 4 2 3" xfId="41046"/>
    <cellStyle name="Normal 5 5 2 3 2 4 3" xfId="19473"/>
    <cellStyle name="Normal 5 5 2 3 2 4 3 2" xfId="48208"/>
    <cellStyle name="Normal 5 5 2 3 2 4 4" xfId="33884"/>
    <cellStyle name="Normal 5 5 2 3 2 5" xfId="8665"/>
    <cellStyle name="Normal 5 5 2 3 2 5 2" xfId="23054"/>
    <cellStyle name="Normal 5 5 2 3 2 5 2 2" xfId="51789"/>
    <cellStyle name="Normal 5 5 2 3 2 5 3" xfId="37465"/>
    <cellStyle name="Normal 5 5 2 3 2 6" xfId="15891"/>
    <cellStyle name="Normal 5 5 2 3 2 6 2" xfId="44627"/>
    <cellStyle name="Normal 5 5 2 3 2 7" xfId="30303"/>
    <cellStyle name="Normal 5 5 2 3 3" xfId="1785"/>
    <cellStyle name="Normal 5 5 2 3 3 2" xfId="3577"/>
    <cellStyle name="Normal 5 5 2 3 3 2 2" xfId="7236"/>
    <cellStyle name="Normal 5 5 2 3 3 2 2 2" xfId="14496"/>
    <cellStyle name="Normal 5 5 2 3 3 2 2 2 2" xfId="28874"/>
    <cellStyle name="Normal 5 5 2 3 3 2 2 2 2 2" xfId="57608"/>
    <cellStyle name="Normal 5 5 2 3 3 2 2 2 3" xfId="43284"/>
    <cellStyle name="Normal 5 5 2 3 3 2 2 3" xfId="21711"/>
    <cellStyle name="Normal 5 5 2 3 3 2 2 3 2" xfId="50446"/>
    <cellStyle name="Normal 5 5 2 3 3 2 2 4" xfId="36122"/>
    <cellStyle name="Normal 5 5 2 3 3 2 3" xfId="10909"/>
    <cellStyle name="Normal 5 5 2 3 3 2 3 2" xfId="25292"/>
    <cellStyle name="Normal 5 5 2 3 3 2 3 2 2" xfId="54027"/>
    <cellStyle name="Normal 5 5 2 3 3 2 3 3" xfId="39703"/>
    <cellStyle name="Normal 5 5 2 3 3 2 4" xfId="18129"/>
    <cellStyle name="Normal 5 5 2 3 3 2 4 2" xfId="46865"/>
    <cellStyle name="Normal 5 5 2 3 3 2 5" xfId="32541"/>
    <cellStyle name="Normal 5 5 2 3 3 3" xfId="5446"/>
    <cellStyle name="Normal 5 5 2 3 3 3 2" xfId="12706"/>
    <cellStyle name="Normal 5 5 2 3 3 3 2 2" xfId="27084"/>
    <cellStyle name="Normal 5 5 2 3 3 3 2 2 2" xfId="55818"/>
    <cellStyle name="Normal 5 5 2 3 3 3 2 3" xfId="41494"/>
    <cellStyle name="Normal 5 5 2 3 3 3 3" xfId="19921"/>
    <cellStyle name="Normal 5 5 2 3 3 3 3 2" xfId="48656"/>
    <cellStyle name="Normal 5 5 2 3 3 3 4" xfId="34332"/>
    <cellStyle name="Normal 5 5 2 3 3 4" xfId="9119"/>
    <cellStyle name="Normal 5 5 2 3 3 4 2" xfId="23502"/>
    <cellStyle name="Normal 5 5 2 3 3 4 2 2" xfId="52237"/>
    <cellStyle name="Normal 5 5 2 3 3 4 3" xfId="37913"/>
    <cellStyle name="Normal 5 5 2 3 3 5" xfId="16339"/>
    <cellStyle name="Normal 5 5 2 3 3 5 2" xfId="45075"/>
    <cellStyle name="Normal 5 5 2 3 3 6" xfId="30751"/>
    <cellStyle name="Normal 5 5 2 3 4" xfId="2681"/>
    <cellStyle name="Normal 5 5 2 3 4 2" xfId="6341"/>
    <cellStyle name="Normal 5 5 2 3 4 2 2" xfId="13601"/>
    <cellStyle name="Normal 5 5 2 3 4 2 2 2" xfId="27979"/>
    <cellStyle name="Normal 5 5 2 3 4 2 2 2 2" xfId="56713"/>
    <cellStyle name="Normal 5 5 2 3 4 2 2 3" xfId="42389"/>
    <cellStyle name="Normal 5 5 2 3 4 2 3" xfId="20816"/>
    <cellStyle name="Normal 5 5 2 3 4 2 3 2" xfId="49551"/>
    <cellStyle name="Normal 5 5 2 3 4 2 4" xfId="35227"/>
    <cellStyle name="Normal 5 5 2 3 4 3" xfId="10014"/>
    <cellStyle name="Normal 5 5 2 3 4 3 2" xfId="24397"/>
    <cellStyle name="Normal 5 5 2 3 4 3 2 2" xfId="53132"/>
    <cellStyle name="Normal 5 5 2 3 4 3 3" xfId="38808"/>
    <cellStyle name="Normal 5 5 2 3 4 4" xfId="17234"/>
    <cellStyle name="Normal 5 5 2 3 4 4 2" xfId="45970"/>
    <cellStyle name="Normal 5 5 2 3 4 5" xfId="31646"/>
    <cellStyle name="Normal 5 5 2 3 5" xfId="4545"/>
    <cellStyle name="Normal 5 5 2 3 5 2" xfId="11811"/>
    <cellStyle name="Normal 5 5 2 3 5 2 2" xfId="26189"/>
    <cellStyle name="Normal 5 5 2 3 5 2 2 2" xfId="54923"/>
    <cellStyle name="Normal 5 5 2 3 5 2 3" xfId="40599"/>
    <cellStyle name="Normal 5 5 2 3 5 3" xfId="19026"/>
    <cellStyle name="Normal 5 5 2 3 5 3 2" xfId="47761"/>
    <cellStyle name="Normal 5 5 2 3 5 4" xfId="33437"/>
    <cellStyle name="Normal 5 5 2 3 6" xfId="8218"/>
    <cellStyle name="Normal 5 5 2 3 6 2" xfId="22607"/>
    <cellStyle name="Normal 5 5 2 3 6 2 2" xfId="51342"/>
    <cellStyle name="Normal 5 5 2 3 6 3" xfId="37018"/>
    <cellStyle name="Normal 5 5 2 3 7" xfId="15444"/>
    <cellStyle name="Normal 5 5 2 3 7 2" xfId="44180"/>
    <cellStyle name="Normal 5 5 2 3 8" xfId="29856"/>
    <cellStyle name="Normal 5 5 2 4" xfId="1025"/>
    <cellStyle name="Normal 5 5 2 4 2" xfId="2008"/>
    <cellStyle name="Normal 5 5 2 4 2 2" xfId="3800"/>
    <cellStyle name="Normal 5 5 2 4 2 2 2" xfId="7459"/>
    <cellStyle name="Normal 5 5 2 4 2 2 2 2" xfId="14719"/>
    <cellStyle name="Normal 5 5 2 4 2 2 2 2 2" xfId="29097"/>
    <cellStyle name="Normal 5 5 2 4 2 2 2 2 2 2" xfId="57831"/>
    <cellStyle name="Normal 5 5 2 4 2 2 2 2 3" xfId="43507"/>
    <cellStyle name="Normal 5 5 2 4 2 2 2 3" xfId="21934"/>
    <cellStyle name="Normal 5 5 2 4 2 2 2 3 2" xfId="50669"/>
    <cellStyle name="Normal 5 5 2 4 2 2 2 4" xfId="36345"/>
    <cellStyle name="Normal 5 5 2 4 2 2 3" xfId="11132"/>
    <cellStyle name="Normal 5 5 2 4 2 2 3 2" xfId="25515"/>
    <cellStyle name="Normal 5 5 2 4 2 2 3 2 2" xfId="54250"/>
    <cellStyle name="Normal 5 5 2 4 2 2 3 3" xfId="39926"/>
    <cellStyle name="Normal 5 5 2 4 2 2 4" xfId="18352"/>
    <cellStyle name="Normal 5 5 2 4 2 2 4 2" xfId="47088"/>
    <cellStyle name="Normal 5 5 2 4 2 2 5" xfId="32764"/>
    <cellStyle name="Normal 5 5 2 4 2 3" xfId="5669"/>
    <cellStyle name="Normal 5 5 2 4 2 3 2" xfId="12929"/>
    <cellStyle name="Normal 5 5 2 4 2 3 2 2" xfId="27307"/>
    <cellStyle name="Normal 5 5 2 4 2 3 2 2 2" xfId="56041"/>
    <cellStyle name="Normal 5 5 2 4 2 3 2 3" xfId="41717"/>
    <cellStyle name="Normal 5 5 2 4 2 3 3" xfId="20144"/>
    <cellStyle name="Normal 5 5 2 4 2 3 3 2" xfId="48879"/>
    <cellStyle name="Normal 5 5 2 4 2 3 4" xfId="34555"/>
    <cellStyle name="Normal 5 5 2 4 2 4" xfId="9342"/>
    <cellStyle name="Normal 5 5 2 4 2 4 2" xfId="23725"/>
    <cellStyle name="Normal 5 5 2 4 2 4 2 2" xfId="52460"/>
    <cellStyle name="Normal 5 5 2 4 2 4 3" xfId="38136"/>
    <cellStyle name="Normal 5 5 2 4 2 5" xfId="16562"/>
    <cellStyle name="Normal 5 5 2 4 2 5 2" xfId="45298"/>
    <cellStyle name="Normal 5 5 2 4 2 6" xfId="30974"/>
    <cellStyle name="Normal 5 5 2 4 3" xfId="2904"/>
    <cellStyle name="Normal 5 5 2 4 3 2" xfId="6564"/>
    <cellStyle name="Normal 5 5 2 4 3 2 2" xfId="13824"/>
    <cellStyle name="Normal 5 5 2 4 3 2 2 2" xfId="28202"/>
    <cellStyle name="Normal 5 5 2 4 3 2 2 2 2" xfId="56936"/>
    <cellStyle name="Normal 5 5 2 4 3 2 2 3" xfId="42612"/>
    <cellStyle name="Normal 5 5 2 4 3 2 3" xfId="21039"/>
    <cellStyle name="Normal 5 5 2 4 3 2 3 2" xfId="49774"/>
    <cellStyle name="Normal 5 5 2 4 3 2 4" xfId="35450"/>
    <cellStyle name="Normal 5 5 2 4 3 3" xfId="10237"/>
    <cellStyle name="Normal 5 5 2 4 3 3 2" xfId="24620"/>
    <cellStyle name="Normal 5 5 2 4 3 3 2 2" xfId="53355"/>
    <cellStyle name="Normal 5 5 2 4 3 3 3" xfId="39031"/>
    <cellStyle name="Normal 5 5 2 4 3 4" xfId="17457"/>
    <cellStyle name="Normal 5 5 2 4 3 4 2" xfId="46193"/>
    <cellStyle name="Normal 5 5 2 4 3 5" xfId="31869"/>
    <cellStyle name="Normal 5 5 2 4 4" xfId="4769"/>
    <cellStyle name="Normal 5 5 2 4 4 2" xfId="12034"/>
    <cellStyle name="Normal 5 5 2 4 4 2 2" xfId="26412"/>
    <cellStyle name="Normal 5 5 2 4 4 2 2 2" xfId="55146"/>
    <cellStyle name="Normal 5 5 2 4 4 2 3" xfId="40822"/>
    <cellStyle name="Normal 5 5 2 4 4 3" xfId="19249"/>
    <cellStyle name="Normal 5 5 2 4 4 3 2" xfId="47984"/>
    <cellStyle name="Normal 5 5 2 4 4 4" xfId="33660"/>
    <cellStyle name="Normal 5 5 2 4 5" xfId="8441"/>
    <cellStyle name="Normal 5 5 2 4 5 2" xfId="22830"/>
    <cellStyle name="Normal 5 5 2 4 5 2 2" xfId="51565"/>
    <cellStyle name="Normal 5 5 2 4 5 3" xfId="37241"/>
    <cellStyle name="Normal 5 5 2 4 6" xfId="15667"/>
    <cellStyle name="Normal 5 5 2 4 6 2" xfId="44403"/>
    <cellStyle name="Normal 5 5 2 4 7" xfId="30079"/>
    <cellStyle name="Normal 5 5 2 5" xfId="1549"/>
    <cellStyle name="Normal 5 5 2 5 2" xfId="3353"/>
    <cellStyle name="Normal 5 5 2 5 2 2" xfId="7012"/>
    <cellStyle name="Normal 5 5 2 5 2 2 2" xfId="14272"/>
    <cellStyle name="Normal 5 5 2 5 2 2 2 2" xfId="28650"/>
    <cellStyle name="Normal 5 5 2 5 2 2 2 2 2" xfId="57384"/>
    <cellStyle name="Normal 5 5 2 5 2 2 2 3" xfId="43060"/>
    <cellStyle name="Normal 5 5 2 5 2 2 3" xfId="21487"/>
    <cellStyle name="Normal 5 5 2 5 2 2 3 2" xfId="50222"/>
    <cellStyle name="Normal 5 5 2 5 2 2 4" xfId="35898"/>
    <cellStyle name="Normal 5 5 2 5 2 3" xfId="10685"/>
    <cellStyle name="Normal 5 5 2 5 2 3 2" xfId="25068"/>
    <cellStyle name="Normal 5 5 2 5 2 3 2 2" xfId="53803"/>
    <cellStyle name="Normal 5 5 2 5 2 3 3" xfId="39479"/>
    <cellStyle name="Normal 5 5 2 5 2 4" xfId="17905"/>
    <cellStyle name="Normal 5 5 2 5 2 4 2" xfId="46641"/>
    <cellStyle name="Normal 5 5 2 5 2 5" xfId="32317"/>
    <cellStyle name="Normal 5 5 2 5 3" xfId="5222"/>
    <cellStyle name="Normal 5 5 2 5 3 2" xfId="12482"/>
    <cellStyle name="Normal 5 5 2 5 3 2 2" xfId="26860"/>
    <cellStyle name="Normal 5 5 2 5 3 2 2 2" xfId="55594"/>
    <cellStyle name="Normal 5 5 2 5 3 2 3" xfId="41270"/>
    <cellStyle name="Normal 5 5 2 5 3 3" xfId="19697"/>
    <cellStyle name="Normal 5 5 2 5 3 3 2" xfId="48432"/>
    <cellStyle name="Normal 5 5 2 5 3 4" xfId="34108"/>
    <cellStyle name="Normal 5 5 2 5 4" xfId="8895"/>
    <cellStyle name="Normal 5 5 2 5 4 2" xfId="23278"/>
    <cellStyle name="Normal 5 5 2 5 4 2 2" xfId="52013"/>
    <cellStyle name="Normal 5 5 2 5 4 3" xfId="37689"/>
    <cellStyle name="Normal 5 5 2 5 5" xfId="16115"/>
    <cellStyle name="Normal 5 5 2 5 5 2" xfId="44851"/>
    <cellStyle name="Normal 5 5 2 5 6" xfId="30527"/>
    <cellStyle name="Normal 5 5 2 6" xfId="2457"/>
    <cellStyle name="Normal 5 5 2 6 2" xfId="6117"/>
    <cellStyle name="Normal 5 5 2 6 2 2" xfId="13377"/>
    <cellStyle name="Normal 5 5 2 6 2 2 2" xfId="27755"/>
    <cellStyle name="Normal 5 5 2 6 2 2 2 2" xfId="56489"/>
    <cellStyle name="Normal 5 5 2 6 2 2 3" xfId="42165"/>
    <cellStyle name="Normal 5 5 2 6 2 3" xfId="20592"/>
    <cellStyle name="Normal 5 5 2 6 2 3 2" xfId="49327"/>
    <cellStyle name="Normal 5 5 2 6 2 4" xfId="35003"/>
    <cellStyle name="Normal 5 5 2 6 3" xfId="9790"/>
    <cellStyle name="Normal 5 5 2 6 3 2" xfId="24173"/>
    <cellStyle name="Normal 5 5 2 6 3 2 2" xfId="52908"/>
    <cellStyle name="Normal 5 5 2 6 3 3" xfId="38584"/>
    <cellStyle name="Normal 5 5 2 6 4" xfId="17010"/>
    <cellStyle name="Normal 5 5 2 6 4 2" xfId="45746"/>
    <cellStyle name="Normal 5 5 2 6 5" xfId="31422"/>
    <cellStyle name="Normal 5 5 2 7" xfId="4316"/>
    <cellStyle name="Normal 5 5 2 7 2" xfId="11586"/>
    <cellStyle name="Normal 5 5 2 7 2 2" xfId="25965"/>
    <cellStyle name="Normal 5 5 2 7 2 2 2" xfId="54699"/>
    <cellStyle name="Normal 5 5 2 7 2 3" xfId="40375"/>
    <cellStyle name="Normal 5 5 2 7 3" xfId="18802"/>
    <cellStyle name="Normal 5 5 2 7 3 2" xfId="47537"/>
    <cellStyle name="Normal 5 5 2 7 4" xfId="33213"/>
    <cellStyle name="Normal 5 5 2 8" xfId="7985"/>
    <cellStyle name="Normal 5 5 2 8 2" xfId="22383"/>
    <cellStyle name="Normal 5 5 2 8 2 2" xfId="51118"/>
    <cellStyle name="Normal 5 5 2 8 3" xfId="36794"/>
    <cellStyle name="Normal 5 5 2 9" xfId="15220"/>
    <cellStyle name="Normal 5 5 2 9 2" xfId="43956"/>
    <cellStyle name="Normal 5 5 3" xfId="581"/>
    <cellStyle name="Normal 5 5 3 2" xfId="858"/>
    <cellStyle name="Normal 5 5 3 2 2" xfId="1305"/>
    <cellStyle name="Normal 5 5 3 2 2 2" xfId="2288"/>
    <cellStyle name="Normal 5 5 3 2 2 2 2" xfId="4080"/>
    <cellStyle name="Normal 5 5 3 2 2 2 2 2" xfId="7739"/>
    <cellStyle name="Normal 5 5 3 2 2 2 2 2 2" xfId="14999"/>
    <cellStyle name="Normal 5 5 3 2 2 2 2 2 2 2" xfId="29377"/>
    <cellStyle name="Normal 5 5 3 2 2 2 2 2 2 2 2" xfId="58111"/>
    <cellStyle name="Normal 5 5 3 2 2 2 2 2 2 3" xfId="43787"/>
    <cellStyle name="Normal 5 5 3 2 2 2 2 2 3" xfId="22214"/>
    <cellStyle name="Normal 5 5 3 2 2 2 2 2 3 2" xfId="50949"/>
    <cellStyle name="Normal 5 5 3 2 2 2 2 2 4" xfId="36625"/>
    <cellStyle name="Normal 5 5 3 2 2 2 2 3" xfId="11412"/>
    <cellStyle name="Normal 5 5 3 2 2 2 2 3 2" xfId="25795"/>
    <cellStyle name="Normal 5 5 3 2 2 2 2 3 2 2" xfId="54530"/>
    <cellStyle name="Normal 5 5 3 2 2 2 2 3 3" xfId="40206"/>
    <cellStyle name="Normal 5 5 3 2 2 2 2 4" xfId="18632"/>
    <cellStyle name="Normal 5 5 3 2 2 2 2 4 2" xfId="47368"/>
    <cellStyle name="Normal 5 5 3 2 2 2 2 5" xfId="33044"/>
    <cellStyle name="Normal 5 5 3 2 2 2 3" xfId="5949"/>
    <cellStyle name="Normal 5 5 3 2 2 2 3 2" xfId="13209"/>
    <cellStyle name="Normal 5 5 3 2 2 2 3 2 2" xfId="27587"/>
    <cellStyle name="Normal 5 5 3 2 2 2 3 2 2 2" xfId="56321"/>
    <cellStyle name="Normal 5 5 3 2 2 2 3 2 3" xfId="41997"/>
    <cellStyle name="Normal 5 5 3 2 2 2 3 3" xfId="20424"/>
    <cellStyle name="Normal 5 5 3 2 2 2 3 3 2" xfId="49159"/>
    <cellStyle name="Normal 5 5 3 2 2 2 3 4" xfId="34835"/>
    <cellStyle name="Normal 5 5 3 2 2 2 4" xfId="9622"/>
    <cellStyle name="Normal 5 5 3 2 2 2 4 2" xfId="24005"/>
    <cellStyle name="Normal 5 5 3 2 2 2 4 2 2" xfId="52740"/>
    <cellStyle name="Normal 5 5 3 2 2 2 4 3" xfId="38416"/>
    <cellStyle name="Normal 5 5 3 2 2 2 5" xfId="16842"/>
    <cellStyle name="Normal 5 5 3 2 2 2 5 2" xfId="45578"/>
    <cellStyle name="Normal 5 5 3 2 2 2 6" xfId="31254"/>
    <cellStyle name="Normal 5 5 3 2 2 3" xfId="3184"/>
    <cellStyle name="Normal 5 5 3 2 2 3 2" xfId="6844"/>
    <cellStyle name="Normal 5 5 3 2 2 3 2 2" xfId="14104"/>
    <cellStyle name="Normal 5 5 3 2 2 3 2 2 2" xfId="28482"/>
    <cellStyle name="Normal 5 5 3 2 2 3 2 2 2 2" xfId="57216"/>
    <cellStyle name="Normal 5 5 3 2 2 3 2 2 3" xfId="42892"/>
    <cellStyle name="Normal 5 5 3 2 2 3 2 3" xfId="21319"/>
    <cellStyle name="Normal 5 5 3 2 2 3 2 3 2" xfId="50054"/>
    <cellStyle name="Normal 5 5 3 2 2 3 2 4" xfId="35730"/>
    <cellStyle name="Normal 5 5 3 2 2 3 3" xfId="10517"/>
    <cellStyle name="Normal 5 5 3 2 2 3 3 2" xfId="24900"/>
    <cellStyle name="Normal 5 5 3 2 2 3 3 2 2" xfId="53635"/>
    <cellStyle name="Normal 5 5 3 2 2 3 3 3" xfId="39311"/>
    <cellStyle name="Normal 5 5 3 2 2 3 4" xfId="17737"/>
    <cellStyle name="Normal 5 5 3 2 2 3 4 2" xfId="46473"/>
    <cellStyle name="Normal 5 5 3 2 2 3 5" xfId="32149"/>
    <cellStyle name="Normal 5 5 3 2 2 4" xfId="5049"/>
    <cellStyle name="Normal 5 5 3 2 2 4 2" xfId="12314"/>
    <cellStyle name="Normal 5 5 3 2 2 4 2 2" xfId="26692"/>
    <cellStyle name="Normal 5 5 3 2 2 4 2 2 2" xfId="55426"/>
    <cellStyle name="Normal 5 5 3 2 2 4 2 3" xfId="41102"/>
    <cellStyle name="Normal 5 5 3 2 2 4 3" xfId="19529"/>
    <cellStyle name="Normal 5 5 3 2 2 4 3 2" xfId="48264"/>
    <cellStyle name="Normal 5 5 3 2 2 4 4" xfId="33940"/>
    <cellStyle name="Normal 5 5 3 2 2 5" xfId="8721"/>
    <cellStyle name="Normal 5 5 3 2 2 5 2" xfId="23110"/>
    <cellStyle name="Normal 5 5 3 2 2 5 2 2" xfId="51845"/>
    <cellStyle name="Normal 5 5 3 2 2 5 3" xfId="37521"/>
    <cellStyle name="Normal 5 5 3 2 2 6" xfId="15947"/>
    <cellStyle name="Normal 5 5 3 2 2 6 2" xfId="44683"/>
    <cellStyle name="Normal 5 5 3 2 2 7" xfId="30359"/>
    <cellStyle name="Normal 5 5 3 2 3" xfId="1841"/>
    <cellStyle name="Normal 5 5 3 2 3 2" xfId="3633"/>
    <cellStyle name="Normal 5 5 3 2 3 2 2" xfId="7292"/>
    <cellStyle name="Normal 5 5 3 2 3 2 2 2" xfId="14552"/>
    <cellStyle name="Normal 5 5 3 2 3 2 2 2 2" xfId="28930"/>
    <cellStyle name="Normal 5 5 3 2 3 2 2 2 2 2" xfId="57664"/>
    <cellStyle name="Normal 5 5 3 2 3 2 2 2 3" xfId="43340"/>
    <cellStyle name="Normal 5 5 3 2 3 2 2 3" xfId="21767"/>
    <cellStyle name="Normal 5 5 3 2 3 2 2 3 2" xfId="50502"/>
    <cellStyle name="Normal 5 5 3 2 3 2 2 4" xfId="36178"/>
    <cellStyle name="Normal 5 5 3 2 3 2 3" xfId="10965"/>
    <cellStyle name="Normal 5 5 3 2 3 2 3 2" xfId="25348"/>
    <cellStyle name="Normal 5 5 3 2 3 2 3 2 2" xfId="54083"/>
    <cellStyle name="Normal 5 5 3 2 3 2 3 3" xfId="39759"/>
    <cellStyle name="Normal 5 5 3 2 3 2 4" xfId="18185"/>
    <cellStyle name="Normal 5 5 3 2 3 2 4 2" xfId="46921"/>
    <cellStyle name="Normal 5 5 3 2 3 2 5" xfId="32597"/>
    <cellStyle name="Normal 5 5 3 2 3 3" xfId="5502"/>
    <cellStyle name="Normal 5 5 3 2 3 3 2" xfId="12762"/>
    <cellStyle name="Normal 5 5 3 2 3 3 2 2" xfId="27140"/>
    <cellStyle name="Normal 5 5 3 2 3 3 2 2 2" xfId="55874"/>
    <cellStyle name="Normal 5 5 3 2 3 3 2 3" xfId="41550"/>
    <cellStyle name="Normal 5 5 3 2 3 3 3" xfId="19977"/>
    <cellStyle name="Normal 5 5 3 2 3 3 3 2" xfId="48712"/>
    <cellStyle name="Normal 5 5 3 2 3 3 4" xfId="34388"/>
    <cellStyle name="Normal 5 5 3 2 3 4" xfId="9175"/>
    <cellStyle name="Normal 5 5 3 2 3 4 2" xfId="23558"/>
    <cellStyle name="Normal 5 5 3 2 3 4 2 2" xfId="52293"/>
    <cellStyle name="Normal 5 5 3 2 3 4 3" xfId="37969"/>
    <cellStyle name="Normal 5 5 3 2 3 5" xfId="16395"/>
    <cellStyle name="Normal 5 5 3 2 3 5 2" xfId="45131"/>
    <cellStyle name="Normal 5 5 3 2 3 6" xfId="30807"/>
    <cellStyle name="Normal 5 5 3 2 4" xfId="2737"/>
    <cellStyle name="Normal 5 5 3 2 4 2" xfId="6397"/>
    <cellStyle name="Normal 5 5 3 2 4 2 2" xfId="13657"/>
    <cellStyle name="Normal 5 5 3 2 4 2 2 2" xfId="28035"/>
    <cellStyle name="Normal 5 5 3 2 4 2 2 2 2" xfId="56769"/>
    <cellStyle name="Normal 5 5 3 2 4 2 2 3" xfId="42445"/>
    <cellStyle name="Normal 5 5 3 2 4 2 3" xfId="20872"/>
    <cellStyle name="Normal 5 5 3 2 4 2 3 2" xfId="49607"/>
    <cellStyle name="Normal 5 5 3 2 4 2 4" xfId="35283"/>
    <cellStyle name="Normal 5 5 3 2 4 3" xfId="10070"/>
    <cellStyle name="Normal 5 5 3 2 4 3 2" xfId="24453"/>
    <cellStyle name="Normal 5 5 3 2 4 3 2 2" xfId="53188"/>
    <cellStyle name="Normal 5 5 3 2 4 3 3" xfId="38864"/>
    <cellStyle name="Normal 5 5 3 2 4 4" xfId="17290"/>
    <cellStyle name="Normal 5 5 3 2 4 4 2" xfId="46026"/>
    <cellStyle name="Normal 5 5 3 2 4 5" xfId="31702"/>
    <cellStyle name="Normal 5 5 3 2 5" xfId="4602"/>
    <cellStyle name="Normal 5 5 3 2 5 2" xfId="11867"/>
    <cellStyle name="Normal 5 5 3 2 5 2 2" xfId="26245"/>
    <cellStyle name="Normal 5 5 3 2 5 2 2 2" xfId="54979"/>
    <cellStyle name="Normal 5 5 3 2 5 2 3" xfId="40655"/>
    <cellStyle name="Normal 5 5 3 2 5 3" xfId="19082"/>
    <cellStyle name="Normal 5 5 3 2 5 3 2" xfId="47817"/>
    <cellStyle name="Normal 5 5 3 2 5 4" xfId="33493"/>
    <cellStyle name="Normal 5 5 3 2 6" xfId="8274"/>
    <cellStyle name="Normal 5 5 3 2 6 2" xfId="22663"/>
    <cellStyle name="Normal 5 5 3 2 6 2 2" xfId="51398"/>
    <cellStyle name="Normal 5 5 3 2 6 3" xfId="37074"/>
    <cellStyle name="Normal 5 5 3 2 7" xfId="15500"/>
    <cellStyle name="Normal 5 5 3 2 7 2" xfId="44236"/>
    <cellStyle name="Normal 5 5 3 2 8" xfId="29912"/>
    <cellStyle name="Normal 5 5 3 3" xfId="1081"/>
    <cellStyle name="Normal 5 5 3 3 2" xfId="2064"/>
    <cellStyle name="Normal 5 5 3 3 2 2" xfId="3856"/>
    <cellStyle name="Normal 5 5 3 3 2 2 2" xfId="7515"/>
    <cellStyle name="Normal 5 5 3 3 2 2 2 2" xfId="14775"/>
    <cellStyle name="Normal 5 5 3 3 2 2 2 2 2" xfId="29153"/>
    <cellStyle name="Normal 5 5 3 3 2 2 2 2 2 2" xfId="57887"/>
    <cellStyle name="Normal 5 5 3 3 2 2 2 2 3" xfId="43563"/>
    <cellStyle name="Normal 5 5 3 3 2 2 2 3" xfId="21990"/>
    <cellStyle name="Normal 5 5 3 3 2 2 2 3 2" xfId="50725"/>
    <cellStyle name="Normal 5 5 3 3 2 2 2 4" xfId="36401"/>
    <cellStyle name="Normal 5 5 3 3 2 2 3" xfId="11188"/>
    <cellStyle name="Normal 5 5 3 3 2 2 3 2" xfId="25571"/>
    <cellStyle name="Normal 5 5 3 3 2 2 3 2 2" xfId="54306"/>
    <cellStyle name="Normal 5 5 3 3 2 2 3 3" xfId="39982"/>
    <cellStyle name="Normal 5 5 3 3 2 2 4" xfId="18408"/>
    <cellStyle name="Normal 5 5 3 3 2 2 4 2" xfId="47144"/>
    <cellStyle name="Normal 5 5 3 3 2 2 5" xfId="32820"/>
    <cellStyle name="Normal 5 5 3 3 2 3" xfId="5725"/>
    <cellStyle name="Normal 5 5 3 3 2 3 2" xfId="12985"/>
    <cellStyle name="Normal 5 5 3 3 2 3 2 2" xfId="27363"/>
    <cellStyle name="Normal 5 5 3 3 2 3 2 2 2" xfId="56097"/>
    <cellStyle name="Normal 5 5 3 3 2 3 2 3" xfId="41773"/>
    <cellStyle name="Normal 5 5 3 3 2 3 3" xfId="20200"/>
    <cellStyle name="Normal 5 5 3 3 2 3 3 2" xfId="48935"/>
    <cellStyle name="Normal 5 5 3 3 2 3 4" xfId="34611"/>
    <cellStyle name="Normal 5 5 3 3 2 4" xfId="9398"/>
    <cellStyle name="Normal 5 5 3 3 2 4 2" xfId="23781"/>
    <cellStyle name="Normal 5 5 3 3 2 4 2 2" xfId="52516"/>
    <cellStyle name="Normal 5 5 3 3 2 4 3" xfId="38192"/>
    <cellStyle name="Normal 5 5 3 3 2 5" xfId="16618"/>
    <cellStyle name="Normal 5 5 3 3 2 5 2" xfId="45354"/>
    <cellStyle name="Normal 5 5 3 3 2 6" xfId="31030"/>
    <cellStyle name="Normal 5 5 3 3 3" xfId="2960"/>
    <cellStyle name="Normal 5 5 3 3 3 2" xfId="6620"/>
    <cellStyle name="Normal 5 5 3 3 3 2 2" xfId="13880"/>
    <cellStyle name="Normal 5 5 3 3 3 2 2 2" xfId="28258"/>
    <cellStyle name="Normal 5 5 3 3 3 2 2 2 2" xfId="56992"/>
    <cellStyle name="Normal 5 5 3 3 3 2 2 3" xfId="42668"/>
    <cellStyle name="Normal 5 5 3 3 3 2 3" xfId="21095"/>
    <cellStyle name="Normal 5 5 3 3 3 2 3 2" xfId="49830"/>
    <cellStyle name="Normal 5 5 3 3 3 2 4" xfId="35506"/>
    <cellStyle name="Normal 5 5 3 3 3 3" xfId="10293"/>
    <cellStyle name="Normal 5 5 3 3 3 3 2" xfId="24676"/>
    <cellStyle name="Normal 5 5 3 3 3 3 2 2" xfId="53411"/>
    <cellStyle name="Normal 5 5 3 3 3 3 3" xfId="39087"/>
    <cellStyle name="Normal 5 5 3 3 3 4" xfId="17513"/>
    <cellStyle name="Normal 5 5 3 3 3 4 2" xfId="46249"/>
    <cellStyle name="Normal 5 5 3 3 3 5" xfId="31925"/>
    <cellStyle name="Normal 5 5 3 3 4" xfId="4825"/>
    <cellStyle name="Normal 5 5 3 3 4 2" xfId="12090"/>
    <cellStyle name="Normal 5 5 3 3 4 2 2" xfId="26468"/>
    <cellStyle name="Normal 5 5 3 3 4 2 2 2" xfId="55202"/>
    <cellStyle name="Normal 5 5 3 3 4 2 3" xfId="40878"/>
    <cellStyle name="Normal 5 5 3 3 4 3" xfId="19305"/>
    <cellStyle name="Normal 5 5 3 3 4 3 2" xfId="48040"/>
    <cellStyle name="Normal 5 5 3 3 4 4" xfId="33716"/>
    <cellStyle name="Normal 5 5 3 3 5" xfId="8497"/>
    <cellStyle name="Normal 5 5 3 3 5 2" xfId="22886"/>
    <cellStyle name="Normal 5 5 3 3 5 2 2" xfId="51621"/>
    <cellStyle name="Normal 5 5 3 3 5 3" xfId="37297"/>
    <cellStyle name="Normal 5 5 3 3 6" xfId="15723"/>
    <cellStyle name="Normal 5 5 3 3 6 2" xfId="44459"/>
    <cellStyle name="Normal 5 5 3 3 7" xfId="30135"/>
    <cellStyle name="Normal 5 5 3 4" xfId="1613"/>
    <cellStyle name="Normal 5 5 3 4 2" xfId="3409"/>
    <cellStyle name="Normal 5 5 3 4 2 2" xfId="7068"/>
    <cellStyle name="Normal 5 5 3 4 2 2 2" xfId="14328"/>
    <cellStyle name="Normal 5 5 3 4 2 2 2 2" xfId="28706"/>
    <cellStyle name="Normal 5 5 3 4 2 2 2 2 2" xfId="57440"/>
    <cellStyle name="Normal 5 5 3 4 2 2 2 3" xfId="43116"/>
    <cellStyle name="Normal 5 5 3 4 2 2 3" xfId="21543"/>
    <cellStyle name="Normal 5 5 3 4 2 2 3 2" xfId="50278"/>
    <cellStyle name="Normal 5 5 3 4 2 2 4" xfId="35954"/>
    <cellStyle name="Normal 5 5 3 4 2 3" xfId="10741"/>
    <cellStyle name="Normal 5 5 3 4 2 3 2" xfId="25124"/>
    <cellStyle name="Normal 5 5 3 4 2 3 2 2" xfId="53859"/>
    <cellStyle name="Normal 5 5 3 4 2 3 3" xfId="39535"/>
    <cellStyle name="Normal 5 5 3 4 2 4" xfId="17961"/>
    <cellStyle name="Normal 5 5 3 4 2 4 2" xfId="46697"/>
    <cellStyle name="Normal 5 5 3 4 2 5" xfId="32373"/>
    <cellStyle name="Normal 5 5 3 4 3" xfId="5278"/>
    <cellStyle name="Normal 5 5 3 4 3 2" xfId="12538"/>
    <cellStyle name="Normal 5 5 3 4 3 2 2" xfId="26916"/>
    <cellStyle name="Normal 5 5 3 4 3 2 2 2" xfId="55650"/>
    <cellStyle name="Normal 5 5 3 4 3 2 3" xfId="41326"/>
    <cellStyle name="Normal 5 5 3 4 3 3" xfId="19753"/>
    <cellStyle name="Normal 5 5 3 4 3 3 2" xfId="48488"/>
    <cellStyle name="Normal 5 5 3 4 3 4" xfId="34164"/>
    <cellStyle name="Normal 5 5 3 4 4" xfId="8951"/>
    <cellStyle name="Normal 5 5 3 4 4 2" xfId="23334"/>
    <cellStyle name="Normal 5 5 3 4 4 2 2" xfId="52069"/>
    <cellStyle name="Normal 5 5 3 4 4 3" xfId="37745"/>
    <cellStyle name="Normal 5 5 3 4 5" xfId="16171"/>
    <cellStyle name="Normal 5 5 3 4 5 2" xfId="44907"/>
    <cellStyle name="Normal 5 5 3 4 6" xfId="30583"/>
    <cellStyle name="Normal 5 5 3 5" xfId="2513"/>
    <cellStyle name="Normal 5 5 3 5 2" xfId="6173"/>
    <cellStyle name="Normal 5 5 3 5 2 2" xfId="13433"/>
    <cellStyle name="Normal 5 5 3 5 2 2 2" xfId="27811"/>
    <cellStyle name="Normal 5 5 3 5 2 2 2 2" xfId="56545"/>
    <cellStyle name="Normal 5 5 3 5 2 2 3" xfId="42221"/>
    <cellStyle name="Normal 5 5 3 5 2 3" xfId="20648"/>
    <cellStyle name="Normal 5 5 3 5 2 3 2" xfId="49383"/>
    <cellStyle name="Normal 5 5 3 5 2 4" xfId="35059"/>
    <cellStyle name="Normal 5 5 3 5 3" xfId="9846"/>
    <cellStyle name="Normal 5 5 3 5 3 2" xfId="24229"/>
    <cellStyle name="Normal 5 5 3 5 3 2 2" xfId="52964"/>
    <cellStyle name="Normal 5 5 3 5 3 3" xfId="38640"/>
    <cellStyle name="Normal 5 5 3 5 4" xfId="17066"/>
    <cellStyle name="Normal 5 5 3 5 4 2" xfId="45802"/>
    <cellStyle name="Normal 5 5 3 5 5" xfId="31478"/>
    <cellStyle name="Normal 5 5 3 6" xfId="4376"/>
    <cellStyle name="Normal 5 5 3 6 2" xfId="11643"/>
    <cellStyle name="Normal 5 5 3 6 2 2" xfId="26021"/>
    <cellStyle name="Normal 5 5 3 6 2 2 2" xfId="54755"/>
    <cellStyle name="Normal 5 5 3 6 2 3" xfId="40431"/>
    <cellStyle name="Normal 5 5 3 6 3" xfId="18858"/>
    <cellStyle name="Normal 5 5 3 6 3 2" xfId="47593"/>
    <cellStyle name="Normal 5 5 3 6 4" xfId="33269"/>
    <cellStyle name="Normal 5 5 3 7" xfId="8047"/>
    <cellStyle name="Normal 5 5 3 7 2" xfId="22439"/>
    <cellStyle name="Normal 5 5 3 7 2 2" xfId="51174"/>
    <cellStyle name="Normal 5 5 3 7 3" xfId="36850"/>
    <cellStyle name="Normal 5 5 3 8" xfId="15276"/>
    <cellStyle name="Normal 5 5 3 8 2" xfId="44012"/>
    <cellStyle name="Normal 5 5 3 9" xfId="29688"/>
    <cellStyle name="Normal 5 5 4" xfId="743"/>
    <cellStyle name="Normal 5 5 4 2" xfId="1193"/>
    <cellStyle name="Normal 5 5 4 2 2" xfId="2176"/>
    <cellStyle name="Normal 5 5 4 2 2 2" xfId="3968"/>
    <cellStyle name="Normal 5 5 4 2 2 2 2" xfId="7627"/>
    <cellStyle name="Normal 5 5 4 2 2 2 2 2" xfId="14887"/>
    <cellStyle name="Normal 5 5 4 2 2 2 2 2 2" xfId="29265"/>
    <cellStyle name="Normal 5 5 4 2 2 2 2 2 2 2" xfId="57999"/>
    <cellStyle name="Normal 5 5 4 2 2 2 2 2 3" xfId="43675"/>
    <cellStyle name="Normal 5 5 4 2 2 2 2 3" xfId="22102"/>
    <cellStyle name="Normal 5 5 4 2 2 2 2 3 2" xfId="50837"/>
    <cellStyle name="Normal 5 5 4 2 2 2 2 4" xfId="36513"/>
    <cellStyle name="Normal 5 5 4 2 2 2 3" xfId="11300"/>
    <cellStyle name="Normal 5 5 4 2 2 2 3 2" xfId="25683"/>
    <cellStyle name="Normal 5 5 4 2 2 2 3 2 2" xfId="54418"/>
    <cellStyle name="Normal 5 5 4 2 2 2 3 3" xfId="40094"/>
    <cellStyle name="Normal 5 5 4 2 2 2 4" xfId="18520"/>
    <cellStyle name="Normal 5 5 4 2 2 2 4 2" xfId="47256"/>
    <cellStyle name="Normal 5 5 4 2 2 2 5" xfId="32932"/>
    <cellStyle name="Normal 5 5 4 2 2 3" xfId="5837"/>
    <cellStyle name="Normal 5 5 4 2 2 3 2" xfId="13097"/>
    <cellStyle name="Normal 5 5 4 2 2 3 2 2" xfId="27475"/>
    <cellStyle name="Normal 5 5 4 2 2 3 2 2 2" xfId="56209"/>
    <cellStyle name="Normal 5 5 4 2 2 3 2 3" xfId="41885"/>
    <cellStyle name="Normal 5 5 4 2 2 3 3" xfId="20312"/>
    <cellStyle name="Normal 5 5 4 2 2 3 3 2" xfId="49047"/>
    <cellStyle name="Normal 5 5 4 2 2 3 4" xfId="34723"/>
    <cellStyle name="Normal 5 5 4 2 2 4" xfId="9510"/>
    <cellStyle name="Normal 5 5 4 2 2 4 2" xfId="23893"/>
    <cellStyle name="Normal 5 5 4 2 2 4 2 2" xfId="52628"/>
    <cellStyle name="Normal 5 5 4 2 2 4 3" xfId="38304"/>
    <cellStyle name="Normal 5 5 4 2 2 5" xfId="16730"/>
    <cellStyle name="Normal 5 5 4 2 2 5 2" xfId="45466"/>
    <cellStyle name="Normal 5 5 4 2 2 6" xfId="31142"/>
    <cellStyle name="Normal 5 5 4 2 3" xfId="3072"/>
    <cellStyle name="Normal 5 5 4 2 3 2" xfId="6732"/>
    <cellStyle name="Normal 5 5 4 2 3 2 2" xfId="13992"/>
    <cellStyle name="Normal 5 5 4 2 3 2 2 2" xfId="28370"/>
    <cellStyle name="Normal 5 5 4 2 3 2 2 2 2" xfId="57104"/>
    <cellStyle name="Normal 5 5 4 2 3 2 2 3" xfId="42780"/>
    <cellStyle name="Normal 5 5 4 2 3 2 3" xfId="21207"/>
    <cellStyle name="Normal 5 5 4 2 3 2 3 2" xfId="49942"/>
    <cellStyle name="Normal 5 5 4 2 3 2 4" xfId="35618"/>
    <cellStyle name="Normal 5 5 4 2 3 3" xfId="10405"/>
    <cellStyle name="Normal 5 5 4 2 3 3 2" xfId="24788"/>
    <cellStyle name="Normal 5 5 4 2 3 3 2 2" xfId="53523"/>
    <cellStyle name="Normal 5 5 4 2 3 3 3" xfId="39199"/>
    <cellStyle name="Normal 5 5 4 2 3 4" xfId="17625"/>
    <cellStyle name="Normal 5 5 4 2 3 4 2" xfId="46361"/>
    <cellStyle name="Normal 5 5 4 2 3 5" xfId="32037"/>
    <cellStyle name="Normal 5 5 4 2 4" xfId="4937"/>
    <cellStyle name="Normal 5 5 4 2 4 2" xfId="12202"/>
    <cellStyle name="Normal 5 5 4 2 4 2 2" xfId="26580"/>
    <cellStyle name="Normal 5 5 4 2 4 2 2 2" xfId="55314"/>
    <cellStyle name="Normal 5 5 4 2 4 2 3" xfId="40990"/>
    <cellStyle name="Normal 5 5 4 2 4 3" xfId="19417"/>
    <cellStyle name="Normal 5 5 4 2 4 3 2" xfId="48152"/>
    <cellStyle name="Normal 5 5 4 2 4 4" xfId="33828"/>
    <cellStyle name="Normal 5 5 4 2 5" xfId="8609"/>
    <cellStyle name="Normal 5 5 4 2 5 2" xfId="22998"/>
    <cellStyle name="Normal 5 5 4 2 5 2 2" xfId="51733"/>
    <cellStyle name="Normal 5 5 4 2 5 3" xfId="37409"/>
    <cellStyle name="Normal 5 5 4 2 6" xfId="15835"/>
    <cellStyle name="Normal 5 5 4 2 6 2" xfId="44571"/>
    <cellStyle name="Normal 5 5 4 2 7" xfId="30247"/>
    <cellStyle name="Normal 5 5 4 3" xfId="1729"/>
    <cellStyle name="Normal 5 5 4 3 2" xfId="3521"/>
    <cellStyle name="Normal 5 5 4 3 2 2" xfId="7180"/>
    <cellStyle name="Normal 5 5 4 3 2 2 2" xfId="14440"/>
    <cellStyle name="Normal 5 5 4 3 2 2 2 2" xfId="28818"/>
    <cellStyle name="Normal 5 5 4 3 2 2 2 2 2" xfId="57552"/>
    <cellStyle name="Normal 5 5 4 3 2 2 2 3" xfId="43228"/>
    <cellStyle name="Normal 5 5 4 3 2 2 3" xfId="21655"/>
    <cellStyle name="Normal 5 5 4 3 2 2 3 2" xfId="50390"/>
    <cellStyle name="Normal 5 5 4 3 2 2 4" xfId="36066"/>
    <cellStyle name="Normal 5 5 4 3 2 3" xfId="10853"/>
    <cellStyle name="Normal 5 5 4 3 2 3 2" xfId="25236"/>
    <cellStyle name="Normal 5 5 4 3 2 3 2 2" xfId="53971"/>
    <cellStyle name="Normal 5 5 4 3 2 3 3" xfId="39647"/>
    <cellStyle name="Normal 5 5 4 3 2 4" xfId="18073"/>
    <cellStyle name="Normal 5 5 4 3 2 4 2" xfId="46809"/>
    <cellStyle name="Normal 5 5 4 3 2 5" xfId="32485"/>
    <cellStyle name="Normal 5 5 4 3 3" xfId="5390"/>
    <cellStyle name="Normal 5 5 4 3 3 2" xfId="12650"/>
    <cellStyle name="Normal 5 5 4 3 3 2 2" xfId="27028"/>
    <cellStyle name="Normal 5 5 4 3 3 2 2 2" xfId="55762"/>
    <cellStyle name="Normal 5 5 4 3 3 2 3" xfId="41438"/>
    <cellStyle name="Normal 5 5 4 3 3 3" xfId="19865"/>
    <cellStyle name="Normal 5 5 4 3 3 3 2" xfId="48600"/>
    <cellStyle name="Normal 5 5 4 3 3 4" xfId="34276"/>
    <cellStyle name="Normal 5 5 4 3 4" xfId="9063"/>
    <cellStyle name="Normal 5 5 4 3 4 2" xfId="23446"/>
    <cellStyle name="Normal 5 5 4 3 4 2 2" xfId="52181"/>
    <cellStyle name="Normal 5 5 4 3 4 3" xfId="37857"/>
    <cellStyle name="Normal 5 5 4 3 5" xfId="16283"/>
    <cellStyle name="Normal 5 5 4 3 5 2" xfId="45019"/>
    <cellStyle name="Normal 5 5 4 3 6" xfId="30695"/>
    <cellStyle name="Normal 5 5 4 4" xfId="2625"/>
    <cellStyle name="Normal 5 5 4 4 2" xfId="6285"/>
    <cellStyle name="Normal 5 5 4 4 2 2" xfId="13545"/>
    <cellStyle name="Normal 5 5 4 4 2 2 2" xfId="27923"/>
    <cellStyle name="Normal 5 5 4 4 2 2 2 2" xfId="56657"/>
    <cellStyle name="Normal 5 5 4 4 2 2 3" xfId="42333"/>
    <cellStyle name="Normal 5 5 4 4 2 3" xfId="20760"/>
    <cellStyle name="Normal 5 5 4 4 2 3 2" xfId="49495"/>
    <cellStyle name="Normal 5 5 4 4 2 4" xfId="35171"/>
    <cellStyle name="Normal 5 5 4 4 3" xfId="9958"/>
    <cellStyle name="Normal 5 5 4 4 3 2" xfId="24341"/>
    <cellStyle name="Normal 5 5 4 4 3 2 2" xfId="53076"/>
    <cellStyle name="Normal 5 5 4 4 3 3" xfId="38752"/>
    <cellStyle name="Normal 5 5 4 4 4" xfId="17178"/>
    <cellStyle name="Normal 5 5 4 4 4 2" xfId="45914"/>
    <cellStyle name="Normal 5 5 4 4 5" xfId="31590"/>
    <cellStyle name="Normal 5 5 4 5" xfId="4489"/>
    <cellStyle name="Normal 5 5 4 5 2" xfId="11755"/>
    <cellStyle name="Normal 5 5 4 5 2 2" xfId="26133"/>
    <cellStyle name="Normal 5 5 4 5 2 2 2" xfId="54867"/>
    <cellStyle name="Normal 5 5 4 5 2 3" xfId="40543"/>
    <cellStyle name="Normal 5 5 4 5 3" xfId="18970"/>
    <cellStyle name="Normal 5 5 4 5 3 2" xfId="47705"/>
    <cellStyle name="Normal 5 5 4 5 4" xfId="33381"/>
    <cellStyle name="Normal 5 5 4 6" xfId="8162"/>
    <cellStyle name="Normal 5 5 4 6 2" xfId="22551"/>
    <cellStyle name="Normal 5 5 4 6 2 2" xfId="51286"/>
    <cellStyle name="Normal 5 5 4 6 3" xfId="36962"/>
    <cellStyle name="Normal 5 5 4 7" xfId="15388"/>
    <cellStyle name="Normal 5 5 4 7 2" xfId="44124"/>
    <cellStyle name="Normal 5 5 4 8" xfId="29800"/>
    <cellStyle name="Normal 5 5 5" xfId="969"/>
    <cellStyle name="Normal 5 5 5 2" xfId="1952"/>
    <cellStyle name="Normal 5 5 5 2 2" xfId="3744"/>
    <cellStyle name="Normal 5 5 5 2 2 2" xfId="7403"/>
    <cellStyle name="Normal 5 5 5 2 2 2 2" xfId="14663"/>
    <cellStyle name="Normal 5 5 5 2 2 2 2 2" xfId="29041"/>
    <cellStyle name="Normal 5 5 5 2 2 2 2 2 2" xfId="57775"/>
    <cellStyle name="Normal 5 5 5 2 2 2 2 3" xfId="43451"/>
    <cellStyle name="Normal 5 5 5 2 2 2 3" xfId="21878"/>
    <cellStyle name="Normal 5 5 5 2 2 2 3 2" xfId="50613"/>
    <cellStyle name="Normal 5 5 5 2 2 2 4" xfId="36289"/>
    <cellStyle name="Normal 5 5 5 2 2 3" xfId="11076"/>
    <cellStyle name="Normal 5 5 5 2 2 3 2" xfId="25459"/>
    <cellStyle name="Normal 5 5 5 2 2 3 2 2" xfId="54194"/>
    <cellStyle name="Normal 5 5 5 2 2 3 3" xfId="39870"/>
    <cellStyle name="Normal 5 5 5 2 2 4" xfId="18296"/>
    <cellStyle name="Normal 5 5 5 2 2 4 2" xfId="47032"/>
    <cellStyle name="Normal 5 5 5 2 2 5" xfId="32708"/>
    <cellStyle name="Normal 5 5 5 2 3" xfId="5613"/>
    <cellStyle name="Normal 5 5 5 2 3 2" xfId="12873"/>
    <cellStyle name="Normal 5 5 5 2 3 2 2" xfId="27251"/>
    <cellStyle name="Normal 5 5 5 2 3 2 2 2" xfId="55985"/>
    <cellStyle name="Normal 5 5 5 2 3 2 3" xfId="41661"/>
    <cellStyle name="Normal 5 5 5 2 3 3" xfId="20088"/>
    <cellStyle name="Normal 5 5 5 2 3 3 2" xfId="48823"/>
    <cellStyle name="Normal 5 5 5 2 3 4" xfId="34499"/>
    <cellStyle name="Normal 5 5 5 2 4" xfId="9286"/>
    <cellStyle name="Normal 5 5 5 2 4 2" xfId="23669"/>
    <cellStyle name="Normal 5 5 5 2 4 2 2" xfId="52404"/>
    <cellStyle name="Normal 5 5 5 2 4 3" xfId="38080"/>
    <cellStyle name="Normal 5 5 5 2 5" xfId="16506"/>
    <cellStyle name="Normal 5 5 5 2 5 2" xfId="45242"/>
    <cellStyle name="Normal 5 5 5 2 6" xfId="30918"/>
    <cellStyle name="Normal 5 5 5 3" xfId="2848"/>
    <cellStyle name="Normal 5 5 5 3 2" xfId="6508"/>
    <cellStyle name="Normal 5 5 5 3 2 2" xfId="13768"/>
    <cellStyle name="Normal 5 5 5 3 2 2 2" xfId="28146"/>
    <cellStyle name="Normal 5 5 5 3 2 2 2 2" xfId="56880"/>
    <cellStyle name="Normal 5 5 5 3 2 2 3" xfId="42556"/>
    <cellStyle name="Normal 5 5 5 3 2 3" xfId="20983"/>
    <cellStyle name="Normal 5 5 5 3 2 3 2" xfId="49718"/>
    <cellStyle name="Normal 5 5 5 3 2 4" xfId="35394"/>
    <cellStyle name="Normal 5 5 5 3 3" xfId="10181"/>
    <cellStyle name="Normal 5 5 5 3 3 2" xfId="24564"/>
    <cellStyle name="Normal 5 5 5 3 3 2 2" xfId="53299"/>
    <cellStyle name="Normal 5 5 5 3 3 3" xfId="38975"/>
    <cellStyle name="Normal 5 5 5 3 4" xfId="17401"/>
    <cellStyle name="Normal 5 5 5 3 4 2" xfId="46137"/>
    <cellStyle name="Normal 5 5 5 3 5" xfId="31813"/>
    <cellStyle name="Normal 5 5 5 4" xfId="4713"/>
    <cellStyle name="Normal 5 5 5 4 2" xfId="11978"/>
    <cellStyle name="Normal 5 5 5 4 2 2" xfId="26356"/>
    <cellStyle name="Normal 5 5 5 4 2 2 2" xfId="55090"/>
    <cellStyle name="Normal 5 5 5 4 2 3" xfId="40766"/>
    <cellStyle name="Normal 5 5 5 4 3" xfId="19193"/>
    <cellStyle name="Normal 5 5 5 4 3 2" xfId="47928"/>
    <cellStyle name="Normal 5 5 5 4 4" xfId="33604"/>
    <cellStyle name="Normal 5 5 5 5" xfId="8385"/>
    <cellStyle name="Normal 5 5 5 5 2" xfId="22774"/>
    <cellStyle name="Normal 5 5 5 5 2 2" xfId="51509"/>
    <cellStyle name="Normal 5 5 5 5 3" xfId="37185"/>
    <cellStyle name="Normal 5 5 5 6" xfId="15611"/>
    <cellStyle name="Normal 5 5 5 6 2" xfId="44347"/>
    <cellStyle name="Normal 5 5 5 7" xfId="30023"/>
    <cellStyle name="Normal 5 5 6" xfId="1488"/>
    <cellStyle name="Normal 5 5 6 2" xfId="3297"/>
    <cellStyle name="Normal 5 5 6 2 2" xfId="6956"/>
    <cellStyle name="Normal 5 5 6 2 2 2" xfId="14216"/>
    <cellStyle name="Normal 5 5 6 2 2 2 2" xfId="28594"/>
    <cellStyle name="Normal 5 5 6 2 2 2 2 2" xfId="57328"/>
    <cellStyle name="Normal 5 5 6 2 2 2 3" xfId="43004"/>
    <cellStyle name="Normal 5 5 6 2 2 3" xfId="21431"/>
    <cellStyle name="Normal 5 5 6 2 2 3 2" xfId="50166"/>
    <cellStyle name="Normal 5 5 6 2 2 4" xfId="35842"/>
    <cellStyle name="Normal 5 5 6 2 3" xfId="10629"/>
    <cellStyle name="Normal 5 5 6 2 3 2" xfId="25012"/>
    <cellStyle name="Normal 5 5 6 2 3 2 2" xfId="53747"/>
    <cellStyle name="Normal 5 5 6 2 3 3" xfId="39423"/>
    <cellStyle name="Normal 5 5 6 2 4" xfId="17849"/>
    <cellStyle name="Normal 5 5 6 2 4 2" xfId="46585"/>
    <cellStyle name="Normal 5 5 6 2 5" xfId="32261"/>
    <cellStyle name="Normal 5 5 6 3" xfId="5165"/>
    <cellStyle name="Normal 5 5 6 3 2" xfId="12426"/>
    <cellStyle name="Normal 5 5 6 3 2 2" xfId="26804"/>
    <cellStyle name="Normal 5 5 6 3 2 2 2" xfId="55538"/>
    <cellStyle name="Normal 5 5 6 3 2 3" xfId="41214"/>
    <cellStyle name="Normal 5 5 6 3 3" xfId="19641"/>
    <cellStyle name="Normal 5 5 6 3 3 2" xfId="48376"/>
    <cellStyle name="Normal 5 5 6 3 4" xfId="34052"/>
    <cellStyle name="Normal 5 5 6 4" xfId="8839"/>
    <cellStyle name="Normal 5 5 6 4 2" xfId="23222"/>
    <cellStyle name="Normal 5 5 6 4 2 2" xfId="51957"/>
    <cellStyle name="Normal 5 5 6 4 3" xfId="37633"/>
    <cellStyle name="Normal 5 5 6 5" xfId="16059"/>
    <cellStyle name="Normal 5 5 6 5 2" xfId="44795"/>
    <cellStyle name="Normal 5 5 6 6" xfId="30471"/>
    <cellStyle name="Normal 5 5 7" xfId="2401"/>
    <cellStyle name="Normal 5 5 7 2" xfId="6061"/>
    <cellStyle name="Normal 5 5 7 2 2" xfId="13321"/>
    <cellStyle name="Normal 5 5 7 2 2 2" xfId="27699"/>
    <cellStyle name="Normal 5 5 7 2 2 2 2" xfId="56433"/>
    <cellStyle name="Normal 5 5 7 2 2 3" xfId="42109"/>
    <cellStyle name="Normal 5 5 7 2 3" xfId="20536"/>
    <cellStyle name="Normal 5 5 7 2 3 2" xfId="49271"/>
    <cellStyle name="Normal 5 5 7 2 4" xfId="34947"/>
    <cellStyle name="Normal 5 5 7 3" xfId="9734"/>
    <cellStyle name="Normal 5 5 7 3 2" xfId="24117"/>
    <cellStyle name="Normal 5 5 7 3 2 2" xfId="52852"/>
    <cellStyle name="Normal 5 5 7 3 3" xfId="38528"/>
    <cellStyle name="Normal 5 5 7 4" xfId="16954"/>
    <cellStyle name="Normal 5 5 7 4 2" xfId="45690"/>
    <cellStyle name="Normal 5 5 7 5" xfId="31366"/>
    <cellStyle name="Normal 5 5 8" xfId="4258"/>
    <cellStyle name="Normal 5 5 8 2" xfId="11530"/>
    <cellStyle name="Normal 5 5 8 2 2" xfId="25909"/>
    <cellStyle name="Normal 5 5 8 2 2 2" xfId="54643"/>
    <cellStyle name="Normal 5 5 8 2 3" xfId="40319"/>
    <cellStyle name="Normal 5 5 8 3" xfId="18746"/>
    <cellStyle name="Normal 5 5 8 3 2" xfId="47481"/>
    <cellStyle name="Normal 5 5 8 4" xfId="33157"/>
    <cellStyle name="Normal 5 5 9" xfId="7926"/>
    <cellStyle name="Normal 5 5 9 2" xfId="22327"/>
    <cellStyle name="Normal 5 5 9 2 2" xfId="51062"/>
    <cellStyle name="Normal 5 5 9 3" xfId="36738"/>
    <cellStyle name="Normal 5 6" xfId="414"/>
    <cellStyle name="Normal 5 6 10" xfId="29604"/>
    <cellStyle name="Normal 5 6 2" xfId="614"/>
    <cellStyle name="Normal 5 6 2 2" xfId="886"/>
    <cellStyle name="Normal 5 6 2 2 2" xfId="1333"/>
    <cellStyle name="Normal 5 6 2 2 2 2" xfId="2316"/>
    <cellStyle name="Normal 5 6 2 2 2 2 2" xfId="4108"/>
    <cellStyle name="Normal 5 6 2 2 2 2 2 2" xfId="7767"/>
    <cellStyle name="Normal 5 6 2 2 2 2 2 2 2" xfId="15027"/>
    <cellStyle name="Normal 5 6 2 2 2 2 2 2 2 2" xfId="29405"/>
    <cellStyle name="Normal 5 6 2 2 2 2 2 2 2 2 2" xfId="58139"/>
    <cellStyle name="Normal 5 6 2 2 2 2 2 2 2 3" xfId="43815"/>
    <cellStyle name="Normal 5 6 2 2 2 2 2 2 3" xfId="22242"/>
    <cellStyle name="Normal 5 6 2 2 2 2 2 2 3 2" xfId="50977"/>
    <cellStyle name="Normal 5 6 2 2 2 2 2 2 4" xfId="36653"/>
    <cellStyle name="Normal 5 6 2 2 2 2 2 3" xfId="11440"/>
    <cellStyle name="Normal 5 6 2 2 2 2 2 3 2" xfId="25823"/>
    <cellStyle name="Normal 5 6 2 2 2 2 2 3 2 2" xfId="54558"/>
    <cellStyle name="Normal 5 6 2 2 2 2 2 3 3" xfId="40234"/>
    <cellStyle name="Normal 5 6 2 2 2 2 2 4" xfId="18660"/>
    <cellStyle name="Normal 5 6 2 2 2 2 2 4 2" xfId="47396"/>
    <cellStyle name="Normal 5 6 2 2 2 2 2 5" xfId="33072"/>
    <cellStyle name="Normal 5 6 2 2 2 2 3" xfId="5977"/>
    <cellStyle name="Normal 5 6 2 2 2 2 3 2" xfId="13237"/>
    <cellStyle name="Normal 5 6 2 2 2 2 3 2 2" xfId="27615"/>
    <cellStyle name="Normal 5 6 2 2 2 2 3 2 2 2" xfId="56349"/>
    <cellStyle name="Normal 5 6 2 2 2 2 3 2 3" xfId="42025"/>
    <cellStyle name="Normal 5 6 2 2 2 2 3 3" xfId="20452"/>
    <cellStyle name="Normal 5 6 2 2 2 2 3 3 2" xfId="49187"/>
    <cellStyle name="Normal 5 6 2 2 2 2 3 4" xfId="34863"/>
    <cellStyle name="Normal 5 6 2 2 2 2 4" xfId="9650"/>
    <cellStyle name="Normal 5 6 2 2 2 2 4 2" xfId="24033"/>
    <cellStyle name="Normal 5 6 2 2 2 2 4 2 2" xfId="52768"/>
    <cellStyle name="Normal 5 6 2 2 2 2 4 3" xfId="38444"/>
    <cellStyle name="Normal 5 6 2 2 2 2 5" xfId="16870"/>
    <cellStyle name="Normal 5 6 2 2 2 2 5 2" xfId="45606"/>
    <cellStyle name="Normal 5 6 2 2 2 2 6" xfId="31282"/>
    <cellStyle name="Normal 5 6 2 2 2 3" xfId="3212"/>
    <cellStyle name="Normal 5 6 2 2 2 3 2" xfId="6872"/>
    <cellStyle name="Normal 5 6 2 2 2 3 2 2" xfId="14132"/>
    <cellStyle name="Normal 5 6 2 2 2 3 2 2 2" xfId="28510"/>
    <cellStyle name="Normal 5 6 2 2 2 3 2 2 2 2" xfId="57244"/>
    <cellStyle name="Normal 5 6 2 2 2 3 2 2 3" xfId="42920"/>
    <cellStyle name="Normal 5 6 2 2 2 3 2 3" xfId="21347"/>
    <cellStyle name="Normal 5 6 2 2 2 3 2 3 2" xfId="50082"/>
    <cellStyle name="Normal 5 6 2 2 2 3 2 4" xfId="35758"/>
    <cellStyle name="Normal 5 6 2 2 2 3 3" xfId="10545"/>
    <cellStyle name="Normal 5 6 2 2 2 3 3 2" xfId="24928"/>
    <cellStyle name="Normal 5 6 2 2 2 3 3 2 2" xfId="53663"/>
    <cellStyle name="Normal 5 6 2 2 2 3 3 3" xfId="39339"/>
    <cellStyle name="Normal 5 6 2 2 2 3 4" xfId="17765"/>
    <cellStyle name="Normal 5 6 2 2 2 3 4 2" xfId="46501"/>
    <cellStyle name="Normal 5 6 2 2 2 3 5" xfId="32177"/>
    <cellStyle name="Normal 5 6 2 2 2 4" xfId="5077"/>
    <cellStyle name="Normal 5 6 2 2 2 4 2" xfId="12342"/>
    <cellStyle name="Normal 5 6 2 2 2 4 2 2" xfId="26720"/>
    <cellStyle name="Normal 5 6 2 2 2 4 2 2 2" xfId="55454"/>
    <cellStyle name="Normal 5 6 2 2 2 4 2 3" xfId="41130"/>
    <cellStyle name="Normal 5 6 2 2 2 4 3" xfId="19557"/>
    <cellStyle name="Normal 5 6 2 2 2 4 3 2" xfId="48292"/>
    <cellStyle name="Normal 5 6 2 2 2 4 4" xfId="33968"/>
    <cellStyle name="Normal 5 6 2 2 2 5" xfId="8749"/>
    <cellStyle name="Normal 5 6 2 2 2 5 2" xfId="23138"/>
    <cellStyle name="Normal 5 6 2 2 2 5 2 2" xfId="51873"/>
    <cellStyle name="Normal 5 6 2 2 2 5 3" xfId="37549"/>
    <cellStyle name="Normal 5 6 2 2 2 6" xfId="15975"/>
    <cellStyle name="Normal 5 6 2 2 2 6 2" xfId="44711"/>
    <cellStyle name="Normal 5 6 2 2 2 7" xfId="30387"/>
    <cellStyle name="Normal 5 6 2 2 3" xfId="1869"/>
    <cellStyle name="Normal 5 6 2 2 3 2" xfId="3661"/>
    <cellStyle name="Normal 5 6 2 2 3 2 2" xfId="7320"/>
    <cellStyle name="Normal 5 6 2 2 3 2 2 2" xfId="14580"/>
    <cellStyle name="Normal 5 6 2 2 3 2 2 2 2" xfId="28958"/>
    <cellStyle name="Normal 5 6 2 2 3 2 2 2 2 2" xfId="57692"/>
    <cellStyle name="Normal 5 6 2 2 3 2 2 2 3" xfId="43368"/>
    <cellStyle name="Normal 5 6 2 2 3 2 2 3" xfId="21795"/>
    <cellStyle name="Normal 5 6 2 2 3 2 2 3 2" xfId="50530"/>
    <cellStyle name="Normal 5 6 2 2 3 2 2 4" xfId="36206"/>
    <cellStyle name="Normal 5 6 2 2 3 2 3" xfId="10993"/>
    <cellStyle name="Normal 5 6 2 2 3 2 3 2" xfId="25376"/>
    <cellStyle name="Normal 5 6 2 2 3 2 3 2 2" xfId="54111"/>
    <cellStyle name="Normal 5 6 2 2 3 2 3 3" xfId="39787"/>
    <cellStyle name="Normal 5 6 2 2 3 2 4" xfId="18213"/>
    <cellStyle name="Normal 5 6 2 2 3 2 4 2" xfId="46949"/>
    <cellStyle name="Normal 5 6 2 2 3 2 5" xfId="32625"/>
    <cellStyle name="Normal 5 6 2 2 3 3" xfId="5530"/>
    <cellStyle name="Normal 5 6 2 2 3 3 2" xfId="12790"/>
    <cellStyle name="Normal 5 6 2 2 3 3 2 2" xfId="27168"/>
    <cellStyle name="Normal 5 6 2 2 3 3 2 2 2" xfId="55902"/>
    <cellStyle name="Normal 5 6 2 2 3 3 2 3" xfId="41578"/>
    <cellStyle name="Normal 5 6 2 2 3 3 3" xfId="20005"/>
    <cellStyle name="Normal 5 6 2 2 3 3 3 2" xfId="48740"/>
    <cellStyle name="Normal 5 6 2 2 3 3 4" xfId="34416"/>
    <cellStyle name="Normal 5 6 2 2 3 4" xfId="9203"/>
    <cellStyle name="Normal 5 6 2 2 3 4 2" xfId="23586"/>
    <cellStyle name="Normal 5 6 2 2 3 4 2 2" xfId="52321"/>
    <cellStyle name="Normal 5 6 2 2 3 4 3" xfId="37997"/>
    <cellStyle name="Normal 5 6 2 2 3 5" xfId="16423"/>
    <cellStyle name="Normal 5 6 2 2 3 5 2" xfId="45159"/>
    <cellStyle name="Normal 5 6 2 2 3 6" xfId="30835"/>
    <cellStyle name="Normal 5 6 2 2 4" xfId="2765"/>
    <cellStyle name="Normal 5 6 2 2 4 2" xfId="6425"/>
    <cellStyle name="Normal 5 6 2 2 4 2 2" xfId="13685"/>
    <cellStyle name="Normal 5 6 2 2 4 2 2 2" xfId="28063"/>
    <cellStyle name="Normal 5 6 2 2 4 2 2 2 2" xfId="56797"/>
    <cellStyle name="Normal 5 6 2 2 4 2 2 3" xfId="42473"/>
    <cellStyle name="Normal 5 6 2 2 4 2 3" xfId="20900"/>
    <cellStyle name="Normal 5 6 2 2 4 2 3 2" xfId="49635"/>
    <cellStyle name="Normal 5 6 2 2 4 2 4" xfId="35311"/>
    <cellStyle name="Normal 5 6 2 2 4 3" xfId="10098"/>
    <cellStyle name="Normal 5 6 2 2 4 3 2" xfId="24481"/>
    <cellStyle name="Normal 5 6 2 2 4 3 2 2" xfId="53216"/>
    <cellStyle name="Normal 5 6 2 2 4 3 3" xfId="38892"/>
    <cellStyle name="Normal 5 6 2 2 4 4" xfId="17318"/>
    <cellStyle name="Normal 5 6 2 2 4 4 2" xfId="46054"/>
    <cellStyle name="Normal 5 6 2 2 4 5" xfId="31730"/>
    <cellStyle name="Normal 5 6 2 2 5" xfId="4630"/>
    <cellStyle name="Normal 5 6 2 2 5 2" xfId="11895"/>
    <cellStyle name="Normal 5 6 2 2 5 2 2" xfId="26273"/>
    <cellStyle name="Normal 5 6 2 2 5 2 2 2" xfId="55007"/>
    <cellStyle name="Normal 5 6 2 2 5 2 3" xfId="40683"/>
    <cellStyle name="Normal 5 6 2 2 5 3" xfId="19110"/>
    <cellStyle name="Normal 5 6 2 2 5 3 2" xfId="47845"/>
    <cellStyle name="Normal 5 6 2 2 5 4" xfId="33521"/>
    <cellStyle name="Normal 5 6 2 2 6" xfId="8302"/>
    <cellStyle name="Normal 5 6 2 2 6 2" xfId="22691"/>
    <cellStyle name="Normal 5 6 2 2 6 2 2" xfId="51426"/>
    <cellStyle name="Normal 5 6 2 2 6 3" xfId="37102"/>
    <cellStyle name="Normal 5 6 2 2 7" xfId="15528"/>
    <cellStyle name="Normal 5 6 2 2 7 2" xfId="44264"/>
    <cellStyle name="Normal 5 6 2 2 8" xfId="29940"/>
    <cellStyle name="Normal 5 6 2 3" xfId="1109"/>
    <cellStyle name="Normal 5 6 2 3 2" xfId="2092"/>
    <cellStyle name="Normal 5 6 2 3 2 2" xfId="3884"/>
    <cellStyle name="Normal 5 6 2 3 2 2 2" xfId="7543"/>
    <cellStyle name="Normal 5 6 2 3 2 2 2 2" xfId="14803"/>
    <cellStyle name="Normal 5 6 2 3 2 2 2 2 2" xfId="29181"/>
    <cellStyle name="Normal 5 6 2 3 2 2 2 2 2 2" xfId="57915"/>
    <cellStyle name="Normal 5 6 2 3 2 2 2 2 3" xfId="43591"/>
    <cellStyle name="Normal 5 6 2 3 2 2 2 3" xfId="22018"/>
    <cellStyle name="Normal 5 6 2 3 2 2 2 3 2" xfId="50753"/>
    <cellStyle name="Normal 5 6 2 3 2 2 2 4" xfId="36429"/>
    <cellStyle name="Normal 5 6 2 3 2 2 3" xfId="11216"/>
    <cellStyle name="Normal 5 6 2 3 2 2 3 2" xfId="25599"/>
    <cellStyle name="Normal 5 6 2 3 2 2 3 2 2" xfId="54334"/>
    <cellStyle name="Normal 5 6 2 3 2 2 3 3" xfId="40010"/>
    <cellStyle name="Normal 5 6 2 3 2 2 4" xfId="18436"/>
    <cellStyle name="Normal 5 6 2 3 2 2 4 2" xfId="47172"/>
    <cellStyle name="Normal 5 6 2 3 2 2 5" xfId="32848"/>
    <cellStyle name="Normal 5 6 2 3 2 3" xfId="5753"/>
    <cellStyle name="Normal 5 6 2 3 2 3 2" xfId="13013"/>
    <cellStyle name="Normal 5 6 2 3 2 3 2 2" xfId="27391"/>
    <cellStyle name="Normal 5 6 2 3 2 3 2 2 2" xfId="56125"/>
    <cellStyle name="Normal 5 6 2 3 2 3 2 3" xfId="41801"/>
    <cellStyle name="Normal 5 6 2 3 2 3 3" xfId="20228"/>
    <cellStyle name="Normal 5 6 2 3 2 3 3 2" xfId="48963"/>
    <cellStyle name="Normal 5 6 2 3 2 3 4" xfId="34639"/>
    <cellStyle name="Normal 5 6 2 3 2 4" xfId="9426"/>
    <cellStyle name="Normal 5 6 2 3 2 4 2" xfId="23809"/>
    <cellStyle name="Normal 5 6 2 3 2 4 2 2" xfId="52544"/>
    <cellStyle name="Normal 5 6 2 3 2 4 3" xfId="38220"/>
    <cellStyle name="Normal 5 6 2 3 2 5" xfId="16646"/>
    <cellStyle name="Normal 5 6 2 3 2 5 2" xfId="45382"/>
    <cellStyle name="Normal 5 6 2 3 2 6" xfId="31058"/>
    <cellStyle name="Normal 5 6 2 3 3" xfId="2988"/>
    <cellStyle name="Normal 5 6 2 3 3 2" xfId="6648"/>
    <cellStyle name="Normal 5 6 2 3 3 2 2" xfId="13908"/>
    <cellStyle name="Normal 5 6 2 3 3 2 2 2" xfId="28286"/>
    <cellStyle name="Normal 5 6 2 3 3 2 2 2 2" xfId="57020"/>
    <cellStyle name="Normal 5 6 2 3 3 2 2 3" xfId="42696"/>
    <cellStyle name="Normal 5 6 2 3 3 2 3" xfId="21123"/>
    <cellStyle name="Normal 5 6 2 3 3 2 3 2" xfId="49858"/>
    <cellStyle name="Normal 5 6 2 3 3 2 4" xfId="35534"/>
    <cellStyle name="Normal 5 6 2 3 3 3" xfId="10321"/>
    <cellStyle name="Normal 5 6 2 3 3 3 2" xfId="24704"/>
    <cellStyle name="Normal 5 6 2 3 3 3 2 2" xfId="53439"/>
    <cellStyle name="Normal 5 6 2 3 3 3 3" xfId="39115"/>
    <cellStyle name="Normal 5 6 2 3 3 4" xfId="17541"/>
    <cellStyle name="Normal 5 6 2 3 3 4 2" xfId="46277"/>
    <cellStyle name="Normal 5 6 2 3 3 5" xfId="31953"/>
    <cellStyle name="Normal 5 6 2 3 4" xfId="4853"/>
    <cellStyle name="Normal 5 6 2 3 4 2" xfId="12118"/>
    <cellStyle name="Normal 5 6 2 3 4 2 2" xfId="26496"/>
    <cellStyle name="Normal 5 6 2 3 4 2 2 2" xfId="55230"/>
    <cellStyle name="Normal 5 6 2 3 4 2 3" xfId="40906"/>
    <cellStyle name="Normal 5 6 2 3 4 3" xfId="19333"/>
    <cellStyle name="Normal 5 6 2 3 4 3 2" xfId="48068"/>
    <cellStyle name="Normal 5 6 2 3 4 4" xfId="33744"/>
    <cellStyle name="Normal 5 6 2 3 5" xfId="8525"/>
    <cellStyle name="Normal 5 6 2 3 5 2" xfId="22914"/>
    <cellStyle name="Normal 5 6 2 3 5 2 2" xfId="51649"/>
    <cellStyle name="Normal 5 6 2 3 5 3" xfId="37325"/>
    <cellStyle name="Normal 5 6 2 3 6" xfId="15751"/>
    <cellStyle name="Normal 5 6 2 3 6 2" xfId="44487"/>
    <cellStyle name="Normal 5 6 2 3 7" xfId="30163"/>
    <cellStyle name="Normal 5 6 2 4" xfId="1641"/>
    <cellStyle name="Normal 5 6 2 4 2" xfId="3437"/>
    <cellStyle name="Normal 5 6 2 4 2 2" xfId="7096"/>
    <cellStyle name="Normal 5 6 2 4 2 2 2" xfId="14356"/>
    <cellStyle name="Normal 5 6 2 4 2 2 2 2" xfId="28734"/>
    <cellStyle name="Normal 5 6 2 4 2 2 2 2 2" xfId="57468"/>
    <cellStyle name="Normal 5 6 2 4 2 2 2 3" xfId="43144"/>
    <cellStyle name="Normal 5 6 2 4 2 2 3" xfId="21571"/>
    <cellStyle name="Normal 5 6 2 4 2 2 3 2" xfId="50306"/>
    <cellStyle name="Normal 5 6 2 4 2 2 4" xfId="35982"/>
    <cellStyle name="Normal 5 6 2 4 2 3" xfId="10769"/>
    <cellStyle name="Normal 5 6 2 4 2 3 2" xfId="25152"/>
    <cellStyle name="Normal 5 6 2 4 2 3 2 2" xfId="53887"/>
    <cellStyle name="Normal 5 6 2 4 2 3 3" xfId="39563"/>
    <cellStyle name="Normal 5 6 2 4 2 4" xfId="17989"/>
    <cellStyle name="Normal 5 6 2 4 2 4 2" xfId="46725"/>
    <cellStyle name="Normal 5 6 2 4 2 5" xfId="32401"/>
    <cellStyle name="Normal 5 6 2 4 3" xfId="5306"/>
    <cellStyle name="Normal 5 6 2 4 3 2" xfId="12566"/>
    <cellStyle name="Normal 5 6 2 4 3 2 2" xfId="26944"/>
    <cellStyle name="Normal 5 6 2 4 3 2 2 2" xfId="55678"/>
    <cellStyle name="Normal 5 6 2 4 3 2 3" xfId="41354"/>
    <cellStyle name="Normal 5 6 2 4 3 3" xfId="19781"/>
    <cellStyle name="Normal 5 6 2 4 3 3 2" xfId="48516"/>
    <cellStyle name="Normal 5 6 2 4 3 4" xfId="34192"/>
    <cellStyle name="Normal 5 6 2 4 4" xfId="8979"/>
    <cellStyle name="Normal 5 6 2 4 4 2" xfId="23362"/>
    <cellStyle name="Normal 5 6 2 4 4 2 2" xfId="52097"/>
    <cellStyle name="Normal 5 6 2 4 4 3" xfId="37773"/>
    <cellStyle name="Normal 5 6 2 4 5" xfId="16199"/>
    <cellStyle name="Normal 5 6 2 4 5 2" xfId="44935"/>
    <cellStyle name="Normal 5 6 2 4 6" xfId="30611"/>
    <cellStyle name="Normal 5 6 2 5" xfId="2541"/>
    <cellStyle name="Normal 5 6 2 5 2" xfId="6201"/>
    <cellStyle name="Normal 5 6 2 5 2 2" xfId="13461"/>
    <cellStyle name="Normal 5 6 2 5 2 2 2" xfId="27839"/>
    <cellStyle name="Normal 5 6 2 5 2 2 2 2" xfId="56573"/>
    <cellStyle name="Normal 5 6 2 5 2 2 3" xfId="42249"/>
    <cellStyle name="Normal 5 6 2 5 2 3" xfId="20676"/>
    <cellStyle name="Normal 5 6 2 5 2 3 2" xfId="49411"/>
    <cellStyle name="Normal 5 6 2 5 2 4" xfId="35087"/>
    <cellStyle name="Normal 5 6 2 5 3" xfId="9874"/>
    <cellStyle name="Normal 5 6 2 5 3 2" xfId="24257"/>
    <cellStyle name="Normal 5 6 2 5 3 2 2" xfId="52992"/>
    <cellStyle name="Normal 5 6 2 5 3 3" xfId="38668"/>
    <cellStyle name="Normal 5 6 2 5 4" xfId="17094"/>
    <cellStyle name="Normal 5 6 2 5 4 2" xfId="45830"/>
    <cellStyle name="Normal 5 6 2 5 5" xfId="31506"/>
    <cellStyle name="Normal 5 6 2 6" xfId="4404"/>
    <cellStyle name="Normal 5 6 2 6 2" xfId="11671"/>
    <cellStyle name="Normal 5 6 2 6 2 2" xfId="26049"/>
    <cellStyle name="Normal 5 6 2 6 2 2 2" xfId="54783"/>
    <cellStyle name="Normal 5 6 2 6 2 3" xfId="40459"/>
    <cellStyle name="Normal 5 6 2 6 3" xfId="18886"/>
    <cellStyle name="Normal 5 6 2 6 3 2" xfId="47621"/>
    <cellStyle name="Normal 5 6 2 6 4" xfId="33297"/>
    <cellStyle name="Normal 5 6 2 7" xfId="8075"/>
    <cellStyle name="Normal 5 6 2 7 2" xfId="22467"/>
    <cellStyle name="Normal 5 6 2 7 2 2" xfId="51202"/>
    <cellStyle name="Normal 5 6 2 7 3" xfId="36878"/>
    <cellStyle name="Normal 5 6 2 8" xfId="15304"/>
    <cellStyle name="Normal 5 6 2 8 2" xfId="44040"/>
    <cellStyle name="Normal 5 6 2 9" xfId="29716"/>
    <cellStyle name="Normal 5 6 3" xfId="772"/>
    <cellStyle name="Normal 5 6 3 2" xfId="1221"/>
    <cellStyle name="Normal 5 6 3 2 2" xfId="2204"/>
    <cellStyle name="Normal 5 6 3 2 2 2" xfId="3996"/>
    <cellStyle name="Normal 5 6 3 2 2 2 2" xfId="7655"/>
    <cellStyle name="Normal 5 6 3 2 2 2 2 2" xfId="14915"/>
    <cellStyle name="Normal 5 6 3 2 2 2 2 2 2" xfId="29293"/>
    <cellStyle name="Normal 5 6 3 2 2 2 2 2 2 2" xfId="58027"/>
    <cellStyle name="Normal 5 6 3 2 2 2 2 2 3" xfId="43703"/>
    <cellStyle name="Normal 5 6 3 2 2 2 2 3" xfId="22130"/>
    <cellStyle name="Normal 5 6 3 2 2 2 2 3 2" xfId="50865"/>
    <cellStyle name="Normal 5 6 3 2 2 2 2 4" xfId="36541"/>
    <cellStyle name="Normal 5 6 3 2 2 2 3" xfId="11328"/>
    <cellStyle name="Normal 5 6 3 2 2 2 3 2" xfId="25711"/>
    <cellStyle name="Normal 5 6 3 2 2 2 3 2 2" xfId="54446"/>
    <cellStyle name="Normal 5 6 3 2 2 2 3 3" xfId="40122"/>
    <cellStyle name="Normal 5 6 3 2 2 2 4" xfId="18548"/>
    <cellStyle name="Normal 5 6 3 2 2 2 4 2" xfId="47284"/>
    <cellStyle name="Normal 5 6 3 2 2 2 5" xfId="32960"/>
    <cellStyle name="Normal 5 6 3 2 2 3" xfId="5865"/>
    <cellStyle name="Normal 5 6 3 2 2 3 2" xfId="13125"/>
    <cellStyle name="Normal 5 6 3 2 2 3 2 2" xfId="27503"/>
    <cellStyle name="Normal 5 6 3 2 2 3 2 2 2" xfId="56237"/>
    <cellStyle name="Normal 5 6 3 2 2 3 2 3" xfId="41913"/>
    <cellStyle name="Normal 5 6 3 2 2 3 3" xfId="20340"/>
    <cellStyle name="Normal 5 6 3 2 2 3 3 2" xfId="49075"/>
    <cellStyle name="Normal 5 6 3 2 2 3 4" xfId="34751"/>
    <cellStyle name="Normal 5 6 3 2 2 4" xfId="9538"/>
    <cellStyle name="Normal 5 6 3 2 2 4 2" xfId="23921"/>
    <cellStyle name="Normal 5 6 3 2 2 4 2 2" xfId="52656"/>
    <cellStyle name="Normal 5 6 3 2 2 4 3" xfId="38332"/>
    <cellStyle name="Normal 5 6 3 2 2 5" xfId="16758"/>
    <cellStyle name="Normal 5 6 3 2 2 5 2" xfId="45494"/>
    <cellStyle name="Normal 5 6 3 2 2 6" xfId="31170"/>
    <cellStyle name="Normal 5 6 3 2 3" xfId="3100"/>
    <cellStyle name="Normal 5 6 3 2 3 2" xfId="6760"/>
    <cellStyle name="Normal 5 6 3 2 3 2 2" xfId="14020"/>
    <cellStyle name="Normal 5 6 3 2 3 2 2 2" xfId="28398"/>
    <cellStyle name="Normal 5 6 3 2 3 2 2 2 2" xfId="57132"/>
    <cellStyle name="Normal 5 6 3 2 3 2 2 3" xfId="42808"/>
    <cellStyle name="Normal 5 6 3 2 3 2 3" xfId="21235"/>
    <cellStyle name="Normal 5 6 3 2 3 2 3 2" xfId="49970"/>
    <cellStyle name="Normal 5 6 3 2 3 2 4" xfId="35646"/>
    <cellStyle name="Normal 5 6 3 2 3 3" xfId="10433"/>
    <cellStyle name="Normal 5 6 3 2 3 3 2" xfId="24816"/>
    <cellStyle name="Normal 5 6 3 2 3 3 2 2" xfId="53551"/>
    <cellStyle name="Normal 5 6 3 2 3 3 3" xfId="39227"/>
    <cellStyle name="Normal 5 6 3 2 3 4" xfId="17653"/>
    <cellStyle name="Normal 5 6 3 2 3 4 2" xfId="46389"/>
    <cellStyle name="Normal 5 6 3 2 3 5" xfId="32065"/>
    <cellStyle name="Normal 5 6 3 2 4" xfId="4965"/>
    <cellStyle name="Normal 5 6 3 2 4 2" xfId="12230"/>
    <cellStyle name="Normal 5 6 3 2 4 2 2" xfId="26608"/>
    <cellStyle name="Normal 5 6 3 2 4 2 2 2" xfId="55342"/>
    <cellStyle name="Normal 5 6 3 2 4 2 3" xfId="41018"/>
    <cellStyle name="Normal 5 6 3 2 4 3" xfId="19445"/>
    <cellStyle name="Normal 5 6 3 2 4 3 2" xfId="48180"/>
    <cellStyle name="Normal 5 6 3 2 4 4" xfId="33856"/>
    <cellStyle name="Normal 5 6 3 2 5" xfId="8637"/>
    <cellStyle name="Normal 5 6 3 2 5 2" xfId="23026"/>
    <cellStyle name="Normal 5 6 3 2 5 2 2" xfId="51761"/>
    <cellStyle name="Normal 5 6 3 2 5 3" xfId="37437"/>
    <cellStyle name="Normal 5 6 3 2 6" xfId="15863"/>
    <cellStyle name="Normal 5 6 3 2 6 2" xfId="44599"/>
    <cellStyle name="Normal 5 6 3 2 7" xfId="30275"/>
    <cellStyle name="Normal 5 6 3 3" xfId="1757"/>
    <cellStyle name="Normal 5 6 3 3 2" xfId="3549"/>
    <cellStyle name="Normal 5 6 3 3 2 2" xfId="7208"/>
    <cellStyle name="Normal 5 6 3 3 2 2 2" xfId="14468"/>
    <cellStyle name="Normal 5 6 3 3 2 2 2 2" xfId="28846"/>
    <cellStyle name="Normal 5 6 3 3 2 2 2 2 2" xfId="57580"/>
    <cellStyle name="Normal 5 6 3 3 2 2 2 3" xfId="43256"/>
    <cellStyle name="Normal 5 6 3 3 2 2 3" xfId="21683"/>
    <cellStyle name="Normal 5 6 3 3 2 2 3 2" xfId="50418"/>
    <cellStyle name="Normal 5 6 3 3 2 2 4" xfId="36094"/>
    <cellStyle name="Normal 5 6 3 3 2 3" xfId="10881"/>
    <cellStyle name="Normal 5 6 3 3 2 3 2" xfId="25264"/>
    <cellStyle name="Normal 5 6 3 3 2 3 2 2" xfId="53999"/>
    <cellStyle name="Normal 5 6 3 3 2 3 3" xfId="39675"/>
    <cellStyle name="Normal 5 6 3 3 2 4" xfId="18101"/>
    <cellStyle name="Normal 5 6 3 3 2 4 2" xfId="46837"/>
    <cellStyle name="Normal 5 6 3 3 2 5" xfId="32513"/>
    <cellStyle name="Normal 5 6 3 3 3" xfId="5418"/>
    <cellStyle name="Normal 5 6 3 3 3 2" xfId="12678"/>
    <cellStyle name="Normal 5 6 3 3 3 2 2" xfId="27056"/>
    <cellStyle name="Normal 5 6 3 3 3 2 2 2" xfId="55790"/>
    <cellStyle name="Normal 5 6 3 3 3 2 3" xfId="41466"/>
    <cellStyle name="Normal 5 6 3 3 3 3" xfId="19893"/>
    <cellStyle name="Normal 5 6 3 3 3 3 2" xfId="48628"/>
    <cellStyle name="Normal 5 6 3 3 3 4" xfId="34304"/>
    <cellStyle name="Normal 5 6 3 3 4" xfId="9091"/>
    <cellStyle name="Normal 5 6 3 3 4 2" xfId="23474"/>
    <cellStyle name="Normal 5 6 3 3 4 2 2" xfId="52209"/>
    <cellStyle name="Normal 5 6 3 3 4 3" xfId="37885"/>
    <cellStyle name="Normal 5 6 3 3 5" xfId="16311"/>
    <cellStyle name="Normal 5 6 3 3 5 2" xfId="45047"/>
    <cellStyle name="Normal 5 6 3 3 6" xfId="30723"/>
    <cellStyle name="Normal 5 6 3 4" xfId="2653"/>
    <cellStyle name="Normal 5 6 3 4 2" xfId="6313"/>
    <cellStyle name="Normal 5 6 3 4 2 2" xfId="13573"/>
    <cellStyle name="Normal 5 6 3 4 2 2 2" xfId="27951"/>
    <cellStyle name="Normal 5 6 3 4 2 2 2 2" xfId="56685"/>
    <cellStyle name="Normal 5 6 3 4 2 2 3" xfId="42361"/>
    <cellStyle name="Normal 5 6 3 4 2 3" xfId="20788"/>
    <cellStyle name="Normal 5 6 3 4 2 3 2" xfId="49523"/>
    <cellStyle name="Normal 5 6 3 4 2 4" xfId="35199"/>
    <cellStyle name="Normal 5 6 3 4 3" xfId="9986"/>
    <cellStyle name="Normal 5 6 3 4 3 2" xfId="24369"/>
    <cellStyle name="Normal 5 6 3 4 3 2 2" xfId="53104"/>
    <cellStyle name="Normal 5 6 3 4 3 3" xfId="38780"/>
    <cellStyle name="Normal 5 6 3 4 4" xfId="17206"/>
    <cellStyle name="Normal 5 6 3 4 4 2" xfId="45942"/>
    <cellStyle name="Normal 5 6 3 4 5" xfId="31618"/>
    <cellStyle name="Normal 5 6 3 5" xfId="4517"/>
    <cellStyle name="Normal 5 6 3 5 2" xfId="11783"/>
    <cellStyle name="Normal 5 6 3 5 2 2" xfId="26161"/>
    <cellStyle name="Normal 5 6 3 5 2 2 2" xfId="54895"/>
    <cellStyle name="Normal 5 6 3 5 2 3" xfId="40571"/>
    <cellStyle name="Normal 5 6 3 5 3" xfId="18998"/>
    <cellStyle name="Normal 5 6 3 5 3 2" xfId="47733"/>
    <cellStyle name="Normal 5 6 3 5 4" xfId="33409"/>
    <cellStyle name="Normal 5 6 3 6" xfId="8190"/>
    <cellStyle name="Normal 5 6 3 6 2" xfId="22579"/>
    <cellStyle name="Normal 5 6 3 6 2 2" xfId="51314"/>
    <cellStyle name="Normal 5 6 3 6 3" xfId="36990"/>
    <cellStyle name="Normal 5 6 3 7" xfId="15416"/>
    <cellStyle name="Normal 5 6 3 7 2" xfId="44152"/>
    <cellStyle name="Normal 5 6 3 8" xfId="29828"/>
    <cellStyle name="Normal 5 6 4" xfId="997"/>
    <cellStyle name="Normal 5 6 4 2" xfId="1980"/>
    <cellStyle name="Normal 5 6 4 2 2" xfId="3772"/>
    <cellStyle name="Normal 5 6 4 2 2 2" xfId="7431"/>
    <cellStyle name="Normal 5 6 4 2 2 2 2" xfId="14691"/>
    <cellStyle name="Normal 5 6 4 2 2 2 2 2" xfId="29069"/>
    <cellStyle name="Normal 5 6 4 2 2 2 2 2 2" xfId="57803"/>
    <cellStyle name="Normal 5 6 4 2 2 2 2 3" xfId="43479"/>
    <cellStyle name="Normal 5 6 4 2 2 2 3" xfId="21906"/>
    <cellStyle name="Normal 5 6 4 2 2 2 3 2" xfId="50641"/>
    <cellStyle name="Normal 5 6 4 2 2 2 4" xfId="36317"/>
    <cellStyle name="Normal 5 6 4 2 2 3" xfId="11104"/>
    <cellStyle name="Normal 5 6 4 2 2 3 2" xfId="25487"/>
    <cellStyle name="Normal 5 6 4 2 2 3 2 2" xfId="54222"/>
    <cellStyle name="Normal 5 6 4 2 2 3 3" xfId="39898"/>
    <cellStyle name="Normal 5 6 4 2 2 4" xfId="18324"/>
    <cellStyle name="Normal 5 6 4 2 2 4 2" xfId="47060"/>
    <cellStyle name="Normal 5 6 4 2 2 5" xfId="32736"/>
    <cellStyle name="Normal 5 6 4 2 3" xfId="5641"/>
    <cellStyle name="Normal 5 6 4 2 3 2" xfId="12901"/>
    <cellStyle name="Normal 5 6 4 2 3 2 2" xfId="27279"/>
    <cellStyle name="Normal 5 6 4 2 3 2 2 2" xfId="56013"/>
    <cellStyle name="Normal 5 6 4 2 3 2 3" xfId="41689"/>
    <cellStyle name="Normal 5 6 4 2 3 3" xfId="20116"/>
    <cellStyle name="Normal 5 6 4 2 3 3 2" xfId="48851"/>
    <cellStyle name="Normal 5 6 4 2 3 4" xfId="34527"/>
    <cellStyle name="Normal 5 6 4 2 4" xfId="9314"/>
    <cellStyle name="Normal 5 6 4 2 4 2" xfId="23697"/>
    <cellStyle name="Normal 5 6 4 2 4 2 2" xfId="52432"/>
    <cellStyle name="Normal 5 6 4 2 4 3" xfId="38108"/>
    <cellStyle name="Normal 5 6 4 2 5" xfId="16534"/>
    <cellStyle name="Normal 5 6 4 2 5 2" xfId="45270"/>
    <cellStyle name="Normal 5 6 4 2 6" xfId="30946"/>
    <cellStyle name="Normal 5 6 4 3" xfId="2876"/>
    <cellStyle name="Normal 5 6 4 3 2" xfId="6536"/>
    <cellStyle name="Normal 5 6 4 3 2 2" xfId="13796"/>
    <cellStyle name="Normal 5 6 4 3 2 2 2" xfId="28174"/>
    <cellStyle name="Normal 5 6 4 3 2 2 2 2" xfId="56908"/>
    <cellStyle name="Normal 5 6 4 3 2 2 3" xfId="42584"/>
    <cellStyle name="Normal 5 6 4 3 2 3" xfId="21011"/>
    <cellStyle name="Normal 5 6 4 3 2 3 2" xfId="49746"/>
    <cellStyle name="Normal 5 6 4 3 2 4" xfId="35422"/>
    <cellStyle name="Normal 5 6 4 3 3" xfId="10209"/>
    <cellStyle name="Normal 5 6 4 3 3 2" xfId="24592"/>
    <cellStyle name="Normal 5 6 4 3 3 2 2" xfId="53327"/>
    <cellStyle name="Normal 5 6 4 3 3 3" xfId="39003"/>
    <cellStyle name="Normal 5 6 4 3 4" xfId="17429"/>
    <cellStyle name="Normal 5 6 4 3 4 2" xfId="46165"/>
    <cellStyle name="Normal 5 6 4 3 5" xfId="31841"/>
    <cellStyle name="Normal 5 6 4 4" xfId="4741"/>
    <cellStyle name="Normal 5 6 4 4 2" xfId="12006"/>
    <cellStyle name="Normal 5 6 4 4 2 2" xfId="26384"/>
    <cellStyle name="Normal 5 6 4 4 2 2 2" xfId="55118"/>
    <cellStyle name="Normal 5 6 4 4 2 3" xfId="40794"/>
    <cellStyle name="Normal 5 6 4 4 3" xfId="19221"/>
    <cellStyle name="Normal 5 6 4 4 3 2" xfId="47956"/>
    <cellStyle name="Normal 5 6 4 4 4" xfId="33632"/>
    <cellStyle name="Normal 5 6 4 5" xfId="8413"/>
    <cellStyle name="Normal 5 6 4 5 2" xfId="22802"/>
    <cellStyle name="Normal 5 6 4 5 2 2" xfId="51537"/>
    <cellStyle name="Normal 5 6 4 5 3" xfId="37213"/>
    <cellStyle name="Normal 5 6 4 6" xfId="15639"/>
    <cellStyle name="Normal 5 6 4 6 2" xfId="44375"/>
    <cellStyle name="Normal 5 6 4 7" xfId="30051"/>
    <cellStyle name="Normal 5 6 5" xfId="1521"/>
    <cellStyle name="Normal 5 6 5 2" xfId="3325"/>
    <cellStyle name="Normal 5 6 5 2 2" xfId="6984"/>
    <cellStyle name="Normal 5 6 5 2 2 2" xfId="14244"/>
    <cellStyle name="Normal 5 6 5 2 2 2 2" xfId="28622"/>
    <cellStyle name="Normal 5 6 5 2 2 2 2 2" xfId="57356"/>
    <cellStyle name="Normal 5 6 5 2 2 2 3" xfId="43032"/>
    <cellStyle name="Normal 5 6 5 2 2 3" xfId="21459"/>
    <cellStyle name="Normal 5 6 5 2 2 3 2" xfId="50194"/>
    <cellStyle name="Normal 5 6 5 2 2 4" xfId="35870"/>
    <cellStyle name="Normal 5 6 5 2 3" xfId="10657"/>
    <cellStyle name="Normal 5 6 5 2 3 2" xfId="25040"/>
    <cellStyle name="Normal 5 6 5 2 3 2 2" xfId="53775"/>
    <cellStyle name="Normal 5 6 5 2 3 3" xfId="39451"/>
    <cellStyle name="Normal 5 6 5 2 4" xfId="17877"/>
    <cellStyle name="Normal 5 6 5 2 4 2" xfId="46613"/>
    <cellStyle name="Normal 5 6 5 2 5" xfId="32289"/>
    <cellStyle name="Normal 5 6 5 3" xfId="5194"/>
    <cellStyle name="Normal 5 6 5 3 2" xfId="12454"/>
    <cellStyle name="Normal 5 6 5 3 2 2" xfId="26832"/>
    <cellStyle name="Normal 5 6 5 3 2 2 2" xfId="55566"/>
    <cellStyle name="Normal 5 6 5 3 2 3" xfId="41242"/>
    <cellStyle name="Normal 5 6 5 3 3" xfId="19669"/>
    <cellStyle name="Normal 5 6 5 3 3 2" xfId="48404"/>
    <cellStyle name="Normal 5 6 5 3 4" xfId="34080"/>
    <cellStyle name="Normal 5 6 5 4" xfId="8867"/>
    <cellStyle name="Normal 5 6 5 4 2" xfId="23250"/>
    <cellStyle name="Normal 5 6 5 4 2 2" xfId="51985"/>
    <cellStyle name="Normal 5 6 5 4 3" xfId="37661"/>
    <cellStyle name="Normal 5 6 5 5" xfId="16087"/>
    <cellStyle name="Normal 5 6 5 5 2" xfId="44823"/>
    <cellStyle name="Normal 5 6 5 6" xfId="30499"/>
    <cellStyle name="Normal 5 6 6" xfId="2429"/>
    <cellStyle name="Normal 5 6 6 2" xfId="6089"/>
    <cellStyle name="Normal 5 6 6 2 2" xfId="13349"/>
    <cellStyle name="Normal 5 6 6 2 2 2" xfId="27727"/>
    <cellStyle name="Normal 5 6 6 2 2 2 2" xfId="56461"/>
    <cellStyle name="Normal 5 6 6 2 2 3" xfId="42137"/>
    <cellStyle name="Normal 5 6 6 2 3" xfId="20564"/>
    <cellStyle name="Normal 5 6 6 2 3 2" xfId="49299"/>
    <cellStyle name="Normal 5 6 6 2 4" xfId="34975"/>
    <cellStyle name="Normal 5 6 6 3" xfId="9762"/>
    <cellStyle name="Normal 5 6 6 3 2" xfId="24145"/>
    <cellStyle name="Normal 5 6 6 3 2 2" xfId="52880"/>
    <cellStyle name="Normal 5 6 6 3 3" xfId="38556"/>
    <cellStyle name="Normal 5 6 6 4" xfId="16982"/>
    <cellStyle name="Normal 5 6 6 4 2" xfId="45718"/>
    <cellStyle name="Normal 5 6 6 5" xfId="31394"/>
    <cellStyle name="Normal 5 6 7" xfId="4288"/>
    <cellStyle name="Normal 5 6 7 2" xfId="11558"/>
    <cellStyle name="Normal 5 6 7 2 2" xfId="25937"/>
    <cellStyle name="Normal 5 6 7 2 2 2" xfId="54671"/>
    <cellStyle name="Normal 5 6 7 2 3" xfId="40347"/>
    <cellStyle name="Normal 5 6 7 3" xfId="18774"/>
    <cellStyle name="Normal 5 6 7 3 2" xfId="47509"/>
    <cellStyle name="Normal 5 6 7 4" xfId="33185"/>
    <cellStyle name="Normal 5 6 8" xfId="7957"/>
    <cellStyle name="Normal 5 6 8 2" xfId="22355"/>
    <cellStyle name="Normal 5 6 8 2 2" xfId="51090"/>
    <cellStyle name="Normal 5 6 8 3" xfId="36766"/>
    <cellStyle name="Normal 5 6 9" xfId="15192"/>
    <cellStyle name="Normal 5 6 9 2" xfId="43928"/>
    <cellStyle name="Normal 5 7" xfId="520"/>
    <cellStyle name="Normal 5 7 2" xfId="829"/>
    <cellStyle name="Normal 5 7 2 2" xfId="1277"/>
    <cellStyle name="Normal 5 7 2 2 2" xfId="2260"/>
    <cellStyle name="Normal 5 7 2 2 2 2" xfId="4052"/>
    <cellStyle name="Normal 5 7 2 2 2 2 2" xfId="7711"/>
    <cellStyle name="Normal 5 7 2 2 2 2 2 2" xfId="14971"/>
    <cellStyle name="Normal 5 7 2 2 2 2 2 2 2" xfId="29349"/>
    <cellStyle name="Normal 5 7 2 2 2 2 2 2 2 2" xfId="58083"/>
    <cellStyle name="Normal 5 7 2 2 2 2 2 2 3" xfId="43759"/>
    <cellStyle name="Normal 5 7 2 2 2 2 2 3" xfId="22186"/>
    <cellStyle name="Normal 5 7 2 2 2 2 2 3 2" xfId="50921"/>
    <cellStyle name="Normal 5 7 2 2 2 2 2 4" xfId="36597"/>
    <cellStyle name="Normal 5 7 2 2 2 2 3" xfId="11384"/>
    <cellStyle name="Normal 5 7 2 2 2 2 3 2" xfId="25767"/>
    <cellStyle name="Normal 5 7 2 2 2 2 3 2 2" xfId="54502"/>
    <cellStyle name="Normal 5 7 2 2 2 2 3 3" xfId="40178"/>
    <cellStyle name="Normal 5 7 2 2 2 2 4" xfId="18604"/>
    <cellStyle name="Normal 5 7 2 2 2 2 4 2" xfId="47340"/>
    <cellStyle name="Normal 5 7 2 2 2 2 5" xfId="33016"/>
    <cellStyle name="Normal 5 7 2 2 2 3" xfId="5921"/>
    <cellStyle name="Normal 5 7 2 2 2 3 2" xfId="13181"/>
    <cellStyle name="Normal 5 7 2 2 2 3 2 2" xfId="27559"/>
    <cellStyle name="Normal 5 7 2 2 2 3 2 2 2" xfId="56293"/>
    <cellStyle name="Normal 5 7 2 2 2 3 2 3" xfId="41969"/>
    <cellStyle name="Normal 5 7 2 2 2 3 3" xfId="20396"/>
    <cellStyle name="Normal 5 7 2 2 2 3 3 2" xfId="49131"/>
    <cellStyle name="Normal 5 7 2 2 2 3 4" xfId="34807"/>
    <cellStyle name="Normal 5 7 2 2 2 4" xfId="9594"/>
    <cellStyle name="Normal 5 7 2 2 2 4 2" xfId="23977"/>
    <cellStyle name="Normal 5 7 2 2 2 4 2 2" xfId="52712"/>
    <cellStyle name="Normal 5 7 2 2 2 4 3" xfId="38388"/>
    <cellStyle name="Normal 5 7 2 2 2 5" xfId="16814"/>
    <cellStyle name="Normal 5 7 2 2 2 5 2" xfId="45550"/>
    <cellStyle name="Normal 5 7 2 2 2 6" xfId="31226"/>
    <cellStyle name="Normal 5 7 2 2 3" xfId="3156"/>
    <cellStyle name="Normal 5 7 2 2 3 2" xfId="6816"/>
    <cellStyle name="Normal 5 7 2 2 3 2 2" xfId="14076"/>
    <cellStyle name="Normal 5 7 2 2 3 2 2 2" xfId="28454"/>
    <cellStyle name="Normal 5 7 2 2 3 2 2 2 2" xfId="57188"/>
    <cellStyle name="Normal 5 7 2 2 3 2 2 3" xfId="42864"/>
    <cellStyle name="Normal 5 7 2 2 3 2 3" xfId="21291"/>
    <cellStyle name="Normal 5 7 2 2 3 2 3 2" xfId="50026"/>
    <cellStyle name="Normal 5 7 2 2 3 2 4" xfId="35702"/>
    <cellStyle name="Normal 5 7 2 2 3 3" xfId="10489"/>
    <cellStyle name="Normal 5 7 2 2 3 3 2" xfId="24872"/>
    <cellStyle name="Normal 5 7 2 2 3 3 2 2" xfId="53607"/>
    <cellStyle name="Normal 5 7 2 2 3 3 3" xfId="39283"/>
    <cellStyle name="Normal 5 7 2 2 3 4" xfId="17709"/>
    <cellStyle name="Normal 5 7 2 2 3 4 2" xfId="46445"/>
    <cellStyle name="Normal 5 7 2 2 3 5" xfId="32121"/>
    <cellStyle name="Normal 5 7 2 2 4" xfId="5021"/>
    <cellStyle name="Normal 5 7 2 2 4 2" xfId="12286"/>
    <cellStyle name="Normal 5 7 2 2 4 2 2" xfId="26664"/>
    <cellStyle name="Normal 5 7 2 2 4 2 2 2" xfId="55398"/>
    <cellStyle name="Normal 5 7 2 2 4 2 3" xfId="41074"/>
    <cellStyle name="Normal 5 7 2 2 4 3" xfId="19501"/>
    <cellStyle name="Normal 5 7 2 2 4 3 2" xfId="48236"/>
    <cellStyle name="Normal 5 7 2 2 4 4" xfId="33912"/>
    <cellStyle name="Normal 5 7 2 2 5" xfId="8693"/>
    <cellStyle name="Normal 5 7 2 2 5 2" xfId="23082"/>
    <cellStyle name="Normal 5 7 2 2 5 2 2" xfId="51817"/>
    <cellStyle name="Normal 5 7 2 2 5 3" xfId="37493"/>
    <cellStyle name="Normal 5 7 2 2 6" xfId="15919"/>
    <cellStyle name="Normal 5 7 2 2 6 2" xfId="44655"/>
    <cellStyle name="Normal 5 7 2 2 7" xfId="30331"/>
    <cellStyle name="Normal 5 7 2 3" xfId="1813"/>
    <cellStyle name="Normal 5 7 2 3 2" xfId="3605"/>
    <cellStyle name="Normal 5 7 2 3 2 2" xfId="7264"/>
    <cellStyle name="Normal 5 7 2 3 2 2 2" xfId="14524"/>
    <cellStyle name="Normal 5 7 2 3 2 2 2 2" xfId="28902"/>
    <cellStyle name="Normal 5 7 2 3 2 2 2 2 2" xfId="57636"/>
    <cellStyle name="Normal 5 7 2 3 2 2 2 3" xfId="43312"/>
    <cellStyle name="Normal 5 7 2 3 2 2 3" xfId="21739"/>
    <cellStyle name="Normal 5 7 2 3 2 2 3 2" xfId="50474"/>
    <cellStyle name="Normal 5 7 2 3 2 2 4" xfId="36150"/>
    <cellStyle name="Normal 5 7 2 3 2 3" xfId="10937"/>
    <cellStyle name="Normal 5 7 2 3 2 3 2" xfId="25320"/>
    <cellStyle name="Normal 5 7 2 3 2 3 2 2" xfId="54055"/>
    <cellStyle name="Normal 5 7 2 3 2 3 3" xfId="39731"/>
    <cellStyle name="Normal 5 7 2 3 2 4" xfId="18157"/>
    <cellStyle name="Normal 5 7 2 3 2 4 2" xfId="46893"/>
    <cellStyle name="Normal 5 7 2 3 2 5" xfId="32569"/>
    <cellStyle name="Normal 5 7 2 3 3" xfId="5474"/>
    <cellStyle name="Normal 5 7 2 3 3 2" xfId="12734"/>
    <cellStyle name="Normal 5 7 2 3 3 2 2" xfId="27112"/>
    <cellStyle name="Normal 5 7 2 3 3 2 2 2" xfId="55846"/>
    <cellStyle name="Normal 5 7 2 3 3 2 3" xfId="41522"/>
    <cellStyle name="Normal 5 7 2 3 3 3" xfId="19949"/>
    <cellStyle name="Normal 5 7 2 3 3 3 2" xfId="48684"/>
    <cellStyle name="Normal 5 7 2 3 3 4" xfId="34360"/>
    <cellStyle name="Normal 5 7 2 3 4" xfId="9147"/>
    <cellStyle name="Normal 5 7 2 3 4 2" xfId="23530"/>
    <cellStyle name="Normal 5 7 2 3 4 2 2" xfId="52265"/>
    <cellStyle name="Normal 5 7 2 3 4 3" xfId="37941"/>
    <cellStyle name="Normal 5 7 2 3 5" xfId="16367"/>
    <cellStyle name="Normal 5 7 2 3 5 2" xfId="45103"/>
    <cellStyle name="Normal 5 7 2 3 6" xfId="30779"/>
    <cellStyle name="Normal 5 7 2 4" xfId="2709"/>
    <cellStyle name="Normal 5 7 2 4 2" xfId="6369"/>
    <cellStyle name="Normal 5 7 2 4 2 2" xfId="13629"/>
    <cellStyle name="Normal 5 7 2 4 2 2 2" xfId="28007"/>
    <cellStyle name="Normal 5 7 2 4 2 2 2 2" xfId="56741"/>
    <cellStyle name="Normal 5 7 2 4 2 2 3" xfId="42417"/>
    <cellStyle name="Normal 5 7 2 4 2 3" xfId="20844"/>
    <cellStyle name="Normal 5 7 2 4 2 3 2" xfId="49579"/>
    <cellStyle name="Normal 5 7 2 4 2 4" xfId="35255"/>
    <cellStyle name="Normal 5 7 2 4 3" xfId="10042"/>
    <cellStyle name="Normal 5 7 2 4 3 2" xfId="24425"/>
    <cellStyle name="Normal 5 7 2 4 3 2 2" xfId="53160"/>
    <cellStyle name="Normal 5 7 2 4 3 3" xfId="38836"/>
    <cellStyle name="Normal 5 7 2 4 4" xfId="17262"/>
    <cellStyle name="Normal 5 7 2 4 4 2" xfId="45998"/>
    <cellStyle name="Normal 5 7 2 4 5" xfId="31674"/>
    <cellStyle name="Normal 5 7 2 5" xfId="4574"/>
    <cellStyle name="Normal 5 7 2 5 2" xfId="11839"/>
    <cellStyle name="Normal 5 7 2 5 2 2" xfId="26217"/>
    <cellStyle name="Normal 5 7 2 5 2 2 2" xfId="54951"/>
    <cellStyle name="Normal 5 7 2 5 2 3" xfId="40627"/>
    <cellStyle name="Normal 5 7 2 5 3" xfId="19054"/>
    <cellStyle name="Normal 5 7 2 5 3 2" xfId="47789"/>
    <cellStyle name="Normal 5 7 2 5 4" xfId="33465"/>
    <cellStyle name="Normal 5 7 2 6" xfId="8246"/>
    <cellStyle name="Normal 5 7 2 6 2" xfId="22635"/>
    <cellStyle name="Normal 5 7 2 6 2 2" xfId="51370"/>
    <cellStyle name="Normal 5 7 2 6 3" xfId="37046"/>
    <cellStyle name="Normal 5 7 2 7" xfId="15472"/>
    <cellStyle name="Normal 5 7 2 7 2" xfId="44208"/>
    <cellStyle name="Normal 5 7 2 8" xfId="29884"/>
    <cellStyle name="Normal 5 7 3" xfId="1053"/>
    <cellStyle name="Normal 5 7 3 2" xfId="2036"/>
    <cellStyle name="Normal 5 7 3 2 2" xfId="3828"/>
    <cellStyle name="Normal 5 7 3 2 2 2" xfId="7487"/>
    <cellStyle name="Normal 5 7 3 2 2 2 2" xfId="14747"/>
    <cellStyle name="Normal 5 7 3 2 2 2 2 2" xfId="29125"/>
    <cellStyle name="Normal 5 7 3 2 2 2 2 2 2" xfId="57859"/>
    <cellStyle name="Normal 5 7 3 2 2 2 2 3" xfId="43535"/>
    <cellStyle name="Normal 5 7 3 2 2 2 3" xfId="21962"/>
    <cellStyle name="Normal 5 7 3 2 2 2 3 2" xfId="50697"/>
    <cellStyle name="Normal 5 7 3 2 2 2 4" xfId="36373"/>
    <cellStyle name="Normal 5 7 3 2 2 3" xfId="11160"/>
    <cellStyle name="Normal 5 7 3 2 2 3 2" xfId="25543"/>
    <cellStyle name="Normal 5 7 3 2 2 3 2 2" xfId="54278"/>
    <cellStyle name="Normal 5 7 3 2 2 3 3" xfId="39954"/>
    <cellStyle name="Normal 5 7 3 2 2 4" xfId="18380"/>
    <cellStyle name="Normal 5 7 3 2 2 4 2" xfId="47116"/>
    <cellStyle name="Normal 5 7 3 2 2 5" xfId="32792"/>
    <cellStyle name="Normal 5 7 3 2 3" xfId="5697"/>
    <cellStyle name="Normal 5 7 3 2 3 2" xfId="12957"/>
    <cellStyle name="Normal 5 7 3 2 3 2 2" xfId="27335"/>
    <cellStyle name="Normal 5 7 3 2 3 2 2 2" xfId="56069"/>
    <cellStyle name="Normal 5 7 3 2 3 2 3" xfId="41745"/>
    <cellStyle name="Normal 5 7 3 2 3 3" xfId="20172"/>
    <cellStyle name="Normal 5 7 3 2 3 3 2" xfId="48907"/>
    <cellStyle name="Normal 5 7 3 2 3 4" xfId="34583"/>
    <cellStyle name="Normal 5 7 3 2 4" xfId="9370"/>
    <cellStyle name="Normal 5 7 3 2 4 2" xfId="23753"/>
    <cellStyle name="Normal 5 7 3 2 4 2 2" xfId="52488"/>
    <cellStyle name="Normal 5 7 3 2 4 3" xfId="38164"/>
    <cellStyle name="Normal 5 7 3 2 5" xfId="16590"/>
    <cellStyle name="Normal 5 7 3 2 5 2" xfId="45326"/>
    <cellStyle name="Normal 5 7 3 2 6" xfId="31002"/>
    <cellStyle name="Normal 5 7 3 3" xfId="2932"/>
    <cellStyle name="Normal 5 7 3 3 2" xfId="6592"/>
    <cellStyle name="Normal 5 7 3 3 2 2" xfId="13852"/>
    <cellStyle name="Normal 5 7 3 3 2 2 2" xfId="28230"/>
    <cellStyle name="Normal 5 7 3 3 2 2 2 2" xfId="56964"/>
    <cellStyle name="Normal 5 7 3 3 2 2 3" xfId="42640"/>
    <cellStyle name="Normal 5 7 3 3 2 3" xfId="21067"/>
    <cellStyle name="Normal 5 7 3 3 2 3 2" xfId="49802"/>
    <cellStyle name="Normal 5 7 3 3 2 4" xfId="35478"/>
    <cellStyle name="Normal 5 7 3 3 3" xfId="10265"/>
    <cellStyle name="Normal 5 7 3 3 3 2" xfId="24648"/>
    <cellStyle name="Normal 5 7 3 3 3 2 2" xfId="53383"/>
    <cellStyle name="Normal 5 7 3 3 3 3" xfId="39059"/>
    <cellStyle name="Normal 5 7 3 3 4" xfId="17485"/>
    <cellStyle name="Normal 5 7 3 3 4 2" xfId="46221"/>
    <cellStyle name="Normal 5 7 3 3 5" xfId="31897"/>
    <cellStyle name="Normal 5 7 3 4" xfId="4797"/>
    <cellStyle name="Normal 5 7 3 4 2" xfId="12062"/>
    <cellStyle name="Normal 5 7 3 4 2 2" xfId="26440"/>
    <cellStyle name="Normal 5 7 3 4 2 2 2" xfId="55174"/>
    <cellStyle name="Normal 5 7 3 4 2 3" xfId="40850"/>
    <cellStyle name="Normal 5 7 3 4 3" xfId="19277"/>
    <cellStyle name="Normal 5 7 3 4 3 2" xfId="48012"/>
    <cellStyle name="Normal 5 7 3 4 4" xfId="33688"/>
    <cellStyle name="Normal 5 7 3 5" xfId="8469"/>
    <cellStyle name="Normal 5 7 3 5 2" xfId="22858"/>
    <cellStyle name="Normal 5 7 3 5 2 2" xfId="51593"/>
    <cellStyle name="Normal 5 7 3 5 3" xfId="37269"/>
    <cellStyle name="Normal 5 7 3 6" xfId="15695"/>
    <cellStyle name="Normal 5 7 3 6 2" xfId="44431"/>
    <cellStyle name="Normal 5 7 3 7" xfId="30107"/>
    <cellStyle name="Normal 5 7 4" xfId="1582"/>
    <cellStyle name="Normal 5 7 4 2" xfId="3381"/>
    <cellStyle name="Normal 5 7 4 2 2" xfId="7040"/>
    <cellStyle name="Normal 5 7 4 2 2 2" xfId="14300"/>
    <cellStyle name="Normal 5 7 4 2 2 2 2" xfId="28678"/>
    <cellStyle name="Normal 5 7 4 2 2 2 2 2" xfId="57412"/>
    <cellStyle name="Normal 5 7 4 2 2 2 3" xfId="43088"/>
    <cellStyle name="Normal 5 7 4 2 2 3" xfId="21515"/>
    <cellStyle name="Normal 5 7 4 2 2 3 2" xfId="50250"/>
    <cellStyle name="Normal 5 7 4 2 2 4" xfId="35926"/>
    <cellStyle name="Normal 5 7 4 2 3" xfId="10713"/>
    <cellStyle name="Normal 5 7 4 2 3 2" xfId="25096"/>
    <cellStyle name="Normal 5 7 4 2 3 2 2" xfId="53831"/>
    <cellStyle name="Normal 5 7 4 2 3 3" xfId="39507"/>
    <cellStyle name="Normal 5 7 4 2 4" xfId="17933"/>
    <cellStyle name="Normal 5 7 4 2 4 2" xfId="46669"/>
    <cellStyle name="Normal 5 7 4 2 5" xfId="32345"/>
    <cellStyle name="Normal 5 7 4 3" xfId="5250"/>
    <cellStyle name="Normal 5 7 4 3 2" xfId="12510"/>
    <cellStyle name="Normal 5 7 4 3 2 2" xfId="26888"/>
    <cellStyle name="Normal 5 7 4 3 2 2 2" xfId="55622"/>
    <cellStyle name="Normal 5 7 4 3 2 3" xfId="41298"/>
    <cellStyle name="Normal 5 7 4 3 3" xfId="19725"/>
    <cellStyle name="Normal 5 7 4 3 3 2" xfId="48460"/>
    <cellStyle name="Normal 5 7 4 3 4" xfId="34136"/>
    <cellStyle name="Normal 5 7 4 4" xfId="8923"/>
    <cellStyle name="Normal 5 7 4 4 2" xfId="23306"/>
    <cellStyle name="Normal 5 7 4 4 2 2" xfId="52041"/>
    <cellStyle name="Normal 5 7 4 4 3" xfId="37717"/>
    <cellStyle name="Normal 5 7 4 5" xfId="16143"/>
    <cellStyle name="Normal 5 7 4 5 2" xfId="44879"/>
    <cellStyle name="Normal 5 7 4 6" xfId="30555"/>
    <cellStyle name="Normal 5 7 5" xfId="2485"/>
    <cellStyle name="Normal 5 7 5 2" xfId="6145"/>
    <cellStyle name="Normal 5 7 5 2 2" xfId="13405"/>
    <cellStyle name="Normal 5 7 5 2 2 2" xfId="27783"/>
    <cellStyle name="Normal 5 7 5 2 2 2 2" xfId="56517"/>
    <cellStyle name="Normal 5 7 5 2 2 3" xfId="42193"/>
    <cellStyle name="Normal 5 7 5 2 3" xfId="20620"/>
    <cellStyle name="Normal 5 7 5 2 3 2" xfId="49355"/>
    <cellStyle name="Normal 5 7 5 2 4" xfId="35031"/>
    <cellStyle name="Normal 5 7 5 3" xfId="9818"/>
    <cellStyle name="Normal 5 7 5 3 2" xfId="24201"/>
    <cellStyle name="Normal 5 7 5 3 2 2" xfId="52936"/>
    <cellStyle name="Normal 5 7 5 3 3" xfId="38612"/>
    <cellStyle name="Normal 5 7 5 4" xfId="17038"/>
    <cellStyle name="Normal 5 7 5 4 2" xfId="45774"/>
    <cellStyle name="Normal 5 7 5 5" xfId="31450"/>
    <cellStyle name="Normal 5 7 6" xfId="4347"/>
    <cellStyle name="Normal 5 7 6 2" xfId="11615"/>
    <cellStyle name="Normal 5 7 6 2 2" xfId="25993"/>
    <cellStyle name="Normal 5 7 6 2 2 2" xfId="54727"/>
    <cellStyle name="Normal 5 7 6 2 3" xfId="40403"/>
    <cellStyle name="Normal 5 7 6 3" xfId="18830"/>
    <cellStyle name="Normal 5 7 6 3 2" xfId="47565"/>
    <cellStyle name="Normal 5 7 6 4" xfId="33241"/>
    <cellStyle name="Normal 5 7 7" xfId="8017"/>
    <cellStyle name="Normal 5 7 7 2" xfId="22411"/>
    <cellStyle name="Normal 5 7 7 2 2" xfId="51146"/>
    <cellStyle name="Normal 5 7 7 3" xfId="36822"/>
    <cellStyle name="Normal 5 7 8" xfId="15248"/>
    <cellStyle name="Normal 5 7 8 2" xfId="43984"/>
    <cellStyle name="Normal 5 7 9" xfId="29660"/>
    <cellStyle name="Normal 5 8" xfId="714"/>
    <cellStyle name="Normal 5 8 2" xfId="1165"/>
    <cellStyle name="Normal 5 8 2 2" xfId="2148"/>
    <cellStyle name="Normal 5 8 2 2 2" xfId="3940"/>
    <cellStyle name="Normal 5 8 2 2 2 2" xfId="7599"/>
    <cellStyle name="Normal 5 8 2 2 2 2 2" xfId="14859"/>
    <cellStyle name="Normal 5 8 2 2 2 2 2 2" xfId="29237"/>
    <cellStyle name="Normal 5 8 2 2 2 2 2 2 2" xfId="57971"/>
    <cellStyle name="Normal 5 8 2 2 2 2 2 3" xfId="43647"/>
    <cellStyle name="Normal 5 8 2 2 2 2 3" xfId="22074"/>
    <cellStyle name="Normal 5 8 2 2 2 2 3 2" xfId="50809"/>
    <cellStyle name="Normal 5 8 2 2 2 2 4" xfId="36485"/>
    <cellStyle name="Normal 5 8 2 2 2 3" xfId="11272"/>
    <cellStyle name="Normal 5 8 2 2 2 3 2" xfId="25655"/>
    <cellStyle name="Normal 5 8 2 2 2 3 2 2" xfId="54390"/>
    <cellStyle name="Normal 5 8 2 2 2 3 3" xfId="40066"/>
    <cellStyle name="Normal 5 8 2 2 2 4" xfId="18492"/>
    <cellStyle name="Normal 5 8 2 2 2 4 2" xfId="47228"/>
    <cellStyle name="Normal 5 8 2 2 2 5" xfId="32904"/>
    <cellStyle name="Normal 5 8 2 2 3" xfId="5809"/>
    <cellStyle name="Normal 5 8 2 2 3 2" xfId="13069"/>
    <cellStyle name="Normal 5 8 2 2 3 2 2" xfId="27447"/>
    <cellStyle name="Normal 5 8 2 2 3 2 2 2" xfId="56181"/>
    <cellStyle name="Normal 5 8 2 2 3 2 3" xfId="41857"/>
    <cellStyle name="Normal 5 8 2 2 3 3" xfId="20284"/>
    <cellStyle name="Normal 5 8 2 2 3 3 2" xfId="49019"/>
    <cellStyle name="Normal 5 8 2 2 3 4" xfId="34695"/>
    <cellStyle name="Normal 5 8 2 2 4" xfId="9482"/>
    <cellStyle name="Normal 5 8 2 2 4 2" xfId="23865"/>
    <cellStyle name="Normal 5 8 2 2 4 2 2" xfId="52600"/>
    <cellStyle name="Normal 5 8 2 2 4 3" xfId="38276"/>
    <cellStyle name="Normal 5 8 2 2 5" xfId="16702"/>
    <cellStyle name="Normal 5 8 2 2 5 2" xfId="45438"/>
    <cellStyle name="Normal 5 8 2 2 6" xfId="31114"/>
    <cellStyle name="Normal 5 8 2 3" xfId="3044"/>
    <cellStyle name="Normal 5 8 2 3 2" xfId="6704"/>
    <cellStyle name="Normal 5 8 2 3 2 2" xfId="13964"/>
    <cellStyle name="Normal 5 8 2 3 2 2 2" xfId="28342"/>
    <cellStyle name="Normal 5 8 2 3 2 2 2 2" xfId="57076"/>
    <cellStyle name="Normal 5 8 2 3 2 2 3" xfId="42752"/>
    <cellStyle name="Normal 5 8 2 3 2 3" xfId="21179"/>
    <cellStyle name="Normal 5 8 2 3 2 3 2" xfId="49914"/>
    <cellStyle name="Normal 5 8 2 3 2 4" xfId="35590"/>
    <cellStyle name="Normal 5 8 2 3 3" xfId="10377"/>
    <cellStyle name="Normal 5 8 2 3 3 2" xfId="24760"/>
    <cellStyle name="Normal 5 8 2 3 3 2 2" xfId="53495"/>
    <cellStyle name="Normal 5 8 2 3 3 3" xfId="39171"/>
    <cellStyle name="Normal 5 8 2 3 4" xfId="17597"/>
    <cellStyle name="Normal 5 8 2 3 4 2" xfId="46333"/>
    <cellStyle name="Normal 5 8 2 3 5" xfId="32009"/>
    <cellStyle name="Normal 5 8 2 4" xfId="4909"/>
    <cellStyle name="Normal 5 8 2 4 2" xfId="12174"/>
    <cellStyle name="Normal 5 8 2 4 2 2" xfId="26552"/>
    <cellStyle name="Normal 5 8 2 4 2 2 2" xfId="55286"/>
    <cellStyle name="Normal 5 8 2 4 2 3" xfId="40962"/>
    <cellStyle name="Normal 5 8 2 4 3" xfId="19389"/>
    <cellStyle name="Normal 5 8 2 4 3 2" xfId="48124"/>
    <cellStyle name="Normal 5 8 2 4 4" xfId="33800"/>
    <cellStyle name="Normal 5 8 2 5" xfId="8581"/>
    <cellStyle name="Normal 5 8 2 5 2" xfId="22970"/>
    <cellStyle name="Normal 5 8 2 5 2 2" xfId="51705"/>
    <cellStyle name="Normal 5 8 2 5 3" xfId="37381"/>
    <cellStyle name="Normal 5 8 2 6" xfId="15807"/>
    <cellStyle name="Normal 5 8 2 6 2" xfId="44543"/>
    <cellStyle name="Normal 5 8 2 7" xfId="30219"/>
    <cellStyle name="Normal 5 8 3" xfId="1701"/>
    <cellStyle name="Normal 5 8 3 2" xfId="3493"/>
    <cellStyle name="Normal 5 8 3 2 2" xfId="7152"/>
    <cellStyle name="Normal 5 8 3 2 2 2" xfId="14412"/>
    <cellStyle name="Normal 5 8 3 2 2 2 2" xfId="28790"/>
    <cellStyle name="Normal 5 8 3 2 2 2 2 2" xfId="57524"/>
    <cellStyle name="Normal 5 8 3 2 2 2 3" xfId="43200"/>
    <cellStyle name="Normal 5 8 3 2 2 3" xfId="21627"/>
    <cellStyle name="Normal 5 8 3 2 2 3 2" xfId="50362"/>
    <cellStyle name="Normal 5 8 3 2 2 4" xfId="36038"/>
    <cellStyle name="Normal 5 8 3 2 3" xfId="10825"/>
    <cellStyle name="Normal 5 8 3 2 3 2" xfId="25208"/>
    <cellStyle name="Normal 5 8 3 2 3 2 2" xfId="53943"/>
    <cellStyle name="Normal 5 8 3 2 3 3" xfId="39619"/>
    <cellStyle name="Normal 5 8 3 2 4" xfId="18045"/>
    <cellStyle name="Normal 5 8 3 2 4 2" xfId="46781"/>
    <cellStyle name="Normal 5 8 3 2 5" xfId="32457"/>
    <cellStyle name="Normal 5 8 3 3" xfId="5362"/>
    <cellStyle name="Normal 5 8 3 3 2" xfId="12622"/>
    <cellStyle name="Normal 5 8 3 3 2 2" xfId="27000"/>
    <cellStyle name="Normal 5 8 3 3 2 2 2" xfId="55734"/>
    <cellStyle name="Normal 5 8 3 3 2 3" xfId="41410"/>
    <cellStyle name="Normal 5 8 3 3 3" xfId="19837"/>
    <cellStyle name="Normal 5 8 3 3 3 2" xfId="48572"/>
    <cellStyle name="Normal 5 8 3 3 4" xfId="34248"/>
    <cellStyle name="Normal 5 8 3 4" xfId="9035"/>
    <cellStyle name="Normal 5 8 3 4 2" xfId="23418"/>
    <cellStyle name="Normal 5 8 3 4 2 2" xfId="52153"/>
    <cellStyle name="Normal 5 8 3 4 3" xfId="37829"/>
    <cellStyle name="Normal 5 8 3 5" xfId="16255"/>
    <cellStyle name="Normal 5 8 3 5 2" xfId="44991"/>
    <cellStyle name="Normal 5 8 3 6" xfId="30667"/>
    <cellStyle name="Normal 5 8 4" xfId="2597"/>
    <cellStyle name="Normal 5 8 4 2" xfId="6257"/>
    <cellStyle name="Normal 5 8 4 2 2" xfId="13517"/>
    <cellStyle name="Normal 5 8 4 2 2 2" xfId="27895"/>
    <cellStyle name="Normal 5 8 4 2 2 2 2" xfId="56629"/>
    <cellStyle name="Normal 5 8 4 2 2 3" xfId="42305"/>
    <cellStyle name="Normal 5 8 4 2 3" xfId="20732"/>
    <cellStyle name="Normal 5 8 4 2 3 2" xfId="49467"/>
    <cellStyle name="Normal 5 8 4 2 4" xfId="35143"/>
    <cellStyle name="Normal 5 8 4 3" xfId="9930"/>
    <cellStyle name="Normal 5 8 4 3 2" xfId="24313"/>
    <cellStyle name="Normal 5 8 4 3 2 2" xfId="53048"/>
    <cellStyle name="Normal 5 8 4 3 3" xfId="38724"/>
    <cellStyle name="Normal 5 8 4 4" xfId="17150"/>
    <cellStyle name="Normal 5 8 4 4 2" xfId="45886"/>
    <cellStyle name="Normal 5 8 4 5" xfId="31562"/>
    <cellStyle name="Normal 5 8 5" xfId="4461"/>
    <cellStyle name="Normal 5 8 5 2" xfId="11727"/>
    <cellStyle name="Normal 5 8 5 2 2" xfId="26105"/>
    <cellStyle name="Normal 5 8 5 2 2 2" xfId="54839"/>
    <cellStyle name="Normal 5 8 5 2 3" xfId="40515"/>
    <cellStyle name="Normal 5 8 5 3" xfId="18942"/>
    <cellStyle name="Normal 5 8 5 3 2" xfId="47677"/>
    <cellStyle name="Normal 5 8 5 4" xfId="33353"/>
    <cellStyle name="Normal 5 8 6" xfId="8134"/>
    <cellStyle name="Normal 5 8 6 2" xfId="22523"/>
    <cellStyle name="Normal 5 8 6 2 2" xfId="51258"/>
    <cellStyle name="Normal 5 8 6 3" xfId="36934"/>
    <cellStyle name="Normal 5 8 7" xfId="15360"/>
    <cellStyle name="Normal 5 8 7 2" xfId="44096"/>
    <cellStyle name="Normal 5 8 8" xfId="29772"/>
    <cellStyle name="Normal 5 9" xfId="941"/>
    <cellStyle name="Normal 5 9 2" xfId="1924"/>
    <cellStyle name="Normal 5 9 2 2" xfId="3716"/>
    <cellStyle name="Normal 5 9 2 2 2" xfId="7375"/>
    <cellStyle name="Normal 5 9 2 2 2 2" xfId="14635"/>
    <cellStyle name="Normal 5 9 2 2 2 2 2" xfId="29013"/>
    <cellStyle name="Normal 5 9 2 2 2 2 2 2" xfId="57747"/>
    <cellStyle name="Normal 5 9 2 2 2 2 3" xfId="43423"/>
    <cellStyle name="Normal 5 9 2 2 2 3" xfId="21850"/>
    <cellStyle name="Normal 5 9 2 2 2 3 2" xfId="50585"/>
    <cellStyle name="Normal 5 9 2 2 2 4" xfId="36261"/>
    <cellStyle name="Normal 5 9 2 2 3" xfId="11048"/>
    <cellStyle name="Normal 5 9 2 2 3 2" xfId="25431"/>
    <cellStyle name="Normal 5 9 2 2 3 2 2" xfId="54166"/>
    <cellStyle name="Normal 5 9 2 2 3 3" xfId="39842"/>
    <cellStyle name="Normal 5 9 2 2 4" xfId="18268"/>
    <cellStyle name="Normal 5 9 2 2 4 2" xfId="47004"/>
    <cellStyle name="Normal 5 9 2 2 5" xfId="32680"/>
    <cellStyle name="Normal 5 9 2 3" xfId="5585"/>
    <cellStyle name="Normal 5 9 2 3 2" xfId="12845"/>
    <cellStyle name="Normal 5 9 2 3 2 2" xfId="27223"/>
    <cellStyle name="Normal 5 9 2 3 2 2 2" xfId="55957"/>
    <cellStyle name="Normal 5 9 2 3 2 3" xfId="41633"/>
    <cellStyle name="Normal 5 9 2 3 3" xfId="20060"/>
    <cellStyle name="Normal 5 9 2 3 3 2" xfId="48795"/>
    <cellStyle name="Normal 5 9 2 3 4" xfId="34471"/>
    <cellStyle name="Normal 5 9 2 4" xfId="9258"/>
    <cellStyle name="Normal 5 9 2 4 2" xfId="23641"/>
    <cellStyle name="Normal 5 9 2 4 2 2" xfId="52376"/>
    <cellStyle name="Normal 5 9 2 4 3" xfId="38052"/>
    <cellStyle name="Normal 5 9 2 5" xfId="16478"/>
    <cellStyle name="Normal 5 9 2 5 2" xfId="45214"/>
    <cellStyle name="Normal 5 9 2 6" xfId="30890"/>
    <cellStyle name="Normal 5 9 3" xfId="2820"/>
    <cellStyle name="Normal 5 9 3 2" xfId="6480"/>
    <cellStyle name="Normal 5 9 3 2 2" xfId="13740"/>
    <cellStyle name="Normal 5 9 3 2 2 2" xfId="28118"/>
    <cellStyle name="Normal 5 9 3 2 2 2 2" xfId="56852"/>
    <cellStyle name="Normal 5 9 3 2 2 3" xfId="42528"/>
    <cellStyle name="Normal 5 9 3 2 3" xfId="20955"/>
    <cellStyle name="Normal 5 9 3 2 3 2" xfId="49690"/>
    <cellStyle name="Normal 5 9 3 2 4" xfId="35366"/>
    <cellStyle name="Normal 5 9 3 3" xfId="10153"/>
    <cellStyle name="Normal 5 9 3 3 2" xfId="24536"/>
    <cellStyle name="Normal 5 9 3 3 2 2" xfId="53271"/>
    <cellStyle name="Normal 5 9 3 3 3" xfId="38947"/>
    <cellStyle name="Normal 5 9 3 4" xfId="17373"/>
    <cellStyle name="Normal 5 9 3 4 2" xfId="46109"/>
    <cellStyle name="Normal 5 9 3 5" xfId="31785"/>
    <cellStyle name="Normal 5 9 4" xfId="4685"/>
    <cellStyle name="Normal 5 9 4 2" xfId="11950"/>
    <cellStyle name="Normal 5 9 4 2 2" xfId="26328"/>
    <cellStyle name="Normal 5 9 4 2 2 2" xfId="55062"/>
    <cellStyle name="Normal 5 9 4 2 3" xfId="40738"/>
    <cellStyle name="Normal 5 9 4 3" xfId="19165"/>
    <cellStyle name="Normal 5 9 4 3 2" xfId="47900"/>
    <cellStyle name="Normal 5 9 4 4" xfId="33576"/>
    <cellStyle name="Normal 5 9 5" xfId="8357"/>
    <cellStyle name="Normal 5 9 5 2" xfId="22746"/>
    <cellStyle name="Normal 5 9 5 2 2" xfId="51481"/>
    <cellStyle name="Normal 5 9 5 3" xfId="37157"/>
    <cellStyle name="Normal 5 9 6" xfId="15583"/>
    <cellStyle name="Normal 5 9 6 2" xfId="44319"/>
    <cellStyle name="Normal 5 9 7" xfId="29995"/>
    <cellStyle name="Normal 6" xfId="142"/>
    <cellStyle name="Normal 6 2" xfId="294"/>
    <cellStyle name="Normal 7" xfId="141"/>
    <cellStyle name="Normal 7 10" xfId="4222"/>
    <cellStyle name="Normal 7 10 2" xfId="11506"/>
    <cellStyle name="Normal 7 10 2 2" xfId="25886"/>
    <cellStyle name="Normal 7 10 2 2 2" xfId="54620"/>
    <cellStyle name="Normal 7 10 2 3" xfId="40296"/>
    <cellStyle name="Normal 7 10 3" xfId="18723"/>
    <cellStyle name="Normal 7 10 3 2" xfId="47458"/>
    <cellStyle name="Normal 7 10 4" xfId="33134"/>
    <cellStyle name="Normal 7 11" xfId="7890"/>
    <cellStyle name="Normal 7 11 2" xfId="22304"/>
    <cellStyle name="Normal 7 11 2 2" xfId="51039"/>
    <cellStyle name="Normal 7 11 3" xfId="36715"/>
    <cellStyle name="Normal 7 12" xfId="15140"/>
    <cellStyle name="Normal 7 12 2" xfId="43877"/>
    <cellStyle name="Normal 7 13" xfId="29553"/>
    <cellStyle name="Normal 7 2" xfId="274"/>
    <cellStyle name="Normal 7 2 10" xfId="7913"/>
    <cellStyle name="Normal 7 2 10 2" xfId="22318"/>
    <cellStyle name="Normal 7 2 10 2 2" xfId="51053"/>
    <cellStyle name="Normal 7 2 10 3" xfId="36729"/>
    <cellStyle name="Normal 7 2 11" xfId="15155"/>
    <cellStyle name="Normal 7 2 11 2" xfId="43891"/>
    <cellStyle name="Normal 7 2 12" xfId="29567"/>
    <cellStyle name="Normal 7 2 2" xfId="361"/>
    <cellStyle name="Normal 7 2 2 10" xfId="15183"/>
    <cellStyle name="Normal 7 2 2 10 2" xfId="43919"/>
    <cellStyle name="Normal 7 2 2 11" xfId="29595"/>
    <cellStyle name="Normal 7 2 2 2" xfId="461"/>
    <cellStyle name="Normal 7 2 2 2 10" xfId="29651"/>
    <cellStyle name="Normal 7 2 2 2 2" xfId="661"/>
    <cellStyle name="Normal 7 2 2 2 2 2" xfId="933"/>
    <cellStyle name="Normal 7 2 2 2 2 2 2" xfId="1380"/>
    <cellStyle name="Normal 7 2 2 2 2 2 2 2" xfId="2363"/>
    <cellStyle name="Normal 7 2 2 2 2 2 2 2 2" xfId="4155"/>
    <cellStyle name="Normal 7 2 2 2 2 2 2 2 2 2" xfId="7814"/>
    <cellStyle name="Normal 7 2 2 2 2 2 2 2 2 2 2" xfId="15074"/>
    <cellStyle name="Normal 7 2 2 2 2 2 2 2 2 2 2 2" xfId="29452"/>
    <cellStyle name="Normal 7 2 2 2 2 2 2 2 2 2 2 2 2" xfId="58186"/>
    <cellStyle name="Normal 7 2 2 2 2 2 2 2 2 2 2 3" xfId="43862"/>
    <cellStyle name="Normal 7 2 2 2 2 2 2 2 2 2 3" xfId="22289"/>
    <cellStyle name="Normal 7 2 2 2 2 2 2 2 2 2 3 2" xfId="51024"/>
    <cellStyle name="Normal 7 2 2 2 2 2 2 2 2 2 4" xfId="36700"/>
    <cellStyle name="Normal 7 2 2 2 2 2 2 2 2 3" xfId="11487"/>
    <cellStyle name="Normal 7 2 2 2 2 2 2 2 2 3 2" xfId="25870"/>
    <cellStyle name="Normal 7 2 2 2 2 2 2 2 2 3 2 2" xfId="54605"/>
    <cellStyle name="Normal 7 2 2 2 2 2 2 2 2 3 3" xfId="40281"/>
    <cellStyle name="Normal 7 2 2 2 2 2 2 2 2 4" xfId="18707"/>
    <cellStyle name="Normal 7 2 2 2 2 2 2 2 2 4 2" xfId="47443"/>
    <cellStyle name="Normal 7 2 2 2 2 2 2 2 2 5" xfId="33119"/>
    <cellStyle name="Normal 7 2 2 2 2 2 2 2 3" xfId="6024"/>
    <cellStyle name="Normal 7 2 2 2 2 2 2 2 3 2" xfId="13284"/>
    <cellStyle name="Normal 7 2 2 2 2 2 2 2 3 2 2" xfId="27662"/>
    <cellStyle name="Normal 7 2 2 2 2 2 2 2 3 2 2 2" xfId="56396"/>
    <cellStyle name="Normal 7 2 2 2 2 2 2 2 3 2 3" xfId="42072"/>
    <cellStyle name="Normal 7 2 2 2 2 2 2 2 3 3" xfId="20499"/>
    <cellStyle name="Normal 7 2 2 2 2 2 2 2 3 3 2" xfId="49234"/>
    <cellStyle name="Normal 7 2 2 2 2 2 2 2 3 4" xfId="34910"/>
    <cellStyle name="Normal 7 2 2 2 2 2 2 2 4" xfId="9697"/>
    <cellStyle name="Normal 7 2 2 2 2 2 2 2 4 2" xfId="24080"/>
    <cellStyle name="Normal 7 2 2 2 2 2 2 2 4 2 2" xfId="52815"/>
    <cellStyle name="Normal 7 2 2 2 2 2 2 2 4 3" xfId="38491"/>
    <cellStyle name="Normal 7 2 2 2 2 2 2 2 5" xfId="16917"/>
    <cellStyle name="Normal 7 2 2 2 2 2 2 2 5 2" xfId="45653"/>
    <cellStyle name="Normal 7 2 2 2 2 2 2 2 6" xfId="31329"/>
    <cellStyle name="Normal 7 2 2 2 2 2 2 3" xfId="3259"/>
    <cellStyle name="Normal 7 2 2 2 2 2 2 3 2" xfId="6919"/>
    <cellStyle name="Normal 7 2 2 2 2 2 2 3 2 2" xfId="14179"/>
    <cellStyle name="Normal 7 2 2 2 2 2 2 3 2 2 2" xfId="28557"/>
    <cellStyle name="Normal 7 2 2 2 2 2 2 3 2 2 2 2" xfId="57291"/>
    <cellStyle name="Normal 7 2 2 2 2 2 2 3 2 2 3" xfId="42967"/>
    <cellStyle name="Normal 7 2 2 2 2 2 2 3 2 3" xfId="21394"/>
    <cellStyle name="Normal 7 2 2 2 2 2 2 3 2 3 2" xfId="50129"/>
    <cellStyle name="Normal 7 2 2 2 2 2 2 3 2 4" xfId="35805"/>
    <cellStyle name="Normal 7 2 2 2 2 2 2 3 3" xfId="10592"/>
    <cellStyle name="Normal 7 2 2 2 2 2 2 3 3 2" xfId="24975"/>
    <cellStyle name="Normal 7 2 2 2 2 2 2 3 3 2 2" xfId="53710"/>
    <cellStyle name="Normal 7 2 2 2 2 2 2 3 3 3" xfId="39386"/>
    <cellStyle name="Normal 7 2 2 2 2 2 2 3 4" xfId="17812"/>
    <cellStyle name="Normal 7 2 2 2 2 2 2 3 4 2" xfId="46548"/>
    <cellStyle name="Normal 7 2 2 2 2 2 2 3 5" xfId="32224"/>
    <cellStyle name="Normal 7 2 2 2 2 2 2 4" xfId="5124"/>
    <cellStyle name="Normal 7 2 2 2 2 2 2 4 2" xfId="12389"/>
    <cellStyle name="Normal 7 2 2 2 2 2 2 4 2 2" xfId="26767"/>
    <cellStyle name="Normal 7 2 2 2 2 2 2 4 2 2 2" xfId="55501"/>
    <cellStyle name="Normal 7 2 2 2 2 2 2 4 2 3" xfId="41177"/>
    <cellStyle name="Normal 7 2 2 2 2 2 2 4 3" xfId="19604"/>
    <cellStyle name="Normal 7 2 2 2 2 2 2 4 3 2" xfId="48339"/>
    <cellStyle name="Normal 7 2 2 2 2 2 2 4 4" xfId="34015"/>
    <cellStyle name="Normal 7 2 2 2 2 2 2 5" xfId="8796"/>
    <cellStyle name="Normal 7 2 2 2 2 2 2 5 2" xfId="23185"/>
    <cellStyle name="Normal 7 2 2 2 2 2 2 5 2 2" xfId="51920"/>
    <cellStyle name="Normal 7 2 2 2 2 2 2 5 3" xfId="37596"/>
    <cellStyle name="Normal 7 2 2 2 2 2 2 6" xfId="16022"/>
    <cellStyle name="Normal 7 2 2 2 2 2 2 6 2" xfId="44758"/>
    <cellStyle name="Normal 7 2 2 2 2 2 2 7" xfId="30434"/>
    <cellStyle name="Normal 7 2 2 2 2 2 3" xfId="1916"/>
    <cellStyle name="Normal 7 2 2 2 2 2 3 2" xfId="3708"/>
    <cellStyle name="Normal 7 2 2 2 2 2 3 2 2" xfId="7367"/>
    <cellStyle name="Normal 7 2 2 2 2 2 3 2 2 2" xfId="14627"/>
    <cellStyle name="Normal 7 2 2 2 2 2 3 2 2 2 2" xfId="29005"/>
    <cellStyle name="Normal 7 2 2 2 2 2 3 2 2 2 2 2" xfId="57739"/>
    <cellStyle name="Normal 7 2 2 2 2 2 3 2 2 2 3" xfId="43415"/>
    <cellStyle name="Normal 7 2 2 2 2 2 3 2 2 3" xfId="21842"/>
    <cellStyle name="Normal 7 2 2 2 2 2 3 2 2 3 2" xfId="50577"/>
    <cellStyle name="Normal 7 2 2 2 2 2 3 2 2 4" xfId="36253"/>
    <cellStyle name="Normal 7 2 2 2 2 2 3 2 3" xfId="11040"/>
    <cellStyle name="Normal 7 2 2 2 2 2 3 2 3 2" xfId="25423"/>
    <cellStyle name="Normal 7 2 2 2 2 2 3 2 3 2 2" xfId="54158"/>
    <cellStyle name="Normal 7 2 2 2 2 2 3 2 3 3" xfId="39834"/>
    <cellStyle name="Normal 7 2 2 2 2 2 3 2 4" xfId="18260"/>
    <cellStyle name="Normal 7 2 2 2 2 2 3 2 4 2" xfId="46996"/>
    <cellStyle name="Normal 7 2 2 2 2 2 3 2 5" xfId="32672"/>
    <cellStyle name="Normal 7 2 2 2 2 2 3 3" xfId="5577"/>
    <cellStyle name="Normal 7 2 2 2 2 2 3 3 2" xfId="12837"/>
    <cellStyle name="Normal 7 2 2 2 2 2 3 3 2 2" xfId="27215"/>
    <cellStyle name="Normal 7 2 2 2 2 2 3 3 2 2 2" xfId="55949"/>
    <cellStyle name="Normal 7 2 2 2 2 2 3 3 2 3" xfId="41625"/>
    <cellStyle name="Normal 7 2 2 2 2 2 3 3 3" xfId="20052"/>
    <cellStyle name="Normal 7 2 2 2 2 2 3 3 3 2" xfId="48787"/>
    <cellStyle name="Normal 7 2 2 2 2 2 3 3 4" xfId="34463"/>
    <cellStyle name="Normal 7 2 2 2 2 2 3 4" xfId="9250"/>
    <cellStyle name="Normal 7 2 2 2 2 2 3 4 2" xfId="23633"/>
    <cellStyle name="Normal 7 2 2 2 2 2 3 4 2 2" xfId="52368"/>
    <cellStyle name="Normal 7 2 2 2 2 2 3 4 3" xfId="38044"/>
    <cellStyle name="Normal 7 2 2 2 2 2 3 5" xfId="16470"/>
    <cellStyle name="Normal 7 2 2 2 2 2 3 5 2" xfId="45206"/>
    <cellStyle name="Normal 7 2 2 2 2 2 3 6" xfId="30882"/>
    <cellStyle name="Normal 7 2 2 2 2 2 4" xfId="2812"/>
    <cellStyle name="Normal 7 2 2 2 2 2 4 2" xfId="6472"/>
    <cellStyle name="Normal 7 2 2 2 2 2 4 2 2" xfId="13732"/>
    <cellStyle name="Normal 7 2 2 2 2 2 4 2 2 2" xfId="28110"/>
    <cellStyle name="Normal 7 2 2 2 2 2 4 2 2 2 2" xfId="56844"/>
    <cellStyle name="Normal 7 2 2 2 2 2 4 2 2 3" xfId="42520"/>
    <cellStyle name="Normal 7 2 2 2 2 2 4 2 3" xfId="20947"/>
    <cellStyle name="Normal 7 2 2 2 2 2 4 2 3 2" xfId="49682"/>
    <cellStyle name="Normal 7 2 2 2 2 2 4 2 4" xfId="35358"/>
    <cellStyle name="Normal 7 2 2 2 2 2 4 3" xfId="10145"/>
    <cellStyle name="Normal 7 2 2 2 2 2 4 3 2" xfId="24528"/>
    <cellStyle name="Normal 7 2 2 2 2 2 4 3 2 2" xfId="53263"/>
    <cellStyle name="Normal 7 2 2 2 2 2 4 3 3" xfId="38939"/>
    <cellStyle name="Normal 7 2 2 2 2 2 4 4" xfId="17365"/>
    <cellStyle name="Normal 7 2 2 2 2 2 4 4 2" xfId="46101"/>
    <cellStyle name="Normal 7 2 2 2 2 2 4 5" xfId="31777"/>
    <cellStyle name="Normal 7 2 2 2 2 2 5" xfId="4677"/>
    <cellStyle name="Normal 7 2 2 2 2 2 5 2" xfId="11942"/>
    <cellStyle name="Normal 7 2 2 2 2 2 5 2 2" xfId="26320"/>
    <cellStyle name="Normal 7 2 2 2 2 2 5 2 2 2" xfId="55054"/>
    <cellStyle name="Normal 7 2 2 2 2 2 5 2 3" xfId="40730"/>
    <cellStyle name="Normal 7 2 2 2 2 2 5 3" xfId="19157"/>
    <cellStyle name="Normal 7 2 2 2 2 2 5 3 2" xfId="47892"/>
    <cellStyle name="Normal 7 2 2 2 2 2 5 4" xfId="33568"/>
    <cellStyle name="Normal 7 2 2 2 2 2 6" xfId="8349"/>
    <cellStyle name="Normal 7 2 2 2 2 2 6 2" xfId="22738"/>
    <cellStyle name="Normal 7 2 2 2 2 2 6 2 2" xfId="51473"/>
    <cellStyle name="Normal 7 2 2 2 2 2 6 3" xfId="37149"/>
    <cellStyle name="Normal 7 2 2 2 2 2 7" xfId="15575"/>
    <cellStyle name="Normal 7 2 2 2 2 2 7 2" xfId="44311"/>
    <cellStyle name="Normal 7 2 2 2 2 2 8" xfId="29987"/>
    <cellStyle name="Normal 7 2 2 2 2 3" xfId="1156"/>
    <cellStyle name="Normal 7 2 2 2 2 3 2" xfId="2139"/>
    <cellStyle name="Normal 7 2 2 2 2 3 2 2" xfId="3931"/>
    <cellStyle name="Normal 7 2 2 2 2 3 2 2 2" xfId="7590"/>
    <cellStyle name="Normal 7 2 2 2 2 3 2 2 2 2" xfId="14850"/>
    <cellStyle name="Normal 7 2 2 2 2 3 2 2 2 2 2" xfId="29228"/>
    <cellStyle name="Normal 7 2 2 2 2 3 2 2 2 2 2 2" xfId="57962"/>
    <cellStyle name="Normal 7 2 2 2 2 3 2 2 2 2 3" xfId="43638"/>
    <cellStyle name="Normal 7 2 2 2 2 3 2 2 2 3" xfId="22065"/>
    <cellStyle name="Normal 7 2 2 2 2 3 2 2 2 3 2" xfId="50800"/>
    <cellStyle name="Normal 7 2 2 2 2 3 2 2 2 4" xfId="36476"/>
    <cellStyle name="Normal 7 2 2 2 2 3 2 2 3" xfId="11263"/>
    <cellStyle name="Normal 7 2 2 2 2 3 2 2 3 2" xfId="25646"/>
    <cellStyle name="Normal 7 2 2 2 2 3 2 2 3 2 2" xfId="54381"/>
    <cellStyle name="Normal 7 2 2 2 2 3 2 2 3 3" xfId="40057"/>
    <cellStyle name="Normal 7 2 2 2 2 3 2 2 4" xfId="18483"/>
    <cellStyle name="Normal 7 2 2 2 2 3 2 2 4 2" xfId="47219"/>
    <cellStyle name="Normal 7 2 2 2 2 3 2 2 5" xfId="32895"/>
    <cellStyle name="Normal 7 2 2 2 2 3 2 3" xfId="5800"/>
    <cellStyle name="Normal 7 2 2 2 2 3 2 3 2" xfId="13060"/>
    <cellStyle name="Normal 7 2 2 2 2 3 2 3 2 2" xfId="27438"/>
    <cellStyle name="Normal 7 2 2 2 2 3 2 3 2 2 2" xfId="56172"/>
    <cellStyle name="Normal 7 2 2 2 2 3 2 3 2 3" xfId="41848"/>
    <cellStyle name="Normal 7 2 2 2 2 3 2 3 3" xfId="20275"/>
    <cellStyle name="Normal 7 2 2 2 2 3 2 3 3 2" xfId="49010"/>
    <cellStyle name="Normal 7 2 2 2 2 3 2 3 4" xfId="34686"/>
    <cellStyle name="Normal 7 2 2 2 2 3 2 4" xfId="9473"/>
    <cellStyle name="Normal 7 2 2 2 2 3 2 4 2" xfId="23856"/>
    <cellStyle name="Normal 7 2 2 2 2 3 2 4 2 2" xfId="52591"/>
    <cellStyle name="Normal 7 2 2 2 2 3 2 4 3" xfId="38267"/>
    <cellStyle name="Normal 7 2 2 2 2 3 2 5" xfId="16693"/>
    <cellStyle name="Normal 7 2 2 2 2 3 2 5 2" xfId="45429"/>
    <cellStyle name="Normal 7 2 2 2 2 3 2 6" xfId="31105"/>
    <cellStyle name="Normal 7 2 2 2 2 3 3" xfId="3035"/>
    <cellStyle name="Normal 7 2 2 2 2 3 3 2" xfId="6695"/>
    <cellStyle name="Normal 7 2 2 2 2 3 3 2 2" xfId="13955"/>
    <cellStyle name="Normal 7 2 2 2 2 3 3 2 2 2" xfId="28333"/>
    <cellStyle name="Normal 7 2 2 2 2 3 3 2 2 2 2" xfId="57067"/>
    <cellStyle name="Normal 7 2 2 2 2 3 3 2 2 3" xfId="42743"/>
    <cellStyle name="Normal 7 2 2 2 2 3 3 2 3" xfId="21170"/>
    <cellStyle name="Normal 7 2 2 2 2 3 3 2 3 2" xfId="49905"/>
    <cellStyle name="Normal 7 2 2 2 2 3 3 2 4" xfId="35581"/>
    <cellStyle name="Normal 7 2 2 2 2 3 3 3" xfId="10368"/>
    <cellStyle name="Normal 7 2 2 2 2 3 3 3 2" xfId="24751"/>
    <cellStyle name="Normal 7 2 2 2 2 3 3 3 2 2" xfId="53486"/>
    <cellStyle name="Normal 7 2 2 2 2 3 3 3 3" xfId="39162"/>
    <cellStyle name="Normal 7 2 2 2 2 3 3 4" xfId="17588"/>
    <cellStyle name="Normal 7 2 2 2 2 3 3 4 2" xfId="46324"/>
    <cellStyle name="Normal 7 2 2 2 2 3 3 5" xfId="32000"/>
    <cellStyle name="Normal 7 2 2 2 2 3 4" xfId="4900"/>
    <cellStyle name="Normal 7 2 2 2 2 3 4 2" xfId="12165"/>
    <cellStyle name="Normal 7 2 2 2 2 3 4 2 2" xfId="26543"/>
    <cellStyle name="Normal 7 2 2 2 2 3 4 2 2 2" xfId="55277"/>
    <cellStyle name="Normal 7 2 2 2 2 3 4 2 3" xfId="40953"/>
    <cellStyle name="Normal 7 2 2 2 2 3 4 3" xfId="19380"/>
    <cellStyle name="Normal 7 2 2 2 2 3 4 3 2" xfId="48115"/>
    <cellStyle name="Normal 7 2 2 2 2 3 4 4" xfId="33791"/>
    <cellStyle name="Normal 7 2 2 2 2 3 5" xfId="8572"/>
    <cellStyle name="Normal 7 2 2 2 2 3 5 2" xfId="22961"/>
    <cellStyle name="Normal 7 2 2 2 2 3 5 2 2" xfId="51696"/>
    <cellStyle name="Normal 7 2 2 2 2 3 5 3" xfId="37372"/>
    <cellStyle name="Normal 7 2 2 2 2 3 6" xfId="15798"/>
    <cellStyle name="Normal 7 2 2 2 2 3 6 2" xfId="44534"/>
    <cellStyle name="Normal 7 2 2 2 2 3 7" xfId="30210"/>
    <cellStyle name="Normal 7 2 2 2 2 4" xfId="1688"/>
    <cellStyle name="Normal 7 2 2 2 2 4 2" xfId="3484"/>
    <cellStyle name="Normal 7 2 2 2 2 4 2 2" xfId="7143"/>
    <cellStyle name="Normal 7 2 2 2 2 4 2 2 2" xfId="14403"/>
    <cellStyle name="Normal 7 2 2 2 2 4 2 2 2 2" xfId="28781"/>
    <cellStyle name="Normal 7 2 2 2 2 4 2 2 2 2 2" xfId="57515"/>
    <cellStyle name="Normal 7 2 2 2 2 4 2 2 2 3" xfId="43191"/>
    <cellStyle name="Normal 7 2 2 2 2 4 2 2 3" xfId="21618"/>
    <cellStyle name="Normal 7 2 2 2 2 4 2 2 3 2" xfId="50353"/>
    <cellStyle name="Normal 7 2 2 2 2 4 2 2 4" xfId="36029"/>
    <cellStyle name="Normal 7 2 2 2 2 4 2 3" xfId="10816"/>
    <cellStyle name="Normal 7 2 2 2 2 4 2 3 2" xfId="25199"/>
    <cellStyle name="Normal 7 2 2 2 2 4 2 3 2 2" xfId="53934"/>
    <cellStyle name="Normal 7 2 2 2 2 4 2 3 3" xfId="39610"/>
    <cellStyle name="Normal 7 2 2 2 2 4 2 4" xfId="18036"/>
    <cellStyle name="Normal 7 2 2 2 2 4 2 4 2" xfId="46772"/>
    <cellStyle name="Normal 7 2 2 2 2 4 2 5" xfId="32448"/>
    <cellStyle name="Normal 7 2 2 2 2 4 3" xfId="5353"/>
    <cellStyle name="Normal 7 2 2 2 2 4 3 2" xfId="12613"/>
    <cellStyle name="Normal 7 2 2 2 2 4 3 2 2" xfId="26991"/>
    <cellStyle name="Normal 7 2 2 2 2 4 3 2 2 2" xfId="55725"/>
    <cellStyle name="Normal 7 2 2 2 2 4 3 2 3" xfId="41401"/>
    <cellStyle name="Normal 7 2 2 2 2 4 3 3" xfId="19828"/>
    <cellStyle name="Normal 7 2 2 2 2 4 3 3 2" xfId="48563"/>
    <cellStyle name="Normal 7 2 2 2 2 4 3 4" xfId="34239"/>
    <cellStyle name="Normal 7 2 2 2 2 4 4" xfId="9026"/>
    <cellStyle name="Normal 7 2 2 2 2 4 4 2" xfId="23409"/>
    <cellStyle name="Normal 7 2 2 2 2 4 4 2 2" xfId="52144"/>
    <cellStyle name="Normal 7 2 2 2 2 4 4 3" xfId="37820"/>
    <cellStyle name="Normal 7 2 2 2 2 4 5" xfId="16246"/>
    <cellStyle name="Normal 7 2 2 2 2 4 5 2" xfId="44982"/>
    <cellStyle name="Normal 7 2 2 2 2 4 6" xfId="30658"/>
    <cellStyle name="Normal 7 2 2 2 2 5" xfId="2588"/>
    <cellStyle name="Normal 7 2 2 2 2 5 2" xfId="6248"/>
    <cellStyle name="Normal 7 2 2 2 2 5 2 2" xfId="13508"/>
    <cellStyle name="Normal 7 2 2 2 2 5 2 2 2" xfId="27886"/>
    <cellStyle name="Normal 7 2 2 2 2 5 2 2 2 2" xfId="56620"/>
    <cellStyle name="Normal 7 2 2 2 2 5 2 2 3" xfId="42296"/>
    <cellStyle name="Normal 7 2 2 2 2 5 2 3" xfId="20723"/>
    <cellStyle name="Normal 7 2 2 2 2 5 2 3 2" xfId="49458"/>
    <cellStyle name="Normal 7 2 2 2 2 5 2 4" xfId="35134"/>
    <cellStyle name="Normal 7 2 2 2 2 5 3" xfId="9921"/>
    <cellStyle name="Normal 7 2 2 2 2 5 3 2" xfId="24304"/>
    <cellStyle name="Normal 7 2 2 2 2 5 3 2 2" xfId="53039"/>
    <cellStyle name="Normal 7 2 2 2 2 5 3 3" xfId="38715"/>
    <cellStyle name="Normal 7 2 2 2 2 5 4" xfId="17141"/>
    <cellStyle name="Normal 7 2 2 2 2 5 4 2" xfId="45877"/>
    <cellStyle name="Normal 7 2 2 2 2 5 5" xfId="31553"/>
    <cellStyle name="Normal 7 2 2 2 2 6" xfId="4451"/>
    <cellStyle name="Normal 7 2 2 2 2 6 2" xfId="11718"/>
    <cellStyle name="Normal 7 2 2 2 2 6 2 2" xfId="26096"/>
    <cellStyle name="Normal 7 2 2 2 2 6 2 2 2" xfId="54830"/>
    <cellStyle name="Normal 7 2 2 2 2 6 2 3" xfId="40506"/>
    <cellStyle name="Normal 7 2 2 2 2 6 3" xfId="18933"/>
    <cellStyle name="Normal 7 2 2 2 2 6 3 2" xfId="47668"/>
    <cellStyle name="Normal 7 2 2 2 2 6 4" xfId="33344"/>
    <cellStyle name="Normal 7 2 2 2 2 7" xfId="8122"/>
    <cellStyle name="Normal 7 2 2 2 2 7 2" xfId="22514"/>
    <cellStyle name="Normal 7 2 2 2 2 7 2 2" xfId="51249"/>
    <cellStyle name="Normal 7 2 2 2 2 7 3" xfId="36925"/>
    <cellStyle name="Normal 7 2 2 2 2 8" xfId="15351"/>
    <cellStyle name="Normal 7 2 2 2 2 8 2" xfId="44087"/>
    <cellStyle name="Normal 7 2 2 2 2 9" xfId="29763"/>
    <cellStyle name="Normal 7 2 2 2 3" xfId="819"/>
    <cellStyle name="Normal 7 2 2 2 3 2" xfId="1268"/>
    <cellStyle name="Normal 7 2 2 2 3 2 2" xfId="2251"/>
    <cellStyle name="Normal 7 2 2 2 3 2 2 2" xfId="4043"/>
    <cellStyle name="Normal 7 2 2 2 3 2 2 2 2" xfId="7702"/>
    <cellStyle name="Normal 7 2 2 2 3 2 2 2 2 2" xfId="14962"/>
    <cellStyle name="Normal 7 2 2 2 3 2 2 2 2 2 2" xfId="29340"/>
    <cellStyle name="Normal 7 2 2 2 3 2 2 2 2 2 2 2" xfId="58074"/>
    <cellStyle name="Normal 7 2 2 2 3 2 2 2 2 2 3" xfId="43750"/>
    <cellStyle name="Normal 7 2 2 2 3 2 2 2 2 3" xfId="22177"/>
    <cellStyle name="Normal 7 2 2 2 3 2 2 2 2 3 2" xfId="50912"/>
    <cellStyle name="Normal 7 2 2 2 3 2 2 2 2 4" xfId="36588"/>
    <cellStyle name="Normal 7 2 2 2 3 2 2 2 3" xfId="11375"/>
    <cellStyle name="Normal 7 2 2 2 3 2 2 2 3 2" xfId="25758"/>
    <cellStyle name="Normal 7 2 2 2 3 2 2 2 3 2 2" xfId="54493"/>
    <cellStyle name="Normal 7 2 2 2 3 2 2 2 3 3" xfId="40169"/>
    <cellStyle name="Normal 7 2 2 2 3 2 2 2 4" xfId="18595"/>
    <cellStyle name="Normal 7 2 2 2 3 2 2 2 4 2" xfId="47331"/>
    <cellStyle name="Normal 7 2 2 2 3 2 2 2 5" xfId="33007"/>
    <cellStyle name="Normal 7 2 2 2 3 2 2 3" xfId="5912"/>
    <cellStyle name="Normal 7 2 2 2 3 2 2 3 2" xfId="13172"/>
    <cellStyle name="Normal 7 2 2 2 3 2 2 3 2 2" xfId="27550"/>
    <cellStyle name="Normal 7 2 2 2 3 2 2 3 2 2 2" xfId="56284"/>
    <cellStyle name="Normal 7 2 2 2 3 2 2 3 2 3" xfId="41960"/>
    <cellStyle name="Normal 7 2 2 2 3 2 2 3 3" xfId="20387"/>
    <cellStyle name="Normal 7 2 2 2 3 2 2 3 3 2" xfId="49122"/>
    <cellStyle name="Normal 7 2 2 2 3 2 2 3 4" xfId="34798"/>
    <cellStyle name="Normal 7 2 2 2 3 2 2 4" xfId="9585"/>
    <cellStyle name="Normal 7 2 2 2 3 2 2 4 2" xfId="23968"/>
    <cellStyle name="Normal 7 2 2 2 3 2 2 4 2 2" xfId="52703"/>
    <cellStyle name="Normal 7 2 2 2 3 2 2 4 3" xfId="38379"/>
    <cellStyle name="Normal 7 2 2 2 3 2 2 5" xfId="16805"/>
    <cellStyle name="Normal 7 2 2 2 3 2 2 5 2" xfId="45541"/>
    <cellStyle name="Normal 7 2 2 2 3 2 2 6" xfId="31217"/>
    <cellStyle name="Normal 7 2 2 2 3 2 3" xfId="3147"/>
    <cellStyle name="Normal 7 2 2 2 3 2 3 2" xfId="6807"/>
    <cellStyle name="Normal 7 2 2 2 3 2 3 2 2" xfId="14067"/>
    <cellStyle name="Normal 7 2 2 2 3 2 3 2 2 2" xfId="28445"/>
    <cellStyle name="Normal 7 2 2 2 3 2 3 2 2 2 2" xfId="57179"/>
    <cellStyle name="Normal 7 2 2 2 3 2 3 2 2 3" xfId="42855"/>
    <cellStyle name="Normal 7 2 2 2 3 2 3 2 3" xfId="21282"/>
    <cellStyle name="Normal 7 2 2 2 3 2 3 2 3 2" xfId="50017"/>
    <cellStyle name="Normal 7 2 2 2 3 2 3 2 4" xfId="35693"/>
    <cellStyle name="Normal 7 2 2 2 3 2 3 3" xfId="10480"/>
    <cellStyle name="Normal 7 2 2 2 3 2 3 3 2" xfId="24863"/>
    <cellStyle name="Normal 7 2 2 2 3 2 3 3 2 2" xfId="53598"/>
    <cellStyle name="Normal 7 2 2 2 3 2 3 3 3" xfId="39274"/>
    <cellStyle name="Normal 7 2 2 2 3 2 3 4" xfId="17700"/>
    <cellStyle name="Normal 7 2 2 2 3 2 3 4 2" xfId="46436"/>
    <cellStyle name="Normal 7 2 2 2 3 2 3 5" xfId="32112"/>
    <cellStyle name="Normal 7 2 2 2 3 2 4" xfId="5012"/>
    <cellStyle name="Normal 7 2 2 2 3 2 4 2" xfId="12277"/>
    <cellStyle name="Normal 7 2 2 2 3 2 4 2 2" xfId="26655"/>
    <cellStyle name="Normal 7 2 2 2 3 2 4 2 2 2" xfId="55389"/>
    <cellStyle name="Normal 7 2 2 2 3 2 4 2 3" xfId="41065"/>
    <cellStyle name="Normal 7 2 2 2 3 2 4 3" xfId="19492"/>
    <cellStyle name="Normal 7 2 2 2 3 2 4 3 2" xfId="48227"/>
    <cellStyle name="Normal 7 2 2 2 3 2 4 4" xfId="33903"/>
    <cellStyle name="Normal 7 2 2 2 3 2 5" xfId="8684"/>
    <cellStyle name="Normal 7 2 2 2 3 2 5 2" xfId="23073"/>
    <cellStyle name="Normal 7 2 2 2 3 2 5 2 2" xfId="51808"/>
    <cellStyle name="Normal 7 2 2 2 3 2 5 3" xfId="37484"/>
    <cellStyle name="Normal 7 2 2 2 3 2 6" xfId="15910"/>
    <cellStyle name="Normal 7 2 2 2 3 2 6 2" xfId="44646"/>
    <cellStyle name="Normal 7 2 2 2 3 2 7" xfId="30322"/>
    <cellStyle name="Normal 7 2 2 2 3 3" xfId="1804"/>
    <cellStyle name="Normal 7 2 2 2 3 3 2" xfId="3596"/>
    <cellStyle name="Normal 7 2 2 2 3 3 2 2" xfId="7255"/>
    <cellStyle name="Normal 7 2 2 2 3 3 2 2 2" xfId="14515"/>
    <cellStyle name="Normal 7 2 2 2 3 3 2 2 2 2" xfId="28893"/>
    <cellStyle name="Normal 7 2 2 2 3 3 2 2 2 2 2" xfId="57627"/>
    <cellStyle name="Normal 7 2 2 2 3 3 2 2 2 3" xfId="43303"/>
    <cellStyle name="Normal 7 2 2 2 3 3 2 2 3" xfId="21730"/>
    <cellStyle name="Normal 7 2 2 2 3 3 2 2 3 2" xfId="50465"/>
    <cellStyle name="Normal 7 2 2 2 3 3 2 2 4" xfId="36141"/>
    <cellStyle name="Normal 7 2 2 2 3 3 2 3" xfId="10928"/>
    <cellStyle name="Normal 7 2 2 2 3 3 2 3 2" xfId="25311"/>
    <cellStyle name="Normal 7 2 2 2 3 3 2 3 2 2" xfId="54046"/>
    <cellStyle name="Normal 7 2 2 2 3 3 2 3 3" xfId="39722"/>
    <cellStyle name="Normal 7 2 2 2 3 3 2 4" xfId="18148"/>
    <cellStyle name="Normal 7 2 2 2 3 3 2 4 2" xfId="46884"/>
    <cellStyle name="Normal 7 2 2 2 3 3 2 5" xfId="32560"/>
    <cellStyle name="Normal 7 2 2 2 3 3 3" xfId="5465"/>
    <cellStyle name="Normal 7 2 2 2 3 3 3 2" xfId="12725"/>
    <cellStyle name="Normal 7 2 2 2 3 3 3 2 2" xfId="27103"/>
    <cellStyle name="Normal 7 2 2 2 3 3 3 2 2 2" xfId="55837"/>
    <cellStyle name="Normal 7 2 2 2 3 3 3 2 3" xfId="41513"/>
    <cellStyle name="Normal 7 2 2 2 3 3 3 3" xfId="19940"/>
    <cellStyle name="Normal 7 2 2 2 3 3 3 3 2" xfId="48675"/>
    <cellStyle name="Normal 7 2 2 2 3 3 3 4" xfId="34351"/>
    <cellStyle name="Normal 7 2 2 2 3 3 4" xfId="9138"/>
    <cellStyle name="Normal 7 2 2 2 3 3 4 2" xfId="23521"/>
    <cellStyle name="Normal 7 2 2 2 3 3 4 2 2" xfId="52256"/>
    <cellStyle name="Normal 7 2 2 2 3 3 4 3" xfId="37932"/>
    <cellStyle name="Normal 7 2 2 2 3 3 5" xfId="16358"/>
    <cellStyle name="Normal 7 2 2 2 3 3 5 2" xfId="45094"/>
    <cellStyle name="Normal 7 2 2 2 3 3 6" xfId="30770"/>
    <cellStyle name="Normal 7 2 2 2 3 4" xfId="2700"/>
    <cellStyle name="Normal 7 2 2 2 3 4 2" xfId="6360"/>
    <cellStyle name="Normal 7 2 2 2 3 4 2 2" xfId="13620"/>
    <cellStyle name="Normal 7 2 2 2 3 4 2 2 2" xfId="27998"/>
    <cellStyle name="Normal 7 2 2 2 3 4 2 2 2 2" xfId="56732"/>
    <cellStyle name="Normal 7 2 2 2 3 4 2 2 3" xfId="42408"/>
    <cellStyle name="Normal 7 2 2 2 3 4 2 3" xfId="20835"/>
    <cellStyle name="Normal 7 2 2 2 3 4 2 3 2" xfId="49570"/>
    <cellStyle name="Normal 7 2 2 2 3 4 2 4" xfId="35246"/>
    <cellStyle name="Normal 7 2 2 2 3 4 3" xfId="10033"/>
    <cellStyle name="Normal 7 2 2 2 3 4 3 2" xfId="24416"/>
    <cellStyle name="Normal 7 2 2 2 3 4 3 2 2" xfId="53151"/>
    <cellStyle name="Normal 7 2 2 2 3 4 3 3" xfId="38827"/>
    <cellStyle name="Normal 7 2 2 2 3 4 4" xfId="17253"/>
    <cellStyle name="Normal 7 2 2 2 3 4 4 2" xfId="45989"/>
    <cellStyle name="Normal 7 2 2 2 3 4 5" xfId="31665"/>
    <cellStyle name="Normal 7 2 2 2 3 5" xfId="4564"/>
    <cellStyle name="Normal 7 2 2 2 3 5 2" xfId="11830"/>
    <cellStyle name="Normal 7 2 2 2 3 5 2 2" xfId="26208"/>
    <cellStyle name="Normal 7 2 2 2 3 5 2 2 2" xfId="54942"/>
    <cellStyle name="Normal 7 2 2 2 3 5 2 3" xfId="40618"/>
    <cellStyle name="Normal 7 2 2 2 3 5 3" xfId="19045"/>
    <cellStyle name="Normal 7 2 2 2 3 5 3 2" xfId="47780"/>
    <cellStyle name="Normal 7 2 2 2 3 5 4" xfId="33456"/>
    <cellStyle name="Normal 7 2 2 2 3 6" xfId="8237"/>
    <cellStyle name="Normal 7 2 2 2 3 6 2" xfId="22626"/>
    <cellStyle name="Normal 7 2 2 2 3 6 2 2" xfId="51361"/>
    <cellStyle name="Normal 7 2 2 2 3 6 3" xfId="37037"/>
    <cellStyle name="Normal 7 2 2 2 3 7" xfId="15463"/>
    <cellStyle name="Normal 7 2 2 2 3 7 2" xfId="44199"/>
    <cellStyle name="Normal 7 2 2 2 3 8" xfId="29875"/>
    <cellStyle name="Normal 7 2 2 2 4" xfId="1044"/>
    <cellStyle name="Normal 7 2 2 2 4 2" xfId="2027"/>
    <cellStyle name="Normal 7 2 2 2 4 2 2" xfId="3819"/>
    <cellStyle name="Normal 7 2 2 2 4 2 2 2" xfId="7478"/>
    <cellStyle name="Normal 7 2 2 2 4 2 2 2 2" xfId="14738"/>
    <cellStyle name="Normal 7 2 2 2 4 2 2 2 2 2" xfId="29116"/>
    <cellStyle name="Normal 7 2 2 2 4 2 2 2 2 2 2" xfId="57850"/>
    <cellStyle name="Normal 7 2 2 2 4 2 2 2 2 3" xfId="43526"/>
    <cellStyle name="Normal 7 2 2 2 4 2 2 2 3" xfId="21953"/>
    <cellStyle name="Normal 7 2 2 2 4 2 2 2 3 2" xfId="50688"/>
    <cellStyle name="Normal 7 2 2 2 4 2 2 2 4" xfId="36364"/>
    <cellStyle name="Normal 7 2 2 2 4 2 2 3" xfId="11151"/>
    <cellStyle name="Normal 7 2 2 2 4 2 2 3 2" xfId="25534"/>
    <cellStyle name="Normal 7 2 2 2 4 2 2 3 2 2" xfId="54269"/>
    <cellStyle name="Normal 7 2 2 2 4 2 2 3 3" xfId="39945"/>
    <cellStyle name="Normal 7 2 2 2 4 2 2 4" xfId="18371"/>
    <cellStyle name="Normal 7 2 2 2 4 2 2 4 2" xfId="47107"/>
    <cellStyle name="Normal 7 2 2 2 4 2 2 5" xfId="32783"/>
    <cellStyle name="Normal 7 2 2 2 4 2 3" xfId="5688"/>
    <cellStyle name="Normal 7 2 2 2 4 2 3 2" xfId="12948"/>
    <cellStyle name="Normal 7 2 2 2 4 2 3 2 2" xfId="27326"/>
    <cellStyle name="Normal 7 2 2 2 4 2 3 2 2 2" xfId="56060"/>
    <cellStyle name="Normal 7 2 2 2 4 2 3 2 3" xfId="41736"/>
    <cellStyle name="Normal 7 2 2 2 4 2 3 3" xfId="20163"/>
    <cellStyle name="Normal 7 2 2 2 4 2 3 3 2" xfId="48898"/>
    <cellStyle name="Normal 7 2 2 2 4 2 3 4" xfId="34574"/>
    <cellStyle name="Normal 7 2 2 2 4 2 4" xfId="9361"/>
    <cellStyle name="Normal 7 2 2 2 4 2 4 2" xfId="23744"/>
    <cellStyle name="Normal 7 2 2 2 4 2 4 2 2" xfId="52479"/>
    <cellStyle name="Normal 7 2 2 2 4 2 4 3" xfId="38155"/>
    <cellStyle name="Normal 7 2 2 2 4 2 5" xfId="16581"/>
    <cellStyle name="Normal 7 2 2 2 4 2 5 2" xfId="45317"/>
    <cellStyle name="Normal 7 2 2 2 4 2 6" xfId="30993"/>
    <cellStyle name="Normal 7 2 2 2 4 3" xfId="2923"/>
    <cellStyle name="Normal 7 2 2 2 4 3 2" xfId="6583"/>
    <cellStyle name="Normal 7 2 2 2 4 3 2 2" xfId="13843"/>
    <cellStyle name="Normal 7 2 2 2 4 3 2 2 2" xfId="28221"/>
    <cellStyle name="Normal 7 2 2 2 4 3 2 2 2 2" xfId="56955"/>
    <cellStyle name="Normal 7 2 2 2 4 3 2 2 3" xfId="42631"/>
    <cellStyle name="Normal 7 2 2 2 4 3 2 3" xfId="21058"/>
    <cellStyle name="Normal 7 2 2 2 4 3 2 3 2" xfId="49793"/>
    <cellStyle name="Normal 7 2 2 2 4 3 2 4" xfId="35469"/>
    <cellStyle name="Normal 7 2 2 2 4 3 3" xfId="10256"/>
    <cellStyle name="Normal 7 2 2 2 4 3 3 2" xfId="24639"/>
    <cellStyle name="Normal 7 2 2 2 4 3 3 2 2" xfId="53374"/>
    <cellStyle name="Normal 7 2 2 2 4 3 3 3" xfId="39050"/>
    <cellStyle name="Normal 7 2 2 2 4 3 4" xfId="17476"/>
    <cellStyle name="Normal 7 2 2 2 4 3 4 2" xfId="46212"/>
    <cellStyle name="Normal 7 2 2 2 4 3 5" xfId="31888"/>
    <cellStyle name="Normal 7 2 2 2 4 4" xfId="4788"/>
    <cellStyle name="Normal 7 2 2 2 4 4 2" xfId="12053"/>
    <cellStyle name="Normal 7 2 2 2 4 4 2 2" xfId="26431"/>
    <cellStyle name="Normal 7 2 2 2 4 4 2 2 2" xfId="55165"/>
    <cellStyle name="Normal 7 2 2 2 4 4 2 3" xfId="40841"/>
    <cellStyle name="Normal 7 2 2 2 4 4 3" xfId="19268"/>
    <cellStyle name="Normal 7 2 2 2 4 4 3 2" xfId="48003"/>
    <cellStyle name="Normal 7 2 2 2 4 4 4" xfId="33679"/>
    <cellStyle name="Normal 7 2 2 2 4 5" xfId="8460"/>
    <cellStyle name="Normal 7 2 2 2 4 5 2" xfId="22849"/>
    <cellStyle name="Normal 7 2 2 2 4 5 2 2" xfId="51584"/>
    <cellStyle name="Normal 7 2 2 2 4 5 3" xfId="37260"/>
    <cellStyle name="Normal 7 2 2 2 4 6" xfId="15686"/>
    <cellStyle name="Normal 7 2 2 2 4 6 2" xfId="44422"/>
    <cellStyle name="Normal 7 2 2 2 4 7" xfId="30098"/>
    <cellStyle name="Normal 7 2 2 2 5" xfId="1568"/>
    <cellStyle name="Normal 7 2 2 2 5 2" xfId="3372"/>
    <cellStyle name="Normal 7 2 2 2 5 2 2" xfId="7031"/>
    <cellStyle name="Normal 7 2 2 2 5 2 2 2" xfId="14291"/>
    <cellStyle name="Normal 7 2 2 2 5 2 2 2 2" xfId="28669"/>
    <cellStyle name="Normal 7 2 2 2 5 2 2 2 2 2" xfId="57403"/>
    <cellStyle name="Normal 7 2 2 2 5 2 2 2 3" xfId="43079"/>
    <cellStyle name="Normal 7 2 2 2 5 2 2 3" xfId="21506"/>
    <cellStyle name="Normal 7 2 2 2 5 2 2 3 2" xfId="50241"/>
    <cellStyle name="Normal 7 2 2 2 5 2 2 4" xfId="35917"/>
    <cellStyle name="Normal 7 2 2 2 5 2 3" xfId="10704"/>
    <cellStyle name="Normal 7 2 2 2 5 2 3 2" xfId="25087"/>
    <cellStyle name="Normal 7 2 2 2 5 2 3 2 2" xfId="53822"/>
    <cellStyle name="Normal 7 2 2 2 5 2 3 3" xfId="39498"/>
    <cellStyle name="Normal 7 2 2 2 5 2 4" xfId="17924"/>
    <cellStyle name="Normal 7 2 2 2 5 2 4 2" xfId="46660"/>
    <cellStyle name="Normal 7 2 2 2 5 2 5" xfId="32336"/>
    <cellStyle name="Normal 7 2 2 2 5 3" xfId="5241"/>
    <cellStyle name="Normal 7 2 2 2 5 3 2" xfId="12501"/>
    <cellStyle name="Normal 7 2 2 2 5 3 2 2" xfId="26879"/>
    <cellStyle name="Normal 7 2 2 2 5 3 2 2 2" xfId="55613"/>
    <cellStyle name="Normal 7 2 2 2 5 3 2 3" xfId="41289"/>
    <cellStyle name="Normal 7 2 2 2 5 3 3" xfId="19716"/>
    <cellStyle name="Normal 7 2 2 2 5 3 3 2" xfId="48451"/>
    <cellStyle name="Normal 7 2 2 2 5 3 4" xfId="34127"/>
    <cellStyle name="Normal 7 2 2 2 5 4" xfId="8914"/>
    <cellStyle name="Normal 7 2 2 2 5 4 2" xfId="23297"/>
    <cellStyle name="Normal 7 2 2 2 5 4 2 2" xfId="52032"/>
    <cellStyle name="Normal 7 2 2 2 5 4 3" xfId="37708"/>
    <cellStyle name="Normal 7 2 2 2 5 5" xfId="16134"/>
    <cellStyle name="Normal 7 2 2 2 5 5 2" xfId="44870"/>
    <cellStyle name="Normal 7 2 2 2 5 6" xfId="30546"/>
    <cellStyle name="Normal 7 2 2 2 6" xfId="2476"/>
    <cellStyle name="Normal 7 2 2 2 6 2" xfId="6136"/>
    <cellStyle name="Normal 7 2 2 2 6 2 2" xfId="13396"/>
    <cellStyle name="Normal 7 2 2 2 6 2 2 2" xfId="27774"/>
    <cellStyle name="Normal 7 2 2 2 6 2 2 2 2" xfId="56508"/>
    <cellStyle name="Normal 7 2 2 2 6 2 2 3" xfId="42184"/>
    <cellStyle name="Normal 7 2 2 2 6 2 3" xfId="20611"/>
    <cellStyle name="Normal 7 2 2 2 6 2 3 2" xfId="49346"/>
    <cellStyle name="Normal 7 2 2 2 6 2 4" xfId="35022"/>
    <cellStyle name="Normal 7 2 2 2 6 3" xfId="9809"/>
    <cellStyle name="Normal 7 2 2 2 6 3 2" xfId="24192"/>
    <cellStyle name="Normal 7 2 2 2 6 3 2 2" xfId="52927"/>
    <cellStyle name="Normal 7 2 2 2 6 3 3" xfId="38603"/>
    <cellStyle name="Normal 7 2 2 2 6 4" xfId="17029"/>
    <cellStyle name="Normal 7 2 2 2 6 4 2" xfId="45765"/>
    <cellStyle name="Normal 7 2 2 2 6 5" xfId="31441"/>
    <cellStyle name="Normal 7 2 2 2 7" xfId="4335"/>
    <cellStyle name="Normal 7 2 2 2 7 2" xfId="11605"/>
    <cellStyle name="Normal 7 2 2 2 7 2 2" xfId="25984"/>
    <cellStyle name="Normal 7 2 2 2 7 2 2 2" xfId="54718"/>
    <cellStyle name="Normal 7 2 2 2 7 2 3" xfId="40394"/>
    <cellStyle name="Normal 7 2 2 2 7 3" xfId="18821"/>
    <cellStyle name="Normal 7 2 2 2 7 3 2" xfId="47556"/>
    <cellStyle name="Normal 7 2 2 2 7 4" xfId="33232"/>
    <cellStyle name="Normal 7 2 2 2 8" xfId="8004"/>
    <cellStyle name="Normal 7 2 2 2 8 2" xfId="22402"/>
    <cellStyle name="Normal 7 2 2 2 8 2 2" xfId="51137"/>
    <cellStyle name="Normal 7 2 2 2 8 3" xfId="36813"/>
    <cellStyle name="Normal 7 2 2 2 9" xfId="15239"/>
    <cellStyle name="Normal 7 2 2 2 9 2" xfId="43975"/>
    <cellStyle name="Normal 7 2 2 3" xfId="600"/>
    <cellStyle name="Normal 7 2 2 3 2" xfId="877"/>
    <cellStyle name="Normal 7 2 2 3 2 2" xfId="1324"/>
    <cellStyle name="Normal 7 2 2 3 2 2 2" xfId="2307"/>
    <cellStyle name="Normal 7 2 2 3 2 2 2 2" xfId="4099"/>
    <cellStyle name="Normal 7 2 2 3 2 2 2 2 2" xfId="7758"/>
    <cellStyle name="Normal 7 2 2 3 2 2 2 2 2 2" xfId="15018"/>
    <cellStyle name="Normal 7 2 2 3 2 2 2 2 2 2 2" xfId="29396"/>
    <cellStyle name="Normal 7 2 2 3 2 2 2 2 2 2 2 2" xfId="58130"/>
    <cellStyle name="Normal 7 2 2 3 2 2 2 2 2 2 3" xfId="43806"/>
    <cellStyle name="Normal 7 2 2 3 2 2 2 2 2 3" xfId="22233"/>
    <cellStyle name="Normal 7 2 2 3 2 2 2 2 2 3 2" xfId="50968"/>
    <cellStyle name="Normal 7 2 2 3 2 2 2 2 2 4" xfId="36644"/>
    <cellStyle name="Normal 7 2 2 3 2 2 2 2 3" xfId="11431"/>
    <cellStyle name="Normal 7 2 2 3 2 2 2 2 3 2" xfId="25814"/>
    <cellStyle name="Normal 7 2 2 3 2 2 2 2 3 2 2" xfId="54549"/>
    <cellStyle name="Normal 7 2 2 3 2 2 2 2 3 3" xfId="40225"/>
    <cellStyle name="Normal 7 2 2 3 2 2 2 2 4" xfId="18651"/>
    <cellStyle name="Normal 7 2 2 3 2 2 2 2 4 2" xfId="47387"/>
    <cellStyle name="Normal 7 2 2 3 2 2 2 2 5" xfId="33063"/>
    <cellStyle name="Normal 7 2 2 3 2 2 2 3" xfId="5968"/>
    <cellStyle name="Normal 7 2 2 3 2 2 2 3 2" xfId="13228"/>
    <cellStyle name="Normal 7 2 2 3 2 2 2 3 2 2" xfId="27606"/>
    <cellStyle name="Normal 7 2 2 3 2 2 2 3 2 2 2" xfId="56340"/>
    <cellStyle name="Normal 7 2 2 3 2 2 2 3 2 3" xfId="42016"/>
    <cellStyle name="Normal 7 2 2 3 2 2 2 3 3" xfId="20443"/>
    <cellStyle name="Normal 7 2 2 3 2 2 2 3 3 2" xfId="49178"/>
    <cellStyle name="Normal 7 2 2 3 2 2 2 3 4" xfId="34854"/>
    <cellStyle name="Normal 7 2 2 3 2 2 2 4" xfId="9641"/>
    <cellStyle name="Normal 7 2 2 3 2 2 2 4 2" xfId="24024"/>
    <cellStyle name="Normal 7 2 2 3 2 2 2 4 2 2" xfId="52759"/>
    <cellStyle name="Normal 7 2 2 3 2 2 2 4 3" xfId="38435"/>
    <cellStyle name="Normal 7 2 2 3 2 2 2 5" xfId="16861"/>
    <cellStyle name="Normal 7 2 2 3 2 2 2 5 2" xfId="45597"/>
    <cellStyle name="Normal 7 2 2 3 2 2 2 6" xfId="31273"/>
    <cellStyle name="Normal 7 2 2 3 2 2 3" xfId="3203"/>
    <cellStyle name="Normal 7 2 2 3 2 2 3 2" xfId="6863"/>
    <cellStyle name="Normal 7 2 2 3 2 2 3 2 2" xfId="14123"/>
    <cellStyle name="Normal 7 2 2 3 2 2 3 2 2 2" xfId="28501"/>
    <cellStyle name="Normal 7 2 2 3 2 2 3 2 2 2 2" xfId="57235"/>
    <cellStyle name="Normal 7 2 2 3 2 2 3 2 2 3" xfId="42911"/>
    <cellStyle name="Normal 7 2 2 3 2 2 3 2 3" xfId="21338"/>
    <cellStyle name="Normal 7 2 2 3 2 2 3 2 3 2" xfId="50073"/>
    <cellStyle name="Normal 7 2 2 3 2 2 3 2 4" xfId="35749"/>
    <cellStyle name="Normal 7 2 2 3 2 2 3 3" xfId="10536"/>
    <cellStyle name="Normal 7 2 2 3 2 2 3 3 2" xfId="24919"/>
    <cellStyle name="Normal 7 2 2 3 2 2 3 3 2 2" xfId="53654"/>
    <cellStyle name="Normal 7 2 2 3 2 2 3 3 3" xfId="39330"/>
    <cellStyle name="Normal 7 2 2 3 2 2 3 4" xfId="17756"/>
    <cellStyle name="Normal 7 2 2 3 2 2 3 4 2" xfId="46492"/>
    <cellStyle name="Normal 7 2 2 3 2 2 3 5" xfId="32168"/>
    <cellStyle name="Normal 7 2 2 3 2 2 4" xfId="5068"/>
    <cellStyle name="Normal 7 2 2 3 2 2 4 2" xfId="12333"/>
    <cellStyle name="Normal 7 2 2 3 2 2 4 2 2" xfId="26711"/>
    <cellStyle name="Normal 7 2 2 3 2 2 4 2 2 2" xfId="55445"/>
    <cellStyle name="Normal 7 2 2 3 2 2 4 2 3" xfId="41121"/>
    <cellStyle name="Normal 7 2 2 3 2 2 4 3" xfId="19548"/>
    <cellStyle name="Normal 7 2 2 3 2 2 4 3 2" xfId="48283"/>
    <cellStyle name="Normal 7 2 2 3 2 2 4 4" xfId="33959"/>
    <cellStyle name="Normal 7 2 2 3 2 2 5" xfId="8740"/>
    <cellStyle name="Normal 7 2 2 3 2 2 5 2" xfId="23129"/>
    <cellStyle name="Normal 7 2 2 3 2 2 5 2 2" xfId="51864"/>
    <cellStyle name="Normal 7 2 2 3 2 2 5 3" xfId="37540"/>
    <cellStyle name="Normal 7 2 2 3 2 2 6" xfId="15966"/>
    <cellStyle name="Normal 7 2 2 3 2 2 6 2" xfId="44702"/>
    <cellStyle name="Normal 7 2 2 3 2 2 7" xfId="30378"/>
    <cellStyle name="Normal 7 2 2 3 2 3" xfId="1860"/>
    <cellStyle name="Normal 7 2 2 3 2 3 2" xfId="3652"/>
    <cellStyle name="Normal 7 2 2 3 2 3 2 2" xfId="7311"/>
    <cellStyle name="Normal 7 2 2 3 2 3 2 2 2" xfId="14571"/>
    <cellStyle name="Normal 7 2 2 3 2 3 2 2 2 2" xfId="28949"/>
    <cellStyle name="Normal 7 2 2 3 2 3 2 2 2 2 2" xfId="57683"/>
    <cellStyle name="Normal 7 2 2 3 2 3 2 2 2 3" xfId="43359"/>
    <cellStyle name="Normal 7 2 2 3 2 3 2 2 3" xfId="21786"/>
    <cellStyle name="Normal 7 2 2 3 2 3 2 2 3 2" xfId="50521"/>
    <cellStyle name="Normal 7 2 2 3 2 3 2 2 4" xfId="36197"/>
    <cellStyle name="Normal 7 2 2 3 2 3 2 3" xfId="10984"/>
    <cellStyle name="Normal 7 2 2 3 2 3 2 3 2" xfId="25367"/>
    <cellStyle name="Normal 7 2 2 3 2 3 2 3 2 2" xfId="54102"/>
    <cellStyle name="Normal 7 2 2 3 2 3 2 3 3" xfId="39778"/>
    <cellStyle name="Normal 7 2 2 3 2 3 2 4" xfId="18204"/>
    <cellStyle name="Normal 7 2 2 3 2 3 2 4 2" xfId="46940"/>
    <cellStyle name="Normal 7 2 2 3 2 3 2 5" xfId="32616"/>
    <cellStyle name="Normal 7 2 2 3 2 3 3" xfId="5521"/>
    <cellStyle name="Normal 7 2 2 3 2 3 3 2" xfId="12781"/>
    <cellStyle name="Normal 7 2 2 3 2 3 3 2 2" xfId="27159"/>
    <cellStyle name="Normal 7 2 2 3 2 3 3 2 2 2" xfId="55893"/>
    <cellStyle name="Normal 7 2 2 3 2 3 3 2 3" xfId="41569"/>
    <cellStyle name="Normal 7 2 2 3 2 3 3 3" xfId="19996"/>
    <cellStyle name="Normal 7 2 2 3 2 3 3 3 2" xfId="48731"/>
    <cellStyle name="Normal 7 2 2 3 2 3 3 4" xfId="34407"/>
    <cellStyle name="Normal 7 2 2 3 2 3 4" xfId="9194"/>
    <cellStyle name="Normal 7 2 2 3 2 3 4 2" xfId="23577"/>
    <cellStyle name="Normal 7 2 2 3 2 3 4 2 2" xfId="52312"/>
    <cellStyle name="Normal 7 2 2 3 2 3 4 3" xfId="37988"/>
    <cellStyle name="Normal 7 2 2 3 2 3 5" xfId="16414"/>
    <cellStyle name="Normal 7 2 2 3 2 3 5 2" xfId="45150"/>
    <cellStyle name="Normal 7 2 2 3 2 3 6" xfId="30826"/>
    <cellStyle name="Normal 7 2 2 3 2 4" xfId="2756"/>
    <cellStyle name="Normal 7 2 2 3 2 4 2" xfId="6416"/>
    <cellStyle name="Normal 7 2 2 3 2 4 2 2" xfId="13676"/>
    <cellStyle name="Normal 7 2 2 3 2 4 2 2 2" xfId="28054"/>
    <cellStyle name="Normal 7 2 2 3 2 4 2 2 2 2" xfId="56788"/>
    <cellStyle name="Normal 7 2 2 3 2 4 2 2 3" xfId="42464"/>
    <cellStyle name="Normal 7 2 2 3 2 4 2 3" xfId="20891"/>
    <cellStyle name="Normal 7 2 2 3 2 4 2 3 2" xfId="49626"/>
    <cellStyle name="Normal 7 2 2 3 2 4 2 4" xfId="35302"/>
    <cellStyle name="Normal 7 2 2 3 2 4 3" xfId="10089"/>
    <cellStyle name="Normal 7 2 2 3 2 4 3 2" xfId="24472"/>
    <cellStyle name="Normal 7 2 2 3 2 4 3 2 2" xfId="53207"/>
    <cellStyle name="Normal 7 2 2 3 2 4 3 3" xfId="38883"/>
    <cellStyle name="Normal 7 2 2 3 2 4 4" xfId="17309"/>
    <cellStyle name="Normal 7 2 2 3 2 4 4 2" xfId="46045"/>
    <cellStyle name="Normal 7 2 2 3 2 4 5" xfId="31721"/>
    <cellStyle name="Normal 7 2 2 3 2 5" xfId="4621"/>
    <cellStyle name="Normal 7 2 2 3 2 5 2" xfId="11886"/>
    <cellStyle name="Normal 7 2 2 3 2 5 2 2" xfId="26264"/>
    <cellStyle name="Normal 7 2 2 3 2 5 2 2 2" xfId="54998"/>
    <cellStyle name="Normal 7 2 2 3 2 5 2 3" xfId="40674"/>
    <cellStyle name="Normal 7 2 2 3 2 5 3" xfId="19101"/>
    <cellStyle name="Normal 7 2 2 3 2 5 3 2" xfId="47836"/>
    <cellStyle name="Normal 7 2 2 3 2 5 4" xfId="33512"/>
    <cellStyle name="Normal 7 2 2 3 2 6" xfId="8293"/>
    <cellStyle name="Normal 7 2 2 3 2 6 2" xfId="22682"/>
    <cellStyle name="Normal 7 2 2 3 2 6 2 2" xfId="51417"/>
    <cellStyle name="Normal 7 2 2 3 2 6 3" xfId="37093"/>
    <cellStyle name="Normal 7 2 2 3 2 7" xfId="15519"/>
    <cellStyle name="Normal 7 2 2 3 2 7 2" xfId="44255"/>
    <cellStyle name="Normal 7 2 2 3 2 8" xfId="29931"/>
    <cellStyle name="Normal 7 2 2 3 3" xfId="1100"/>
    <cellStyle name="Normal 7 2 2 3 3 2" xfId="2083"/>
    <cellStyle name="Normal 7 2 2 3 3 2 2" xfId="3875"/>
    <cellStyle name="Normal 7 2 2 3 3 2 2 2" xfId="7534"/>
    <cellStyle name="Normal 7 2 2 3 3 2 2 2 2" xfId="14794"/>
    <cellStyle name="Normal 7 2 2 3 3 2 2 2 2 2" xfId="29172"/>
    <cellStyle name="Normal 7 2 2 3 3 2 2 2 2 2 2" xfId="57906"/>
    <cellStyle name="Normal 7 2 2 3 3 2 2 2 2 3" xfId="43582"/>
    <cellStyle name="Normal 7 2 2 3 3 2 2 2 3" xfId="22009"/>
    <cellStyle name="Normal 7 2 2 3 3 2 2 2 3 2" xfId="50744"/>
    <cellStyle name="Normal 7 2 2 3 3 2 2 2 4" xfId="36420"/>
    <cellStyle name="Normal 7 2 2 3 3 2 2 3" xfId="11207"/>
    <cellStyle name="Normal 7 2 2 3 3 2 2 3 2" xfId="25590"/>
    <cellStyle name="Normal 7 2 2 3 3 2 2 3 2 2" xfId="54325"/>
    <cellStyle name="Normal 7 2 2 3 3 2 2 3 3" xfId="40001"/>
    <cellStyle name="Normal 7 2 2 3 3 2 2 4" xfId="18427"/>
    <cellStyle name="Normal 7 2 2 3 3 2 2 4 2" xfId="47163"/>
    <cellStyle name="Normal 7 2 2 3 3 2 2 5" xfId="32839"/>
    <cellStyle name="Normal 7 2 2 3 3 2 3" xfId="5744"/>
    <cellStyle name="Normal 7 2 2 3 3 2 3 2" xfId="13004"/>
    <cellStyle name="Normal 7 2 2 3 3 2 3 2 2" xfId="27382"/>
    <cellStyle name="Normal 7 2 2 3 3 2 3 2 2 2" xfId="56116"/>
    <cellStyle name="Normal 7 2 2 3 3 2 3 2 3" xfId="41792"/>
    <cellStyle name="Normal 7 2 2 3 3 2 3 3" xfId="20219"/>
    <cellStyle name="Normal 7 2 2 3 3 2 3 3 2" xfId="48954"/>
    <cellStyle name="Normal 7 2 2 3 3 2 3 4" xfId="34630"/>
    <cellStyle name="Normal 7 2 2 3 3 2 4" xfId="9417"/>
    <cellStyle name="Normal 7 2 2 3 3 2 4 2" xfId="23800"/>
    <cellStyle name="Normal 7 2 2 3 3 2 4 2 2" xfId="52535"/>
    <cellStyle name="Normal 7 2 2 3 3 2 4 3" xfId="38211"/>
    <cellStyle name="Normal 7 2 2 3 3 2 5" xfId="16637"/>
    <cellStyle name="Normal 7 2 2 3 3 2 5 2" xfId="45373"/>
    <cellStyle name="Normal 7 2 2 3 3 2 6" xfId="31049"/>
    <cellStyle name="Normal 7 2 2 3 3 3" xfId="2979"/>
    <cellStyle name="Normal 7 2 2 3 3 3 2" xfId="6639"/>
    <cellStyle name="Normal 7 2 2 3 3 3 2 2" xfId="13899"/>
    <cellStyle name="Normal 7 2 2 3 3 3 2 2 2" xfId="28277"/>
    <cellStyle name="Normal 7 2 2 3 3 3 2 2 2 2" xfId="57011"/>
    <cellStyle name="Normal 7 2 2 3 3 3 2 2 3" xfId="42687"/>
    <cellStyle name="Normal 7 2 2 3 3 3 2 3" xfId="21114"/>
    <cellStyle name="Normal 7 2 2 3 3 3 2 3 2" xfId="49849"/>
    <cellStyle name="Normal 7 2 2 3 3 3 2 4" xfId="35525"/>
    <cellStyle name="Normal 7 2 2 3 3 3 3" xfId="10312"/>
    <cellStyle name="Normal 7 2 2 3 3 3 3 2" xfId="24695"/>
    <cellStyle name="Normal 7 2 2 3 3 3 3 2 2" xfId="53430"/>
    <cellStyle name="Normal 7 2 2 3 3 3 3 3" xfId="39106"/>
    <cellStyle name="Normal 7 2 2 3 3 3 4" xfId="17532"/>
    <cellStyle name="Normal 7 2 2 3 3 3 4 2" xfId="46268"/>
    <cellStyle name="Normal 7 2 2 3 3 3 5" xfId="31944"/>
    <cellStyle name="Normal 7 2 2 3 3 4" xfId="4844"/>
    <cellStyle name="Normal 7 2 2 3 3 4 2" xfId="12109"/>
    <cellStyle name="Normal 7 2 2 3 3 4 2 2" xfId="26487"/>
    <cellStyle name="Normal 7 2 2 3 3 4 2 2 2" xfId="55221"/>
    <cellStyle name="Normal 7 2 2 3 3 4 2 3" xfId="40897"/>
    <cellStyle name="Normal 7 2 2 3 3 4 3" xfId="19324"/>
    <cellStyle name="Normal 7 2 2 3 3 4 3 2" xfId="48059"/>
    <cellStyle name="Normal 7 2 2 3 3 4 4" xfId="33735"/>
    <cellStyle name="Normal 7 2 2 3 3 5" xfId="8516"/>
    <cellStyle name="Normal 7 2 2 3 3 5 2" xfId="22905"/>
    <cellStyle name="Normal 7 2 2 3 3 5 2 2" xfId="51640"/>
    <cellStyle name="Normal 7 2 2 3 3 5 3" xfId="37316"/>
    <cellStyle name="Normal 7 2 2 3 3 6" xfId="15742"/>
    <cellStyle name="Normal 7 2 2 3 3 6 2" xfId="44478"/>
    <cellStyle name="Normal 7 2 2 3 3 7" xfId="30154"/>
    <cellStyle name="Normal 7 2 2 3 4" xfId="1632"/>
    <cellStyle name="Normal 7 2 2 3 4 2" xfId="3428"/>
    <cellStyle name="Normal 7 2 2 3 4 2 2" xfId="7087"/>
    <cellStyle name="Normal 7 2 2 3 4 2 2 2" xfId="14347"/>
    <cellStyle name="Normal 7 2 2 3 4 2 2 2 2" xfId="28725"/>
    <cellStyle name="Normal 7 2 2 3 4 2 2 2 2 2" xfId="57459"/>
    <cellStyle name="Normal 7 2 2 3 4 2 2 2 3" xfId="43135"/>
    <cellStyle name="Normal 7 2 2 3 4 2 2 3" xfId="21562"/>
    <cellStyle name="Normal 7 2 2 3 4 2 2 3 2" xfId="50297"/>
    <cellStyle name="Normal 7 2 2 3 4 2 2 4" xfId="35973"/>
    <cellStyle name="Normal 7 2 2 3 4 2 3" xfId="10760"/>
    <cellStyle name="Normal 7 2 2 3 4 2 3 2" xfId="25143"/>
    <cellStyle name="Normal 7 2 2 3 4 2 3 2 2" xfId="53878"/>
    <cellStyle name="Normal 7 2 2 3 4 2 3 3" xfId="39554"/>
    <cellStyle name="Normal 7 2 2 3 4 2 4" xfId="17980"/>
    <cellStyle name="Normal 7 2 2 3 4 2 4 2" xfId="46716"/>
    <cellStyle name="Normal 7 2 2 3 4 2 5" xfId="32392"/>
    <cellStyle name="Normal 7 2 2 3 4 3" xfId="5297"/>
    <cellStyle name="Normal 7 2 2 3 4 3 2" xfId="12557"/>
    <cellStyle name="Normal 7 2 2 3 4 3 2 2" xfId="26935"/>
    <cellStyle name="Normal 7 2 2 3 4 3 2 2 2" xfId="55669"/>
    <cellStyle name="Normal 7 2 2 3 4 3 2 3" xfId="41345"/>
    <cellStyle name="Normal 7 2 2 3 4 3 3" xfId="19772"/>
    <cellStyle name="Normal 7 2 2 3 4 3 3 2" xfId="48507"/>
    <cellStyle name="Normal 7 2 2 3 4 3 4" xfId="34183"/>
    <cellStyle name="Normal 7 2 2 3 4 4" xfId="8970"/>
    <cellStyle name="Normal 7 2 2 3 4 4 2" xfId="23353"/>
    <cellStyle name="Normal 7 2 2 3 4 4 2 2" xfId="52088"/>
    <cellStyle name="Normal 7 2 2 3 4 4 3" xfId="37764"/>
    <cellStyle name="Normal 7 2 2 3 4 5" xfId="16190"/>
    <cellStyle name="Normal 7 2 2 3 4 5 2" xfId="44926"/>
    <cellStyle name="Normal 7 2 2 3 4 6" xfId="30602"/>
    <cellStyle name="Normal 7 2 2 3 5" xfId="2532"/>
    <cellStyle name="Normal 7 2 2 3 5 2" xfId="6192"/>
    <cellStyle name="Normal 7 2 2 3 5 2 2" xfId="13452"/>
    <cellStyle name="Normal 7 2 2 3 5 2 2 2" xfId="27830"/>
    <cellStyle name="Normal 7 2 2 3 5 2 2 2 2" xfId="56564"/>
    <cellStyle name="Normal 7 2 2 3 5 2 2 3" xfId="42240"/>
    <cellStyle name="Normal 7 2 2 3 5 2 3" xfId="20667"/>
    <cellStyle name="Normal 7 2 2 3 5 2 3 2" xfId="49402"/>
    <cellStyle name="Normal 7 2 2 3 5 2 4" xfId="35078"/>
    <cellStyle name="Normal 7 2 2 3 5 3" xfId="9865"/>
    <cellStyle name="Normal 7 2 2 3 5 3 2" xfId="24248"/>
    <cellStyle name="Normal 7 2 2 3 5 3 2 2" xfId="52983"/>
    <cellStyle name="Normal 7 2 2 3 5 3 3" xfId="38659"/>
    <cellStyle name="Normal 7 2 2 3 5 4" xfId="17085"/>
    <cellStyle name="Normal 7 2 2 3 5 4 2" xfId="45821"/>
    <cellStyle name="Normal 7 2 2 3 5 5" xfId="31497"/>
    <cellStyle name="Normal 7 2 2 3 6" xfId="4395"/>
    <cellStyle name="Normal 7 2 2 3 6 2" xfId="11662"/>
    <cellStyle name="Normal 7 2 2 3 6 2 2" xfId="26040"/>
    <cellStyle name="Normal 7 2 2 3 6 2 2 2" xfId="54774"/>
    <cellStyle name="Normal 7 2 2 3 6 2 3" xfId="40450"/>
    <cellStyle name="Normal 7 2 2 3 6 3" xfId="18877"/>
    <cellStyle name="Normal 7 2 2 3 6 3 2" xfId="47612"/>
    <cellStyle name="Normal 7 2 2 3 6 4" xfId="33288"/>
    <cellStyle name="Normal 7 2 2 3 7" xfId="8066"/>
    <cellStyle name="Normal 7 2 2 3 7 2" xfId="22458"/>
    <cellStyle name="Normal 7 2 2 3 7 2 2" xfId="51193"/>
    <cellStyle name="Normal 7 2 2 3 7 3" xfId="36869"/>
    <cellStyle name="Normal 7 2 2 3 8" xfId="15295"/>
    <cellStyle name="Normal 7 2 2 3 8 2" xfId="44031"/>
    <cellStyle name="Normal 7 2 2 3 9" xfId="29707"/>
    <cellStyle name="Normal 7 2 2 4" xfId="762"/>
    <cellStyle name="Normal 7 2 2 4 2" xfId="1212"/>
    <cellStyle name="Normal 7 2 2 4 2 2" xfId="2195"/>
    <cellStyle name="Normal 7 2 2 4 2 2 2" xfId="3987"/>
    <cellStyle name="Normal 7 2 2 4 2 2 2 2" xfId="7646"/>
    <cellStyle name="Normal 7 2 2 4 2 2 2 2 2" xfId="14906"/>
    <cellStyle name="Normal 7 2 2 4 2 2 2 2 2 2" xfId="29284"/>
    <cellStyle name="Normal 7 2 2 4 2 2 2 2 2 2 2" xfId="58018"/>
    <cellStyle name="Normal 7 2 2 4 2 2 2 2 2 3" xfId="43694"/>
    <cellStyle name="Normal 7 2 2 4 2 2 2 2 3" xfId="22121"/>
    <cellStyle name="Normal 7 2 2 4 2 2 2 2 3 2" xfId="50856"/>
    <cellStyle name="Normal 7 2 2 4 2 2 2 2 4" xfId="36532"/>
    <cellStyle name="Normal 7 2 2 4 2 2 2 3" xfId="11319"/>
    <cellStyle name="Normal 7 2 2 4 2 2 2 3 2" xfId="25702"/>
    <cellStyle name="Normal 7 2 2 4 2 2 2 3 2 2" xfId="54437"/>
    <cellStyle name="Normal 7 2 2 4 2 2 2 3 3" xfId="40113"/>
    <cellStyle name="Normal 7 2 2 4 2 2 2 4" xfId="18539"/>
    <cellStyle name="Normal 7 2 2 4 2 2 2 4 2" xfId="47275"/>
    <cellStyle name="Normal 7 2 2 4 2 2 2 5" xfId="32951"/>
    <cellStyle name="Normal 7 2 2 4 2 2 3" xfId="5856"/>
    <cellStyle name="Normal 7 2 2 4 2 2 3 2" xfId="13116"/>
    <cellStyle name="Normal 7 2 2 4 2 2 3 2 2" xfId="27494"/>
    <cellStyle name="Normal 7 2 2 4 2 2 3 2 2 2" xfId="56228"/>
    <cellStyle name="Normal 7 2 2 4 2 2 3 2 3" xfId="41904"/>
    <cellStyle name="Normal 7 2 2 4 2 2 3 3" xfId="20331"/>
    <cellStyle name="Normal 7 2 2 4 2 2 3 3 2" xfId="49066"/>
    <cellStyle name="Normal 7 2 2 4 2 2 3 4" xfId="34742"/>
    <cellStyle name="Normal 7 2 2 4 2 2 4" xfId="9529"/>
    <cellStyle name="Normal 7 2 2 4 2 2 4 2" xfId="23912"/>
    <cellStyle name="Normal 7 2 2 4 2 2 4 2 2" xfId="52647"/>
    <cellStyle name="Normal 7 2 2 4 2 2 4 3" xfId="38323"/>
    <cellStyle name="Normal 7 2 2 4 2 2 5" xfId="16749"/>
    <cellStyle name="Normal 7 2 2 4 2 2 5 2" xfId="45485"/>
    <cellStyle name="Normal 7 2 2 4 2 2 6" xfId="31161"/>
    <cellStyle name="Normal 7 2 2 4 2 3" xfId="3091"/>
    <cellStyle name="Normal 7 2 2 4 2 3 2" xfId="6751"/>
    <cellStyle name="Normal 7 2 2 4 2 3 2 2" xfId="14011"/>
    <cellStyle name="Normal 7 2 2 4 2 3 2 2 2" xfId="28389"/>
    <cellStyle name="Normal 7 2 2 4 2 3 2 2 2 2" xfId="57123"/>
    <cellStyle name="Normal 7 2 2 4 2 3 2 2 3" xfId="42799"/>
    <cellStyle name="Normal 7 2 2 4 2 3 2 3" xfId="21226"/>
    <cellStyle name="Normal 7 2 2 4 2 3 2 3 2" xfId="49961"/>
    <cellStyle name="Normal 7 2 2 4 2 3 2 4" xfId="35637"/>
    <cellStyle name="Normal 7 2 2 4 2 3 3" xfId="10424"/>
    <cellStyle name="Normal 7 2 2 4 2 3 3 2" xfId="24807"/>
    <cellStyle name="Normal 7 2 2 4 2 3 3 2 2" xfId="53542"/>
    <cellStyle name="Normal 7 2 2 4 2 3 3 3" xfId="39218"/>
    <cellStyle name="Normal 7 2 2 4 2 3 4" xfId="17644"/>
    <cellStyle name="Normal 7 2 2 4 2 3 4 2" xfId="46380"/>
    <cellStyle name="Normal 7 2 2 4 2 3 5" xfId="32056"/>
    <cellStyle name="Normal 7 2 2 4 2 4" xfId="4956"/>
    <cellStyle name="Normal 7 2 2 4 2 4 2" xfId="12221"/>
    <cellStyle name="Normal 7 2 2 4 2 4 2 2" xfId="26599"/>
    <cellStyle name="Normal 7 2 2 4 2 4 2 2 2" xfId="55333"/>
    <cellStyle name="Normal 7 2 2 4 2 4 2 3" xfId="41009"/>
    <cellStyle name="Normal 7 2 2 4 2 4 3" xfId="19436"/>
    <cellStyle name="Normal 7 2 2 4 2 4 3 2" xfId="48171"/>
    <cellStyle name="Normal 7 2 2 4 2 4 4" xfId="33847"/>
    <cellStyle name="Normal 7 2 2 4 2 5" xfId="8628"/>
    <cellStyle name="Normal 7 2 2 4 2 5 2" xfId="23017"/>
    <cellStyle name="Normal 7 2 2 4 2 5 2 2" xfId="51752"/>
    <cellStyle name="Normal 7 2 2 4 2 5 3" xfId="37428"/>
    <cellStyle name="Normal 7 2 2 4 2 6" xfId="15854"/>
    <cellStyle name="Normal 7 2 2 4 2 6 2" xfId="44590"/>
    <cellStyle name="Normal 7 2 2 4 2 7" xfId="30266"/>
    <cellStyle name="Normal 7 2 2 4 3" xfId="1748"/>
    <cellStyle name="Normal 7 2 2 4 3 2" xfId="3540"/>
    <cellStyle name="Normal 7 2 2 4 3 2 2" xfId="7199"/>
    <cellStyle name="Normal 7 2 2 4 3 2 2 2" xfId="14459"/>
    <cellStyle name="Normal 7 2 2 4 3 2 2 2 2" xfId="28837"/>
    <cellStyle name="Normal 7 2 2 4 3 2 2 2 2 2" xfId="57571"/>
    <cellStyle name="Normal 7 2 2 4 3 2 2 2 3" xfId="43247"/>
    <cellStyle name="Normal 7 2 2 4 3 2 2 3" xfId="21674"/>
    <cellStyle name="Normal 7 2 2 4 3 2 2 3 2" xfId="50409"/>
    <cellStyle name="Normal 7 2 2 4 3 2 2 4" xfId="36085"/>
    <cellStyle name="Normal 7 2 2 4 3 2 3" xfId="10872"/>
    <cellStyle name="Normal 7 2 2 4 3 2 3 2" xfId="25255"/>
    <cellStyle name="Normal 7 2 2 4 3 2 3 2 2" xfId="53990"/>
    <cellStyle name="Normal 7 2 2 4 3 2 3 3" xfId="39666"/>
    <cellStyle name="Normal 7 2 2 4 3 2 4" xfId="18092"/>
    <cellStyle name="Normal 7 2 2 4 3 2 4 2" xfId="46828"/>
    <cellStyle name="Normal 7 2 2 4 3 2 5" xfId="32504"/>
    <cellStyle name="Normal 7 2 2 4 3 3" xfId="5409"/>
    <cellStyle name="Normal 7 2 2 4 3 3 2" xfId="12669"/>
    <cellStyle name="Normal 7 2 2 4 3 3 2 2" xfId="27047"/>
    <cellStyle name="Normal 7 2 2 4 3 3 2 2 2" xfId="55781"/>
    <cellStyle name="Normal 7 2 2 4 3 3 2 3" xfId="41457"/>
    <cellStyle name="Normal 7 2 2 4 3 3 3" xfId="19884"/>
    <cellStyle name="Normal 7 2 2 4 3 3 3 2" xfId="48619"/>
    <cellStyle name="Normal 7 2 2 4 3 3 4" xfId="34295"/>
    <cellStyle name="Normal 7 2 2 4 3 4" xfId="9082"/>
    <cellStyle name="Normal 7 2 2 4 3 4 2" xfId="23465"/>
    <cellStyle name="Normal 7 2 2 4 3 4 2 2" xfId="52200"/>
    <cellStyle name="Normal 7 2 2 4 3 4 3" xfId="37876"/>
    <cellStyle name="Normal 7 2 2 4 3 5" xfId="16302"/>
    <cellStyle name="Normal 7 2 2 4 3 5 2" xfId="45038"/>
    <cellStyle name="Normal 7 2 2 4 3 6" xfId="30714"/>
    <cellStyle name="Normal 7 2 2 4 4" xfId="2644"/>
    <cellStyle name="Normal 7 2 2 4 4 2" xfId="6304"/>
    <cellStyle name="Normal 7 2 2 4 4 2 2" xfId="13564"/>
    <cellStyle name="Normal 7 2 2 4 4 2 2 2" xfId="27942"/>
    <cellStyle name="Normal 7 2 2 4 4 2 2 2 2" xfId="56676"/>
    <cellStyle name="Normal 7 2 2 4 4 2 2 3" xfId="42352"/>
    <cellStyle name="Normal 7 2 2 4 4 2 3" xfId="20779"/>
    <cellStyle name="Normal 7 2 2 4 4 2 3 2" xfId="49514"/>
    <cellStyle name="Normal 7 2 2 4 4 2 4" xfId="35190"/>
    <cellStyle name="Normal 7 2 2 4 4 3" xfId="9977"/>
    <cellStyle name="Normal 7 2 2 4 4 3 2" xfId="24360"/>
    <cellStyle name="Normal 7 2 2 4 4 3 2 2" xfId="53095"/>
    <cellStyle name="Normal 7 2 2 4 4 3 3" xfId="38771"/>
    <cellStyle name="Normal 7 2 2 4 4 4" xfId="17197"/>
    <cellStyle name="Normal 7 2 2 4 4 4 2" xfId="45933"/>
    <cellStyle name="Normal 7 2 2 4 4 5" xfId="31609"/>
    <cellStyle name="Normal 7 2 2 4 5" xfId="4508"/>
    <cellStyle name="Normal 7 2 2 4 5 2" xfId="11774"/>
    <cellStyle name="Normal 7 2 2 4 5 2 2" xfId="26152"/>
    <cellStyle name="Normal 7 2 2 4 5 2 2 2" xfId="54886"/>
    <cellStyle name="Normal 7 2 2 4 5 2 3" xfId="40562"/>
    <cellStyle name="Normal 7 2 2 4 5 3" xfId="18989"/>
    <cellStyle name="Normal 7 2 2 4 5 3 2" xfId="47724"/>
    <cellStyle name="Normal 7 2 2 4 5 4" xfId="33400"/>
    <cellStyle name="Normal 7 2 2 4 6" xfId="8181"/>
    <cellStyle name="Normal 7 2 2 4 6 2" xfId="22570"/>
    <cellStyle name="Normal 7 2 2 4 6 2 2" xfId="51305"/>
    <cellStyle name="Normal 7 2 2 4 6 3" xfId="36981"/>
    <cellStyle name="Normal 7 2 2 4 7" xfId="15407"/>
    <cellStyle name="Normal 7 2 2 4 7 2" xfId="44143"/>
    <cellStyle name="Normal 7 2 2 4 8" xfId="29819"/>
    <cellStyle name="Normal 7 2 2 5" xfId="988"/>
    <cellStyle name="Normal 7 2 2 5 2" xfId="1971"/>
    <cellStyle name="Normal 7 2 2 5 2 2" xfId="3763"/>
    <cellStyle name="Normal 7 2 2 5 2 2 2" xfId="7422"/>
    <cellStyle name="Normal 7 2 2 5 2 2 2 2" xfId="14682"/>
    <cellStyle name="Normal 7 2 2 5 2 2 2 2 2" xfId="29060"/>
    <cellStyle name="Normal 7 2 2 5 2 2 2 2 2 2" xfId="57794"/>
    <cellStyle name="Normal 7 2 2 5 2 2 2 2 3" xfId="43470"/>
    <cellStyle name="Normal 7 2 2 5 2 2 2 3" xfId="21897"/>
    <cellStyle name="Normal 7 2 2 5 2 2 2 3 2" xfId="50632"/>
    <cellStyle name="Normal 7 2 2 5 2 2 2 4" xfId="36308"/>
    <cellStyle name="Normal 7 2 2 5 2 2 3" xfId="11095"/>
    <cellStyle name="Normal 7 2 2 5 2 2 3 2" xfId="25478"/>
    <cellStyle name="Normal 7 2 2 5 2 2 3 2 2" xfId="54213"/>
    <cellStyle name="Normal 7 2 2 5 2 2 3 3" xfId="39889"/>
    <cellStyle name="Normal 7 2 2 5 2 2 4" xfId="18315"/>
    <cellStyle name="Normal 7 2 2 5 2 2 4 2" xfId="47051"/>
    <cellStyle name="Normal 7 2 2 5 2 2 5" xfId="32727"/>
    <cellStyle name="Normal 7 2 2 5 2 3" xfId="5632"/>
    <cellStyle name="Normal 7 2 2 5 2 3 2" xfId="12892"/>
    <cellStyle name="Normal 7 2 2 5 2 3 2 2" xfId="27270"/>
    <cellStyle name="Normal 7 2 2 5 2 3 2 2 2" xfId="56004"/>
    <cellStyle name="Normal 7 2 2 5 2 3 2 3" xfId="41680"/>
    <cellStyle name="Normal 7 2 2 5 2 3 3" xfId="20107"/>
    <cellStyle name="Normal 7 2 2 5 2 3 3 2" xfId="48842"/>
    <cellStyle name="Normal 7 2 2 5 2 3 4" xfId="34518"/>
    <cellStyle name="Normal 7 2 2 5 2 4" xfId="9305"/>
    <cellStyle name="Normal 7 2 2 5 2 4 2" xfId="23688"/>
    <cellStyle name="Normal 7 2 2 5 2 4 2 2" xfId="52423"/>
    <cellStyle name="Normal 7 2 2 5 2 4 3" xfId="38099"/>
    <cellStyle name="Normal 7 2 2 5 2 5" xfId="16525"/>
    <cellStyle name="Normal 7 2 2 5 2 5 2" xfId="45261"/>
    <cellStyle name="Normal 7 2 2 5 2 6" xfId="30937"/>
    <cellStyle name="Normal 7 2 2 5 3" xfId="2867"/>
    <cellStyle name="Normal 7 2 2 5 3 2" xfId="6527"/>
    <cellStyle name="Normal 7 2 2 5 3 2 2" xfId="13787"/>
    <cellStyle name="Normal 7 2 2 5 3 2 2 2" xfId="28165"/>
    <cellStyle name="Normal 7 2 2 5 3 2 2 2 2" xfId="56899"/>
    <cellStyle name="Normal 7 2 2 5 3 2 2 3" xfId="42575"/>
    <cellStyle name="Normal 7 2 2 5 3 2 3" xfId="21002"/>
    <cellStyle name="Normal 7 2 2 5 3 2 3 2" xfId="49737"/>
    <cellStyle name="Normal 7 2 2 5 3 2 4" xfId="35413"/>
    <cellStyle name="Normal 7 2 2 5 3 3" xfId="10200"/>
    <cellStyle name="Normal 7 2 2 5 3 3 2" xfId="24583"/>
    <cellStyle name="Normal 7 2 2 5 3 3 2 2" xfId="53318"/>
    <cellStyle name="Normal 7 2 2 5 3 3 3" xfId="38994"/>
    <cellStyle name="Normal 7 2 2 5 3 4" xfId="17420"/>
    <cellStyle name="Normal 7 2 2 5 3 4 2" xfId="46156"/>
    <cellStyle name="Normal 7 2 2 5 3 5" xfId="31832"/>
    <cellStyle name="Normal 7 2 2 5 4" xfId="4732"/>
    <cellStyle name="Normal 7 2 2 5 4 2" xfId="11997"/>
    <cellStyle name="Normal 7 2 2 5 4 2 2" xfId="26375"/>
    <cellStyle name="Normal 7 2 2 5 4 2 2 2" xfId="55109"/>
    <cellStyle name="Normal 7 2 2 5 4 2 3" xfId="40785"/>
    <cellStyle name="Normal 7 2 2 5 4 3" xfId="19212"/>
    <cellStyle name="Normal 7 2 2 5 4 3 2" xfId="47947"/>
    <cellStyle name="Normal 7 2 2 5 4 4" xfId="33623"/>
    <cellStyle name="Normal 7 2 2 5 5" xfId="8404"/>
    <cellStyle name="Normal 7 2 2 5 5 2" xfId="22793"/>
    <cellStyle name="Normal 7 2 2 5 5 2 2" xfId="51528"/>
    <cellStyle name="Normal 7 2 2 5 5 3" xfId="37204"/>
    <cellStyle name="Normal 7 2 2 5 6" xfId="15630"/>
    <cellStyle name="Normal 7 2 2 5 6 2" xfId="44366"/>
    <cellStyle name="Normal 7 2 2 5 7" xfId="30042"/>
    <cellStyle name="Normal 7 2 2 6" xfId="1507"/>
    <cellStyle name="Normal 7 2 2 6 2" xfId="3316"/>
    <cellStyle name="Normal 7 2 2 6 2 2" xfId="6975"/>
    <cellStyle name="Normal 7 2 2 6 2 2 2" xfId="14235"/>
    <cellStyle name="Normal 7 2 2 6 2 2 2 2" xfId="28613"/>
    <cellStyle name="Normal 7 2 2 6 2 2 2 2 2" xfId="57347"/>
    <cellStyle name="Normal 7 2 2 6 2 2 2 3" xfId="43023"/>
    <cellStyle name="Normal 7 2 2 6 2 2 3" xfId="21450"/>
    <cellStyle name="Normal 7 2 2 6 2 2 3 2" xfId="50185"/>
    <cellStyle name="Normal 7 2 2 6 2 2 4" xfId="35861"/>
    <cellStyle name="Normal 7 2 2 6 2 3" xfId="10648"/>
    <cellStyle name="Normal 7 2 2 6 2 3 2" xfId="25031"/>
    <cellStyle name="Normal 7 2 2 6 2 3 2 2" xfId="53766"/>
    <cellStyle name="Normal 7 2 2 6 2 3 3" xfId="39442"/>
    <cellStyle name="Normal 7 2 2 6 2 4" xfId="17868"/>
    <cellStyle name="Normal 7 2 2 6 2 4 2" xfId="46604"/>
    <cellStyle name="Normal 7 2 2 6 2 5" xfId="32280"/>
    <cellStyle name="Normal 7 2 2 6 3" xfId="5184"/>
    <cellStyle name="Normal 7 2 2 6 3 2" xfId="12445"/>
    <cellStyle name="Normal 7 2 2 6 3 2 2" xfId="26823"/>
    <cellStyle name="Normal 7 2 2 6 3 2 2 2" xfId="55557"/>
    <cellStyle name="Normal 7 2 2 6 3 2 3" xfId="41233"/>
    <cellStyle name="Normal 7 2 2 6 3 3" xfId="19660"/>
    <cellStyle name="Normal 7 2 2 6 3 3 2" xfId="48395"/>
    <cellStyle name="Normal 7 2 2 6 3 4" xfId="34071"/>
    <cellStyle name="Normal 7 2 2 6 4" xfId="8858"/>
    <cellStyle name="Normal 7 2 2 6 4 2" xfId="23241"/>
    <cellStyle name="Normal 7 2 2 6 4 2 2" xfId="51976"/>
    <cellStyle name="Normal 7 2 2 6 4 3" xfId="37652"/>
    <cellStyle name="Normal 7 2 2 6 5" xfId="16078"/>
    <cellStyle name="Normal 7 2 2 6 5 2" xfId="44814"/>
    <cellStyle name="Normal 7 2 2 6 6" xfId="30490"/>
    <cellStyle name="Normal 7 2 2 7" xfId="2420"/>
    <cellStyle name="Normal 7 2 2 7 2" xfId="6080"/>
    <cellStyle name="Normal 7 2 2 7 2 2" xfId="13340"/>
    <cellStyle name="Normal 7 2 2 7 2 2 2" xfId="27718"/>
    <cellStyle name="Normal 7 2 2 7 2 2 2 2" xfId="56452"/>
    <cellStyle name="Normal 7 2 2 7 2 2 3" xfId="42128"/>
    <cellStyle name="Normal 7 2 2 7 2 3" xfId="20555"/>
    <cellStyle name="Normal 7 2 2 7 2 3 2" xfId="49290"/>
    <cellStyle name="Normal 7 2 2 7 2 4" xfId="34966"/>
    <cellStyle name="Normal 7 2 2 7 3" xfId="9753"/>
    <cellStyle name="Normal 7 2 2 7 3 2" xfId="24136"/>
    <cellStyle name="Normal 7 2 2 7 3 2 2" xfId="52871"/>
    <cellStyle name="Normal 7 2 2 7 3 3" xfId="38547"/>
    <cellStyle name="Normal 7 2 2 7 4" xfId="16973"/>
    <cellStyle name="Normal 7 2 2 7 4 2" xfId="45709"/>
    <cellStyle name="Normal 7 2 2 7 5" xfId="31385"/>
    <cellStyle name="Normal 7 2 2 8" xfId="4277"/>
    <cellStyle name="Normal 7 2 2 8 2" xfId="11549"/>
    <cellStyle name="Normal 7 2 2 8 2 2" xfId="25928"/>
    <cellStyle name="Normal 7 2 2 8 2 2 2" xfId="54662"/>
    <cellStyle name="Normal 7 2 2 8 2 3" xfId="40338"/>
    <cellStyle name="Normal 7 2 2 8 3" xfId="18765"/>
    <cellStyle name="Normal 7 2 2 8 3 2" xfId="47500"/>
    <cellStyle name="Normal 7 2 2 8 4" xfId="33176"/>
    <cellStyle name="Normal 7 2 2 9" xfId="7945"/>
    <cellStyle name="Normal 7 2 2 9 2" xfId="22346"/>
    <cellStyle name="Normal 7 2 2 9 2 2" xfId="51081"/>
    <cellStyle name="Normal 7 2 2 9 3" xfId="36757"/>
    <cellStyle name="Normal 7 2 3" xfId="433"/>
    <cellStyle name="Normal 7 2 3 10" xfId="29623"/>
    <cellStyle name="Normal 7 2 3 2" xfId="633"/>
    <cellStyle name="Normal 7 2 3 2 2" xfId="905"/>
    <cellStyle name="Normal 7 2 3 2 2 2" xfId="1352"/>
    <cellStyle name="Normal 7 2 3 2 2 2 2" xfId="2335"/>
    <cellStyle name="Normal 7 2 3 2 2 2 2 2" xfId="4127"/>
    <cellStyle name="Normal 7 2 3 2 2 2 2 2 2" xfId="7786"/>
    <cellStyle name="Normal 7 2 3 2 2 2 2 2 2 2" xfId="15046"/>
    <cellStyle name="Normal 7 2 3 2 2 2 2 2 2 2 2" xfId="29424"/>
    <cellStyle name="Normal 7 2 3 2 2 2 2 2 2 2 2 2" xfId="58158"/>
    <cellStyle name="Normal 7 2 3 2 2 2 2 2 2 2 3" xfId="43834"/>
    <cellStyle name="Normal 7 2 3 2 2 2 2 2 2 3" xfId="22261"/>
    <cellStyle name="Normal 7 2 3 2 2 2 2 2 2 3 2" xfId="50996"/>
    <cellStyle name="Normal 7 2 3 2 2 2 2 2 2 4" xfId="36672"/>
    <cellStyle name="Normal 7 2 3 2 2 2 2 2 3" xfId="11459"/>
    <cellStyle name="Normal 7 2 3 2 2 2 2 2 3 2" xfId="25842"/>
    <cellStyle name="Normal 7 2 3 2 2 2 2 2 3 2 2" xfId="54577"/>
    <cellStyle name="Normal 7 2 3 2 2 2 2 2 3 3" xfId="40253"/>
    <cellStyle name="Normal 7 2 3 2 2 2 2 2 4" xfId="18679"/>
    <cellStyle name="Normal 7 2 3 2 2 2 2 2 4 2" xfId="47415"/>
    <cellStyle name="Normal 7 2 3 2 2 2 2 2 5" xfId="33091"/>
    <cellStyle name="Normal 7 2 3 2 2 2 2 3" xfId="5996"/>
    <cellStyle name="Normal 7 2 3 2 2 2 2 3 2" xfId="13256"/>
    <cellStyle name="Normal 7 2 3 2 2 2 2 3 2 2" xfId="27634"/>
    <cellStyle name="Normal 7 2 3 2 2 2 2 3 2 2 2" xfId="56368"/>
    <cellStyle name="Normal 7 2 3 2 2 2 2 3 2 3" xfId="42044"/>
    <cellStyle name="Normal 7 2 3 2 2 2 2 3 3" xfId="20471"/>
    <cellStyle name="Normal 7 2 3 2 2 2 2 3 3 2" xfId="49206"/>
    <cellStyle name="Normal 7 2 3 2 2 2 2 3 4" xfId="34882"/>
    <cellStyle name="Normal 7 2 3 2 2 2 2 4" xfId="9669"/>
    <cellStyle name="Normal 7 2 3 2 2 2 2 4 2" xfId="24052"/>
    <cellStyle name="Normal 7 2 3 2 2 2 2 4 2 2" xfId="52787"/>
    <cellStyle name="Normal 7 2 3 2 2 2 2 4 3" xfId="38463"/>
    <cellStyle name="Normal 7 2 3 2 2 2 2 5" xfId="16889"/>
    <cellStyle name="Normal 7 2 3 2 2 2 2 5 2" xfId="45625"/>
    <cellStyle name="Normal 7 2 3 2 2 2 2 6" xfId="31301"/>
    <cellStyle name="Normal 7 2 3 2 2 2 3" xfId="3231"/>
    <cellStyle name="Normal 7 2 3 2 2 2 3 2" xfId="6891"/>
    <cellStyle name="Normal 7 2 3 2 2 2 3 2 2" xfId="14151"/>
    <cellStyle name="Normal 7 2 3 2 2 2 3 2 2 2" xfId="28529"/>
    <cellStyle name="Normal 7 2 3 2 2 2 3 2 2 2 2" xfId="57263"/>
    <cellStyle name="Normal 7 2 3 2 2 2 3 2 2 3" xfId="42939"/>
    <cellStyle name="Normal 7 2 3 2 2 2 3 2 3" xfId="21366"/>
    <cellStyle name="Normal 7 2 3 2 2 2 3 2 3 2" xfId="50101"/>
    <cellStyle name="Normal 7 2 3 2 2 2 3 2 4" xfId="35777"/>
    <cellStyle name="Normal 7 2 3 2 2 2 3 3" xfId="10564"/>
    <cellStyle name="Normal 7 2 3 2 2 2 3 3 2" xfId="24947"/>
    <cellStyle name="Normal 7 2 3 2 2 2 3 3 2 2" xfId="53682"/>
    <cellStyle name="Normal 7 2 3 2 2 2 3 3 3" xfId="39358"/>
    <cellStyle name="Normal 7 2 3 2 2 2 3 4" xfId="17784"/>
    <cellStyle name="Normal 7 2 3 2 2 2 3 4 2" xfId="46520"/>
    <cellStyle name="Normal 7 2 3 2 2 2 3 5" xfId="32196"/>
    <cellStyle name="Normal 7 2 3 2 2 2 4" xfId="5096"/>
    <cellStyle name="Normal 7 2 3 2 2 2 4 2" xfId="12361"/>
    <cellStyle name="Normal 7 2 3 2 2 2 4 2 2" xfId="26739"/>
    <cellStyle name="Normal 7 2 3 2 2 2 4 2 2 2" xfId="55473"/>
    <cellStyle name="Normal 7 2 3 2 2 2 4 2 3" xfId="41149"/>
    <cellStyle name="Normal 7 2 3 2 2 2 4 3" xfId="19576"/>
    <cellStyle name="Normal 7 2 3 2 2 2 4 3 2" xfId="48311"/>
    <cellStyle name="Normal 7 2 3 2 2 2 4 4" xfId="33987"/>
    <cellStyle name="Normal 7 2 3 2 2 2 5" xfId="8768"/>
    <cellStyle name="Normal 7 2 3 2 2 2 5 2" xfId="23157"/>
    <cellStyle name="Normal 7 2 3 2 2 2 5 2 2" xfId="51892"/>
    <cellStyle name="Normal 7 2 3 2 2 2 5 3" xfId="37568"/>
    <cellStyle name="Normal 7 2 3 2 2 2 6" xfId="15994"/>
    <cellStyle name="Normal 7 2 3 2 2 2 6 2" xfId="44730"/>
    <cellStyle name="Normal 7 2 3 2 2 2 7" xfId="30406"/>
    <cellStyle name="Normal 7 2 3 2 2 3" xfId="1888"/>
    <cellStyle name="Normal 7 2 3 2 2 3 2" xfId="3680"/>
    <cellStyle name="Normal 7 2 3 2 2 3 2 2" xfId="7339"/>
    <cellStyle name="Normal 7 2 3 2 2 3 2 2 2" xfId="14599"/>
    <cellStyle name="Normal 7 2 3 2 2 3 2 2 2 2" xfId="28977"/>
    <cellStyle name="Normal 7 2 3 2 2 3 2 2 2 2 2" xfId="57711"/>
    <cellStyle name="Normal 7 2 3 2 2 3 2 2 2 3" xfId="43387"/>
    <cellStyle name="Normal 7 2 3 2 2 3 2 2 3" xfId="21814"/>
    <cellStyle name="Normal 7 2 3 2 2 3 2 2 3 2" xfId="50549"/>
    <cellStyle name="Normal 7 2 3 2 2 3 2 2 4" xfId="36225"/>
    <cellStyle name="Normal 7 2 3 2 2 3 2 3" xfId="11012"/>
    <cellStyle name="Normal 7 2 3 2 2 3 2 3 2" xfId="25395"/>
    <cellStyle name="Normal 7 2 3 2 2 3 2 3 2 2" xfId="54130"/>
    <cellStyle name="Normal 7 2 3 2 2 3 2 3 3" xfId="39806"/>
    <cellStyle name="Normal 7 2 3 2 2 3 2 4" xfId="18232"/>
    <cellStyle name="Normal 7 2 3 2 2 3 2 4 2" xfId="46968"/>
    <cellStyle name="Normal 7 2 3 2 2 3 2 5" xfId="32644"/>
    <cellStyle name="Normal 7 2 3 2 2 3 3" xfId="5549"/>
    <cellStyle name="Normal 7 2 3 2 2 3 3 2" xfId="12809"/>
    <cellStyle name="Normal 7 2 3 2 2 3 3 2 2" xfId="27187"/>
    <cellStyle name="Normal 7 2 3 2 2 3 3 2 2 2" xfId="55921"/>
    <cellStyle name="Normal 7 2 3 2 2 3 3 2 3" xfId="41597"/>
    <cellStyle name="Normal 7 2 3 2 2 3 3 3" xfId="20024"/>
    <cellStyle name="Normal 7 2 3 2 2 3 3 3 2" xfId="48759"/>
    <cellStyle name="Normal 7 2 3 2 2 3 3 4" xfId="34435"/>
    <cellStyle name="Normal 7 2 3 2 2 3 4" xfId="9222"/>
    <cellStyle name="Normal 7 2 3 2 2 3 4 2" xfId="23605"/>
    <cellStyle name="Normal 7 2 3 2 2 3 4 2 2" xfId="52340"/>
    <cellStyle name="Normal 7 2 3 2 2 3 4 3" xfId="38016"/>
    <cellStyle name="Normal 7 2 3 2 2 3 5" xfId="16442"/>
    <cellStyle name="Normal 7 2 3 2 2 3 5 2" xfId="45178"/>
    <cellStyle name="Normal 7 2 3 2 2 3 6" xfId="30854"/>
    <cellStyle name="Normal 7 2 3 2 2 4" xfId="2784"/>
    <cellStyle name="Normal 7 2 3 2 2 4 2" xfId="6444"/>
    <cellStyle name="Normal 7 2 3 2 2 4 2 2" xfId="13704"/>
    <cellStyle name="Normal 7 2 3 2 2 4 2 2 2" xfId="28082"/>
    <cellStyle name="Normal 7 2 3 2 2 4 2 2 2 2" xfId="56816"/>
    <cellStyle name="Normal 7 2 3 2 2 4 2 2 3" xfId="42492"/>
    <cellStyle name="Normal 7 2 3 2 2 4 2 3" xfId="20919"/>
    <cellStyle name="Normal 7 2 3 2 2 4 2 3 2" xfId="49654"/>
    <cellStyle name="Normal 7 2 3 2 2 4 2 4" xfId="35330"/>
    <cellStyle name="Normal 7 2 3 2 2 4 3" xfId="10117"/>
    <cellStyle name="Normal 7 2 3 2 2 4 3 2" xfId="24500"/>
    <cellStyle name="Normal 7 2 3 2 2 4 3 2 2" xfId="53235"/>
    <cellStyle name="Normal 7 2 3 2 2 4 3 3" xfId="38911"/>
    <cellStyle name="Normal 7 2 3 2 2 4 4" xfId="17337"/>
    <cellStyle name="Normal 7 2 3 2 2 4 4 2" xfId="46073"/>
    <cellStyle name="Normal 7 2 3 2 2 4 5" xfId="31749"/>
    <cellStyle name="Normal 7 2 3 2 2 5" xfId="4649"/>
    <cellStyle name="Normal 7 2 3 2 2 5 2" xfId="11914"/>
    <cellStyle name="Normal 7 2 3 2 2 5 2 2" xfId="26292"/>
    <cellStyle name="Normal 7 2 3 2 2 5 2 2 2" xfId="55026"/>
    <cellStyle name="Normal 7 2 3 2 2 5 2 3" xfId="40702"/>
    <cellStyle name="Normal 7 2 3 2 2 5 3" xfId="19129"/>
    <cellStyle name="Normal 7 2 3 2 2 5 3 2" xfId="47864"/>
    <cellStyle name="Normal 7 2 3 2 2 5 4" xfId="33540"/>
    <cellStyle name="Normal 7 2 3 2 2 6" xfId="8321"/>
    <cellStyle name="Normal 7 2 3 2 2 6 2" xfId="22710"/>
    <cellStyle name="Normal 7 2 3 2 2 6 2 2" xfId="51445"/>
    <cellStyle name="Normal 7 2 3 2 2 6 3" xfId="37121"/>
    <cellStyle name="Normal 7 2 3 2 2 7" xfId="15547"/>
    <cellStyle name="Normal 7 2 3 2 2 7 2" xfId="44283"/>
    <cellStyle name="Normal 7 2 3 2 2 8" xfId="29959"/>
    <cellStyle name="Normal 7 2 3 2 3" xfId="1128"/>
    <cellStyle name="Normal 7 2 3 2 3 2" xfId="2111"/>
    <cellStyle name="Normal 7 2 3 2 3 2 2" xfId="3903"/>
    <cellStyle name="Normal 7 2 3 2 3 2 2 2" xfId="7562"/>
    <cellStyle name="Normal 7 2 3 2 3 2 2 2 2" xfId="14822"/>
    <cellStyle name="Normal 7 2 3 2 3 2 2 2 2 2" xfId="29200"/>
    <cellStyle name="Normal 7 2 3 2 3 2 2 2 2 2 2" xfId="57934"/>
    <cellStyle name="Normal 7 2 3 2 3 2 2 2 2 3" xfId="43610"/>
    <cellStyle name="Normal 7 2 3 2 3 2 2 2 3" xfId="22037"/>
    <cellStyle name="Normal 7 2 3 2 3 2 2 2 3 2" xfId="50772"/>
    <cellStyle name="Normal 7 2 3 2 3 2 2 2 4" xfId="36448"/>
    <cellStyle name="Normal 7 2 3 2 3 2 2 3" xfId="11235"/>
    <cellStyle name="Normal 7 2 3 2 3 2 2 3 2" xfId="25618"/>
    <cellStyle name="Normal 7 2 3 2 3 2 2 3 2 2" xfId="54353"/>
    <cellStyle name="Normal 7 2 3 2 3 2 2 3 3" xfId="40029"/>
    <cellStyle name="Normal 7 2 3 2 3 2 2 4" xfId="18455"/>
    <cellStyle name="Normal 7 2 3 2 3 2 2 4 2" xfId="47191"/>
    <cellStyle name="Normal 7 2 3 2 3 2 2 5" xfId="32867"/>
    <cellStyle name="Normal 7 2 3 2 3 2 3" xfId="5772"/>
    <cellStyle name="Normal 7 2 3 2 3 2 3 2" xfId="13032"/>
    <cellStyle name="Normal 7 2 3 2 3 2 3 2 2" xfId="27410"/>
    <cellStyle name="Normal 7 2 3 2 3 2 3 2 2 2" xfId="56144"/>
    <cellStyle name="Normal 7 2 3 2 3 2 3 2 3" xfId="41820"/>
    <cellStyle name="Normal 7 2 3 2 3 2 3 3" xfId="20247"/>
    <cellStyle name="Normal 7 2 3 2 3 2 3 3 2" xfId="48982"/>
    <cellStyle name="Normal 7 2 3 2 3 2 3 4" xfId="34658"/>
    <cellStyle name="Normal 7 2 3 2 3 2 4" xfId="9445"/>
    <cellStyle name="Normal 7 2 3 2 3 2 4 2" xfId="23828"/>
    <cellStyle name="Normal 7 2 3 2 3 2 4 2 2" xfId="52563"/>
    <cellStyle name="Normal 7 2 3 2 3 2 4 3" xfId="38239"/>
    <cellStyle name="Normal 7 2 3 2 3 2 5" xfId="16665"/>
    <cellStyle name="Normal 7 2 3 2 3 2 5 2" xfId="45401"/>
    <cellStyle name="Normal 7 2 3 2 3 2 6" xfId="31077"/>
    <cellStyle name="Normal 7 2 3 2 3 3" xfId="3007"/>
    <cellStyle name="Normal 7 2 3 2 3 3 2" xfId="6667"/>
    <cellStyle name="Normal 7 2 3 2 3 3 2 2" xfId="13927"/>
    <cellStyle name="Normal 7 2 3 2 3 3 2 2 2" xfId="28305"/>
    <cellStyle name="Normal 7 2 3 2 3 3 2 2 2 2" xfId="57039"/>
    <cellStyle name="Normal 7 2 3 2 3 3 2 2 3" xfId="42715"/>
    <cellStyle name="Normal 7 2 3 2 3 3 2 3" xfId="21142"/>
    <cellStyle name="Normal 7 2 3 2 3 3 2 3 2" xfId="49877"/>
    <cellStyle name="Normal 7 2 3 2 3 3 2 4" xfId="35553"/>
    <cellStyle name="Normal 7 2 3 2 3 3 3" xfId="10340"/>
    <cellStyle name="Normal 7 2 3 2 3 3 3 2" xfId="24723"/>
    <cellStyle name="Normal 7 2 3 2 3 3 3 2 2" xfId="53458"/>
    <cellStyle name="Normal 7 2 3 2 3 3 3 3" xfId="39134"/>
    <cellStyle name="Normal 7 2 3 2 3 3 4" xfId="17560"/>
    <cellStyle name="Normal 7 2 3 2 3 3 4 2" xfId="46296"/>
    <cellStyle name="Normal 7 2 3 2 3 3 5" xfId="31972"/>
    <cellStyle name="Normal 7 2 3 2 3 4" xfId="4872"/>
    <cellStyle name="Normal 7 2 3 2 3 4 2" xfId="12137"/>
    <cellStyle name="Normal 7 2 3 2 3 4 2 2" xfId="26515"/>
    <cellStyle name="Normal 7 2 3 2 3 4 2 2 2" xfId="55249"/>
    <cellStyle name="Normal 7 2 3 2 3 4 2 3" xfId="40925"/>
    <cellStyle name="Normal 7 2 3 2 3 4 3" xfId="19352"/>
    <cellStyle name="Normal 7 2 3 2 3 4 3 2" xfId="48087"/>
    <cellStyle name="Normal 7 2 3 2 3 4 4" xfId="33763"/>
    <cellStyle name="Normal 7 2 3 2 3 5" xfId="8544"/>
    <cellStyle name="Normal 7 2 3 2 3 5 2" xfId="22933"/>
    <cellStyle name="Normal 7 2 3 2 3 5 2 2" xfId="51668"/>
    <cellStyle name="Normal 7 2 3 2 3 5 3" xfId="37344"/>
    <cellStyle name="Normal 7 2 3 2 3 6" xfId="15770"/>
    <cellStyle name="Normal 7 2 3 2 3 6 2" xfId="44506"/>
    <cellStyle name="Normal 7 2 3 2 3 7" xfId="30182"/>
    <cellStyle name="Normal 7 2 3 2 4" xfId="1660"/>
    <cellStyle name="Normal 7 2 3 2 4 2" xfId="3456"/>
    <cellStyle name="Normal 7 2 3 2 4 2 2" xfId="7115"/>
    <cellStyle name="Normal 7 2 3 2 4 2 2 2" xfId="14375"/>
    <cellStyle name="Normal 7 2 3 2 4 2 2 2 2" xfId="28753"/>
    <cellStyle name="Normal 7 2 3 2 4 2 2 2 2 2" xfId="57487"/>
    <cellStyle name="Normal 7 2 3 2 4 2 2 2 3" xfId="43163"/>
    <cellStyle name="Normal 7 2 3 2 4 2 2 3" xfId="21590"/>
    <cellStyle name="Normal 7 2 3 2 4 2 2 3 2" xfId="50325"/>
    <cellStyle name="Normal 7 2 3 2 4 2 2 4" xfId="36001"/>
    <cellStyle name="Normal 7 2 3 2 4 2 3" xfId="10788"/>
    <cellStyle name="Normal 7 2 3 2 4 2 3 2" xfId="25171"/>
    <cellStyle name="Normal 7 2 3 2 4 2 3 2 2" xfId="53906"/>
    <cellStyle name="Normal 7 2 3 2 4 2 3 3" xfId="39582"/>
    <cellStyle name="Normal 7 2 3 2 4 2 4" xfId="18008"/>
    <cellStyle name="Normal 7 2 3 2 4 2 4 2" xfId="46744"/>
    <cellStyle name="Normal 7 2 3 2 4 2 5" xfId="32420"/>
    <cellStyle name="Normal 7 2 3 2 4 3" xfId="5325"/>
    <cellStyle name="Normal 7 2 3 2 4 3 2" xfId="12585"/>
    <cellStyle name="Normal 7 2 3 2 4 3 2 2" xfId="26963"/>
    <cellStyle name="Normal 7 2 3 2 4 3 2 2 2" xfId="55697"/>
    <cellStyle name="Normal 7 2 3 2 4 3 2 3" xfId="41373"/>
    <cellStyle name="Normal 7 2 3 2 4 3 3" xfId="19800"/>
    <cellStyle name="Normal 7 2 3 2 4 3 3 2" xfId="48535"/>
    <cellStyle name="Normal 7 2 3 2 4 3 4" xfId="34211"/>
    <cellStyle name="Normal 7 2 3 2 4 4" xfId="8998"/>
    <cellStyle name="Normal 7 2 3 2 4 4 2" xfId="23381"/>
    <cellStyle name="Normal 7 2 3 2 4 4 2 2" xfId="52116"/>
    <cellStyle name="Normal 7 2 3 2 4 4 3" xfId="37792"/>
    <cellStyle name="Normal 7 2 3 2 4 5" xfId="16218"/>
    <cellStyle name="Normal 7 2 3 2 4 5 2" xfId="44954"/>
    <cellStyle name="Normal 7 2 3 2 4 6" xfId="30630"/>
    <cellStyle name="Normal 7 2 3 2 5" xfId="2560"/>
    <cellStyle name="Normal 7 2 3 2 5 2" xfId="6220"/>
    <cellStyle name="Normal 7 2 3 2 5 2 2" xfId="13480"/>
    <cellStyle name="Normal 7 2 3 2 5 2 2 2" xfId="27858"/>
    <cellStyle name="Normal 7 2 3 2 5 2 2 2 2" xfId="56592"/>
    <cellStyle name="Normal 7 2 3 2 5 2 2 3" xfId="42268"/>
    <cellStyle name="Normal 7 2 3 2 5 2 3" xfId="20695"/>
    <cellStyle name="Normal 7 2 3 2 5 2 3 2" xfId="49430"/>
    <cellStyle name="Normal 7 2 3 2 5 2 4" xfId="35106"/>
    <cellStyle name="Normal 7 2 3 2 5 3" xfId="9893"/>
    <cellStyle name="Normal 7 2 3 2 5 3 2" xfId="24276"/>
    <cellStyle name="Normal 7 2 3 2 5 3 2 2" xfId="53011"/>
    <cellStyle name="Normal 7 2 3 2 5 3 3" xfId="38687"/>
    <cellStyle name="Normal 7 2 3 2 5 4" xfId="17113"/>
    <cellStyle name="Normal 7 2 3 2 5 4 2" xfId="45849"/>
    <cellStyle name="Normal 7 2 3 2 5 5" xfId="31525"/>
    <cellStyle name="Normal 7 2 3 2 6" xfId="4423"/>
    <cellStyle name="Normal 7 2 3 2 6 2" xfId="11690"/>
    <cellStyle name="Normal 7 2 3 2 6 2 2" xfId="26068"/>
    <cellStyle name="Normal 7 2 3 2 6 2 2 2" xfId="54802"/>
    <cellStyle name="Normal 7 2 3 2 6 2 3" xfId="40478"/>
    <cellStyle name="Normal 7 2 3 2 6 3" xfId="18905"/>
    <cellStyle name="Normal 7 2 3 2 6 3 2" xfId="47640"/>
    <cellStyle name="Normal 7 2 3 2 6 4" xfId="33316"/>
    <cellStyle name="Normal 7 2 3 2 7" xfId="8094"/>
    <cellStyle name="Normal 7 2 3 2 7 2" xfId="22486"/>
    <cellStyle name="Normal 7 2 3 2 7 2 2" xfId="51221"/>
    <cellStyle name="Normal 7 2 3 2 7 3" xfId="36897"/>
    <cellStyle name="Normal 7 2 3 2 8" xfId="15323"/>
    <cellStyle name="Normal 7 2 3 2 8 2" xfId="44059"/>
    <cellStyle name="Normal 7 2 3 2 9" xfId="29735"/>
    <cellStyle name="Normal 7 2 3 3" xfId="791"/>
    <cellStyle name="Normal 7 2 3 3 2" xfId="1240"/>
    <cellStyle name="Normal 7 2 3 3 2 2" xfId="2223"/>
    <cellStyle name="Normal 7 2 3 3 2 2 2" xfId="4015"/>
    <cellStyle name="Normal 7 2 3 3 2 2 2 2" xfId="7674"/>
    <cellStyle name="Normal 7 2 3 3 2 2 2 2 2" xfId="14934"/>
    <cellStyle name="Normal 7 2 3 3 2 2 2 2 2 2" xfId="29312"/>
    <cellStyle name="Normal 7 2 3 3 2 2 2 2 2 2 2" xfId="58046"/>
    <cellStyle name="Normal 7 2 3 3 2 2 2 2 2 3" xfId="43722"/>
    <cellStyle name="Normal 7 2 3 3 2 2 2 2 3" xfId="22149"/>
    <cellStyle name="Normal 7 2 3 3 2 2 2 2 3 2" xfId="50884"/>
    <cellStyle name="Normal 7 2 3 3 2 2 2 2 4" xfId="36560"/>
    <cellStyle name="Normal 7 2 3 3 2 2 2 3" xfId="11347"/>
    <cellStyle name="Normal 7 2 3 3 2 2 2 3 2" xfId="25730"/>
    <cellStyle name="Normal 7 2 3 3 2 2 2 3 2 2" xfId="54465"/>
    <cellStyle name="Normal 7 2 3 3 2 2 2 3 3" xfId="40141"/>
    <cellStyle name="Normal 7 2 3 3 2 2 2 4" xfId="18567"/>
    <cellStyle name="Normal 7 2 3 3 2 2 2 4 2" xfId="47303"/>
    <cellStyle name="Normal 7 2 3 3 2 2 2 5" xfId="32979"/>
    <cellStyle name="Normal 7 2 3 3 2 2 3" xfId="5884"/>
    <cellStyle name="Normal 7 2 3 3 2 2 3 2" xfId="13144"/>
    <cellStyle name="Normal 7 2 3 3 2 2 3 2 2" xfId="27522"/>
    <cellStyle name="Normal 7 2 3 3 2 2 3 2 2 2" xfId="56256"/>
    <cellStyle name="Normal 7 2 3 3 2 2 3 2 3" xfId="41932"/>
    <cellStyle name="Normal 7 2 3 3 2 2 3 3" xfId="20359"/>
    <cellStyle name="Normal 7 2 3 3 2 2 3 3 2" xfId="49094"/>
    <cellStyle name="Normal 7 2 3 3 2 2 3 4" xfId="34770"/>
    <cellStyle name="Normal 7 2 3 3 2 2 4" xfId="9557"/>
    <cellStyle name="Normal 7 2 3 3 2 2 4 2" xfId="23940"/>
    <cellStyle name="Normal 7 2 3 3 2 2 4 2 2" xfId="52675"/>
    <cellStyle name="Normal 7 2 3 3 2 2 4 3" xfId="38351"/>
    <cellStyle name="Normal 7 2 3 3 2 2 5" xfId="16777"/>
    <cellStyle name="Normal 7 2 3 3 2 2 5 2" xfId="45513"/>
    <cellStyle name="Normal 7 2 3 3 2 2 6" xfId="31189"/>
    <cellStyle name="Normal 7 2 3 3 2 3" xfId="3119"/>
    <cellStyle name="Normal 7 2 3 3 2 3 2" xfId="6779"/>
    <cellStyle name="Normal 7 2 3 3 2 3 2 2" xfId="14039"/>
    <cellStyle name="Normal 7 2 3 3 2 3 2 2 2" xfId="28417"/>
    <cellStyle name="Normal 7 2 3 3 2 3 2 2 2 2" xfId="57151"/>
    <cellStyle name="Normal 7 2 3 3 2 3 2 2 3" xfId="42827"/>
    <cellStyle name="Normal 7 2 3 3 2 3 2 3" xfId="21254"/>
    <cellStyle name="Normal 7 2 3 3 2 3 2 3 2" xfId="49989"/>
    <cellStyle name="Normal 7 2 3 3 2 3 2 4" xfId="35665"/>
    <cellStyle name="Normal 7 2 3 3 2 3 3" xfId="10452"/>
    <cellStyle name="Normal 7 2 3 3 2 3 3 2" xfId="24835"/>
    <cellStyle name="Normal 7 2 3 3 2 3 3 2 2" xfId="53570"/>
    <cellStyle name="Normal 7 2 3 3 2 3 3 3" xfId="39246"/>
    <cellStyle name="Normal 7 2 3 3 2 3 4" xfId="17672"/>
    <cellStyle name="Normal 7 2 3 3 2 3 4 2" xfId="46408"/>
    <cellStyle name="Normal 7 2 3 3 2 3 5" xfId="32084"/>
    <cellStyle name="Normal 7 2 3 3 2 4" xfId="4984"/>
    <cellStyle name="Normal 7 2 3 3 2 4 2" xfId="12249"/>
    <cellStyle name="Normal 7 2 3 3 2 4 2 2" xfId="26627"/>
    <cellStyle name="Normal 7 2 3 3 2 4 2 2 2" xfId="55361"/>
    <cellStyle name="Normal 7 2 3 3 2 4 2 3" xfId="41037"/>
    <cellStyle name="Normal 7 2 3 3 2 4 3" xfId="19464"/>
    <cellStyle name="Normal 7 2 3 3 2 4 3 2" xfId="48199"/>
    <cellStyle name="Normal 7 2 3 3 2 4 4" xfId="33875"/>
    <cellStyle name="Normal 7 2 3 3 2 5" xfId="8656"/>
    <cellStyle name="Normal 7 2 3 3 2 5 2" xfId="23045"/>
    <cellStyle name="Normal 7 2 3 3 2 5 2 2" xfId="51780"/>
    <cellStyle name="Normal 7 2 3 3 2 5 3" xfId="37456"/>
    <cellStyle name="Normal 7 2 3 3 2 6" xfId="15882"/>
    <cellStyle name="Normal 7 2 3 3 2 6 2" xfId="44618"/>
    <cellStyle name="Normal 7 2 3 3 2 7" xfId="30294"/>
    <cellStyle name="Normal 7 2 3 3 3" xfId="1776"/>
    <cellStyle name="Normal 7 2 3 3 3 2" xfId="3568"/>
    <cellStyle name="Normal 7 2 3 3 3 2 2" xfId="7227"/>
    <cellStyle name="Normal 7 2 3 3 3 2 2 2" xfId="14487"/>
    <cellStyle name="Normal 7 2 3 3 3 2 2 2 2" xfId="28865"/>
    <cellStyle name="Normal 7 2 3 3 3 2 2 2 2 2" xfId="57599"/>
    <cellStyle name="Normal 7 2 3 3 3 2 2 2 3" xfId="43275"/>
    <cellStyle name="Normal 7 2 3 3 3 2 2 3" xfId="21702"/>
    <cellStyle name="Normal 7 2 3 3 3 2 2 3 2" xfId="50437"/>
    <cellStyle name="Normal 7 2 3 3 3 2 2 4" xfId="36113"/>
    <cellStyle name="Normal 7 2 3 3 3 2 3" xfId="10900"/>
    <cellStyle name="Normal 7 2 3 3 3 2 3 2" xfId="25283"/>
    <cellStyle name="Normal 7 2 3 3 3 2 3 2 2" xfId="54018"/>
    <cellStyle name="Normal 7 2 3 3 3 2 3 3" xfId="39694"/>
    <cellStyle name="Normal 7 2 3 3 3 2 4" xfId="18120"/>
    <cellStyle name="Normal 7 2 3 3 3 2 4 2" xfId="46856"/>
    <cellStyle name="Normal 7 2 3 3 3 2 5" xfId="32532"/>
    <cellStyle name="Normal 7 2 3 3 3 3" xfId="5437"/>
    <cellStyle name="Normal 7 2 3 3 3 3 2" xfId="12697"/>
    <cellStyle name="Normal 7 2 3 3 3 3 2 2" xfId="27075"/>
    <cellStyle name="Normal 7 2 3 3 3 3 2 2 2" xfId="55809"/>
    <cellStyle name="Normal 7 2 3 3 3 3 2 3" xfId="41485"/>
    <cellStyle name="Normal 7 2 3 3 3 3 3" xfId="19912"/>
    <cellStyle name="Normal 7 2 3 3 3 3 3 2" xfId="48647"/>
    <cellStyle name="Normal 7 2 3 3 3 3 4" xfId="34323"/>
    <cellStyle name="Normal 7 2 3 3 3 4" xfId="9110"/>
    <cellStyle name="Normal 7 2 3 3 3 4 2" xfId="23493"/>
    <cellStyle name="Normal 7 2 3 3 3 4 2 2" xfId="52228"/>
    <cellStyle name="Normal 7 2 3 3 3 4 3" xfId="37904"/>
    <cellStyle name="Normal 7 2 3 3 3 5" xfId="16330"/>
    <cellStyle name="Normal 7 2 3 3 3 5 2" xfId="45066"/>
    <cellStyle name="Normal 7 2 3 3 3 6" xfId="30742"/>
    <cellStyle name="Normal 7 2 3 3 4" xfId="2672"/>
    <cellStyle name="Normal 7 2 3 3 4 2" xfId="6332"/>
    <cellStyle name="Normal 7 2 3 3 4 2 2" xfId="13592"/>
    <cellStyle name="Normal 7 2 3 3 4 2 2 2" xfId="27970"/>
    <cellStyle name="Normal 7 2 3 3 4 2 2 2 2" xfId="56704"/>
    <cellStyle name="Normal 7 2 3 3 4 2 2 3" xfId="42380"/>
    <cellStyle name="Normal 7 2 3 3 4 2 3" xfId="20807"/>
    <cellStyle name="Normal 7 2 3 3 4 2 3 2" xfId="49542"/>
    <cellStyle name="Normal 7 2 3 3 4 2 4" xfId="35218"/>
    <cellStyle name="Normal 7 2 3 3 4 3" xfId="10005"/>
    <cellStyle name="Normal 7 2 3 3 4 3 2" xfId="24388"/>
    <cellStyle name="Normal 7 2 3 3 4 3 2 2" xfId="53123"/>
    <cellStyle name="Normal 7 2 3 3 4 3 3" xfId="38799"/>
    <cellStyle name="Normal 7 2 3 3 4 4" xfId="17225"/>
    <cellStyle name="Normal 7 2 3 3 4 4 2" xfId="45961"/>
    <cellStyle name="Normal 7 2 3 3 4 5" xfId="31637"/>
    <cellStyle name="Normal 7 2 3 3 5" xfId="4536"/>
    <cellStyle name="Normal 7 2 3 3 5 2" xfId="11802"/>
    <cellStyle name="Normal 7 2 3 3 5 2 2" xfId="26180"/>
    <cellStyle name="Normal 7 2 3 3 5 2 2 2" xfId="54914"/>
    <cellStyle name="Normal 7 2 3 3 5 2 3" xfId="40590"/>
    <cellStyle name="Normal 7 2 3 3 5 3" xfId="19017"/>
    <cellStyle name="Normal 7 2 3 3 5 3 2" xfId="47752"/>
    <cellStyle name="Normal 7 2 3 3 5 4" xfId="33428"/>
    <cellStyle name="Normal 7 2 3 3 6" xfId="8209"/>
    <cellStyle name="Normal 7 2 3 3 6 2" xfId="22598"/>
    <cellStyle name="Normal 7 2 3 3 6 2 2" xfId="51333"/>
    <cellStyle name="Normal 7 2 3 3 6 3" xfId="37009"/>
    <cellStyle name="Normal 7 2 3 3 7" xfId="15435"/>
    <cellStyle name="Normal 7 2 3 3 7 2" xfId="44171"/>
    <cellStyle name="Normal 7 2 3 3 8" xfId="29847"/>
    <cellStyle name="Normal 7 2 3 4" xfId="1016"/>
    <cellStyle name="Normal 7 2 3 4 2" xfId="1999"/>
    <cellStyle name="Normal 7 2 3 4 2 2" xfId="3791"/>
    <cellStyle name="Normal 7 2 3 4 2 2 2" xfId="7450"/>
    <cellStyle name="Normal 7 2 3 4 2 2 2 2" xfId="14710"/>
    <cellStyle name="Normal 7 2 3 4 2 2 2 2 2" xfId="29088"/>
    <cellStyle name="Normal 7 2 3 4 2 2 2 2 2 2" xfId="57822"/>
    <cellStyle name="Normal 7 2 3 4 2 2 2 2 3" xfId="43498"/>
    <cellStyle name="Normal 7 2 3 4 2 2 2 3" xfId="21925"/>
    <cellStyle name="Normal 7 2 3 4 2 2 2 3 2" xfId="50660"/>
    <cellStyle name="Normal 7 2 3 4 2 2 2 4" xfId="36336"/>
    <cellStyle name="Normal 7 2 3 4 2 2 3" xfId="11123"/>
    <cellStyle name="Normal 7 2 3 4 2 2 3 2" xfId="25506"/>
    <cellStyle name="Normal 7 2 3 4 2 2 3 2 2" xfId="54241"/>
    <cellStyle name="Normal 7 2 3 4 2 2 3 3" xfId="39917"/>
    <cellStyle name="Normal 7 2 3 4 2 2 4" xfId="18343"/>
    <cellStyle name="Normal 7 2 3 4 2 2 4 2" xfId="47079"/>
    <cellStyle name="Normal 7 2 3 4 2 2 5" xfId="32755"/>
    <cellStyle name="Normal 7 2 3 4 2 3" xfId="5660"/>
    <cellStyle name="Normal 7 2 3 4 2 3 2" xfId="12920"/>
    <cellStyle name="Normal 7 2 3 4 2 3 2 2" xfId="27298"/>
    <cellStyle name="Normal 7 2 3 4 2 3 2 2 2" xfId="56032"/>
    <cellStyle name="Normal 7 2 3 4 2 3 2 3" xfId="41708"/>
    <cellStyle name="Normal 7 2 3 4 2 3 3" xfId="20135"/>
    <cellStyle name="Normal 7 2 3 4 2 3 3 2" xfId="48870"/>
    <cellStyle name="Normal 7 2 3 4 2 3 4" xfId="34546"/>
    <cellStyle name="Normal 7 2 3 4 2 4" xfId="9333"/>
    <cellStyle name="Normal 7 2 3 4 2 4 2" xfId="23716"/>
    <cellStyle name="Normal 7 2 3 4 2 4 2 2" xfId="52451"/>
    <cellStyle name="Normal 7 2 3 4 2 4 3" xfId="38127"/>
    <cellStyle name="Normal 7 2 3 4 2 5" xfId="16553"/>
    <cellStyle name="Normal 7 2 3 4 2 5 2" xfId="45289"/>
    <cellStyle name="Normal 7 2 3 4 2 6" xfId="30965"/>
    <cellStyle name="Normal 7 2 3 4 3" xfId="2895"/>
    <cellStyle name="Normal 7 2 3 4 3 2" xfId="6555"/>
    <cellStyle name="Normal 7 2 3 4 3 2 2" xfId="13815"/>
    <cellStyle name="Normal 7 2 3 4 3 2 2 2" xfId="28193"/>
    <cellStyle name="Normal 7 2 3 4 3 2 2 2 2" xfId="56927"/>
    <cellStyle name="Normal 7 2 3 4 3 2 2 3" xfId="42603"/>
    <cellStyle name="Normal 7 2 3 4 3 2 3" xfId="21030"/>
    <cellStyle name="Normal 7 2 3 4 3 2 3 2" xfId="49765"/>
    <cellStyle name="Normal 7 2 3 4 3 2 4" xfId="35441"/>
    <cellStyle name="Normal 7 2 3 4 3 3" xfId="10228"/>
    <cellStyle name="Normal 7 2 3 4 3 3 2" xfId="24611"/>
    <cellStyle name="Normal 7 2 3 4 3 3 2 2" xfId="53346"/>
    <cellStyle name="Normal 7 2 3 4 3 3 3" xfId="39022"/>
    <cellStyle name="Normal 7 2 3 4 3 4" xfId="17448"/>
    <cellStyle name="Normal 7 2 3 4 3 4 2" xfId="46184"/>
    <cellStyle name="Normal 7 2 3 4 3 5" xfId="31860"/>
    <cellStyle name="Normal 7 2 3 4 4" xfId="4760"/>
    <cellStyle name="Normal 7 2 3 4 4 2" xfId="12025"/>
    <cellStyle name="Normal 7 2 3 4 4 2 2" xfId="26403"/>
    <cellStyle name="Normal 7 2 3 4 4 2 2 2" xfId="55137"/>
    <cellStyle name="Normal 7 2 3 4 4 2 3" xfId="40813"/>
    <cellStyle name="Normal 7 2 3 4 4 3" xfId="19240"/>
    <cellStyle name="Normal 7 2 3 4 4 3 2" xfId="47975"/>
    <cellStyle name="Normal 7 2 3 4 4 4" xfId="33651"/>
    <cellStyle name="Normal 7 2 3 4 5" xfId="8432"/>
    <cellStyle name="Normal 7 2 3 4 5 2" xfId="22821"/>
    <cellStyle name="Normal 7 2 3 4 5 2 2" xfId="51556"/>
    <cellStyle name="Normal 7 2 3 4 5 3" xfId="37232"/>
    <cellStyle name="Normal 7 2 3 4 6" xfId="15658"/>
    <cellStyle name="Normal 7 2 3 4 6 2" xfId="44394"/>
    <cellStyle name="Normal 7 2 3 4 7" xfId="30070"/>
    <cellStyle name="Normal 7 2 3 5" xfId="1540"/>
    <cellStyle name="Normal 7 2 3 5 2" xfId="3344"/>
    <cellStyle name="Normal 7 2 3 5 2 2" xfId="7003"/>
    <cellStyle name="Normal 7 2 3 5 2 2 2" xfId="14263"/>
    <cellStyle name="Normal 7 2 3 5 2 2 2 2" xfId="28641"/>
    <cellStyle name="Normal 7 2 3 5 2 2 2 2 2" xfId="57375"/>
    <cellStyle name="Normal 7 2 3 5 2 2 2 3" xfId="43051"/>
    <cellStyle name="Normal 7 2 3 5 2 2 3" xfId="21478"/>
    <cellStyle name="Normal 7 2 3 5 2 2 3 2" xfId="50213"/>
    <cellStyle name="Normal 7 2 3 5 2 2 4" xfId="35889"/>
    <cellStyle name="Normal 7 2 3 5 2 3" xfId="10676"/>
    <cellStyle name="Normal 7 2 3 5 2 3 2" xfId="25059"/>
    <cellStyle name="Normal 7 2 3 5 2 3 2 2" xfId="53794"/>
    <cellStyle name="Normal 7 2 3 5 2 3 3" xfId="39470"/>
    <cellStyle name="Normal 7 2 3 5 2 4" xfId="17896"/>
    <cellStyle name="Normal 7 2 3 5 2 4 2" xfId="46632"/>
    <cellStyle name="Normal 7 2 3 5 2 5" xfId="32308"/>
    <cellStyle name="Normal 7 2 3 5 3" xfId="5213"/>
    <cellStyle name="Normal 7 2 3 5 3 2" xfId="12473"/>
    <cellStyle name="Normal 7 2 3 5 3 2 2" xfId="26851"/>
    <cellStyle name="Normal 7 2 3 5 3 2 2 2" xfId="55585"/>
    <cellStyle name="Normal 7 2 3 5 3 2 3" xfId="41261"/>
    <cellStyle name="Normal 7 2 3 5 3 3" xfId="19688"/>
    <cellStyle name="Normal 7 2 3 5 3 3 2" xfId="48423"/>
    <cellStyle name="Normal 7 2 3 5 3 4" xfId="34099"/>
    <cellStyle name="Normal 7 2 3 5 4" xfId="8886"/>
    <cellStyle name="Normal 7 2 3 5 4 2" xfId="23269"/>
    <cellStyle name="Normal 7 2 3 5 4 2 2" xfId="52004"/>
    <cellStyle name="Normal 7 2 3 5 4 3" xfId="37680"/>
    <cellStyle name="Normal 7 2 3 5 5" xfId="16106"/>
    <cellStyle name="Normal 7 2 3 5 5 2" xfId="44842"/>
    <cellStyle name="Normal 7 2 3 5 6" xfId="30518"/>
    <cellStyle name="Normal 7 2 3 6" xfId="2448"/>
    <cellStyle name="Normal 7 2 3 6 2" xfId="6108"/>
    <cellStyle name="Normal 7 2 3 6 2 2" xfId="13368"/>
    <cellStyle name="Normal 7 2 3 6 2 2 2" xfId="27746"/>
    <cellStyle name="Normal 7 2 3 6 2 2 2 2" xfId="56480"/>
    <cellStyle name="Normal 7 2 3 6 2 2 3" xfId="42156"/>
    <cellStyle name="Normal 7 2 3 6 2 3" xfId="20583"/>
    <cellStyle name="Normal 7 2 3 6 2 3 2" xfId="49318"/>
    <cellStyle name="Normal 7 2 3 6 2 4" xfId="34994"/>
    <cellStyle name="Normal 7 2 3 6 3" xfId="9781"/>
    <cellStyle name="Normal 7 2 3 6 3 2" xfId="24164"/>
    <cellStyle name="Normal 7 2 3 6 3 2 2" xfId="52899"/>
    <cellStyle name="Normal 7 2 3 6 3 3" xfId="38575"/>
    <cellStyle name="Normal 7 2 3 6 4" xfId="17001"/>
    <cellStyle name="Normal 7 2 3 6 4 2" xfId="45737"/>
    <cellStyle name="Normal 7 2 3 6 5" xfId="31413"/>
    <cellStyle name="Normal 7 2 3 7" xfId="4307"/>
    <cellStyle name="Normal 7 2 3 7 2" xfId="11577"/>
    <cellStyle name="Normal 7 2 3 7 2 2" xfId="25956"/>
    <cellStyle name="Normal 7 2 3 7 2 2 2" xfId="54690"/>
    <cellStyle name="Normal 7 2 3 7 2 3" xfId="40366"/>
    <cellStyle name="Normal 7 2 3 7 3" xfId="18793"/>
    <cellStyle name="Normal 7 2 3 7 3 2" xfId="47528"/>
    <cellStyle name="Normal 7 2 3 7 4" xfId="33204"/>
    <cellStyle name="Normal 7 2 3 8" xfId="7976"/>
    <cellStyle name="Normal 7 2 3 8 2" xfId="22374"/>
    <cellStyle name="Normal 7 2 3 8 2 2" xfId="51109"/>
    <cellStyle name="Normal 7 2 3 8 3" xfId="36785"/>
    <cellStyle name="Normal 7 2 3 9" xfId="15211"/>
    <cellStyle name="Normal 7 2 3 9 2" xfId="43947"/>
    <cellStyle name="Normal 7 2 4" xfId="564"/>
    <cellStyle name="Normal 7 2 4 2" xfId="849"/>
    <cellStyle name="Normal 7 2 4 2 2" xfId="1296"/>
    <cellStyle name="Normal 7 2 4 2 2 2" xfId="2279"/>
    <cellStyle name="Normal 7 2 4 2 2 2 2" xfId="4071"/>
    <cellStyle name="Normal 7 2 4 2 2 2 2 2" xfId="7730"/>
    <cellStyle name="Normal 7 2 4 2 2 2 2 2 2" xfId="14990"/>
    <cellStyle name="Normal 7 2 4 2 2 2 2 2 2 2" xfId="29368"/>
    <cellStyle name="Normal 7 2 4 2 2 2 2 2 2 2 2" xfId="58102"/>
    <cellStyle name="Normal 7 2 4 2 2 2 2 2 2 3" xfId="43778"/>
    <cellStyle name="Normal 7 2 4 2 2 2 2 2 3" xfId="22205"/>
    <cellStyle name="Normal 7 2 4 2 2 2 2 2 3 2" xfId="50940"/>
    <cellStyle name="Normal 7 2 4 2 2 2 2 2 4" xfId="36616"/>
    <cellStyle name="Normal 7 2 4 2 2 2 2 3" xfId="11403"/>
    <cellStyle name="Normal 7 2 4 2 2 2 2 3 2" xfId="25786"/>
    <cellStyle name="Normal 7 2 4 2 2 2 2 3 2 2" xfId="54521"/>
    <cellStyle name="Normal 7 2 4 2 2 2 2 3 3" xfId="40197"/>
    <cellStyle name="Normal 7 2 4 2 2 2 2 4" xfId="18623"/>
    <cellStyle name="Normal 7 2 4 2 2 2 2 4 2" xfId="47359"/>
    <cellStyle name="Normal 7 2 4 2 2 2 2 5" xfId="33035"/>
    <cellStyle name="Normal 7 2 4 2 2 2 3" xfId="5940"/>
    <cellStyle name="Normal 7 2 4 2 2 2 3 2" xfId="13200"/>
    <cellStyle name="Normal 7 2 4 2 2 2 3 2 2" xfId="27578"/>
    <cellStyle name="Normal 7 2 4 2 2 2 3 2 2 2" xfId="56312"/>
    <cellStyle name="Normal 7 2 4 2 2 2 3 2 3" xfId="41988"/>
    <cellStyle name="Normal 7 2 4 2 2 2 3 3" xfId="20415"/>
    <cellStyle name="Normal 7 2 4 2 2 2 3 3 2" xfId="49150"/>
    <cellStyle name="Normal 7 2 4 2 2 2 3 4" xfId="34826"/>
    <cellStyle name="Normal 7 2 4 2 2 2 4" xfId="9613"/>
    <cellStyle name="Normal 7 2 4 2 2 2 4 2" xfId="23996"/>
    <cellStyle name="Normal 7 2 4 2 2 2 4 2 2" xfId="52731"/>
    <cellStyle name="Normal 7 2 4 2 2 2 4 3" xfId="38407"/>
    <cellStyle name="Normal 7 2 4 2 2 2 5" xfId="16833"/>
    <cellStyle name="Normal 7 2 4 2 2 2 5 2" xfId="45569"/>
    <cellStyle name="Normal 7 2 4 2 2 2 6" xfId="31245"/>
    <cellStyle name="Normal 7 2 4 2 2 3" xfId="3175"/>
    <cellStyle name="Normal 7 2 4 2 2 3 2" xfId="6835"/>
    <cellStyle name="Normal 7 2 4 2 2 3 2 2" xfId="14095"/>
    <cellStyle name="Normal 7 2 4 2 2 3 2 2 2" xfId="28473"/>
    <cellStyle name="Normal 7 2 4 2 2 3 2 2 2 2" xfId="57207"/>
    <cellStyle name="Normal 7 2 4 2 2 3 2 2 3" xfId="42883"/>
    <cellStyle name="Normal 7 2 4 2 2 3 2 3" xfId="21310"/>
    <cellStyle name="Normal 7 2 4 2 2 3 2 3 2" xfId="50045"/>
    <cellStyle name="Normal 7 2 4 2 2 3 2 4" xfId="35721"/>
    <cellStyle name="Normal 7 2 4 2 2 3 3" xfId="10508"/>
    <cellStyle name="Normal 7 2 4 2 2 3 3 2" xfId="24891"/>
    <cellStyle name="Normal 7 2 4 2 2 3 3 2 2" xfId="53626"/>
    <cellStyle name="Normal 7 2 4 2 2 3 3 3" xfId="39302"/>
    <cellStyle name="Normal 7 2 4 2 2 3 4" xfId="17728"/>
    <cellStyle name="Normal 7 2 4 2 2 3 4 2" xfId="46464"/>
    <cellStyle name="Normal 7 2 4 2 2 3 5" xfId="32140"/>
    <cellStyle name="Normal 7 2 4 2 2 4" xfId="5040"/>
    <cellStyle name="Normal 7 2 4 2 2 4 2" xfId="12305"/>
    <cellStyle name="Normal 7 2 4 2 2 4 2 2" xfId="26683"/>
    <cellStyle name="Normal 7 2 4 2 2 4 2 2 2" xfId="55417"/>
    <cellStyle name="Normal 7 2 4 2 2 4 2 3" xfId="41093"/>
    <cellStyle name="Normal 7 2 4 2 2 4 3" xfId="19520"/>
    <cellStyle name="Normal 7 2 4 2 2 4 3 2" xfId="48255"/>
    <cellStyle name="Normal 7 2 4 2 2 4 4" xfId="33931"/>
    <cellStyle name="Normal 7 2 4 2 2 5" xfId="8712"/>
    <cellStyle name="Normal 7 2 4 2 2 5 2" xfId="23101"/>
    <cellStyle name="Normal 7 2 4 2 2 5 2 2" xfId="51836"/>
    <cellStyle name="Normal 7 2 4 2 2 5 3" xfId="37512"/>
    <cellStyle name="Normal 7 2 4 2 2 6" xfId="15938"/>
    <cellStyle name="Normal 7 2 4 2 2 6 2" xfId="44674"/>
    <cellStyle name="Normal 7 2 4 2 2 7" xfId="30350"/>
    <cellStyle name="Normal 7 2 4 2 3" xfId="1832"/>
    <cellStyle name="Normal 7 2 4 2 3 2" xfId="3624"/>
    <cellStyle name="Normal 7 2 4 2 3 2 2" xfId="7283"/>
    <cellStyle name="Normal 7 2 4 2 3 2 2 2" xfId="14543"/>
    <cellStyle name="Normal 7 2 4 2 3 2 2 2 2" xfId="28921"/>
    <cellStyle name="Normal 7 2 4 2 3 2 2 2 2 2" xfId="57655"/>
    <cellStyle name="Normal 7 2 4 2 3 2 2 2 3" xfId="43331"/>
    <cellStyle name="Normal 7 2 4 2 3 2 2 3" xfId="21758"/>
    <cellStyle name="Normal 7 2 4 2 3 2 2 3 2" xfId="50493"/>
    <cellStyle name="Normal 7 2 4 2 3 2 2 4" xfId="36169"/>
    <cellStyle name="Normal 7 2 4 2 3 2 3" xfId="10956"/>
    <cellStyle name="Normal 7 2 4 2 3 2 3 2" xfId="25339"/>
    <cellStyle name="Normal 7 2 4 2 3 2 3 2 2" xfId="54074"/>
    <cellStyle name="Normal 7 2 4 2 3 2 3 3" xfId="39750"/>
    <cellStyle name="Normal 7 2 4 2 3 2 4" xfId="18176"/>
    <cellStyle name="Normal 7 2 4 2 3 2 4 2" xfId="46912"/>
    <cellStyle name="Normal 7 2 4 2 3 2 5" xfId="32588"/>
    <cellStyle name="Normal 7 2 4 2 3 3" xfId="5493"/>
    <cellStyle name="Normal 7 2 4 2 3 3 2" xfId="12753"/>
    <cellStyle name="Normal 7 2 4 2 3 3 2 2" xfId="27131"/>
    <cellStyle name="Normal 7 2 4 2 3 3 2 2 2" xfId="55865"/>
    <cellStyle name="Normal 7 2 4 2 3 3 2 3" xfId="41541"/>
    <cellStyle name="Normal 7 2 4 2 3 3 3" xfId="19968"/>
    <cellStyle name="Normal 7 2 4 2 3 3 3 2" xfId="48703"/>
    <cellStyle name="Normal 7 2 4 2 3 3 4" xfId="34379"/>
    <cellStyle name="Normal 7 2 4 2 3 4" xfId="9166"/>
    <cellStyle name="Normal 7 2 4 2 3 4 2" xfId="23549"/>
    <cellStyle name="Normal 7 2 4 2 3 4 2 2" xfId="52284"/>
    <cellStyle name="Normal 7 2 4 2 3 4 3" xfId="37960"/>
    <cellStyle name="Normal 7 2 4 2 3 5" xfId="16386"/>
    <cellStyle name="Normal 7 2 4 2 3 5 2" xfId="45122"/>
    <cellStyle name="Normal 7 2 4 2 3 6" xfId="30798"/>
    <cellStyle name="Normal 7 2 4 2 4" xfId="2728"/>
    <cellStyle name="Normal 7 2 4 2 4 2" xfId="6388"/>
    <cellStyle name="Normal 7 2 4 2 4 2 2" xfId="13648"/>
    <cellStyle name="Normal 7 2 4 2 4 2 2 2" xfId="28026"/>
    <cellStyle name="Normal 7 2 4 2 4 2 2 2 2" xfId="56760"/>
    <cellStyle name="Normal 7 2 4 2 4 2 2 3" xfId="42436"/>
    <cellStyle name="Normal 7 2 4 2 4 2 3" xfId="20863"/>
    <cellStyle name="Normal 7 2 4 2 4 2 3 2" xfId="49598"/>
    <cellStyle name="Normal 7 2 4 2 4 2 4" xfId="35274"/>
    <cellStyle name="Normal 7 2 4 2 4 3" xfId="10061"/>
    <cellStyle name="Normal 7 2 4 2 4 3 2" xfId="24444"/>
    <cellStyle name="Normal 7 2 4 2 4 3 2 2" xfId="53179"/>
    <cellStyle name="Normal 7 2 4 2 4 3 3" xfId="38855"/>
    <cellStyle name="Normal 7 2 4 2 4 4" xfId="17281"/>
    <cellStyle name="Normal 7 2 4 2 4 4 2" xfId="46017"/>
    <cellStyle name="Normal 7 2 4 2 4 5" xfId="31693"/>
    <cellStyle name="Normal 7 2 4 2 5" xfId="4593"/>
    <cellStyle name="Normal 7 2 4 2 5 2" xfId="11858"/>
    <cellStyle name="Normal 7 2 4 2 5 2 2" xfId="26236"/>
    <cellStyle name="Normal 7 2 4 2 5 2 2 2" xfId="54970"/>
    <cellStyle name="Normal 7 2 4 2 5 2 3" xfId="40646"/>
    <cellStyle name="Normal 7 2 4 2 5 3" xfId="19073"/>
    <cellStyle name="Normal 7 2 4 2 5 3 2" xfId="47808"/>
    <cellStyle name="Normal 7 2 4 2 5 4" xfId="33484"/>
    <cellStyle name="Normal 7 2 4 2 6" xfId="8265"/>
    <cellStyle name="Normal 7 2 4 2 6 2" xfId="22654"/>
    <cellStyle name="Normal 7 2 4 2 6 2 2" xfId="51389"/>
    <cellStyle name="Normal 7 2 4 2 6 3" xfId="37065"/>
    <cellStyle name="Normal 7 2 4 2 7" xfId="15491"/>
    <cellStyle name="Normal 7 2 4 2 7 2" xfId="44227"/>
    <cellStyle name="Normal 7 2 4 2 8" xfId="29903"/>
    <cellStyle name="Normal 7 2 4 3" xfId="1072"/>
    <cellStyle name="Normal 7 2 4 3 2" xfId="2055"/>
    <cellStyle name="Normal 7 2 4 3 2 2" xfId="3847"/>
    <cellStyle name="Normal 7 2 4 3 2 2 2" xfId="7506"/>
    <cellStyle name="Normal 7 2 4 3 2 2 2 2" xfId="14766"/>
    <cellStyle name="Normal 7 2 4 3 2 2 2 2 2" xfId="29144"/>
    <cellStyle name="Normal 7 2 4 3 2 2 2 2 2 2" xfId="57878"/>
    <cellStyle name="Normal 7 2 4 3 2 2 2 2 3" xfId="43554"/>
    <cellStyle name="Normal 7 2 4 3 2 2 2 3" xfId="21981"/>
    <cellStyle name="Normal 7 2 4 3 2 2 2 3 2" xfId="50716"/>
    <cellStyle name="Normal 7 2 4 3 2 2 2 4" xfId="36392"/>
    <cellStyle name="Normal 7 2 4 3 2 2 3" xfId="11179"/>
    <cellStyle name="Normal 7 2 4 3 2 2 3 2" xfId="25562"/>
    <cellStyle name="Normal 7 2 4 3 2 2 3 2 2" xfId="54297"/>
    <cellStyle name="Normal 7 2 4 3 2 2 3 3" xfId="39973"/>
    <cellStyle name="Normal 7 2 4 3 2 2 4" xfId="18399"/>
    <cellStyle name="Normal 7 2 4 3 2 2 4 2" xfId="47135"/>
    <cellStyle name="Normal 7 2 4 3 2 2 5" xfId="32811"/>
    <cellStyle name="Normal 7 2 4 3 2 3" xfId="5716"/>
    <cellStyle name="Normal 7 2 4 3 2 3 2" xfId="12976"/>
    <cellStyle name="Normal 7 2 4 3 2 3 2 2" xfId="27354"/>
    <cellStyle name="Normal 7 2 4 3 2 3 2 2 2" xfId="56088"/>
    <cellStyle name="Normal 7 2 4 3 2 3 2 3" xfId="41764"/>
    <cellStyle name="Normal 7 2 4 3 2 3 3" xfId="20191"/>
    <cellStyle name="Normal 7 2 4 3 2 3 3 2" xfId="48926"/>
    <cellStyle name="Normal 7 2 4 3 2 3 4" xfId="34602"/>
    <cellStyle name="Normal 7 2 4 3 2 4" xfId="9389"/>
    <cellStyle name="Normal 7 2 4 3 2 4 2" xfId="23772"/>
    <cellStyle name="Normal 7 2 4 3 2 4 2 2" xfId="52507"/>
    <cellStyle name="Normal 7 2 4 3 2 4 3" xfId="38183"/>
    <cellStyle name="Normal 7 2 4 3 2 5" xfId="16609"/>
    <cellStyle name="Normal 7 2 4 3 2 5 2" xfId="45345"/>
    <cellStyle name="Normal 7 2 4 3 2 6" xfId="31021"/>
    <cellStyle name="Normal 7 2 4 3 3" xfId="2951"/>
    <cellStyle name="Normal 7 2 4 3 3 2" xfId="6611"/>
    <cellStyle name="Normal 7 2 4 3 3 2 2" xfId="13871"/>
    <cellStyle name="Normal 7 2 4 3 3 2 2 2" xfId="28249"/>
    <cellStyle name="Normal 7 2 4 3 3 2 2 2 2" xfId="56983"/>
    <cellStyle name="Normal 7 2 4 3 3 2 2 3" xfId="42659"/>
    <cellStyle name="Normal 7 2 4 3 3 2 3" xfId="21086"/>
    <cellStyle name="Normal 7 2 4 3 3 2 3 2" xfId="49821"/>
    <cellStyle name="Normal 7 2 4 3 3 2 4" xfId="35497"/>
    <cellStyle name="Normal 7 2 4 3 3 3" xfId="10284"/>
    <cellStyle name="Normal 7 2 4 3 3 3 2" xfId="24667"/>
    <cellStyle name="Normal 7 2 4 3 3 3 2 2" xfId="53402"/>
    <cellStyle name="Normal 7 2 4 3 3 3 3" xfId="39078"/>
    <cellStyle name="Normal 7 2 4 3 3 4" xfId="17504"/>
    <cellStyle name="Normal 7 2 4 3 3 4 2" xfId="46240"/>
    <cellStyle name="Normal 7 2 4 3 3 5" xfId="31916"/>
    <cellStyle name="Normal 7 2 4 3 4" xfId="4816"/>
    <cellStyle name="Normal 7 2 4 3 4 2" xfId="12081"/>
    <cellStyle name="Normal 7 2 4 3 4 2 2" xfId="26459"/>
    <cellStyle name="Normal 7 2 4 3 4 2 2 2" xfId="55193"/>
    <cellStyle name="Normal 7 2 4 3 4 2 3" xfId="40869"/>
    <cellStyle name="Normal 7 2 4 3 4 3" xfId="19296"/>
    <cellStyle name="Normal 7 2 4 3 4 3 2" xfId="48031"/>
    <cellStyle name="Normal 7 2 4 3 4 4" xfId="33707"/>
    <cellStyle name="Normal 7 2 4 3 5" xfId="8488"/>
    <cellStyle name="Normal 7 2 4 3 5 2" xfId="22877"/>
    <cellStyle name="Normal 7 2 4 3 5 2 2" xfId="51612"/>
    <cellStyle name="Normal 7 2 4 3 5 3" xfId="37288"/>
    <cellStyle name="Normal 7 2 4 3 6" xfId="15714"/>
    <cellStyle name="Normal 7 2 4 3 6 2" xfId="44450"/>
    <cellStyle name="Normal 7 2 4 3 7" xfId="30126"/>
    <cellStyle name="Normal 7 2 4 4" xfId="1603"/>
    <cellStyle name="Normal 7 2 4 4 2" xfId="3400"/>
    <cellStyle name="Normal 7 2 4 4 2 2" xfId="7059"/>
    <cellStyle name="Normal 7 2 4 4 2 2 2" xfId="14319"/>
    <cellStyle name="Normal 7 2 4 4 2 2 2 2" xfId="28697"/>
    <cellStyle name="Normal 7 2 4 4 2 2 2 2 2" xfId="57431"/>
    <cellStyle name="Normal 7 2 4 4 2 2 2 3" xfId="43107"/>
    <cellStyle name="Normal 7 2 4 4 2 2 3" xfId="21534"/>
    <cellStyle name="Normal 7 2 4 4 2 2 3 2" xfId="50269"/>
    <cellStyle name="Normal 7 2 4 4 2 2 4" xfId="35945"/>
    <cellStyle name="Normal 7 2 4 4 2 3" xfId="10732"/>
    <cellStyle name="Normal 7 2 4 4 2 3 2" xfId="25115"/>
    <cellStyle name="Normal 7 2 4 4 2 3 2 2" xfId="53850"/>
    <cellStyle name="Normal 7 2 4 4 2 3 3" xfId="39526"/>
    <cellStyle name="Normal 7 2 4 4 2 4" xfId="17952"/>
    <cellStyle name="Normal 7 2 4 4 2 4 2" xfId="46688"/>
    <cellStyle name="Normal 7 2 4 4 2 5" xfId="32364"/>
    <cellStyle name="Normal 7 2 4 4 3" xfId="5269"/>
    <cellStyle name="Normal 7 2 4 4 3 2" xfId="12529"/>
    <cellStyle name="Normal 7 2 4 4 3 2 2" xfId="26907"/>
    <cellStyle name="Normal 7 2 4 4 3 2 2 2" xfId="55641"/>
    <cellStyle name="Normal 7 2 4 4 3 2 3" xfId="41317"/>
    <cellStyle name="Normal 7 2 4 4 3 3" xfId="19744"/>
    <cellStyle name="Normal 7 2 4 4 3 3 2" xfId="48479"/>
    <cellStyle name="Normal 7 2 4 4 3 4" xfId="34155"/>
    <cellStyle name="Normal 7 2 4 4 4" xfId="8942"/>
    <cellStyle name="Normal 7 2 4 4 4 2" xfId="23325"/>
    <cellStyle name="Normal 7 2 4 4 4 2 2" xfId="52060"/>
    <cellStyle name="Normal 7 2 4 4 4 3" xfId="37736"/>
    <cellStyle name="Normal 7 2 4 4 5" xfId="16162"/>
    <cellStyle name="Normal 7 2 4 4 5 2" xfId="44898"/>
    <cellStyle name="Normal 7 2 4 4 6" xfId="30574"/>
    <cellStyle name="Normal 7 2 4 5" xfId="2504"/>
    <cellStyle name="Normal 7 2 4 5 2" xfId="6164"/>
    <cellStyle name="Normal 7 2 4 5 2 2" xfId="13424"/>
    <cellStyle name="Normal 7 2 4 5 2 2 2" xfId="27802"/>
    <cellStyle name="Normal 7 2 4 5 2 2 2 2" xfId="56536"/>
    <cellStyle name="Normal 7 2 4 5 2 2 3" xfId="42212"/>
    <cellStyle name="Normal 7 2 4 5 2 3" xfId="20639"/>
    <cellStyle name="Normal 7 2 4 5 2 3 2" xfId="49374"/>
    <cellStyle name="Normal 7 2 4 5 2 4" xfId="35050"/>
    <cellStyle name="Normal 7 2 4 5 3" xfId="9837"/>
    <cellStyle name="Normal 7 2 4 5 3 2" xfId="24220"/>
    <cellStyle name="Normal 7 2 4 5 3 2 2" xfId="52955"/>
    <cellStyle name="Normal 7 2 4 5 3 3" xfId="38631"/>
    <cellStyle name="Normal 7 2 4 5 4" xfId="17057"/>
    <cellStyle name="Normal 7 2 4 5 4 2" xfId="45793"/>
    <cellStyle name="Normal 7 2 4 5 5" xfId="31469"/>
    <cellStyle name="Normal 7 2 4 6" xfId="4367"/>
    <cellStyle name="Normal 7 2 4 6 2" xfId="11634"/>
    <cellStyle name="Normal 7 2 4 6 2 2" xfId="26012"/>
    <cellStyle name="Normal 7 2 4 6 2 2 2" xfId="54746"/>
    <cellStyle name="Normal 7 2 4 6 2 3" xfId="40422"/>
    <cellStyle name="Normal 7 2 4 6 3" xfId="18849"/>
    <cellStyle name="Normal 7 2 4 6 3 2" xfId="47584"/>
    <cellStyle name="Normal 7 2 4 6 4" xfId="33260"/>
    <cellStyle name="Normal 7 2 4 7" xfId="8037"/>
    <cellStyle name="Normal 7 2 4 7 2" xfId="22430"/>
    <cellStyle name="Normal 7 2 4 7 2 2" xfId="51165"/>
    <cellStyle name="Normal 7 2 4 7 3" xfId="36841"/>
    <cellStyle name="Normal 7 2 4 8" xfId="15267"/>
    <cellStyle name="Normal 7 2 4 8 2" xfId="44003"/>
    <cellStyle name="Normal 7 2 4 9" xfId="29679"/>
    <cellStyle name="Normal 7 2 5" xfId="733"/>
    <cellStyle name="Normal 7 2 5 2" xfId="1184"/>
    <cellStyle name="Normal 7 2 5 2 2" xfId="2167"/>
    <cellStyle name="Normal 7 2 5 2 2 2" xfId="3959"/>
    <cellStyle name="Normal 7 2 5 2 2 2 2" xfId="7618"/>
    <cellStyle name="Normal 7 2 5 2 2 2 2 2" xfId="14878"/>
    <cellStyle name="Normal 7 2 5 2 2 2 2 2 2" xfId="29256"/>
    <cellStyle name="Normal 7 2 5 2 2 2 2 2 2 2" xfId="57990"/>
    <cellStyle name="Normal 7 2 5 2 2 2 2 2 3" xfId="43666"/>
    <cellStyle name="Normal 7 2 5 2 2 2 2 3" xfId="22093"/>
    <cellStyle name="Normal 7 2 5 2 2 2 2 3 2" xfId="50828"/>
    <cellStyle name="Normal 7 2 5 2 2 2 2 4" xfId="36504"/>
    <cellStyle name="Normal 7 2 5 2 2 2 3" xfId="11291"/>
    <cellStyle name="Normal 7 2 5 2 2 2 3 2" xfId="25674"/>
    <cellStyle name="Normal 7 2 5 2 2 2 3 2 2" xfId="54409"/>
    <cellStyle name="Normal 7 2 5 2 2 2 3 3" xfId="40085"/>
    <cellStyle name="Normal 7 2 5 2 2 2 4" xfId="18511"/>
    <cellStyle name="Normal 7 2 5 2 2 2 4 2" xfId="47247"/>
    <cellStyle name="Normal 7 2 5 2 2 2 5" xfId="32923"/>
    <cellStyle name="Normal 7 2 5 2 2 3" xfId="5828"/>
    <cellStyle name="Normal 7 2 5 2 2 3 2" xfId="13088"/>
    <cellStyle name="Normal 7 2 5 2 2 3 2 2" xfId="27466"/>
    <cellStyle name="Normal 7 2 5 2 2 3 2 2 2" xfId="56200"/>
    <cellStyle name="Normal 7 2 5 2 2 3 2 3" xfId="41876"/>
    <cellStyle name="Normal 7 2 5 2 2 3 3" xfId="20303"/>
    <cellStyle name="Normal 7 2 5 2 2 3 3 2" xfId="49038"/>
    <cellStyle name="Normal 7 2 5 2 2 3 4" xfId="34714"/>
    <cellStyle name="Normal 7 2 5 2 2 4" xfId="9501"/>
    <cellStyle name="Normal 7 2 5 2 2 4 2" xfId="23884"/>
    <cellStyle name="Normal 7 2 5 2 2 4 2 2" xfId="52619"/>
    <cellStyle name="Normal 7 2 5 2 2 4 3" xfId="38295"/>
    <cellStyle name="Normal 7 2 5 2 2 5" xfId="16721"/>
    <cellStyle name="Normal 7 2 5 2 2 5 2" xfId="45457"/>
    <cellStyle name="Normal 7 2 5 2 2 6" xfId="31133"/>
    <cellStyle name="Normal 7 2 5 2 3" xfId="3063"/>
    <cellStyle name="Normal 7 2 5 2 3 2" xfId="6723"/>
    <cellStyle name="Normal 7 2 5 2 3 2 2" xfId="13983"/>
    <cellStyle name="Normal 7 2 5 2 3 2 2 2" xfId="28361"/>
    <cellStyle name="Normal 7 2 5 2 3 2 2 2 2" xfId="57095"/>
    <cellStyle name="Normal 7 2 5 2 3 2 2 3" xfId="42771"/>
    <cellStyle name="Normal 7 2 5 2 3 2 3" xfId="21198"/>
    <cellStyle name="Normal 7 2 5 2 3 2 3 2" xfId="49933"/>
    <cellStyle name="Normal 7 2 5 2 3 2 4" xfId="35609"/>
    <cellStyle name="Normal 7 2 5 2 3 3" xfId="10396"/>
    <cellStyle name="Normal 7 2 5 2 3 3 2" xfId="24779"/>
    <cellStyle name="Normal 7 2 5 2 3 3 2 2" xfId="53514"/>
    <cellStyle name="Normal 7 2 5 2 3 3 3" xfId="39190"/>
    <cellStyle name="Normal 7 2 5 2 3 4" xfId="17616"/>
    <cellStyle name="Normal 7 2 5 2 3 4 2" xfId="46352"/>
    <cellStyle name="Normal 7 2 5 2 3 5" xfId="32028"/>
    <cellStyle name="Normal 7 2 5 2 4" xfId="4928"/>
    <cellStyle name="Normal 7 2 5 2 4 2" xfId="12193"/>
    <cellStyle name="Normal 7 2 5 2 4 2 2" xfId="26571"/>
    <cellStyle name="Normal 7 2 5 2 4 2 2 2" xfId="55305"/>
    <cellStyle name="Normal 7 2 5 2 4 2 3" xfId="40981"/>
    <cellStyle name="Normal 7 2 5 2 4 3" xfId="19408"/>
    <cellStyle name="Normal 7 2 5 2 4 3 2" xfId="48143"/>
    <cellStyle name="Normal 7 2 5 2 4 4" xfId="33819"/>
    <cellStyle name="Normal 7 2 5 2 5" xfId="8600"/>
    <cellStyle name="Normal 7 2 5 2 5 2" xfId="22989"/>
    <cellStyle name="Normal 7 2 5 2 5 2 2" xfId="51724"/>
    <cellStyle name="Normal 7 2 5 2 5 3" xfId="37400"/>
    <cellStyle name="Normal 7 2 5 2 6" xfId="15826"/>
    <cellStyle name="Normal 7 2 5 2 6 2" xfId="44562"/>
    <cellStyle name="Normal 7 2 5 2 7" xfId="30238"/>
    <cellStyle name="Normal 7 2 5 3" xfId="1720"/>
    <cellStyle name="Normal 7 2 5 3 2" xfId="3512"/>
    <cellStyle name="Normal 7 2 5 3 2 2" xfId="7171"/>
    <cellStyle name="Normal 7 2 5 3 2 2 2" xfId="14431"/>
    <cellStyle name="Normal 7 2 5 3 2 2 2 2" xfId="28809"/>
    <cellStyle name="Normal 7 2 5 3 2 2 2 2 2" xfId="57543"/>
    <cellStyle name="Normal 7 2 5 3 2 2 2 3" xfId="43219"/>
    <cellStyle name="Normal 7 2 5 3 2 2 3" xfId="21646"/>
    <cellStyle name="Normal 7 2 5 3 2 2 3 2" xfId="50381"/>
    <cellStyle name="Normal 7 2 5 3 2 2 4" xfId="36057"/>
    <cellStyle name="Normal 7 2 5 3 2 3" xfId="10844"/>
    <cellStyle name="Normal 7 2 5 3 2 3 2" xfId="25227"/>
    <cellStyle name="Normal 7 2 5 3 2 3 2 2" xfId="53962"/>
    <cellStyle name="Normal 7 2 5 3 2 3 3" xfId="39638"/>
    <cellStyle name="Normal 7 2 5 3 2 4" xfId="18064"/>
    <cellStyle name="Normal 7 2 5 3 2 4 2" xfId="46800"/>
    <cellStyle name="Normal 7 2 5 3 2 5" xfId="32476"/>
    <cellStyle name="Normal 7 2 5 3 3" xfId="5381"/>
    <cellStyle name="Normal 7 2 5 3 3 2" xfId="12641"/>
    <cellStyle name="Normal 7 2 5 3 3 2 2" xfId="27019"/>
    <cellStyle name="Normal 7 2 5 3 3 2 2 2" xfId="55753"/>
    <cellStyle name="Normal 7 2 5 3 3 2 3" xfId="41429"/>
    <cellStyle name="Normal 7 2 5 3 3 3" xfId="19856"/>
    <cellStyle name="Normal 7 2 5 3 3 3 2" xfId="48591"/>
    <cellStyle name="Normal 7 2 5 3 3 4" xfId="34267"/>
    <cellStyle name="Normal 7 2 5 3 4" xfId="9054"/>
    <cellStyle name="Normal 7 2 5 3 4 2" xfId="23437"/>
    <cellStyle name="Normal 7 2 5 3 4 2 2" xfId="52172"/>
    <cellStyle name="Normal 7 2 5 3 4 3" xfId="37848"/>
    <cellStyle name="Normal 7 2 5 3 5" xfId="16274"/>
    <cellStyle name="Normal 7 2 5 3 5 2" xfId="45010"/>
    <cellStyle name="Normal 7 2 5 3 6" xfId="30686"/>
    <cellStyle name="Normal 7 2 5 4" xfId="2616"/>
    <cellStyle name="Normal 7 2 5 4 2" xfId="6276"/>
    <cellStyle name="Normal 7 2 5 4 2 2" xfId="13536"/>
    <cellStyle name="Normal 7 2 5 4 2 2 2" xfId="27914"/>
    <cellStyle name="Normal 7 2 5 4 2 2 2 2" xfId="56648"/>
    <cellStyle name="Normal 7 2 5 4 2 2 3" xfId="42324"/>
    <cellStyle name="Normal 7 2 5 4 2 3" xfId="20751"/>
    <cellStyle name="Normal 7 2 5 4 2 3 2" xfId="49486"/>
    <cellStyle name="Normal 7 2 5 4 2 4" xfId="35162"/>
    <cellStyle name="Normal 7 2 5 4 3" xfId="9949"/>
    <cellStyle name="Normal 7 2 5 4 3 2" xfId="24332"/>
    <cellStyle name="Normal 7 2 5 4 3 2 2" xfId="53067"/>
    <cellStyle name="Normal 7 2 5 4 3 3" xfId="38743"/>
    <cellStyle name="Normal 7 2 5 4 4" xfId="17169"/>
    <cellStyle name="Normal 7 2 5 4 4 2" xfId="45905"/>
    <cellStyle name="Normal 7 2 5 4 5" xfId="31581"/>
    <cellStyle name="Normal 7 2 5 5" xfId="4480"/>
    <cellStyle name="Normal 7 2 5 5 2" xfId="11746"/>
    <cellStyle name="Normal 7 2 5 5 2 2" xfId="26124"/>
    <cellStyle name="Normal 7 2 5 5 2 2 2" xfId="54858"/>
    <cellStyle name="Normal 7 2 5 5 2 3" xfId="40534"/>
    <cellStyle name="Normal 7 2 5 5 3" xfId="18961"/>
    <cellStyle name="Normal 7 2 5 5 3 2" xfId="47696"/>
    <cellStyle name="Normal 7 2 5 5 4" xfId="33372"/>
    <cellStyle name="Normal 7 2 5 6" xfId="8153"/>
    <cellStyle name="Normal 7 2 5 6 2" xfId="22542"/>
    <cellStyle name="Normal 7 2 5 6 2 2" xfId="51277"/>
    <cellStyle name="Normal 7 2 5 6 3" xfId="36953"/>
    <cellStyle name="Normal 7 2 5 7" xfId="15379"/>
    <cellStyle name="Normal 7 2 5 7 2" xfId="44115"/>
    <cellStyle name="Normal 7 2 5 8" xfId="29791"/>
    <cellStyle name="Normal 7 2 6" xfId="960"/>
    <cellStyle name="Normal 7 2 6 2" xfId="1943"/>
    <cellStyle name="Normal 7 2 6 2 2" xfId="3735"/>
    <cellStyle name="Normal 7 2 6 2 2 2" xfId="7394"/>
    <cellStyle name="Normal 7 2 6 2 2 2 2" xfId="14654"/>
    <cellStyle name="Normal 7 2 6 2 2 2 2 2" xfId="29032"/>
    <cellStyle name="Normal 7 2 6 2 2 2 2 2 2" xfId="57766"/>
    <cellStyle name="Normal 7 2 6 2 2 2 2 3" xfId="43442"/>
    <cellStyle name="Normal 7 2 6 2 2 2 3" xfId="21869"/>
    <cellStyle name="Normal 7 2 6 2 2 2 3 2" xfId="50604"/>
    <cellStyle name="Normal 7 2 6 2 2 2 4" xfId="36280"/>
    <cellStyle name="Normal 7 2 6 2 2 3" xfId="11067"/>
    <cellStyle name="Normal 7 2 6 2 2 3 2" xfId="25450"/>
    <cellStyle name="Normal 7 2 6 2 2 3 2 2" xfId="54185"/>
    <cellStyle name="Normal 7 2 6 2 2 3 3" xfId="39861"/>
    <cellStyle name="Normal 7 2 6 2 2 4" xfId="18287"/>
    <cellStyle name="Normal 7 2 6 2 2 4 2" xfId="47023"/>
    <cellStyle name="Normal 7 2 6 2 2 5" xfId="32699"/>
    <cellStyle name="Normal 7 2 6 2 3" xfId="5604"/>
    <cellStyle name="Normal 7 2 6 2 3 2" xfId="12864"/>
    <cellStyle name="Normal 7 2 6 2 3 2 2" xfId="27242"/>
    <cellStyle name="Normal 7 2 6 2 3 2 2 2" xfId="55976"/>
    <cellStyle name="Normal 7 2 6 2 3 2 3" xfId="41652"/>
    <cellStyle name="Normal 7 2 6 2 3 3" xfId="20079"/>
    <cellStyle name="Normal 7 2 6 2 3 3 2" xfId="48814"/>
    <cellStyle name="Normal 7 2 6 2 3 4" xfId="34490"/>
    <cellStyle name="Normal 7 2 6 2 4" xfId="9277"/>
    <cellStyle name="Normal 7 2 6 2 4 2" xfId="23660"/>
    <cellStyle name="Normal 7 2 6 2 4 2 2" xfId="52395"/>
    <cellStyle name="Normal 7 2 6 2 4 3" xfId="38071"/>
    <cellStyle name="Normal 7 2 6 2 5" xfId="16497"/>
    <cellStyle name="Normal 7 2 6 2 5 2" xfId="45233"/>
    <cellStyle name="Normal 7 2 6 2 6" xfId="30909"/>
    <cellStyle name="Normal 7 2 6 3" xfId="2839"/>
    <cellStyle name="Normal 7 2 6 3 2" xfId="6499"/>
    <cellStyle name="Normal 7 2 6 3 2 2" xfId="13759"/>
    <cellStyle name="Normal 7 2 6 3 2 2 2" xfId="28137"/>
    <cellStyle name="Normal 7 2 6 3 2 2 2 2" xfId="56871"/>
    <cellStyle name="Normal 7 2 6 3 2 2 3" xfId="42547"/>
    <cellStyle name="Normal 7 2 6 3 2 3" xfId="20974"/>
    <cellStyle name="Normal 7 2 6 3 2 3 2" xfId="49709"/>
    <cellStyle name="Normal 7 2 6 3 2 4" xfId="35385"/>
    <cellStyle name="Normal 7 2 6 3 3" xfId="10172"/>
    <cellStyle name="Normal 7 2 6 3 3 2" xfId="24555"/>
    <cellStyle name="Normal 7 2 6 3 3 2 2" xfId="53290"/>
    <cellStyle name="Normal 7 2 6 3 3 3" xfId="38966"/>
    <cellStyle name="Normal 7 2 6 3 4" xfId="17392"/>
    <cellStyle name="Normal 7 2 6 3 4 2" xfId="46128"/>
    <cellStyle name="Normal 7 2 6 3 5" xfId="31804"/>
    <cellStyle name="Normal 7 2 6 4" xfId="4704"/>
    <cellStyle name="Normal 7 2 6 4 2" xfId="11969"/>
    <cellStyle name="Normal 7 2 6 4 2 2" xfId="26347"/>
    <cellStyle name="Normal 7 2 6 4 2 2 2" xfId="55081"/>
    <cellStyle name="Normal 7 2 6 4 2 3" xfId="40757"/>
    <cellStyle name="Normal 7 2 6 4 3" xfId="19184"/>
    <cellStyle name="Normal 7 2 6 4 3 2" xfId="47919"/>
    <cellStyle name="Normal 7 2 6 4 4" xfId="33595"/>
    <cellStyle name="Normal 7 2 6 5" xfId="8376"/>
    <cellStyle name="Normal 7 2 6 5 2" xfId="22765"/>
    <cellStyle name="Normal 7 2 6 5 2 2" xfId="51500"/>
    <cellStyle name="Normal 7 2 6 5 3" xfId="37176"/>
    <cellStyle name="Normal 7 2 6 6" xfId="15602"/>
    <cellStyle name="Normal 7 2 6 6 2" xfId="44338"/>
    <cellStyle name="Normal 7 2 6 7" xfId="30014"/>
    <cellStyle name="Normal 7 2 7" xfId="1473"/>
    <cellStyle name="Normal 7 2 7 2" xfId="3288"/>
    <cellStyle name="Normal 7 2 7 2 2" xfId="6947"/>
    <cellStyle name="Normal 7 2 7 2 2 2" xfId="14207"/>
    <cellStyle name="Normal 7 2 7 2 2 2 2" xfId="28585"/>
    <cellStyle name="Normal 7 2 7 2 2 2 2 2" xfId="57319"/>
    <cellStyle name="Normal 7 2 7 2 2 2 3" xfId="42995"/>
    <cellStyle name="Normal 7 2 7 2 2 3" xfId="21422"/>
    <cellStyle name="Normal 7 2 7 2 2 3 2" xfId="50157"/>
    <cellStyle name="Normal 7 2 7 2 2 4" xfId="35833"/>
    <cellStyle name="Normal 7 2 7 2 3" xfId="10620"/>
    <cellStyle name="Normal 7 2 7 2 3 2" xfId="25003"/>
    <cellStyle name="Normal 7 2 7 2 3 2 2" xfId="53738"/>
    <cellStyle name="Normal 7 2 7 2 3 3" xfId="39414"/>
    <cellStyle name="Normal 7 2 7 2 4" xfId="17840"/>
    <cellStyle name="Normal 7 2 7 2 4 2" xfId="46576"/>
    <cellStyle name="Normal 7 2 7 2 5" xfId="32252"/>
    <cellStyle name="Normal 7 2 7 3" xfId="5156"/>
    <cellStyle name="Normal 7 2 7 3 2" xfId="12417"/>
    <cellStyle name="Normal 7 2 7 3 2 2" xfId="26795"/>
    <cellStyle name="Normal 7 2 7 3 2 2 2" xfId="55529"/>
    <cellStyle name="Normal 7 2 7 3 2 3" xfId="41205"/>
    <cellStyle name="Normal 7 2 7 3 3" xfId="19632"/>
    <cellStyle name="Normal 7 2 7 3 3 2" xfId="48367"/>
    <cellStyle name="Normal 7 2 7 3 4" xfId="34043"/>
    <cellStyle name="Normal 7 2 7 4" xfId="8829"/>
    <cellStyle name="Normal 7 2 7 4 2" xfId="23213"/>
    <cellStyle name="Normal 7 2 7 4 2 2" xfId="51948"/>
    <cellStyle name="Normal 7 2 7 4 3" xfId="37624"/>
    <cellStyle name="Normal 7 2 7 5" xfId="16050"/>
    <cellStyle name="Normal 7 2 7 5 2" xfId="44786"/>
    <cellStyle name="Normal 7 2 7 6" xfId="30462"/>
    <cellStyle name="Normal 7 2 8" xfId="2392"/>
    <cellStyle name="Normal 7 2 8 2" xfId="6052"/>
    <cellStyle name="Normal 7 2 8 2 2" xfId="13312"/>
    <cellStyle name="Normal 7 2 8 2 2 2" xfId="27690"/>
    <cellStyle name="Normal 7 2 8 2 2 2 2" xfId="56424"/>
    <cellStyle name="Normal 7 2 8 2 2 3" xfId="42100"/>
    <cellStyle name="Normal 7 2 8 2 3" xfId="20527"/>
    <cellStyle name="Normal 7 2 8 2 3 2" xfId="49262"/>
    <cellStyle name="Normal 7 2 8 2 4" xfId="34938"/>
    <cellStyle name="Normal 7 2 8 3" xfId="9725"/>
    <cellStyle name="Normal 7 2 8 3 2" xfId="24108"/>
    <cellStyle name="Normal 7 2 8 3 2 2" xfId="52843"/>
    <cellStyle name="Normal 7 2 8 3 3" xfId="38519"/>
    <cellStyle name="Normal 7 2 8 4" xfId="16945"/>
    <cellStyle name="Normal 7 2 8 4 2" xfId="45681"/>
    <cellStyle name="Normal 7 2 8 5" xfId="31357"/>
    <cellStyle name="Normal 7 2 9" xfId="4245"/>
    <cellStyle name="Normal 7 2 9 2" xfId="11521"/>
    <cellStyle name="Normal 7 2 9 2 2" xfId="25900"/>
    <cellStyle name="Normal 7 2 9 2 2 2" xfId="54634"/>
    <cellStyle name="Normal 7 2 9 2 3" xfId="40310"/>
    <cellStyle name="Normal 7 2 9 3" xfId="18737"/>
    <cellStyle name="Normal 7 2 9 3 2" xfId="47472"/>
    <cellStyle name="Normal 7 2 9 4" xfId="33148"/>
    <cellStyle name="Normal 7 3" xfId="347"/>
    <cellStyle name="Normal 7 3 10" xfId="15169"/>
    <cellStyle name="Normal 7 3 10 2" xfId="43905"/>
    <cellStyle name="Normal 7 3 11" xfId="29581"/>
    <cellStyle name="Normal 7 3 2" xfId="447"/>
    <cellStyle name="Normal 7 3 2 10" xfId="29637"/>
    <cellStyle name="Normal 7 3 2 2" xfId="647"/>
    <cellStyle name="Normal 7 3 2 2 2" xfId="919"/>
    <cellStyle name="Normal 7 3 2 2 2 2" xfId="1366"/>
    <cellStyle name="Normal 7 3 2 2 2 2 2" xfId="2349"/>
    <cellStyle name="Normal 7 3 2 2 2 2 2 2" xfId="4141"/>
    <cellStyle name="Normal 7 3 2 2 2 2 2 2 2" xfId="7800"/>
    <cellStyle name="Normal 7 3 2 2 2 2 2 2 2 2" xfId="15060"/>
    <cellStyle name="Normal 7 3 2 2 2 2 2 2 2 2 2" xfId="29438"/>
    <cellStyle name="Normal 7 3 2 2 2 2 2 2 2 2 2 2" xfId="58172"/>
    <cellStyle name="Normal 7 3 2 2 2 2 2 2 2 2 3" xfId="43848"/>
    <cellStyle name="Normal 7 3 2 2 2 2 2 2 2 3" xfId="22275"/>
    <cellStyle name="Normal 7 3 2 2 2 2 2 2 2 3 2" xfId="51010"/>
    <cellStyle name="Normal 7 3 2 2 2 2 2 2 2 4" xfId="36686"/>
    <cellStyle name="Normal 7 3 2 2 2 2 2 2 3" xfId="11473"/>
    <cellStyle name="Normal 7 3 2 2 2 2 2 2 3 2" xfId="25856"/>
    <cellStyle name="Normal 7 3 2 2 2 2 2 2 3 2 2" xfId="54591"/>
    <cellStyle name="Normal 7 3 2 2 2 2 2 2 3 3" xfId="40267"/>
    <cellStyle name="Normal 7 3 2 2 2 2 2 2 4" xfId="18693"/>
    <cellStyle name="Normal 7 3 2 2 2 2 2 2 4 2" xfId="47429"/>
    <cellStyle name="Normal 7 3 2 2 2 2 2 2 5" xfId="33105"/>
    <cellStyle name="Normal 7 3 2 2 2 2 2 3" xfId="6010"/>
    <cellStyle name="Normal 7 3 2 2 2 2 2 3 2" xfId="13270"/>
    <cellStyle name="Normal 7 3 2 2 2 2 2 3 2 2" xfId="27648"/>
    <cellStyle name="Normal 7 3 2 2 2 2 2 3 2 2 2" xfId="56382"/>
    <cellStyle name="Normal 7 3 2 2 2 2 2 3 2 3" xfId="42058"/>
    <cellStyle name="Normal 7 3 2 2 2 2 2 3 3" xfId="20485"/>
    <cellStyle name="Normal 7 3 2 2 2 2 2 3 3 2" xfId="49220"/>
    <cellStyle name="Normal 7 3 2 2 2 2 2 3 4" xfId="34896"/>
    <cellStyle name="Normal 7 3 2 2 2 2 2 4" xfId="9683"/>
    <cellStyle name="Normal 7 3 2 2 2 2 2 4 2" xfId="24066"/>
    <cellStyle name="Normal 7 3 2 2 2 2 2 4 2 2" xfId="52801"/>
    <cellStyle name="Normal 7 3 2 2 2 2 2 4 3" xfId="38477"/>
    <cellStyle name="Normal 7 3 2 2 2 2 2 5" xfId="16903"/>
    <cellStyle name="Normal 7 3 2 2 2 2 2 5 2" xfId="45639"/>
    <cellStyle name="Normal 7 3 2 2 2 2 2 6" xfId="31315"/>
    <cellStyle name="Normal 7 3 2 2 2 2 3" xfId="3245"/>
    <cellStyle name="Normal 7 3 2 2 2 2 3 2" xfId="6905"/>
    <cellStyle name="Normal 7 3 2 2 2 2 3 2 2" xfId="14165"/>
    <cellStyle name="Normal 7 3 2 2 2 2 3 2 2 2" xfId="28543"/>
    <cellStyle name="Normal 7 3 2 2 2 2 3 2 2 2 2" xfId="57277"/>
    <cellStyle name="Normal 7 3 2 2 2 2 3 2 2 3" xfId="42953"/>
    <cellStyle name="Normal 7 3 2 2 2 2 3 2 3" xfId="21380"/>
    <cellStyle name="Normal 7 3 2 2 2 2 3 2 3 2" xfId="50115"/>
    <cellStyle name="Normal 7 3 2 2 2 2 3 2 4" xfId="35791"/>
    <cellStyle name="Normal 7 3 2 2 2 2 3 3" xfId="10578"/>
    <cellStyle name="Normal 7 3 2 2 2 2 3 3 2" xfId="24961"/>
    <cellStyle name="Normal 7 3 2 2 2 2 3 3 2 2" xfId="53696"/>
    <cellStyle name="Normal 7 3 2 2 2 2 3 3 3" xfId="39372"/>
    <cellStyle name="Normal 7 3 2 2 2 2 3 4" xfId="17798"/>
    <cellStyle name="Normal 7 3 2 2 2 2 3 4 2" xfId="46534"/>
    <cellStyle name="Normal 7 3 2 2 2 2 3 5" xfId="32210"/>
    <cellStyle name="Normal 7 3 2 2 2 2 4" xfId="5110"/>
    <cellStyle name="Normal 7 3 2 2 2 2 4 2" xfId="12375"/>
    <cellStyle name="Normal 7 3 2 2 2 2 4 2 2" xfId="26753"/>
    <cellStyle name="Normal 7 3 2 2 2 2 4 2 2 2" xfId="55487"/>
    <cellStyle name="Normal 7 3 2 2 2 2 4 2 3" xfId="41163"/>
    <cellStyle name="Normal 7 3 2 2 2 2 4 3" xfId="19590"/>
    <cellStyle name="Normal 7 3 2 2 2 2 4 3 2" xfId="48325"/>
    <cellStyle name="Normal 7 3 2 2 2 2 4 4" xfId="34001"/>
    <cellStyle name="Normal 7 3 2 2 2 2 5" xfId="8782"/>
    <cellStyle name="Normal 7 3 2 2 2 2 5 2" xfId="23171"/>
    <cellStyle name="Normal 7 3 2 2 2 2 5 2 2" xfId="51906"/>
    <cellStyle name="Normal 7 3 2 2 2 2 5 3" xfId="37582"/>
    <cellStyle name="Normal 7 3 2 2 2 2 6" xfId="16008"/>
    <cellStyle name="Normal 7 3 2 2 2 2 6 2" xfId="44744"/>
    <cellStyle name="Normal 7 3 2 2 2 2 7" xfId="30420"/>
    <cellStyle name="Normal 7 3 2 2 2 3" xfId="1902"/>
    <cellStyle name="Normal 7 3 2 2 2 3 2" xfId="3694"/>
    <cellStyle name="Normal 7 3 2 2 2 3 2 2" xfId="7353"/>
    <cellStyle name="Normal 7 3 2 2 2 3 2 2 2" xfId="14613"/>
    <cellStyle name="Normal 7 3 2 2 2 3 2 2 2 2" xfId="28991"/>
    <cellStyle name="Normal 7 3 2 2 2 3 2 2 2 2 2" xfId="57725"/>
    <cellStyle name="Normal 7 3 2 2 2 3 2 2 2 3" xfId="43401"/>
    <cellStyle name="Normal 7 3 2 2 2 3 2 2 3" xfId="21828"/>
    <cellStyle name="Normal 7 3 2 2 2 3 2 2 3 2" xfId="50563"/>
    <cellStyle name="Normal 7 3 2 2 2 3 2 2 4" xfId="36239"/>
    <cellStyle name="Normal 7 3 2 2 2 3 2 3" xfId="11026"/>
    <cellStyle name="Normal 7 3 2 2 2 3 2 3 2" xfId="25409"/>
    <cellStyle name="Normal 7 3 2 2 2 3 2 3 2 2" xfId="54144"/>
    <cellStyle name="Normal 7 3 2 2 2 3 2 3 3" xfId="39820"/>
    <cellStyle name="Normal 7 3 2 2 2 3 2 4" xfId="18246"/>
    <cellStyle name="Normal 7 3 2 2 2 3 2 4 2" xfId="46982"/>
    <cellStyle name="Normal 7 3 2 2 2 3 2 5" xfId="32658"/>
    <cellStyle name="Normal 7 3 2 2 2 3 3" xfId="5563"/>
    <cellStyle name="Normal 7 3 2 2 2 3 3 2" xfId="12823"/>
    <cellStyle name="Normal 7 3 2 2 2 3 3 2 2" xfId="27201"/>
    <cellStyle name="Normal 7 3 2 2 2 3 3 2 2 2" xfId="55935"/>
    <cellStyle name="Normal 7 3 2 2 2 3 3 2 3" xfId="41611"/>
    <cellStyle name="Normal 7 3 2 2 2 3 3 3" xfId="20038"/>
    <cellStyle name="Normal 7 3 2 2 2 3 3 3 2" xfId="48773"/>
    <cellStyle name="Normal 7 3 2 2 2 3 3 4" xfId="34449"/>
    <cellStyle name="Normal 7 3 2 2 2 3 4" xfId="9236"/>
    <cellStyle name="Normal 7 3 2 2 2 3 4 2" xfId="23619"/>
    <cellStyle name="Normal 7 3 2 2 2 3 4 2 2" xfId="52354"/>
    <cellStyle name="Normal 7 3 2 2 2 3 4 3" xfId="38030"/>
    <cellStyle name="Normal 7 3 2 2 2 3 5" xfId="16456"/>
    <cellStyle name="Normal 7 3 2 2 2 3 5 2" xfId="45192"/>
    <cellStyle name="Normal 7 3 2 2 2 3 6" xfId="30868"/>
    <cellStyle name="Normal 7 3 2 2 2 4" xfId="2798"/>
    <cellStyle name="Normal 7 3 2 2 2 4 2" xfId="6458"/>
    <cellStyle name="Normal 7 3 2 2 2 4 2 2" xfId="13718"/>
    <cellStyle name="Normal 7 3 2 2 2 4 2 2 2" xfId="28096"/>
    <cellStyle name="Normal 7 3 2 2 2 4 2 2 2 2" xfId="56830"/>
    <cellStyle name="Normal 7 3 2 2 2 4 2 2 3" xfId="42506"/>
    <cellStyle name="Normal 7 3 2 2 2 4 2 3" xfId="20933"/>
    <cellStyle name="Normal 7 3 2 2 2 4 2 3 2" xfId="49668"/>
    <cellStyle name="Normal 7 3 2 2 2 4 2 4" xfId="35344"/>
    <cellStyle name="Normal 7 3 2 2 2 4 3" xfId="10131"/>
    <cellStyle name="Normal 7 3 2 2 2 4 3 2" xfId="24514"/>
    <cellStyle name="Normal 7 3 2 2 2 4 3 2 2" xfId="53249"/>
    <cellStyle name="Normal 7 3 2 2 2 4 3 3" xfId="38925"/>
    <cellStyle name="Normal 7 3 2 2 2 4 4" xfId="17351"/>
    <cellStyle name="Normal 7 3 2 2 2 4 4 2" xfId="46087"/>
    <cellStyle name="Normal 7 3 2 2 2 4 5" xfId="31763"/>
    <cellStyle name="Normal 7 3 2 2 2 5" xfId="4663"/>
    <cellStyle name="Normal 7 3 2 2 2 5 2" xfId="11928"/>
    <cellStyle name="Normal 7 3 2 2 2 5 2 2" xfId="26306"/>
    <cellStyle name="Normal 7 3 2 2 2 5 2 2 2" xfId="55040"/>
    <cellStyle name="Normal 7 3 2 2 2 5 2 3" xfId="40716"/>
    <cellStyle name="Normal 7 3 2 2 2 5 3" xfId="19143"/>
    <cellStyle name="Normal 7 3 2 2 2 5 3 2" xfId="47878"/>
    <cellStyle name="Normal 7 3 2 2 2 5 4" xfId="33554"/>
    <cellStyle name="Normal 7 3 2 2 2 6" xfId="8335"/>
    <cellStyle name="Normal 7 3 2 2 2 6 2" xfId="22724"/>
    <cellStyle name="Normal 7 3 2 2 2 6 2 2" xfId="51459"/>
    <cellStyle name="Normal 7 3 2 2 2 6 3" xfId="37135"/>
    <cellStyle name="Normal 7 3 2 2 2 7" xfId="15561"/>
    <cellStyle name="Normal 7 3 2 2 2 7 2" xfId="44297"/>
    <cellStyle name="Normal 7 3 2 2 2 8" xfId="29973"/>
    <cellStyle name="Normal 7 3 2 2 3" xfId="1142"/>
    <cellStyle name="Normal 7 3 2 2 3 2" xfId="2125"/>
    <cellStyle name="Normal 7 3 2 2 3 2 2" xfId="3917"/>
    <cellStyle name="Normal 7 3 2 2 3 2 2 2" xfId="7576"/>
    <cellStyle name="Normal 7 3 2 2 3 2 2 2 2" xfId="14836"/>
    <cellStyle name="Normal 7 3 2 2 3 2 2 2 2 2" xfId="29214"/>
    <cellStyle name="Normal 7 3 2 2 3 2 2 2 2 2 2" xfId="57948"/>
    <cellStyle name="Normal 7 3 2 2 3 2 2 2 2 3" xfId="43624"/>
    <cellStyle name="Normal 7 3 2 2 3 2 2 2 3" xfId="22051"/>
    <cellStyle name="Normal 7 3 2 2 3 2 2 2 3 2" xfId="50786"/>
    <cellStyle name="Normal 7 3 2 2 3 2 2 2 4" xfId="36462"/>
    <cellStyle name="Normal 7 3 2 2 3 2 2 3" xfId="11249"/>
    <cellStyle name="Normal 7 3 2 2 3 2 2 3 2" xfId="25632"/>
    <cellStyle name="Normal 7 3 2 2 3 2 2 3 2 2" xfId="54367"/>
    <cellStyle name="Normal 7 3 2 2 3 2 2 3 3" xfId="40043"/>
    <cellStyle name="Normal 7 3 2 2 3 2 2 4" xfId="18469"/>
    <cellStyle name="Normal 7 3 2 2 3 2 2 4 2" xfId="47205"/>
    <cellStyle name="Normal 7 3 2 2 3 2 2 5" xfId="32881"/>
    <cellStyle name="Normal 7 3 2 2 3 2 3" xfId="5786"/>
    <cellStyle name="Normal 7 3 2 2 3 2 3 2" xfId="13046"/>
    <cellStyle name="Normal 7 3 2 2 3 2 3 2 2" xfId="27424"/>
    <cellStyle name="Normal 7 3 2 2 3 2 3 2 2 2" xfId="56158"/>
    <cellStyle name="Normal 7 3 2 2 3 2 3 2 3" xfId="41834"/>
    <cellStyle name="Normal 7 3 2 2 3 2 3 3" xfId="20261"/>
    <cellStyle name="Normal 7 3 2 2 3 2 3 3 2" xfId="48996"/>
    <cellStyle name="Normal 7 3 2 2 3 2 3 4" xfId="34672"/>
    <cellStyle name="Normal 7 3 2 2 3 2 4" xfId="9459"/>
    <cellStyle name="Normal 7 3 2 2 3 2 4 2" xfId="23842"/>
    <cellStyle name="Normal 7 3 2 2 3 2 4 2 2" xfId="52577"/>
    <cellStyle name="Normal 7 3 2 2 3 2 4 3" xfId="38253"/>
    <cellStyle name="Normal 7 3 2 2 3 2 5" xfId="16679"/>
    <cellStyle name="Normal 7 3 2 2 3 2 5 2" xfId="45415"/>
    <cellStyle name="Normal 7 3 2 2 3 2 6" xfId="31091"/>
    <cellStyle name="Normal 7 3 2 2 3 3" xfId="3021"/>
    <cellStyle name="Normal 7 3 2 2 3 3 2" xfId="6681"/>
    <cellStyle name="Normal 7 3 2 2 3 3 2 2" xfId="13941"/>
    <cellStyle name="Normal 7 3 2 2 3 3 2 2 2" xfId="28319"/>
    <cellStyle name="Normal 7 3 2 2 3 3 2 2 2 2" xfId="57053"/>
    <cellStyle name="Normal 7 3 2 2 3 3 2 2 3" xfId="42729"/>
    <cellStyle name="Normal 7 3 2 2 3 3 2 3" xfId="21156"/>
    <cellStyle name="Normal 7 3 2 2 3 3 2 3 2" xfId="49891"/>
    <cellStyle name="Normal 7 3 2 2 3 3 2 4" xfId="35567"/>
    <cellStyle name="Normal 7 3 2 2 3 3 3" xfId="10354"/>
    <cellStyle name="Normal 7 3 2 2 3 3 3 2" xfId="24737"/>
    <cellStyle name="Normal 7 3 2 2 3 3 3 2 2" xfId="53472"/>
    <cellStyle name="Normal 7 3 2 2 3 3 3 3" xfId="39148"/>
    <cellStyle name="Normal 7 3 2 2 3 3 4" xfId="17574"/>
    <cellStyle name="Normal 7 3 2 2 3 3 4 2" xfId="46310"/>
    <cellStyle name="Normal 7 3 2 2 3 3 5" xfId="31986"/>
    <cellStyle name="Normal 7 3 2 2 3 4" xfId="4886"/>
    <cellStyle name="Normal 7 3 2 2 3 4 2" xfId="12151"/>
    <cellStyle name="Normal 7 3 2 2 3 4 2 2" xfId="26529"/>
    <cellStyle name="Normal 7 3 2 2 3 4 2 2 2" xfId="55263"/>
    <cellStyle name="Normal 7 3 2 2 3 4 2 3" xfId="40939"/>
    <cellStyle name="Normal 7 3 2 2 3 4 3" xfId="19366"/>
    <cellStyle name="Normal 7 3 2 2 3 4 3 2" xfId="48101"/>
    <cellStyle name="Normal 7 3 2 2 3 4 4" xfId="33777"/>
    <cellStyle name="Normal 7 3 2 2 3 5" xfId="8558"/>
    <cellStyle name="Normal 7 3 2 2 3 5 2" xfId="22947"/>
    <cellStyle name="Normal 7 3 2 2 3 5 2 2" xfId="51682"/>
    <cellStyle name="Normal 7 3 2 2 3 5 3" xfId="37358"/>
    <cellStyle name="Normal 7 3 2 2 3 6" xfId="15784"/>
    <cellStyle name="Normal 7 3 2 2 3 6 2" xfId="44520"/>
    <cellStyle name="Normal 7 3 2 2 3 7" xfId="30196"/>
    <cellStyle name="Normal 7 3 2 2 4" xfId="1674"/>
    <cellStyle name="Normal 7 3 2 2 4 2" xfId="3470"/>
    <cellStyle name="Normal 7 3 2 2 4 2 2" xfId="7129"/>
    <cellStyle name="Normal 7 3 2 2 4 2 2 2" xfId="14389"/>
    <cellStyle name="Normal 7 3 2 2 4 2 2 2 2" xfId="28767"/>
    <cellStyle name="Normal 7 3 2 2 4 2 2 2 2 2" xfId="57501"/>
    <cellStyle name="Normal 7 3 2 2 4 2 2 2 3" xfId="43177"/>
    <cellStyle name="Normal 7 3 2 2 4 2 2 3" xfId="21604"/>
    <cellStyle name="Normal 7 3 2 2 4 2 2 3 2" xfId="50339"/>
    <cellStyle name="Normal 7 3 2 2 4 2 2 4" xfId="36015"/>
    <cellStyle name="Normal 7 3 2 2 4 2 3" xfId="10802"/>
    <cellStyle name="Normal 7 3 2 2 4 2 3 2" xfId="25185"/>
    <cellStyle name="Normal 7 3 2 2 4 2 3 2 2" xfId="53920"/>
    <cellStyle name="Normal 7 3 2 2 4 2 3 3" xfId="39596"/>
    <cellStyle name="Normal 7 3 2 2 4 2 4" xfId="18022"/>
    <cellStyle name="Normal 7 3 2 2 4 2 4 2" xfId="46758"/>
    <cellStyle name="Normal 7 3 2 2 4 2 5" xfId="32434"/>
    <cellStyle name="Normal 7 3 2 2 4 3" xfId="5339"/>
    <cellStyle name="Normal 7 3 2 2 4 3 2" xfId="12599"/>
    <cellStyle name="Normal 7 3 2 2 4 3 2 2" xfId="26977"/>
    <cellStyle name="Normal 7 3 2 2 4 3 2 2 2" xfId="55711"/>
    <cellStyle name="Normal 7 3 2 2 4 3 2 3" xfId="41387"/>
    <cellStyle name="Normal 7 3 2 2 4 3 3" xfId="19814"/>
    <cellStyle name="Normal 7 3 2 2 4 3 3 2" xfId="48549"/>
    <cellStyle name="Normal 7 3 2 2 4 3 4" xfId="34225"/>
    <cellStyle name="Normal 7 3 2 2 4 4" xfId="9012"/>
    <cellStyle name="Normal 7 3 2 2 4 4 2" xfId="23395"/>
    <cellStyle name="Normal 7 3 2 2 4 4 2 2" xfId="52130"/>
    <cellStyle name="Normal 7 3 2 2 4 4 3" xfId="37806"/>
    <cellStyle name="Normal 7 3 2 2 4 5" xfId="16232"/>
    <cellStyle name="Normal 7 3 2 2 4 5 2" xfId="44968"/>
    <cellStyle name="Normal 7 3 2 2 4 6" xfId="30644"/>
    <cellStyle name="Normal 7 3 2 2 5" xfId="2574"/>
    <cellStyle name="Normal 7 3 2 2 5 2" xfId="6234"/>
    <cellStyle name="Normal 7 3 2 2 5 2 2" xfId="13494"/>
    <cellStyle name="Normal 7 3 2 2 5 2 2 2" xfId="27872"/>
    <cellStyle name="Normal 7 3 2 2 5 2 2 2 2" xfId="56606"/>
    <cellStyle name="Normal 7 3 2 2 5 2 2 3" xfId="42282"/>
    <cellStyle name="Normal 7 3 2 2 5 2 3" xfId="20709"/>
    <cellStyle name="Normal 7 3 2 2 5 2 3 2" xfId="49444"/>
    <cellStyle name="Normal 7 3 2 2 5 2 4" xfId="35120"/>
    <cellStyle name="Normal 7 3 2 2 5 3" xfId="9907"/>
    <cellStyle name="Normal 7 3 2 2 5 3 2" xfId="24290"/>
    <cellStyle name="Normal 7 3 2 2 5 3 2 2" xfId="53025"/>
    <cellStyle name="Normal 7 3 2 2 5 3 3" xfId="38701"/>
    <cellStyle name="Normal 7 3 2 2 5 4" xfId="17127"/>
    <cellStyle name="Normal 7 3 2 2 5 4 2" xfId="45863"/>
    <cellStyle name="Normal 7 3 2 2 5 5" xfId="31539"/>
    <cellStyle name="Normal 7 3 2 2 6" xfId="4437"/>
    <cellStyle name="Normal 7 3 2 2 6 2" xfId="11704"/>
    <cellStyle name="Normal 7 3 2 2 6 2 2" xfId="26082"/>
    <cellStyle name="Normal 7 3 2 2 6 2 2 2" xfId="54816"/>
    <cellStyle name="Normal 7 3 2 2 6 2 3" xfId="40492"/>
    <cellStyle name="Normal 7 3 2 2 6 3" xfId="18919"/>
    <cellStyle name="Normal 7 3 2 2 6 3 2" xfId="47654"/>
    <cellStyle name="Normal 7 3 2 2 6 4" xfId="33330"/>
    <cellStyle name="Normal 7 3 2 2 7" xfId="8108"/>
    <cellStyle name="Normal 7 3 2 2 7 2" xfId="22500"/>
    <cellStyle name="Normal 7 3 2 2 7 2 2" xfId="51235"/>
    <cellStyle name="Normal 7 3 2 2 7 3" xfId="36911"/>
    <cellStyle name="Normal 7 3 2 2 8" xfId="15337"/>
    <cellStyle name="Normal 7 3 2 2 8 2" xfId="44073"/>
    <cellStyle name="Normal 7 3 2 2 9" xfId="29749"/>
    <cellStyle name="Normal 7 3 2 3" xfId="805"/>
    <cellStyle name="Normal 7 3 2 3 2" xfId="1254"/>
    <cellStyle name="Normal 7 3 2 3 2 2" xfId="2237"/>
    <cellStyle name="Normal 7 3 2 3 2 2 2" xfId="4029"/>
    <cellStyle name="Normal 7 3 2 3 2 2 2 2" xfId="7688"/>
    <cellStyle name="Normal 7 3 2 3 2 2 2 2 2" xfId="14948"/>
    <cellStyle name="Normal 7 3 2 3 2 2 2 2 2 2" xfId="29326"/>
    <cellStyle name="Normal 7 3 2 3 2 2 2 2 2 2 2" xfId="58060"/>
    <cellStyle name="Normal 7 3 2 3 2 2 2 2 2 3" xfId="43736"/>
    <cellStyle name="Normal 7 3 2 3 2 2 2 2 3" xfId="22163"/>
    <cellStyle name="Normal 7 3 2 3 2 2 2 2 3 2" xfId="50898"/>
    <cellStyle name="Normal 7 3 2 3 2 2 2 2 4" xfId="36574"/>
    <cellStyle name="Normal 7 3 2 3 2 2 2 3" xfId="11361"/>
    <cellStyle name="Normal 7 3 2 3 2 2 2 3 2" xfId="25744"/>
    <cellStyle name="Normal 7 3 2 3 2 2 2 3 2 2" xfId="54479"/>
    <cellStyle name="Normal 7 3 2 3 2 2 2 3 3" xfId="40155"/>
    <cellStyle name="Normal 7 3 2 3 2 2 2 4" xfId="18581"/>
    <cellStyle name="Normal 7 3 2 3 2 2 2 4 2" xfId="47317"/>
    <cellStyle name="Normal 7 3 2 3 2 2 2 5" xfId="32993"/>
    <cellStyle name="Normal 7 3 2 3 2 2 3" xfId="5898"/>
    <cellStyle name="Normal 7 3 2 3 2 2 3 2" xfId="13158"/>
    <cellStyle name="Normal 7 3 2 3 2 2 3 2 2" xfId="27536"/>
    <cellStyle name="Normal 7 3 2 3 2 2 3 2 2 2" xfId="56270"/>
    <cellStyle name="Normal 7 3 2 3 2 2 3 2 3" xfId="41946"/>
    <cellStyle name="Normal 7 3 2 3 2 2 3 3" xfId="20373"/>
    <cellStyle name="Normal 7 3 2 3 2 2 3 3 2" xfId="49108"/>
    <cellStyle name="Normal 7 3 2 3 2 2 3 4" xfId="34784"/>
    <cellStyle name="Normal 7 3 2 3 2 2 4" xfId="9571"/>
    <cellStyle name="Normal 7 3 2 3 2 2 4 2" xfId="23954"/>
    <cellStyle name="Normal 7 3 2 3 2 2 4 2 2" xfId="52689"/>
    <cellStyle name="Normal 7 3 2 3 2 2 4 3" xfId="38365"/>
    <cellStyle name="Normal 7 3 2 3 2 2 5" xfId="16791"/>
    <cellStyle name="Normal 7 3 2 3 2 2 5 2" xfId="45527"/>
    <cellStyle name="Normal 7 3 2 3 2 2 6" xfId="31203"/>
    <cellStyle name="Normal 7 3 2 3 2 3" xfId="3133"/>
    <cellStyle name="Normal 7 3 2 3 2 3 2" xfId="6793"/>
    <cellStyle name="Normal 7 3 2 3 2 3 2 2" xfId="14053"/>
    <cellStyle name="Normal 7 3 2 3 2 3 2 2 2" xfId="28431"/>
    <cellStyle name="Normal 7 3 2 3 2 3 2 2 2 2" xfId="57165"/>
    <cellStyle name="Normal 7 3 2 3 2 3 2 2 3" xfId="42841"/>
    <cellStyle name="Normal 7 3 2 3 2 3 2 3" xfId="21268"/>
    <cellStyle name="Normal 7 3 2 3 2 3 2 3 2" xfId="50003"/>
    <cellStyle name="Normal 7 3 2 3 2 3 2 4" xfId="35679"/>
    <cellStyle name="Normal 7 3 2 3 2 3 3" xfId="10466"/>
    <cellStyle name="Normal 7 3 2 3 2 3 3 2" xfId="24849"/>
    <cellStyle name="Normal 7 3 2 3 2 3 3 2 2" xfId="53584"/>
    <cellStyle name="Normal 7 3 2 3 2 3 3 3" xfId="39260"/>
    <cellStyle name="Normal 7 3 2 3 2 3 4" xfId="17686"/>
    <cellStyle name="Normal 7 3 2 3 2 3 4 2" xfId="46422"/>
    <cellStyle name="Normal 7 3 2 3 2 3 5" xfId="32098"/>
    <cellStyle name="Normal 7 3 2 3 2 4" xfId="4998"/>
    <cellStyle name="Normal 7 3 2 3 2 4 2" xfId="12263"/>
    <cellStyle name="Normal 7 3 2 3 2 4 2 2" xfId="26641"/>
    <cellStyle name="Normal 7 3 2 3 2 4 2 2 2" xfId="55375"/>
    <cellStyle name="Normal 7 3 2 3 2 4 2 3" xfId="41051"/>
    <cellStyle name="Normal 7 3 2 3 2 4 3" xfId="19478"/>
    <cellStyle name="Normal 7 3 2 3 2 4 3 2" xfId="48213"/>
    <cellStyle name="Normal 7 3 2 3 2 4 4" xfId="33889"/>
    <cellStyle name="Normal 7 3 2 3 2 5" xfId="8670"/>
    <cellStyle name="Normal 7 3 2 3 2 5 2" xfId="23059"/>
    <cellStyle name="Normal 7 3 2 3 2 5 2 2" xfId="51794"/>
    <cellStyle name="Normal 7 3 2 3 2 5 3" xfId="37470"/>
    <cellStyle name="Normal 7 3 2 3 2 6" xfId="15896"/>
    <cellStyle name="Normal 7 3 2 3 2 6 2" xfId="44632"/>
    <cellStyle name="Normal 7 3 2 3 2 7" xfId="30308"/>
    <cellStyle name="Normal 7 3 2 3 3" xfId="1790"/>
    <cellStyle name="Normal 7 3 2 3 3 2" xfId="3582"/>
    <cellStyle name="Normal 7 3 2 3 3 2 2" xfId="7241"/>
    <cellStyle name="Normal 7 3 2 3 3 2 2 2" xfId="14501"/>
    <cellStyle name="Normal 7 3 2 3 3 2 2 2 2" xfId="28879"/>
    <cellStyle name="Normal 7 3 2 3 3 2 2 2 2 2" xfId="57613"/>
    <cellStyle name="Normal 7 3 2 3 3 2 2 2 3" xfId="43289"/>
    <cellStyle name="Normal 7 3 2 3 3 2 2 3" xfId="21716"/>
    <cellStyle name="Normal 7 3 2 3 3 2 2 3 2" xfId="50451"/>
    <cellStyle name="Normal 7 3 2 3 3 2 2 4" xfId="36127"/>
    <cellStyle name="Normal 7 3 2 3 3 2 3" xfId="10914"/>
    <cellStyle name="Normal 7 3 2 3 3 2 3 2" xfId="25297"/>
    <cellStyle name="Normal 7 3 2 3 3 2 3 2 2" xfId="54032"/>
    <cellStyle name="Normal 7 3 2 3 3 2 3 3" xfId="39708"/>
    <cellStyle name="Normal 7 3 2 3 3 2 4" xfId="18134"/>
    <cellStyle name="Normal 7 3 2 3 3 2 4 2" xfId="46870"/>
    <cellStyle name="Normal 7 3 2 3 3 2 5" xfId="32546"/>
    <cellStyle name="Normal 7 3 2 3 3 3" xfId="5451"/>
    <cellStyle name="Normal 7 3 2 3 3 3 2" xfId="12711"/>
    <cellStyle name="Normal 7 3 2 3 3 3 2 2" xfId="27089"/>
    <cellStyle name="Normal 7 3 2 3 3 3 2 2 2" xfId="55823"/>
    <cellStyle name="Normal 7 3 2 3 3 3 2 3" xfId="41499"/>
    <cellStyle name="Normal 7 3 2 3 3 3 3" xfId="19926"/>
    <cellStyle name="Normal 7 3 2 3 3 3 3 2" xfId="48661"/>
    <cellStyle name="Normal 7 3 2 3 3 3 4" xfId="34337"/>
    <cellStyle name="Normal 7 3 2 3 3 4" xfId="9124"/>
    <cellStyle name="Normal 7 3 2 3 3 4 2" xfId="23507"/>
    <cellStyle name="Normal 7 3 2 3 3 4 2 2" xfId="52242"/>
    <cellStyle name="Normal 7 3 2 3 3 4 3" xfId="37918"/>
    <cellStyle name="Normal 7 3 2 3 3 5" xfId="16344"/>
    <cellStyle name="Normal 7 3 2 3 3 5 2" xfId="45080"/>
    <cellStyle name="Normal 7 3 2 3 3 6" xfId="30756"/>
    <cellStyle name="Normal 7 3 2 3 4" xfId="2686"/>
    <cellStyle name="Normal 7 3 2 3 4 2" xfId="6346"/>
    <cellStyle name="Normal 7 3 2 3 4 2 2" xfId="13606"/>
    <cellStyle name="Normal 7 3 2 3 4 2 2 2" xfId="27984"/>
    <cellStyle name="Normal 7 3 2 3 4 2 2 2 2" xfId="56718"/>
    <cellStyle name="Normal 7 3 2 3 4 2 2 3" xfId="42394"/>
    <cellStyle name="Normal 7 3 2 3 4 2 3" xfId="20821"/>
    <cellStyle name="Normal 7 3 2 3 4 2 3 2" xfId="49556"/>
    <cellStyle name="Normal 7 3 2 3 4 2 4" xfId="35232"/>
    <cellStyle name="Normal 7 3 2 3 4 3" xfId="10019"/>
    <cellStyle name="Normal 7 3 2 3 4 3 2" xfId="24402"/>
    <cellStyle name="Normal 7 3 2 3 4 3 2 2" xfId="53137"/>
    <cellStyle name="Normal 7 3 2 3 4 3 3" xfId="38813"/>
    <cellStyle name="Normal 7 3 2 3 4 4" xfId="17239"/>
    <cellStyle name="Normal 7 3 2 3 4 4 2" xfId="45975"/>
    <cellStyle name="Normal 7 3 2 3 4 5" xfId="31651"/>
    <cellStyle name="Normal 7 3 2 3 5" xfId="4550"/>
    <cellStyle name="Normal 7 3 2 3 5 2" xfId="11816"/>
    <cellStyle name="Normal 7 3 2 3 5 2 2" xfId="26194"/>
    <cellStyle name="Normal 7 3 2 3 5 2 2 2" xfId="54928"/>
    <cellStyle name="Normal 7 3 2 3 5 2 3" xfId="40604"/>
    <cellStyle name="Normal 7 3 2 3 5 3" xfId="19031"/>
    <cellStyle name="Normal 7 3 2 3 5 3 2" xfId="47766"/>
    <cellStyle name="Normal 7 3 2 3 5 4" xfId="33442"/>
    <cellStyle name="Normal 7 3 2 3 6" xfId="8223"/>
    <cellStyle name="Normal 7 3 2 3 6 2" xfId="22612"/>
    <cellStyle name="Normal 7 3 2 3 6 2 2" xfId="51347"/>
    <cellStyle name="Normal 7 3 2 3 6 3" xfId="37023"/>
    <cellStyle name="Normal 7 3 2 3 7" xfId="15449"/>
    <cellStyle name="Normal 7 3 2 3 7 2" xfId="44185"/>
    <cellStyle name="Normal 7 3 2 3 8" xfId="29861"/>
    <cellStyle name="Normal 7 3 2 4" xfId="1030"/>
    <cellStyle name="Normal 7 3 2 4 2" xfId="2013"/>
    <cellStyle name="Normal 7 3 2 4 2 2" xfId="3805"/>
    <cellStyle name="Normal 7 3 2 4 2 2 2" xfId="7464"/>
    <cellStyle name="Normal 7 3 2 4 2 2 2 2" xfId="14724"/>
    <cellStyle name="Normal 7 3 2 4 2 2 2 2 2" xfId="29102"/>
    <cellStyle name="Normal 7 3 2 4 2 2 2 2 2 2" xfId="57836"/>
    <cellStyle name="Normal 7 3 2 4 2 2 2 2 3" xfId="43512"/>
    <cellStyle name="Normal 7 3 2 4 2 2 2 3" xfId="21939"/>
    <cellStyle name="Normal 7 3 2 4 2 2 2 3 2" xfId="50674"/>
    <cellStyle name="Normal 7 3 2 4 2 2 2 4" xfId="36350"/>
    <cellStyle name="Normal 7 3 2 4 2 2 3" xfId="11137"/>
    <cellStyle name="Normal 7 3 2 4 2 2 3 2" xfId="25520"/>
    <cellStyle name="Normal 7 3 2 4 2 2 3 2 2" xfId="54255"/>
    <cellStyle name="Normal 7 3 2 4 2 2 3 3" xfId="39931"/>
    <cellStyle name="Normal 7 3 2 4 2 2 4" xfId="18357"/>
    <cellStyle name="Normal 7 3 2 4 2 2 4 2" xfId="47093"/>
    <cellStyle name="Normal 7 3 2 4 2 2 5" xfId="32769"/>
    <cellStyle name="Normal 7 3 2 4 2 3" xfId="5674"/>
    <cellStyle name="Normal 7 3 2 4 2 3 2" xfId="12934"/>
    <cellStyle name="Normal 7 3 2 4 2 3 2 2" xfId="27312"/>
    <cellStyle name="Normal 7 3 2 4 2 3 2 2 2" xfId="56046"/>
    <cellStyle name="Normal 7 3 2 4 2 3 2 3" xfId="41722"/>
    <cellStyle name="Normal 7 3 2 4 2 3 3" xfId="20149"/>
    <cellStyle name="Normal 7 3 2 4 2 3 3 2" xfId="48884"/>
    <cellStyle name="Normal 7 3 2 4 2 3 4" xfId="34560"/>
    <cellStyle name="Normal 7 3 2 4 2 4" xfId="9347"/>
    <cellStyle name="Normal 7 3 2 4 2 4 2" xfId="23730"/>
    <cellStyle name="Normal 7 3 2 4 2 4 2 2" xfId="52465"/>
    <cellStyle name="Normal 7 3 2 4 2 4 3" xfId="38141"/>
    <cellStyle name="Normal 7 3 2 4 2 5" xfId="16567"/>
    <cellStyle name="Normal 7 3 2 4 2 5 2" xfId="45303"/>
    <cellStyle name="Normal 7 3 2 4 2 6" xfId="30979"/>
    <cellStyle name="Normal 7 3 2 4 3" xfId="2909"/>
    <cellStyle name="Normal 7 3 2 4 3 2" xfId="6569"/>
    <cellStyle name="Normal 7 3 2 4 3 2 2" xfId="13829"/>
    <cellStyle name="Normal 7 3 2 4 3 2 2 2" xfId="28207"/>
    <cellStyle name="Normal 7 3 2 4 3 2 2 2 2" xfId="56941"/>
    <cellStyle name="Normal 7 3 2 4 3 2 2 3" xfId="42617"/>
    <cellStyle name="Normal 7 3 2 4 3 2 3" xfId="21044"/>
    <cellStyle name="Normal 7 3 2 4 3 2 3 2" xfId="49779"/>
    <cellStyle name="Normal 7 3 2 4 3 2 4" xfId="35455"/>
    <cellStyle name="Normal 7 3 2 4 3 3" xfId="10242"/>
    <cellStyle name="Normal 7 3 2 4 3 3 2" xfId="24625"/>
    <cellStyle name="Normal 7 3 2 4 3 3 2 2" xfId="53360"/>
    <cellStyle name="Normal 7 3 2 4 3 3 3" xfId="39036"/>
    <cellStyle name="Normal 7 3 2 4 3 4" xfId="17462"/>
    <cellStyle name="Normal 7 3 2 4 3 4 2" xfId="46198"/>
    <cellStyle name="Normal 7 3 2 4 3 5" xfId="31874"/>
    <cellStyle name="Normal 7 3 2 4 4" xfId="4774"/>
    <cellStyle name="Normal 7 3 2 4 4 2" xfId="12039"/>
    <cellStyle name="Normal 7 3 2 4 4 2 2" xfId="26417"/>
    <cellStyle name="Normal 7 3 2 4 4 2 2 2" xfId="55151"/>
    <cellStyle name="Normal 7 3 2 4 4 2 3" xfId="40827"/>
    <cellStyle name="Normal 7 3 2 4 4 3" xfId="19254"/>
    <cellStyle name="Normal 7 3 2 4 4 3 2" xfId="47989"/>
    <cellStyle name="Normal 7 3 2 4 4 4" xfId="33665"/>
    <cellStyle name="Normal 7 3 2 4 5" xfId="8446"/>
    <cellStyle name="Normal 7 3 2 4 5 2" xfId="22835"/>
    <cellStyle name="Normal 7 3 2 4 5 2 2" xfId="51570"/>
    <cellStyle name="Normal 7 3 2 4 5 3" xfId="37246"/>
    <cellStyle name="Normal 7 3 2 4 6" xfId="15672"/>
    <cellStyle name="Normal 7 3 2 4 6 2" xfId="44408"/>
    <cellStyle name="Normal 7 3 2 4 7" xfId="30084"/>
    <cellStyle name="Normal 7 3 2 5" xfId="1554"/>
    <cellStyle name="Normal 7 3 2 5 2" xfId="3358"/>
    <cellStyle name="Normal 7 3 2 5 2 2" xfId="7017"/>
    <cellStyle name="Normal 7 3 2 5 2 2 2" xfId="14277"/>
    <cellStyle name="Normal 7 3 2 5 2 2 2 2" xfId="28655"/>
    <cellStyle name="Normal 7 3 2 5 2 2 2 2 2" xfId="57389"/>
    <cellStyle name="Normal 7 3 2 5 2 2 2 3" xfId="43065"/>
    <cellStyle name="Normal 7 3 2 5 2 2 3" xfId="21492"/>
    <cellStyle name="Normal 7 3 2 5 2 2 3 2" xfId="50227"/>
    <cellStyle name="Normal 7 3 2 5 2 2 4" xfId="35903"/>
    <cellStyle name="Normal 7 3 2 5 2 3" xfId="10690"/>
    <cellStyle name="Normal 7 3 2 5 2 3 2" xfId="25073"/>
    <cellStyle name="Normal 7 3 2 5 2 3 2 2" xfId="53808"/>
    <cellStyle name="Normal 7 3 2 5 2 3 3" xfId="39484"/>
    <cellStyle name="Normal 7 3 2 5 2 4" xfId="17910"/>
    <cellStyle name="Normal 7 3 2 5 2 4 2" xfId="46646"/>
    <cellStyle name="Normal 7 3 2 5 2 5" xfId="32322"/>
    <cellStyle name="Normal 7 3 2 5 3" xfId="5227"/>
    <cellStyle name="Normal 7 3 2 5 3 2" xfId="12487"/>
    <cellStyle name="Normal 7 3 2 5 3 2 2" xfId="26865"/>
    <cellStyle name="Normal 7 3 2 5 3 2 2 2" xfId="55599"/>
    <cellStyle name="Normal 7 3 2 5 3 2 3" xfId="41275"/>
    <cellStyle name="Normal 7 3 2 5 3 3" xfId="19702"/>
    <cellStyle name="Normal 7 3 2 5 3 3 2" xfId="48437"/>
    <cellStyle name="Normal 7 3 2 5 3 4" xfId="34113"/>
    <cellStyle name="Normal 7 3 2 5 4" xfId="8900"/>
    <cellStyle name="Normal 7 3 2 5 4 2" xfId="23283"/>
    <cellStyle name="Normal 7 3 2 5 4 2 2" xfId="52018"/>
    <cellStyle name="Normal 7 3 2 5 4 3" xfId="37694"/>
    <cellStyle name="Normal 7 3 2 5 5" xfId="16120"/>
    <cellStyle name="Normal 7 3 2 5 5 2" xfId="44856"/>
    <cellStyle name="Normal 7 3 2 5 6" xfId="30532"/>
    <cellStyle name="Normal 7 3 2 6" xfId="2462"/>
    <cellStyle name="Normal 7 3 2 6 2" xfId="6122"/>
    <cellStyle name="Normal 7 3 2 6 2 2" xfId="13382"/>
    <cellStyle name="Normal 7 3 2 6 2 2 2" xfId="27760"/>
    <cellStyle name="Normal 7 3 2 6 2 2 2 2" xfId="56494"/>
    <cellStyle name="Normal 7 3 2 6 2 2 3" xfId="42170"/>
    <cellStyle name="Normal 7 3 2 6 2 3" xfId="20597"/>
    <cellStyle name="Normal 7 3 2 6 2 3 2" xfId="49332"/>
    <cellStyle name="Normal 7 3 2 6 2 4" xfId="35008"/>
    <cellStyle name="Normal 7 3 2 6 3" xfId="9795"/>
    <cellStyle name="Normal 7 3 2 6 3 2" xfId="24178"/>
    <cellStyle name="Normal 7 3 2 6 3 2 2" xfId="52913"/>
    <cellStyle name="Normal 7 3 2 6 3 3" xfId="38589"/>
    <cellStyle name="Normal 7 3 2 6 4" xfId="17015"/>
    <cellStyle name="Normal 7 3 2 6 4 2" xfId="45751"/>
    <cellStyle name="Normal 7 3 2 6 5" xfId="31427"/>
    <cellStyle name="Normal 7 3 2 7" xfId="4321"/>
    <cellStyle name="Normal 7 3 2 7 2" xfId="11591"/>
    <cellStyle name="Normal 7 3 2 7 2 2" xfId="25970"/>
    <cellStyle name="Normal 7 3 2 7 2 2 2" xfId="54704"/>
    <cellStyle name="Normal 7 3 2 7 2 3" xfId="40380"/>
    <cellStyle name="Normal 7 3 2 7 3" xfId="18807"/>
    <cellStyle name="Normal 7 3 2 7 3 2" xfId="47542"/>
    <cellStyle name="Normal 7 3 2 7 4" xfId="33218"/>
    <cellStyle name="Normal 7 3 2 8" xfId="7990"/>
    <cellStyle name="Normal 7 3 2 8 2" xfId="22388"/>
    <cellStyle name="Normal 7 3 2 8 2 2" xfId="51123"/>
    <cellStyle name="Normal 7 3 2 8 3" xfId="36799"/>
    <cellStyle name="Normal 7 3 2 9" xfId="15225"/>
    <cellStyle name="Normal 7 3 2 9 2" xfId="43961"/>
    <cellStyle name="Normal 7 3 3" xfId="586"/>
    <cellStyle name="Normal 7 3 3 2" xfId="863"/>
    <cellStyle name="Normal 7 3 3 2 2" xfId="1310"/>
    <cellStyle name="Normal 7 3 3 2 2 2" xfId="2293"/>
    <cellStyle name="Normal 7 3 3 2 2 2 2" xfId="4085"/>
    <cellStyle name="Normal 7 3 3 2 2 2 2 2" xfId="7744"/>
    <cellStyle name="Normal 7 3 3 2 2 2 2 2 2" xfId="15004"/>
    <cellStyle name="Normal 7 3 3 2 2 2 2 2 2 2" xfId="29382"/>
    <cellStyle name="Normal 7 3 3 2 2 2 2 2 2 2 2" xfId="58116"/>
    <cellStyle name="Normal 7 3 3 2 2 2 2 2 2 3" xfId="43792"/>
    <cellStyle name="Normal 7 3 3 2 2 2 2 2 3" xfId="22219"/>
    <cellStyle name="Normal 7 3 3 2 2 2 2 2 3 2" xfId="50954"/>
    <cellStyle name="Normal 7 3 3 2 2 2 2 2 4" xfId="36630"/>
    <cellStyle name="Normal 7 3 3 2 2 2 2 3" xfId="11417"/>
    <cellStyle name="Normal 7 3 3 2 2 2 2 3 2" xfId="25800"/>
    <cellStyle name="Normal 7 3 3 2 2 2 2 3 2 2" xfId="54535"/>
    <cellStyle name="Normal 7 3 3 2 2 2 2 3 3" xfId="40211"/>
    <cellStyle name="Normal 7 3 3 2 2 2 2 4" xfId="18637"/>
    <cellStyle name="Normal 7 3 3 2 2 2 2 4 2" xfId="47373"/>
    <cellStyle name="Normal 7 3 3 2 2 2 2 5" xfId="33049"/>
    <cellStyle name="Normal 7 3 3 2 2 2 3" xfId="5954"/>
    <cellStyle name="Normal 7 3 3 2 2 2 3 2" xfId="13214"/>
    <cellStyle name="Normal 7 3 3 2 2 2 3 2 2" xfId="27592"/>
    <cellStyle name="Normal 7 3 3 2 2 2 3 2 2 2" xfId="56326"/>
    <cellStyle name="Normal 7 3 3 2 2 2 3 2 3" xfId="42002"/>
    <cellStyle name="Normal 7 3 3 2 2 2 3 3" xfId="20429"/>
    <cellStyle name="Normal 7 3 3 2 2 2 3 3 2" xfId="49164"/>
    <cellStyle name="Normal 7 3 3 2 2 2 3 4" xfId="34840"/>
    <cellStyle name="Normal 7 3 3 2 2 2 4" xfId="9627"/>
    <cellStyle name="Normal 7 3 3 2 2 2 4 2" xfId="24010"/>
    <cellStyle name="Normal 7 3 3 2 2 2 4 2 2" xfId="52745"/>
    <cellStyle name="Normal 7 3 3 2 2 2 4 3" xfId="38421"/>
    <cellStyle name="Normal 7 3 3 2 2 2 5" xfId="16847"/>
    <cellStyle name="Normal 7 3 3 2 2 2 5 2" xfId="45583"/>
    <cellStyle name="Normal 7 3 3 2 2 2 6" xfId="31259"/>
    <cellStyle name="Normal 7 3 3 2 2 3" xfId="3189"/>
    <cellStyle name="Normal 7 3 3 2 2 3 2" xfId="6849"/>
    <cellStyle name="Normal 7 3 3 2 2 3 2 2" xfId="14109"/>
    <cellStyle name="Normal 7 3 3 2 2 3 2 2 2" xfId="28487"/>
    <cellStyle name="Normal 7 3 3 2 2 3 2 2 2 2" xfId="57221"/>
    <cellStyle name="Normal 7 3 3 2 2 3 2 2 3" xfId="42897"/>
    <cellStyle name="Normal 7 3 3 2 2 3 2 3" xfId="21324"/>
    <cellStyle name="Normal 7 3 3 2 2 3 2 3 2" xfId="50059"/>
    <cellStyle name="Normal 7 3 3 2 2 3 2 4" xfId="35735"/>
    <cellStyle name="Normal 7 3 3 2 2 3 3" xfId="10522"/>
    <cellStyle name="Normal 7 3 3 2 2 3 3 2" xfId="24905"/>
    <cellStyle name="Normal 7 3 3 2 2 3 3 2 2" xfId="53640"/>
    <cellStyle name="Normal 7 3 3 2 2 3 3 3" xfId="39316"/>
    <cellStyle name="Normal 7 3 3 2 2 3 4" xfId="17742"/>
    <cellStyle name="Normal 7 3 3 2 2 3 4 2" xfId="46478"/>
    <cellStyle name="Normal 7 3 3 2 2 3 5" xfId="32154"/>
    <cellStyle name="Normal 7 3 3 2 2 4" xfId="5054"/>
    <cellStyle name="Normal 7 3 3 2 2 4 2" xfId="12319"/>
    <cellStyle name="Normal 7 3 3 2 2 4 2 2" xfId="26697"/>
    <cellStyle name="Normal 7 3 3 2 2 4 2 2 2" xfId="55431"/>
    <cellStyle name="Normal 7 3 3 2 2 4 2 3" xfId="41107"/>
    <cellStyle name="Normal 7 3 3 2 2 4 3" xfId="19534"/>
    <cellStyle name="Normal 7 3 3 2 2 4 3 2" xfId="48269"/>
    <cellStyle name="Normal 7 3 3 2 2 4 4" xfId="33945"/>
    <cellStyle name="Normal 7 3 3 2 2 5" xfId="8726"/>
    <cellStyle name="Normal 7 3 3 2 2 5 2" xfId="23115"/>
    <cellStyle name="Normal 7 3 3 2 2 5 2 2" xfId="51850"/>
    <cellStyle name="Normal 7 3 3 2 2 5 3" xfId="37526"/>
    <cellStyle name="Normal 7 3 3 2 2 6" xfId="15952"/>
    <cellStyle name="Normal 7 3 3 2 2 6 2" xfId="44688"/>
    <cellStyle name="Normal 7 3 3 2 2 7" xfId="30364"/>
    <cellStyle name="Normal 7 3 3 2 3" xfId="1846"/>
    <cellStyle name="Normal 7 3 3 2 3 2" xfId="3638"/>
    <cellStyle name="Normal 7 3 3 2 3 2 2" xfId="7297"/>
    <cellStyle name="Normal 7 3 3 2 3 2 2 2" xfId="14557"/>
    <cellStyle name="Normal 7 3 3 2 3 2 2 2 2" xfId="28935"/>
    <cellStyle name="Normal 7 3 3 2 3 2 2 2 2 2" xfId="57669"/>
    <cellStyle name="Normal 7 3 3 2 3 2 2 2 3" xfId="43345"/>
    <cellStyle name="Normal 7 3 3 2 3 2 2 3" xfId="21772"/>
    <cellStyle name="Normal 7 3 3 2 3 2 2 3 2" xfId="50507"/>
    <cellStyle name="Normal 7 3 3 2 3 2 2 4" xfId="36183"/>
    <cellStyle name="Normal 7 3 3 2 3 2 3" xfId="10970"/>
    <cellStyle name="Normal 7 3 3 2 3 2 3 2" xfId="25353"/>
    <cellStyle name="Normal 7 3 3 2 3 2 3 2 2" xfId="54088"/>
    <cellStyle name="Normal 7 3 3 2 3 2 3 3" xfId="39764"/>
    <cellStyle name="Normal 7 3 3 2 3 2 4" xfId="18190"/>
    <cellStyle name="Normal 7 3 3 2 3 2 4 2" xfId="46926"/>
    <cellStyle name="Normal 7 3 3 2 3 2 5" xfId="32602"/>
    <cellStyle name="Normal 7 3 3 2 3 3" xfId="5507"/>
    <cellStyle name="Normal 7 3 3 2 3 3 2" xfId="12767"/>
    <cellStyle name="Normal 7 3 3 2 3 3 2 2" xfId="27145"/>
    <cellStyle name="Normal 7 3 3 2 3 3 2 2 2" xfId="55879"/>
    <cellStyle name="Normal 7 3 3 2 3 3 2 3" xfId="41555"/>
    <cellStyle name="Normal 7 3 3 2 3 3 3" xfId="19982"/>
    <cellStyle name="Normal 7 3 3 2 3 3 3 2" xfId="48717"/>
    <cellStyle name="Normal 7 3 3 2 3 3 4" xfId="34393"/>
    <cellStyle name="Normal 7 3 3 2 3 4" xfId="9180"/>
    <cellStyle name="Normal 7 3 3 2 3 4 2" xfId="23563"/>
    <cellStyle name="Normal 7 3 3 2 3 4 2 2" xfId="52298"/>
    <cellStyle name="Normal 7 3 3 2 3 4 3" xfId="37974"/>
    <cellStyle name="Normal 7 3 3 2 3 5" xfId="16400"/>
    <cellStyle name="Normal 7 3 3 2 3 5 2" xfId="45136"/>
    <cellStyle name="Normal 7 3 3 2 3 6" xfId="30812"/>
    <cellStyle name="Normal 7 3 3 2 4" xfId="2742"/>
    <cellStyle name="Normal 7 3 3 2 4 2" xfId="6402"/>
    <cellStyle name="Normal 7 3 3 2 4 2 2" xfId="13662"/>
    <cellStyle name="Normal 7 3 3 2 4 2 2 2" xfId="28040"/>
    <cellStyle name="Normal 7 3 3 2 4 2 2 2 2" xfId="56774"/>
    <cellStyle name="Normal 7 3 3 2 4 2 2 3" xfId="42450"/>
    <cellStyle name="Normal 7 3 3 2 4 2 3" xfId="20877"/>
    <cellStyle name="Normal 7 3 3 2 4 2 3 2" xfId="49612"/>
    <cellStyle name="Normal 7 3 3 2 4 2 4" xfId="35288"/>
    <cellStyle name="Normal 7 3 3 2 4 3" xfId="10075"/>
    <cellStyle name="Normal 7 3 3 2 4 3 2" xfId="24458"/>
    <cellStyle name="Normal 7 3 3 2 4 3 2 2" xfId="53193"/>
    <cellStyle name="Normal 7 3 3 2 4 3 3" xfId="38869"/>
    <cellStyle name="Normal 7 3 3 2 4 4" xfId="17295"/>
    <cellStyle name="Normal 7 3 3 2 4 4 2" xfId="46031"/>
    <cellStyle name="Normal 7 3 3 2 4 5" xfId="31707"/>
    <cellStyle name="Normal 7 3 3 2 5" xfId="4607"/>
    <cellStyle name="Normal 7 3 3 2 5 2" xfId="11872"/>
    <cellStyle name="Normal 7 3 3 2 5 2 2" xfId="26250"/>
    <cellStyle name="Normal 7 3 3 2 5 2 2 2" xfId="54984"/>
    <cellStyle name="Normal 7 3 3 2 5 2 3" xfId="40660"/>
    <cellStyle name="Normal 7 3 3 2 5 3" xfId="19087"/>
    <cellStyle name="Normal 7 3 3 2 5 3 2" xfId="47822"/>
    <cellStyle name="Normal 7 3 3 2 5 4" xfId="33498"/>
    <cellStyle name="Normal 7 3 3 2 6" xfId="8279"/>
    <cellStyle name="Normal 7 3 3 2 6 2" xfId="22668"/>
    <cellStyle name="Normal 7 3 3 2 6 2 2" xfId="51403"/>
    <cellStyle name="Normal 7 3 3 2 6 3" xfId="37079"/>
    <cellStyle name="Normal 7 3 3 2 7" xfId="15505"/>
    <cellStyle name="Normal 7 3 3 2 7 2" xfId="44241"/>
    <cellStyle name="Normal 7 3 3 2 8" xfId="29917"/>
    <cellStyle name="Normal 7 3 3 3" xfId="1086"/>
    <cellStyle name="Normal 7 3 3 3 2" xfId="2069"/>
    <cellStyle name="Normal 7 3 3 3 2 2" xfId="3861"/>
    <cellStyle name="Normal 7 3 3 3 2 2 2" xfId="7520"/>
    <cellStyle name="Normal 7 3 3 3 2 2 2 2" xfId="14780"/>
    <cellStyle name="Normal 7 3 3 3 2 2 2 2 2" xfId="29158"/>
    <cellStyle name="Normal 7 3 3 3 2 2 2 2 2 2" xfId="57892"/>
    <cellStyle name="Normal 7 3 3 3 2 2 2 2 3" xfId="43568"/>
    <cellStyle name="Normal 7 3 3 3 2 2 2 3" xfId="21995"/>
    <cellStyle name="Normal 7 3 3 3 2 2 2 3 2" xfId="50730"/>
    <cellStyle name="Normal 7 3 3 3 2 2 2 4" xfId="36406"/>
    <cellStyle name="Normal 7 3 3 3 2 2 3" xfId="11193"/>
    <cellStyle name="Normal 7 3 3 3 2 2 3 2" xfId="25576"/>
    <cellStyle name="Normal 7 3 3 3 2 2 3 2 2" xfId="54311"/>
    <cellStyle name="Normal 7 3 3 3 2 2 3 3" xfId="39987"/>
    <cellStyle name="Normal 7 3 3 3 2 2 4" xfId="18413"/>
    <cellStyle name="Normal 7 3 3 3 2 2 4 2" xfId="47149"/>
    <cellStyle name="Normal 7 3 3 3 2 2 5" xfId="32825"/>
    <cellStyle name="Normal 7 3 3 3 2 3" xfId="5730"/>
    <cellStyle name="Normal 7 3 3 3 2 3 2" xfId="12990"/>
    <cellStyle name="Normal 7 3 3 3 2 3 2 2" xfId="27368"/>
    <cellStyle name="Normal 7 3 3 3 2 3 2 2 2" xfId="56102"/>
    <cellStyle name="Normal 7 3 3 3 2 3 2 3" xfId="41778"/>
    <cellStyle name="Normal 7 3 3 3 2 3 3" xfId="20205"/>
    <cellStyle name="Normal 7 3 3 3 2 3 3 2" xfId="48940"/>
    <cellStyle name="Normal 7 3 3 3 2 3 4" xfId="34616"/>
    <cellStyle name="Normal 7 3 3 3 2 4" xfId="9403"/>
    <cellStyle name="Normal 7 3 3 3 2 4 2" xfId="23786"/>
    <cellStyle name="Normal 7 3 3 3 2 4 2 2" xfId="52521"/>
    <cellStyle name="Normal 7 3 3 3 2 4 3" xfId="38197"/>
    <cellStyle name="Normal 7 3 3 3 2 5" xfId="16623"/>
    <cellStyle name="Normal 7 3 3 3 2 5 2" xfId="45359"/>
    <cellStyle name="Normal 7 3 3 3 2 6" xfId="31035"/>
    <cellStyle name="Normal 7 3 3 3 3" xfId="2965"/>
    <cellStyle name="Normal 7 3 3 3 3 2" xfId="6625"/>
    <cellStyle name="Normal 7 3 3 3 3 2 2" xfId="13885"/>
    <cellStyle name="Normal 7 3 3 3 3 2 2 2" xfId="28263"/>
    <cellStyle name="Normal 7 3 3 3 3 2 2 2 2" xfId="56997"/>
    <cellStyle name="Normal 7 3 3 3 3 2 2 3" xfId="42673"/>
    <cellStyle name="Normal 7 3 3 3 3 2 3" xfId="21100"/>
    <cellStyle name="Normal 7 3 3 3 3 2 3 2" xfId="49835"/>
    <cellStyle name="Normal 7 3 3 3 3 2 4" xfId="35511"/>
    <cellStyle name="Normal 7 3 3 3 3 3" xfId="10298"/>
    <cellStyle name="Normal 7 3 3 3 3 3 2" xfId="24681"/>
    <cellStyle name="Normal 7 3 3 3 3 3 2 2" xfId="53416"/>
    <cellStyle name="Normal 7 3 3 3 3 3 3" xfId="39092"/>
    <cellStyle name="Normal 7 3 3 3 3 4" xfId="17518"/>
    <cellStyle name="Normal 7 3 3 3 3 4 2" xfId="46254"/>
    <cellStyle name="Normal 7 3 3 3 3 5" xfId="31930"/>
    <cellStyle name="Normal 7 3 3 3 4" xfId="4830"/>
    <cellStyle name="Normal 7 3 3 3 4 2" xfId="12095"/>
    <cellStyle name="Normal 7 3 3 3 4 2 2" xfId="26473"/>
    <cellStyle name="Normal 7 3 3 3 4 2 2 2" xfId="55207"/>
    <cellStyle name="Normal 7 3 3 3 4 2 3" xfId="40883"/>
    <cellStyle name="Normal 7 3 3 3 4 3" xfId="19310"/>
    <cellStyle name="Normal 7 3 3 3 4 3 2" xfId="48045"/>
    <cellStyle name="Normal 7 3 3 3 4 4" xfId="33721"/>
    <cellStyle name="Normal 7 3 3 3 5" xfId="8502"/>
    <cellStyle name="Normal 7 3 3 3 5 2" xfId="22891"/>
    <cellStyle name="Normal 7 3 3 3 5 2 2" xfId="51626"/>
    <cellStyle name="Normal 7 3 3 3 5 3" xfId="37302"/>
    <cellStyle name="Normal 7 3 3 3 6" xfId="15728"/>
    <cellStyle name="Normal 7 3 3 3 6 2" xfId="44464"/>
    <cellStyle name="Normal 7 3 3 3 7" xfId="30140"/>
    <cellStyle name="Normal 7 3 3 4" xfId="1618"/>
    <cellStyle name="Normal 7 3 3 4 2" xfId="3414"/>
    <cellStyle name="Normal 7 3 3 4 2 2" xfId="7073"/>
    <cellStyle name="Normal 7 3 3 4 2 2 2" xfId="14333"/>
    <cellStyle name="Normal 7 3 3 4 2 2 2 2" xfId="28711"/>
    <cellStyle name="Normal 7 3 3 4 2 2 2 2 2" xfId="57445"/>
    <cellStyle name="Normal 7 3 3 4 2 2 2 3" xfId="43121"/>
    <cellStyle name="Normal 7 3 3 4 2 2 3" xfId="21548"/>
    <cellStyle name="Normal 7 3 3 4 2 2 3 2" xfId="50283"/>
    <cellStyle name="Normal 7 3 3 4 2 2 4" xfId="35959"/>
    <cellStyle name="Normal 7 3 3 4 2 3" xfId="10746"/>
    <cellStyle name="Normal 7 3 3 4 2 3 2" xfId="25129"/>
    <cellStyle name="Normal 7 3 3 4 2 3 2 2" xfId="53864"/>
    <cellStyle name="Normal 7 3 3 4 2 3 3" xfId="39540"/>
    <cellStyle name="Normal 7 3 3 4 2 4" xfId="17966"/>
    <cellStyle name="Normal 7 3 3 4 2 4 2" xfId="46702"/>
    <cellStyle name="Normal 7 3 3 4 2 5" xfId="32378"/>
    <cellStyle name="Normal 7 3 3 4 3" xfId="5283"/>
    <cellStyle name="Normal 7 3 3 4 3 2" xfId="12543"/>
    <cellStyle name="Normal 7 3 3 4 3 2 2" xfId="26921"/>
    <cellStyle name="Normal 7 3 3 4 3 2 2 2" xfId="55655"/>
    <cellStyle name="Normal 7 3 3 4 3 2 3" xfId="41331"/>
    <cellStyle name="Normal 7 3 3 4 3 3" xfId="19758"/>
    <cellStyle name="Normal 7 3 3 4 3 3 2" xfId="48493"/>
    <cellStyle name="Normal 7 3 3 4 3 4" xfId="34169"/>
    <cellStyle name="Normal 7 3 3 4 4" xfId="8956"/>
    <cellStyle name="Normal 7 3 3 4 4 2" xfId="23339"/>
    <cellStyle name="Normal 7 3 3 4 4 2 2" xfId="52074"/>
    <cellStyle name="Normal 7 3 3 4 4 3" xfId="37750"/>
    <cellStyle name="Normal 7 3 3 4 5" xfId="16176"/>
    <cellStyle name="Normal 7 3 3 4 5 2" xfId="44912"/>
    <cellStyle name="Normal 7 3 3 4 6" xfId="30588"/>
    <cellStyle name="Normal 7 3 3 5" xfId="2518"/>
    <cellStyle name="Normal 7 3 3 5 2" xfId="6178"/>
    <cellStyle name="Normal 7 3 3 5 2 2" xfId="13438"/>
    <cellStyle name="Normal 7 3 3 5 2 2 2" xfId="27816"/>
    <cellStyle name="Normal 7 3 3 5 2 2 2 2" xfId="56550"/>
    <cellStyle name="Normal 7 3 3 5 2 2 3" xfId="42226"/>
    <cellStyle name="Normal 7 3 3 5 2 3" xfId="20653"/>
    <cellStyle name="Normal 7 3 3 5 2 3 2" xfId="49388"/>
    <cellStyle name="Normal 7 3 3 5 2 4" xfId="35064"/>
    <cellStyle name="Normal 7 3 3 5 3" xfId="9851"/>
    <cellStyle name="Normal 7 3 3 5 3 2" xfId="24234"/>
    <cellStyle name="Normal 7 3 3 5 3 2 2" xfId="52969"/>
    <cellStyle name="Normal 7 3 3 5 3 3" xfId="38645"/>
    <cellStyle name="Normal 7 3 3 5 4" xfId="17071"/>
    <cellStyle name="Normal 7 3 3 5 4 2" xfId="45807"/>
    <cellStyle name="Normal 7 3 3 5 5" xfId="31483"/>
    <cellStyle name="Normal 7 3 3 6" xfId="4381"/>
    <cellStyle name="Normal 7 3 3 6 2" xfId="11648"/>
    <cellStyle name="Normal 7 3 3 6 2 2" xfId="26026"/>
    <cellStyle name="Normal 7 3 3 6 2 2 2" xfId="54760"/>
    <cellStyle name="Normal 7 3 3 6 2 3" xfId="40436"/>
    <cellStyle name="Normal 7 3 3 6 3" xfId="18863"/>
    <cellStyle name="Normal 7 3 3 6 3 2" xfId="47598"/>
    <cellStyle name="Normal 7 3 3 6 4" xfId="33274"/>
    <cellStyle name="Normal 7 3 3 7" xfId="8052"/>
    <cellStyle name="Normal 7 3 3 7 2" xfId="22444"/>
    <cellStyle name="Normal 7 3 3 7 2 2" xfId="51179"/>
    <cellStyle name="Normal 7 3 3 7 3" xfId="36855"/>
    <cellStyle name="Normal 7 3 3 8" xfId="15281"/>
    <cellStyle name="Normal 7 3 3 8 2" xfId="44017"/>
    <cellStyle name="Normal 7 3 3 9" xfId="29693"/>
    <cellStyle name="Normal 7 3 4" xfId="748"/>
    <cellStyle name="Normal 7 3 4 2" xfId="1198"/>
    <cellStyle name="Normal 7 3 4 2 2" xfId="2181"/>
    <cellStyle name="Normal 7 3 4 2 2 2" xfId="3973"/>
    <cellStyle name="Normal 7 3 4 2 2 2 2" xfId="7632"/>
    <cellStyle name="Normal 7 3 4 2 2 2 2 2" xfId="14892"/>
    <cellStyle name="Normal 7 3 4 2 2 2 2 2 2" xfId="29270"/>
    <cellStyle name="Normal 7 3 4 2 2 2 2 2 2 2" xfId="58004"/>
    <cellStyle name="Normal 7 3 4 2 2 2 2 2 3" xfId="43680"/>
    <cellStyle name="Normal 7 3 4 2 2 2 2 3" xfId="22107"/>
    <cellStyle name="Normal 7 3 4 2 2 2 2 3 2" xfId="50842"/>
    <cellStyle name="Normal 7 3 4 2 2 2 2 4" xfId="36518"/>
    <cellStyle name="Normal 7 3 4 2 2 2 3" xfId="11305"/>
    <cellStyle name="Normal 7 3 4 2 2 2 3 2" xfId="25688"/>
    <cellStyle name="Normal 7 3 4 2 2 2 3 2 2" xfId="54423"/>
    <cellStyle name="Normal 7 3 4 2 2 2 3 3" xfId="40099"/>
    <cellStyle name="Normal 7 3 4 2 2 2 4" xfId="18525"/>
    <cellStyle name="Normal 7 3 4 2 2 2 4 2" xfId="47261"/>
    <cellStyle name="Normal 7 3 4 2 2 2 5" xfId="32937"/>
    <cellStyle name="Normal 7 3 4 2 2 3" xfId="5842"/>
    <cellStyle name="Normal 7 3 4 2 2 3 2" xfId="13102"/>
    <cellStyle name="Normal 7 3 4 2 2 3 2 2" xfId="27480"/>
    <cellStyle name="Normal 7 3 4 2 2 3 2 2 2" xfId="56214"/>
    <cellStyle name="Normal 7 3 4 2 2 3 2 3" xfId="41890"/>
    <cellStyle name="Normal 7 3 4 2 2 3 3" xfId="20317"/>
    <cellStyle name="Normal 7 3 4 2 2 3 3 2" xfId="49052"/>
    <cellStyle name="Normal 7 3 4 2 2 3 4" xfId="34728"/>
    <cellStyle name="Normal 7 3 4 2 2 4" xfId="9515"/>
    <cellStyle name="Normal 7 3 4 2 2 4 2" xfId="23898"/>
    <cellStyle name="Normal 7 3 4 2 2 4 2 2" xfId="52633"/>
    <cellStyle name="Normal 7 3 4 2 2 4 3" xfId="38309"/>
    <cellStyle name="Normal 7 3 4 2 2 5" xfId="16735"/>
    <cellStyle name="Normal 7 3 4 2 2 5 2" xfId="45471"/>
    <cellStyle name="Normal 7 3 4 2 2 6" xfId="31147"/>
    <cellStyle name="Normal 7 3 4 2 3" xfId="3077"/>
    <cellStyle name="Normal 7 3 4 2 3 2" xfId="6737"/>
    <cellStyle name="Normal 7 3 4 2 3 2 2" xfId="13997"/>
    <cellStyle name="Normal 7 3 4 2 3 2 2 2" xfId="28375"/>
    <cellStyle name="Normal 7 3 4 2 3 2 2 2 2" xfId="57109"/>
    <cellStyle name="Normal 7 3 4 2 3 2 2 3" xfId="42785"/>
    <cellStyle name="Normal 7 3 4 2 3 2 3" xfId="21212"/>
    <cellStyle name="Normal 7 3 4 2 3 2 3 2" xfId="49947"/>
    <cellStyle name="Normal 7 3 4 2 3 2 4" xfId="35623"/>
    <cellStyle name="Normal 7 3 4 2 3 3" xfId="10410"/>
    <cellStyle name="Normal 7 3 4 2 3 3 2" xfId="24793"/>
    <cellStyle name="Normal 7 3 4 2 3 3 2 2" xfId="53528"/>
    <cellStyle name="Normal 7 3 4 2 3 3 3" xfId="39204"/>
    <cellStyle name="Normal 7 3 4 2 3 4" xfId="17630"/>
    <cellStyle name="Normal 7 3 4 2 3 4 2" xfId="46366"/>
    <cellStyle name="Normal 7 3 4 2 3 5" xfId="32042"/>
    <cellStyle name="Normal 7 3 4 2 4" xfId="4942"/>
    <cellStyle name="Normal 7 3 4 2 4 2" xfId="12207"/>
    <cellStyle name="Normal 7 3 4 2 4 2 2" xfId="26585"/>
    <cellStyle name="Normal 7 3 4 2 4 2 2 2" xfId="55319"/>
    <cellStyle name="Normal 7 3 4 2 4 2 3" xfId="40995"/>
    <cellStyle name="Normal 7 3 4 2 4 3" xfId="19422"/>
    <cellStyle name="Normal 7 3 4 2 4 3 2" xfId="48157"/>
    <cellStyle name="Normal 7 3 4 2 4 4" xfId="33833"/>
    <cellStyle name="Normal 7 3 4 2 5" xfId="8614"/>
    <cellStyle name="Normal 7 3 4 2 5 2" xfId="23003"/>
    <cellStyle name="Normal 7 3 4 2 5 2 2" xfId="51738"/>
    <cellStyle name="Normal 7 3 4 2 5 3" xfId="37414"/>
    <cellStyle name="Normal 7 3 4 2 6" xfId="15840"/>
    <cellStyle name="Normal 7 3 4 2 6 2" xfId="44576"/>
    <cellStyle name="Normal 7 3 4 2 7" xfId="30252"/>
    <cellStyle name="Normal 7 3 4 3" xfId="1734"/>
    <cellStyle name="Normal 7 3 4 3 2" xfId="3526"/>
    <cellStyle name="Normal 7 3 4 3 2 2" xfId="7185"/>
    <cellStyle name="Normal 7 3 4 3 2 2 2" xfId="14445"/>
    <cellStyle name="Normal 7 3 4 3 2 2 2 2" xfId="28823"/>
    <cellStyle name="Normal 7 3 4 3 2 2 2 2 2" xfId="57557"/>
    <cellStyle name="Normal 7 3 4 3 2 2 2 3" xfId="43233"/>
    <cellStyle name="Normal 7 3 4 3 2 2 3" xfId="21660"/>
    <cellStyle name="Normal 7 3 4 3 2 2 3 2" xfId="50395"/>
    <cellStyle name="Normal 7 3 4 3 2 2 4" xfId="36071"/>
    <cellStyle name="Normal 7 3 4 3 2 3" xfId="10858"/>
    <cellStyle name="Normal 7 3 4 3 2 3 2" xfId="25241"/>
    <cellStyle name="Normal 7 3 4 3 2 3 2 2" xfId="53976"/>
    <cellStyle name="Normal 7 3 4 3 2 3 3" xfId="39652"/>
    <cellStyle name="Normal 7 3 4 3 2 4" xfId="18078"/>
    <cellStyle name="Normal 7 3 4 3 2 4 2" xfId="46814"/>
    <cellStyle name="Normal 7 3 4 3 2 5" xfId="32490"/>
    <cellStyle name="Normal 7 3 4 3 3" xfId="5395"/>
    <cellStyle name="Normal 7 3 4 3 3 2" xfId="12655"/>
    <cellStyle name="Normal 7 3 4 3 3 2 2" xfId="27033"/>
    <cellStyle name="Normal 7 3 4 3 3 2 2 2" xfId="55767"/>
    <cellStyle name="Normal 7 3 4 3 3 2 3" xfId="41443"/>
    <cellStyle name="Normal 7 3 4 3 3 3" xfId="19870"/>
    <cellStyle name="Normal 7 3 4 3 3 3 2" xfId="48605"/>
    <cellStyle name="Normal 7 3 4 3 3 4" xfId="34281"/>
    <cellStyle name="Normal 7 3 4 3 4" xfId="9068"/>
    <cellStyle name="Normal 7 3 4 3 4 2" xfId="23451"/>
    <cellStyle name="Normal 7 3 4 3 4 2 2" xfId="52186"/>
    <cellStyle name="Normal 7 3 4 3 4 3" xfId="37862"/>
    <cellStyle name="Normal 7 3 4 3 5" xfId="16288"/>
    <cellStyle name="Normal 7 3 4 3 5 2" xfId="45024"/>
    <cellStyle name="Normal 7 3 4 3 6" xfId="30700"/>
    <cellStyle name="Normal 7 3 4 4" xfId="2630"/>
    <cellStyle name="Normal 7 3 4 4 2" xfId="6290"/>
    <cellStyle name="Normal 7 3 4 4 2 2" xfId="13550"/>
    <cellStyle name="Normal 7 3 4 4 2 2 2" xfId="27928"/>
    <cellStyle name="Normal 7 3 4 4 2 2 2 2" xfId="56662"/>
    <cellStyle name="Normal 7 3 4 4 2 2 3" xfId="42338"/>
    <cellStyle name="Normal 7 3 4 4 2 3" xfId="20765"/>
    <cellStyle name="Normal 7 3 4 4 2 3 2" xfId="49500"/>
    <cellStyle name="Normal 7 3 4 4 2 4" xfId="35176"/>
    <cellStyle name="Normal 7 3 4 4 3" xfId="9963"/>
    <cellStyle name="Normal 7 3 4 4 3 2" xfId="24346"/>
    <cellStyle name="Normal 7 3 4 4 3 2 2" xfId="53081"/>
    <cellStyle name="Normal 7 3 4 4 3 3" xfId="38757"/>
    <cellStyle name="Normal 7 3 4 4 4" xfId="17183"/>
    <cellStyle name="Normal 7 3 4 4 4 2" xfId="45919"/>
    <cellStyle name="Normal 7 3 4 4 5" xfId="31595"/>
    <cellStyle name="Normal 7 3 4 5" xfId="4494"/>
    <cellStyle name="Normal 7 3 4 5 2" xfId="11760"/>
    <cellStyle name="Normal 7 3 4 5 2 2" xfId="26138"/>
    <cellStyle name="Normal 7 3 4 5 2 2 2" xfId="54872"/>
    <cellStyle name="Normal 7 3 4 5 2 3" xfId="40548"/>
    <cellStyle name="Normal 7 3 4 5 3" xfId="18975"/>
    <cellStyle name="Normal 7 3 4 5 3 2" xfId="47710"/>
    <cellStyle name="Normal 7 3 4 5 4" xfId="33386"/>
    <cellStyle name="Normal 7 3 4 6" xfId="8167"/>
    <cellStyle name="Normal 7 3 4 6 2" xfId="22556"/>
    <cellStyle name="Normal 7 3 4 6 2 2" xfId="51291"/>
    <cellStyle name="Normal 7 3 4 6 3" xfId="36967"/>
    <cellStyle name="Normal 7 3 4 7" xfId="15393"/>
    <cellStyle name="Normal 7 3 4 7 2" xfId="44129"/>
    <cellStyle name="Normal 7 3 4 8" xfId="29805"/>
    <cellStyle name="Normal 7 3 5" xfId="974"/>
    <cellStyle name="Normal 7 3 5 2" xfId="1957"/>
    <cellStyle name="Normal 7 3 5 2 2" xfId="3749"/>
    <cellStyle name="Normal 7 3 5 2 2 2" xfId="7408"/>
    <cellStyle name="Normal 7 3 5 2 2 2 2" xfId="14668"/>
    <cellStyle name="Normal 7 3 5 2 2 2 2 2" xfId="29046"/>
    <cellStyle name="Normal 7 3 5 2 2 2 2 2 2" xfId="57780"/>
    <cellStyle name="Normal 7 3 5 2 2 2 2 3" xfId="43456"/>
    <cellStyle name="Normal 7 3 5 2 2 2 3" xfId="21883"/>
    <cellStyle name="Normal 7 3 5 2 2 2 3 2" xfId="50618"/>
    <cellStyle name="Normal 7 3 5 2 2 2 4" xfId="36294"/>
    <cellStyle name="Normal 7 3 5 2 2 3" xfId="11081"/>
    <cellStyle name="Normal 7 3 5 2 2 3 2" xfId="25464"/>
    <cellStyle name="Normal 7 3 5 2 2 3 2 2" xfId="54199"/>
    <cellStyle name="Normal 7 3 5 2 2 3 3" xfId="39875"/>
    <cellStyle name="Normal 7 3 5 2 2 4" xfId="18301"/>
    <cellStyle name="Normal 7 3 5 2 2 4 2" xfId="47037"/>
    <cellStyle name="Normal 7 3 5 2 2 5" xfId="32713"/>
    <cellStyle name="Normal 7 3 5 2 3" xfId="5618"/>
    <cellStyle name="Normal 7 3 5 2 3 2" xfId="12878"/>
    <cellStyle name="Normal 7 3 5 2 3 2 2" xfId="27256"/>
    <cellStyle name="Normal 7 3 5 2 3 2 2 2" xfId="55990"/>
    <cellStyle name="Normal 7 3 5 2 3 2 3" xfId="41666"/>
    <cellStyle name="Normal 7 3 5 2 3 3" xfId="20093"/>
    <cellStyle name="Normal 7 3 5 2 3 3 2" xfId="48828"/>
    <cellStyle name="Normal 7 3 5 2 3 4" xfId="34504"/>
    <cellStyle name="Normal 7 3 5 2 4" xfId="9291"/>
    <cellStyle name="Normal 7 3 5 2 4 2" xfId="23674"/>
    <cellStyle name="Normal 7 3 5 2 4 2 2" xfId="52409"/>
    <cellStyle name="Normal 7 3 5 2 4 3" xfId="38085"/>
    <cellStyle name="Normal 7 3 5 2 5" xfId="16511"/>
    <cellStyle name="Normal 7 3 5 2 5 2" xfId="45247"/>
    <cellStyle name="Normal 7 3 5 2 6" xfId="30923"/>
    <cellStyle name="Normal 7 3 5 3" xfId="2853"/>
    <cellStyle name="Normal 7 3 5 3 2" xfId="6513"/>
    <cellStyle name="Normal 7 3 5 3 2 2" xfId="13773"/>
    <cellStyle name="Normal 7 3 5 3 2 2 2" xfId="28151"/>
    <cellStyle name="Normal 7 3 5 3 2 2 2 2" xfId="56885"/>
    <cellStyle name="Normal 7 3 5 3 2 2 3" xfId="42561"/>
    <cellStyle name="Normal 7 3 5 3 2 3" xfId="20988"/>
    <cellStyle name="Normal 7 3 5 3 2 3 2" xfId="49723"/>
    <cellStyle name="Normal 7 3 5 3 2 4" xfId="35399"/>
    <cellStyle name="Normal 7 3 5 3 3" xfId="10186"/>
    <cellStyle name="Normal 7 3 5 3 3 2" xfId="24569"/>
    <cellStyle name="Normal 7 3 5 3 3 2 2" xfId="53304"/>
    <cellStyle name="Normal 7 3 5 3 3 3" xfId="38980"/>
    <cellStyle name="Normal 7 3 5 3 4" xfId="17406"/>
    <cellStyle name="Normal 7 3 5 3 4 2" xfId="46142"/>
    <cellStyle name="Normal 7 3 5 3 5" xfId="31818"/>
    <cellStyle name="Normal 7 3 5 4" xfId="4718"/>
    <cellStyle name="Normal 7 3 5 4 2" xfId="11983"/>
    <cellStyle name="Normal 7 3 5 4 2 2" xfId="26361"/>
    <cellStyle name="Normal 7 3 5 4 2 2 2" xfId="55095"/>
    <cellStyle name="Normal 7 3 5 4 2 3" xfId="40771"/>
    <cellStyle name="Normal 7 3 5 4 3" xfId="19198"/>
    <cellStyle name="Normal 7 3 5 4 3 2" xfId="47933"/>
    <cellStyle name="Normal 7 3 5 4 4" xfId="33609"/>
    <cellStyle name="Normal 7 3 5 5" xfId="8390"/>
    <cellStyle name="Normal 7 3 5 5 2" xfId="22779"/>
    <cellStyle name="Normal 7 3 5 5 2 2" xfId="51514"/>
    <cellStyle name="Normal 7 3 5 5 3" xfId="37190"/>
    <cellStyle name="Normal 7 3 5 6" xfId="15616"/>
    <cellStyle name="Normal 7 3 5 6 2" xfId="44352"/>
    <cellStyle name="Normal 7 3 5 7" xfId="30028"/>
    <cellStyle name="Normal 7 3 6" xfId="1493"/>
    <cellStyle name="Normal 7 3 6 2" xfId="3302"/>
    <cellStyle name="Normal 7 3 6 2 2" xfId="6961"/>
    <cellStyle name="Normal 7 3 6 2 2 2" xfId="14221"/>
    <cellStyle name="Normal 7 3 6 2 2 2 2" xfId="28599"/>
    <cellStyle name="Normal 7 3 6 2 2 2 2 2" xfId="57333"/>
    <cellStyle name="Normal 7 3 6 2 2 2 3" xfId="43009"/>
    <cellStyle name="Normal 7 3 6 2 2 3" xfId="21436"/>
    <cellStyle name="Normal 7 3 6 2 2 3 2" xfId="50171"/>
    <cellStyle name="Normal 7 3 6 2 2 4" xfId="35847"/>
    <cellStyle name="Normal 7 3 6 2 3" xfId="10634"/>
    <cellStyle name="Normal 7 3 6 2 3 2" xfId="25017"/>
    <cellStyle name="Normal 7 3 6 2 3 2 2" xfId="53752"/>
    <cellStyle name="Normal 7 3 6 2 3 3" xfId="39428"/>
    <cellStyle name="Normal 7 3 6 2 4" xfId="17854"/>
    <cellStyle name="Normal 7 3 6 2 4 2" xfId="46590"/>
    <cellStyle name="Normal 7 3 6 2 5" xfId="32266"/>
    <cellStyle name="Normal 7 3 6 3" xfId="5170"/>
    <cellStyle name="Normal 7 3 6 3 2" xfId="12431"/>
    <cellStyle name="Normal 7 3 6 3 2 2" xfId="26809"/>
    <cellStyle name="Normal 7 3 6 3 2 2 2" xfId="55543"/>
    <cellStyle name="Normal 7 3 6 3 2 3" xfId="41219"/>
    <cellStyle name="Normal 7 3 6 3 3" xfId="19646"/>
    <cellStyle name="Normal 7 3 6 3 3 2" xfId="48381"/>
    <cellStyle name="Normal 7 3 6 3 4" xfId="34057"/>
    <cellStyle name="Normal 7 3 6 4" xfId="8844"/>
    <cellStyle name="Normal 7 3 6 4 2" xfId="23227"/>
    <cellStyle name="Normal 7 3 6 4 2 2" xfId="51962"/>
    <cellStyle name="Normal 7 3 6 4 3" xfId="37638"/>
    <cellStyle name="Normal 7 3 6 5" xfId="16064"/>
    <cellStyle name="Normal 7 3 6 5 2" xfId="44800"/>
    <cellStyle name="Normal 7 3 6 6" xfId="30476"/>
    <cellStyle name="Normal 7 3 7" xfId="2406"/>
    <cellStyle name="Normal 7 3 7 2" xfId="6066"/>
    <cellStyle name="Normal 7 3 7 2 2" xfId="13326"/>
    <cellStyle name="Normal 7 3 7 2 2 2" xfId="27704"/>
    <cellStyle name="Normal 7 3 7 2 2 2 2" xfId="56438"/>
    <cellStyle name="Normal 7 3 7 2 2 3" xfId="42114"/>
    <cellStyle name="Normal 7 3 7 2 3" xfId="20541"/>
    <cellStyle name="Normal 7 3 7 2 3 2" xfId="49276"/>
    <cellStyle name="Normal 7 3 7 2 4" xfId="34952"/>
    <cellStyle name="Normal 7 3 7 3" xfId="9739"/>
    <cellStyle name="Normal 7 3 7 3 2" xfId="24122"/>
    <cellStyle name="Normal 7 3 7 3 2 2" xfId="52857"/>
    <cellStyle name="Normal 7 3 7 3 3" xfId="38533"/>
    <cellStyle name="Normal 7 3 7 4" xfId="16959"/>
    <cellStyle name="Normal 7 3 7 4 2" xfId="45695"/>
    <cellStyle name="Normal 7 3 7 5" xfId="31371"/>
    <cellStyle name="Normal 7 3 8" xfId="4263"/>
    <cellStyle name="Normal 7 3 8 2" xfId="11535"/>
    <cellStyle name="Normal 7 3 8 2 2" xfId="25914"/>
    <cellStyle name="Normal 7 3 8 2 2 2" xfId="54648"/>
    <cellStyle name="Normal 7 3 8 2 3" xfId="40324"/>
    <cellStyle name="Normal 7 3 8 3" xfId="18751"/>
    <cellStyle name="Normal 7 3 8 3 2" xfId="47486"/>
    <cellStyle name="Normal 7 3 8 4" xfId="33162"/>
    <cellStyle name="Normal 7 3 9" xfId="7931"/>
    <cellStyle name="Normal 7 3 9 2" xfId="22332"/>
    <cellStyle name="Normal 7 3 9 2 2" xfId="51067"/>
    <cellStyle name="Normal 7 3 9 3" xfId="36743"/>
    <cellStyle name="Normal 7 4" xfId="419"/>
    <cellStyle name="Normal 7 4 10" xfId="29609"/>
    <cellStyle name="Normal 7 4 2" xfId="619"/>
    <cellStyle name="Normal 7 4 2 2" xfId="891"/>
    <cellStyle name="Normal 7 4 2 2 2" xfId="1338"/>
    <cellStyle name="Normal 7 4 2 2 2 2" xfId="2321"/>
    <cellStyle name="Normal 7 4 2 2 2 2 2" xfId="4113"/>
    <cellStyle name="Normal 7 4 2 2 2 2 2 2" xfId="7772"/>
    <cellStyle name="Normal 7 4 2 2 2 2 2 2 2" xfId="15032"/>
    <cellStyle name="Normal 7 4 2 2 2 2 2 2 2 2" xfId="29410"/>
    <cellStyle name="Normal 7 4 2 2 2 2 2 2 2 2 2" xfId="58144"/>
    <cellStyle name="Normal 7 4 2 2 2 2 2 2 2 3" xfId="43820"/>
    <cellStyle name="Normal 7 4 2 2 2 2 2 2 3" xfId="22247"/>
    <cellStyle name="Normal 7 4 2 2 2 2 2 2 3 2" xfId="50982"/>
    <cellStyle name="Normal 7 4 2 2 2 2 2 2 4" xfId="36658"/>
    <cellStyle name="Normal 7 4 2 2 2 2 2 3" xfId="11445"/>
    <cellStyle name="Normal 7 4 2 2 2 2 2 3 2" xfId="25828"/>
    <cellStyle name="Normal 7 4 2 2 2 2 2 3 2 2" xfId="54563"/>
    <cellStyle name="Normal 7 4 2 2 2 2 2 3 3" xfId="40239"/>
    <cellStyle name="Normal 7 4 2 2 2 2 2 4" xfId="18665"/>
    <cellStyle name="Normal 7 4 2 2 2 2 2 4 2" xfId="47401"/>
    <cellStyle name="Normal 7 4 2 2 2 2 2 5" xfId="33077"/>
    <cellStyle name="Normal 7 4 2 2 2 2 3" xfId="5982"/>
    <cellStyle name="Normal 7 4 2 2 2 2 3 2" xfId="13242"/>
    <cellStyle name="Normal 7 4 2 2 2 2 3 2 2" xfId="27620"/>
    <cellStyle name="Normal 7 4 2 2 2 2 3 2 2 2" xfId="56354"/>
    <cellStyle name="Normal 7 4 2 2 2 2 3 2 3" xfId="42030"/>
    <cellStyle name="Normal 7 4 2 2 2 2 3 3" xfId="20457"/>
    <cellStyle name="Normal 7 4 2 2 2 2 3 3 2" xfId="49192"/>
    <cellStyle name="Normal 7 4 2 2 2 2 3 4" xfId="34868"/>
    <cellStyle name="Normal 7 4 2 2 2 2 4" xfId="9655"/>
    <cellStyle name="Normal 7 4 2 2 2 2 4 2" xfId="24038"/>
    <cellStyle name="Normal 7 4 2 2 2 2 4 2 2" xfId="52773"/>
    <cellStyle name="Normal 7 4 2 2 2 2 4 3" xfId="38449"/>
    <cellStyle name="Normal 7 4 2 2 2 2 5" xfId="16875"/>
    <cellStyle name="Normal 7 4 2 2 2 2 5 2" xfId="45611"/>
    <cellStyle name="Normal 7 4 2 2 2 2 6" xfId="31287"/>
    <cellStyle name="Normal 7 4 2 2 2 3" xfId="3217"/>
    <cellStyle name="Normal 7 4 2 2 2 3 2" xfId="6877"/>
    <cellStyle name="Normal 7 4 2 2 2 3 2 2" xfId="14137"/>
    <cellStyle name="Normal 7 4 2 2 2 3 2 2 2" xfId="28515"/>
    <cellStyle name="Normal 7 4 2 2 2 3 2 2 2 2" xfId="57249"/>
    <cellStyle name="Normal 7 4 2 2 2 3 2 2 3" xfId="42925"/>
    <cellStyle name="Normal 7 4 2 2 2 3 2 3" xfId="21352"/>
    <cellStyle name="Normal 7 4 2 2 2 3 2 3 2" xfId="50087"/>
    <cellStyle name="Normal 7 4 2 2 2 3 2 4" xfId="35763"/>
    <cellStyle name="Normal 7 4 2 2 2 3 3" xfId="10550"/>
    <cellStyle name="Normal 7 4 2 2 2 3 3 2" xfId="24933"/>
    <cellStyle name="Normal 7 4 2 2 2 3 3 2 2" xfId="53668"/>
    <cellStyle name="Normal 7 4 2 2 2 3 3 3" xfId="39344"/>
    <cellStyle name="Normal 7 4 2 2 2 3 4" xfId="17770"/>
    <cellStyle name="Normal 7 4 2 2 2 3 4 2" xfId="46506"/>
    <cellStyle name="Normal 7 4 2 2 2 3 5" xfId="32182"/>
    <cellStyle name="Normal 7 4 2 2 2 4" xfId="5082"/>
    <cellStyle name="Normal 7 4 2 2 2 4 2" xfId="12347"/>
    <cellStyle name="Normal 7 4 2 2 2 4 2 2" xfId="26725"/>
    <cellStyle name="Normal 7 4 2 2 2 4 2 2 2" xfId="55459"/>
    <cellStyle name="Normal 7 4 2 2 2 4 2 3" xfId="41135"/>
    <cellStyle name="Normal 7 4 2 2 2 4 3" xfId="19562"/>
    <cellStyle name="Normal 7 4 2 2 2 4 3 2" xfId="48297"/>
    <cellStyle name="Normal 7 4 2 2 2 4 4" xfId="33973"/>
    <cellStyle name="Normal 7 4 2 2 2 5" xfId="8754"/>
    <cellStyle name="Normal 7 4 2 2 2 5 2" xfId="23143"/>
    <cellStyle name="Normal 7 4 2 2 2 5 2 2" xfId="51878"/>
    <cellStyle name="Normal 7 4 2 2 2 5 3" xfId="37554"/>
    <cellStyle name="Normal 7 4 2 2 2 6" xfId="15980"/>
    <cellStyle name="Normal 7 4 2 2 2 6 2" xfId="44716"/>
    <cellStyle name="Normal 7 4 2 2 2 7" xfId="30392"/>
    <cellStyle name="Normal 7 4 2 2 3" xfId="1874"/>
    <cellStyle name="Normal 7 4 2 2 3 2" xfId="3666"/>
    <cellStyle name="Normal 7 4 2 2 3 2 2" xfId="7325"/>
    <cellStyle name="Normal 7 4 2 2 3 2 2 2" xfId="14585"/>
    <cellStyle name="Normal 7 4 2 2 3 2 2 2 2" xfId="28963"/>
    <cellStyle name="Normal 7 4 2 2 3 2 2 2 2 2" xfId="57697"/>
    <cellStyle name="Normal 7 4 2 2 3 2 2 2 3" xfId="43373"/>
    <cellStyle name="Normal 7 4 2 2 3 2 2 3" xfId="21800"/>
    <cellStyle name="Normal 7 4 2 2 3 2 2 3 2" xfId="50535"/>
    <cellStyle name="Normal 7 4 2 2 3 2 2 4" xfId="36211"/>
    <cellStyle name="Normal 7 4 2 2 3 2 3" xfId="10998"/>
    <cellStyle name="Normal 7 4 2 2 3 2 3 2" xfId="25381"/>
    <cellStyle name="Normal 7 4 2 2 3 2 3 2 2" xfId="54116"/>
    <cellStyle name="Normal 7 4 2 2 3 2 3 3" xfId="39792"/>
    <cellStyle name="Normal 7 4 2 2 3 2 4" xfId="18218"/>
    <cellStyle name="Normal 7 4 2 2 3 2 4 2" xfId="46954"/>
    <cellStyle name="Normal 7 4 2 2 3 2 5" xfId="32630"/>
    <cellStyle name="Normal 7 4 2 2 3 3" xfId="5535"/>
    <cellStyle name="Normal 7 4 2 2 3 3 2" xfId="12795"/>
    <cellStyle name="Normal 7 4 2 2 3 3 2 2" xfId="27173"/>
    <cellStyle name="Normal 7 4 2 2 3 3 2 2 2" xfId="55907"/>
    <cellStyle name="Normal 7 4 2 2 3 3 2 3" xfId="41583"/>
    <cellStyle name="Normal 7 4 2 2 3 3 3" xfId="20010"/>
    <cellStyle name="Normal 7 4 2 2 3 3 3 2" xfId="48745"/>
    <cellStyle name="Normal 7 4 2 2 3 3 4" xfId="34421"/>
    <cellStyle name="Normal 7 4 2 2 3 4" xfId="9208"/>
    <cellStyle name="Normal 7 4 2 2 3 4 2" xfId="23591"/>
    <cellStyle name="Normal 7 4 2 2 3 4 2 2" xfId="52326"/>
    <cellStyle name="Normal 7 4 2 2 3 4 3" xfId="38002"/>
    <cellStyle name="Normal 7 4 2 2 3 5" xfId="16428"/>
    <cellStyle name="Normal 7 4 2 2 3 5 2" xfId="45164"/>
    <cellStyle name="Normal 7 4 2 2 3 6" xfId="30840"/>
    <cellStyle name="Normal 7 4 2 2 4" xfId="2770"/>
    <cellStyle name="Normal 7 4 2 2 4 2" xfId="6430"/>
    <cellStyle name="Normal 7 4 2 2 4 2 2" xfId="13690"/>
    <cellStyle name="Normal 7 4 2 2 4 2 2 2" xfId="28068"/>
    <cellStyle name="Normal 7 4 2 2 4 2 2 2 2" xfId="56802"/>
    <cellStyle name="Normal 7 4 2 2 4 2 2 3" xfId="42478"/>
    <cellStyle name="Normal 7 4 2 2 4 2 3" xfId="20905"/>
    <cellStyle name="Normal 7 4 2 2 4 2 3 2" xfId="49640"/>
    <cellStyle name="Normal 7 4 2 2 4 2 4" xfId="35316"/>
    <cellStyle name="Normal 7 4 2 2 4 3" xfId="10103"/>
    <cellStyle name="Normal 7 4 2 2 4 3 2" xfId="24486"/>
    <cellStyle name="Normal 7 4 2 2 4 3 2 2" xfId="53221"/>
    <cellStyle name="Normal 7 4 2 2 4 3 3" xfId="38897"/>
    <cellStyle name="Normal 7 4 2 2 4 4" xfId="17323"/>
    <cellStyle name="Normal 7 4 2 2 4 4 2" xfId="46059"/>
    <cellStyle name="Normal 7 4 2 2 4 5" xfId="31735"/>
    <cellStyle name="Normal 7 4 2 2 5" xfId="4635"/>
    <cellStyle name="Normal 7 4 2 2 5 2" xfId="11900"/>
    <cellStyle name="Normal 7 4 2 2 5 2 2" xfId="26278"/>
    <cellStyle name="Normal 7 4 2 2 5 2 2 2" xfId="55012"/>
    <cellStyle name="Normal 7 4 2 2 5 2 3" xfId="40688"/>
    <cellStyle name="Normal 7 4 2 2 5 3" xfId="19115"/>
    <cellStyle name="Normal 7 4 2 2 5 3 2" xfId="47850"/>
    <cellStyle name="Normal 7 4 2 2 5 4" xfId="33526"/>
    <cellStyle name="Normal 7 4 2 2 6" xfId="8307"/>
    <cellStyle name="Normal 7 4 2 2 6 2" xfId="22696"/>
    <cellStyle name="Normal 7 4 2 2 6 2 2" xfId="51431"/>
    <cellStyle name="Normal 7 4 2 2 6 3" xfId="37107"/>
    <cellStyle name="Normal 7 4 2 2 7" xfId="15533"/>
    <cellStyle name="Normal 7 4 2 2 7 2" xfId="44269"/>
    <cellStyle name="Normal 7 4 2 2 8" xfId="29945"/>
    <cellStyle name="Normal 7 4 2 3" xfId="1114"/>
    <cellStyle name="Normal 7 4 2 3 2" xfId="2097"/>
    <cellStyle name="Normal 7 4 2 3 2 2" xfId="3889"/>
    <cellStyle name="Normal 7 4 2 3 2 2 2" xfId="7548"/>
    <cellStyle name="Normal 7 4 2 3 2 2 2 2" xfId="14808"/>
    <cellStyle name="Normal 7 4 2 3 2 2 2 2 2" xfId="29186"/>
    <cellStyle name="Normal 7 4 2 3 2 2 2 2 2 2" xfId="57920"/>
    <cellStyle name="Normal 7 4 2 3 2 2 2 2 3" xfId="43596"/>
    <cellStyle name="Normal 7 4 2 3 2 2 2 3" xfId="22023"/>
    <cellStyle name="Normal 7 4 2 3 2 2 2 3 2" xfId="50758"/>
    <cellStyle name="Normal 7 4 2 3 2 2 2 4" xfId="36434"/>
    <cellStyle name="Normal 7 4 2 3 2 2 3" xfId="11221"/>
    <cellStyle name="Normal 7 4 2 3 2 2 3 2" xfId="25604"/>
    <cellStyle name="Normal 7 4 2 3 2 2 3 2 2" xfId="54339"/>
    <cellStyle name="Normal 7 4 2 3 2 2 3 3" xfId="40015"/>
    <cellStyle name="Normal 7 4 2 3 2 2 4" xfId="18441"/>
    <cellStyle name="Normal 7 4 2 3 2 2 4 2" xfId="47177"/>
    <cellStyle name="Normal 7 4 2 3 2 2 5" xfId="32853"/>
    <cellStyle name="Normal 7 4 2 3 2 3" xfId="5758"/>
    <cellStyle name="Normal 7 4 2 3 2 3 2" xfId="13018"/>
    <cellStyle name="Normal 7 4 2 3 2 3 2 2" xfId="27396"/>
    <cellStyle name="Normal 7 4 2 3 2 3 2 2 2" xfId="56130"/>
    <cellStyle name="Normal 7 4 2 3 2 3 2 3" xfId="41806"/>
    <cellStyle name="Normal 7 4 2 3 2 3 3" xfId="20233"/>
    <cellStyle name="Normal 7 4 2 3 2 3 3 2" xfId="48968"/>
    <cellStyle name="Normal 7 4 2 3 2 3 4" xfId="34644"/>
    <cellStyle name="Normal 7 4 2 3 2 4" xfId="9431"/>
    <cellStyle name="Normal 7 4 2 3 2 4 2" xfId="23814"/>
    <cellStyle name="Normal 7 4 2 3 2 4 2 2" xfId="52549"/>
    <cellStyle name="Normal 7 4 2 3 2 4 3" xfId="38225"/>
    <cellStyle name="Normal 7 4 2 3 2 5" xfId="16651"/>
    <cellStyle name="Normal 7 4 2 3 2 5 2" xfId="45387"/>
    <cellStyle name="Normal 7 4 2 3 2 6" xfId="31063"/>
    <cellStyle name="Normal 7 4 2 3 3" xfId="2993"/>
    <cellStyle name="Normal 7 4 2 3 3 2" xfId="6653"/>
    <cellStyle name="Normal 7 4 2 3 3 2 2" xfId="13913"/>
    <cellStyle name="Normal 7 4 2 3 3 2 2 2" xfId="28291"/>
    <cellStyle name="Normal 7 4 2 3 3 2 2 2 2" xfId="57025"/>
    <cellStyle name="Normal 7 4 2 3 3 2 2 3" xfId="42701"/>
    <cellStyle name="Normal 7 4 2 3 3 2 3" xfId="21128"/>
    <cellStyle name="Normal 7 4 2 3 3 2 3 2" xfId="49863"/>
    <cellStyle name="Normal 7 4 2 3 3 2 4" xfId="35539"/>
    <cellStyle name="Normal 7 4 2 3 3 3" xfId="10326"/>
    <cellStyle name="Normal 7 4 2 3 3 3 2" xfId="24709"/>
    <cellStyle name="Normal 7 4 2 3 3 3 2 2" xfId="53444"/>
    <cellStyle name="Normal 7 4 2 3 3 3 3" xfId="39120"/>
    <cellStyle name="Normal 7 4 2 3 3 4" xfId="17546"/>
    <cellStyle name="Normal 7 4 2 3 3 4 2" xfId="46282"/>
    <cellStyle name="Normal 7 4 2 3 3 5" xfId="31958"/>
    <cellStyle name="Normal 7 4 2 3 4" xfId="4858"/>
    <cellStyle name="Normal 7 4 2 3 4 2" xfId="12123"/>
    <cellStyle name="Normal 7 4 2 3 4 2 2" xfId="26501"/>
    <cellStyle name="Normal 7 4 2 3 4 2 2 2" xfId="55235"/>
    <cellStyle name="Normal 7 4 2 3 4 2 3" xfId="40911"/>
    <cellStyle name="Normal 7 4 2 3 4 3" xfId="19338"/>
    <cellStyle name="Normal 7 4 2 3 4 3 2" xfId="48073"/>
    <cellStyle name="Normal 7 4 2 3 4 4" xfId="33749"/>
    <cellStyle name="Normal 7 4 2 3 5" xfId="8530"/>
    <cellStyle name="Normal 7 4 2 3 5 2" xfId="22919"/>
    <cellStyle name="Normal 7 4 2 3 5 2 2" xfId="51654"/>
    <cellStyle name="Normal 7 4 2 3 5 3" xfId="37330"/>
    <cellStyle name="Normal 7 4 2 3 6" xfId="15756"/>
    <cellStyle name="Normal 7 4 2 3 6 2" xfId="44492"/>
    <cellStyle name="Normal 7 4 2 3 7" xfId="30168"/>
    <cellStyle name="Normal 7 4 2 4" xfId="1646"/>
    <cellStyle name="Normal 7 4 2 4 2" xfId="3442"/>
    <cellStyle name="Normal 7 4 2 4 2 2" xfId="7101"/>
    <cellStyle name="Normal 7 4 2 4 2 2 2" xfId="14361"/>
    <cellStyle name="Normal 7 4 2 4 2 2 2 2" xfId="28739"/>
    <cellStyle name="Normal 7 4 2 4 2 2 2 2 2" xfId="57473"/>
    <cellStyle name="Normal 7 4 2 4 2 2 2 3" xfId="43149"/>
    <cellStyle name="Normal 7 4 2 4 2 2 3" xfId="21576"/>
    <cellStyle name="Normal 7 4 2 4 2 2 3 2" xfId="50311"/>
    <cellStyle name="Normal 7 4 2 4 2 2 4" xfId="35987"/>
    <cellStyle name="Normal 7 4 2 4 2 3" xfId="10774"/>
    <cellStyle name="Normal 7 4 2 4 2 3 2" xfId="25157"/>
    <cellStyle name="Normal 7 4 2 4 2 3 2 2" xfId="53892"/>
    <cellStyle name="Normal 7 4 2 4 2 3 3" xfId="39568"/>
    <cellStyle name="Normal 7 4 2 4 2 4" xfId="17994"/>
    <cellStyle name="Normal 7 4 2 4 2 4 2" xfId="46730"/>
    <cellStyle name="Normal 7 4 2 4 2 5" xfId="32406"/>
    <cellStyle name="Normal 7 4 2 4 3" xfId="5311"/>
    <cellStyle name="Normal 7 4 2 4 3 2" xfId="12571"/>
    <cellStyle name="Normal 7 4 2 4 3 2 2" xfId="26949"/>
    <cellStyle name="Normal 7 4 2 4 3 2 2 2" xfId="55683"/>
    <cellStyle name="Normal 7 4 2 4 3 2 3" xfId="41359"/>
    <cellStyle name="Normal 7 4 2 4 3 3" xfId="19786"/>
    <cellStyle name="Normal 7 4 2 4 3 3 2" xfId="48521"/>
    <cellStyle name="Normal 7 4 2 4 3 4" xfId="34197"/>
    <cellStyle name="Normal 7 4 2 4 4" xfId="8984"/>
    <cellStyle name="Normal 7 4 2 4 4 2" xfId="23367"/>
    <cellStyle name="Normal 7 4 2 4 4 2 2" xfId="52102"/>
    <cellStyle name="Normal 7 4 2 4 4 3" xfId="37778"/>
    <cellStyle name="Normal 7 4 2 4 5" xfId="16204"/>
    <cellStyle name="Normal 7 4 2 4 5 2" xfId="44940"/>
    <cellStyle name="Normal 7 4 2 4 6" xfId="30616"/>
    <cellStyle name="Normal 7 4 2 5" xfId="2546"/>
    <cellStyle name="Normal 7 4 2 5 2" xfId="6206"/>
    <cellStyle name="Normal 7 4 2 5 2 2" xfId="13466"/>
    <cellStyle name="Normal 7 4 2 5 2 2 2" xfId="27844"/>
    <cellStyle name="Normal 7 4 2 5 2 2 2 2" xfId="56578"/>
    <cellStyle name="Normal 7 4 2 5 2 2 3" xfId="42254"/>
    <cellStyle name="Normal 7 4 2 5 2 3" xfId="20681"/>
    <cellStyle name="Normal 7 4 2 5 2 3 2" xfId="49416"/>
    <cellStyle name="Normal 7 4 2 5 2 4" xfId="35092"/>
    <cellStyle name="Normal 7 4 2 5 3" xfId="9879"/>
    <cellStyle name="Normal 7 4 2 5 3 2" xfId="24262"/>
    <cellStyle name="Normal 7 4 2 5 3 2 2" xfId="52997"/>
    <cellStyle name="Normal 7 4 2 5 3 3" xfId="38673"/>
    <cellStyle name="Normal 7 4 2 5 4" xfId="17099"/>
    <cellStyle name="Normal 7 4 2 5 4 2" xfId="45835"/>
    <cellStyle name="Normal 7 4 2 5 5" xfId="31511"/>
    <cellStyle name="Normal 7 4 2 6" xfId="4409"/>
    <cellStyle name="Normal 7 4 2 6 2" xfId="11676"/>
    <cellStyle name="Normal 7 4 2 6 2 2" xfId="26054"/>
    <cellStyle name="Normal 7 4 2 6 2 2 2" xfId="54788"/>
    <cellStyle name="Normal 7 4 2 6 2 3" xfId="40464"/>
    <cellStyle name="Normal 7 4 2 6 3" xfId="18891"/>
    <cellStyle name="Normal 7 4 2 6 3 2" xfId="47626"/>
    <cellStyle name="Normal 7 4 2 6 4" xfId="33302"/>
    <cellStyle name="Normal 7 4 2 7" xfId="8080"/>
    <cellStyle name="Normal 7 4 2 7 2" xfId="22472"/>
    <cellStyle name="Normal 7 4 2 7 2 2" xfId="51207"/>
    <cellStyle name="Normal 7 4 2 7 3" xfId="36883"/>
    <cellStyle name="Normal 7 4 2 8" xfId="15309"/>
    <cellStyle name="Normal 7 4 2 8 2" xfId="44045"/>
    <cellStyle name="Normal 7 4 2 9" xfId="29721"/>
    <cellStyle name="Normal 7 4 3" xfId="777"/>
    <cellStyle name="Normal 7 4 3 2" xfId="1226"/>
    <cellStyle name="Normal 7 4 3 2 2" xfId="2209"/>
    <cellStyle name="Normal 7 4 3 2 2 2" xfId="4001"/>
    <cellStyle name="Normal 7 4 3 2 2 2 2" xfId="7660"/>
    <cellStyle name="Normal 7 4 3 2 2 2 2 2" xfId="14920"/>
    <cellStyle name="Normal 7 4 3 2 2 2 2 2 2" xfId="29298"/>
    <cellStyle name="Normal 7 4 3 2 2 2 2 2 2 2" xfId="58032"/>
    <cellStyle name="Normal 7 4 3 2 2 2 2 2 3" xfId="43708"/>
    <cellStyle name="Normal 7 4 3 2 2 2 2 3" xfId="22135"/>
    <cellStyle name="Normal 7 4 3 2 2 2 2 3 2" xfId="50870"/>
    <cellStyle name="Normal 7 4 3 2 2 2 2 4" xfId="36546"/>
    <cellStyle name="Normal 7 4 3 2 2 2 3" xfId="11333"/>
    <cellStyle name="Normal 7 4 3 2 2 2 3 2" xfId="25716"/>
    <cellStyle name="Normal 7 4 3 2 2 2 3 2 2" xfId="54451"/>
    <cellStyle name="Normal 7 4 3 2 2 2 3 3" xfId="40127"/>
    <cellStyle name="Normal 7 4 3 2 2 2 4" xfId="18553"/>
    <cellStyle name="Normal 7 4 3 2 2 2 4 2" xfId="47289"/>
    <cellStyle name="Normal 7 4 3 2 2 2 5" xfId="32965"/>
    <cellStyle name="Normal 7 4 3 2 2 3" xfId="5870"/>
    <cellStyle name="Normal 7 4 3 2 2 3 2" xfId="13130"/>
    <cellStyle name="Normal 7 4 3 2 2 3 2 2" xfId="27508"/>
    <cellStyle name="Normal 7 4 3 2 2 3 2 2 2" xfId="56242"/>
    <cellStyle name="Normal 7 4 3 2 2 3 2 3" xfId="41918"/>
    <cellStyle name="Normal 7 4 3 2 2 3 3" xfId="20345"/>
    <cellStyle name="Normal 7 4 3 2 2 3 3 2" xfId="49080"/>
    <cellStyle name="Normal 7 4 3 2 2 3 4" xfId="34756"/>
    <cellStyle name="Normal 7 4 3 2 2 4" xfId="9543"/>
    <cellStyle name="Normal 7 4 3 2 2 4 2" xfId="23926"/>
    <cellStyle name="Normal 7 4 3 2 2 4 2 2" xfId="52661"/>
    <cellStyle name="Normal 7 4 3 2 2 4 3" xfId="38337"/>
    <cellStyle name="Normal 7 4 3 2 2 5" xfId="16763"/>
    <cellStyle name="Normal 7 4 3 2 2 5 2" xfId="45499"/>
    <cellStyle name="Normal 7 4 3 2 2 6" xfId="31175"/>
    <cellStyle name="Normal 7 4 3 2 3" xfId="3105"/>
    <cellStyle name="Normal 7 4 3 2 3 2" xfId="6765"/>
    <cellStyle name="Normal 7 4 3 2 3 2 2" xfId="14025"/>
    <cellStyle name="Normal 7 4 3 2 3 2 2 2" xfId="28403"/>
    <cellStyle name="Normal 7 4 3 2 3 2 2 2 2" xfId="57137"/>
    <cellStyle name="Normal 7 4 3 2 3 2 2 3" xfId="42813"/>
    <cellStyle name="Normal 7 4 3 2 3 2 3" xfId="21240"/>
    <cellStyle name="Normal 7 4 3 2 3 2 3 2" xfId="49975"/>
    <cellStyle name="Normal 7 4 3 2 3 2 4" xfId="35651"/>
    <cellStyle name="Normal 7 4 3 2 3 3" xfId="10438"/>
    <cellStyle name="Normal 7 4 3 2 3 3 2" xfId="24821"/>
    <cellStyle name="Normal 7 4 3 2 3 3 2 2" xfId="53556"/>
    <cellStyle name="Normal 7 4 3 2 3 3 3" xfId="39232"/>
    <cellStyle name="Normal 7 4 3 2 3 4" xfId="17658"/>
    <cellStyle name="Normal 7 4 3 2 3 4 2" xfId="46394"/>
    <cellStyle name="Normal 7 4 3 2 3 5" xfId="32070"/>
    <cellStyle name="Normal 7 4 3 2 4" xfId="4970"/>
    <cellStyle name="Normal 7 4 3 2 4 2" xfId="12235"/>
    <cellStyle name="Normal 7 4 3 2 4 2 2" xfId="26613"/>
    <cellStyle name="Normal 7 4 3 2 4 2 2 2" xfId="55347"/>
    <cellStyle name="Normal 7 4 3 2 4 2 3" xfId="41023"/>
    <cellStyle name="Normal 7 4 3 2 4 3" xfId="19450"/>
    <cellStyle name="Normal 7 4 3 2 4 3 2" xfId="48185"/>
    <cellStyle name="Normal 7 4 3 2 4 4" xfId="33861"/>
    <cellStyle name="Normal 7 4 3 2 5" xfId="8642"/>
    <cellStyle name="Normal 7 4 3 2 5 2" xfId="23031"/>
    <cellStyle name="Normal 7 4 3 2 5 2 2" xfId="51766"/>
    <cellStyle name="Normal 7 4 3 2 5 3" xfId="37442"/>
    <cellStyle name="Normal 7 4 3 2 6" xfId="15868"/>
    <cellStyle name="Normal 7 4 3 2 6 2" xfId="44604"/>
    <cellStyle name="Normal 7 4 3 2 7" xfId="30280"/>
    <cellStyle name="Normal 7 4 3 3" xfId="1762"/>
    <cellStyle name="Normal 7 4 3 3 2" xfId="3554"/>
    <cellStyle name="Normal 7 4 3 3 2 2" xfId="7213"/>
    <cellStyle name="Normal 7 4 3 3 2 2 2" xfId="14473"/>
    <cellStyle name="Normal 7 4 3 3 2 2 2 2" xfId="28851"/>
    <cellStyle name="Normal 7 4 3 3 2 2 2 2 2" xfId="57585"/>
    <cellStyle name="Normal 7 4 3 3 2 2 2 3" xfId="43261"/>
    <cellStyle name="Normal 7 4 3 3 2 2 3" xfId="21688"/>
    <cellStyle name="Normal 7 4 3 3 2 2 3 2" xfId="50423"/>
    <cellStyle name="Normal 7 4 3 3 2 2 4" xfId="36099"/>
    <cellStyle name="Normal 7 4 3 3 2 3" xfId="10886"/>
    <cellStyle name="Normal 7 4 3 3 2 3 2" xfId="25269"/>
    <cellStyle name="Normal 7 4 3 3 2 3 2 2" xfId="54004"/>
    <cellStyle name="Normal 7 4 3 3 2 3 3" xfId="39680"/>
    <cellStyle name="Normal 7 4 3 3 2 4" xfId="18106"/>
    <cellStyle name="Normal 7 4 3 3 2 4 2" xfId="46842"/>
    <cellStyle name="Normal 7 4 3 3 2 5" xfId="32518"/>
    <cellStyle name="Normal 7 4 3 3 3" xfId="5423"/>
    <cellStyle name="Normal 7 4 3 3 3 2" xfId="12683"/>
    <cellStyle name="Normal 7 4 3 3 3 2 2" xfId="27061"/>
    <cellStyle name="Normal 7 4 3 3 3 2 2 2" xfId="55795"/>
    <cellStyle name="Normal 7 4 3 3 3 2 3" xfId="41471"/>
    <cellStyle name="Normal 7 4 3 3 3 3" xfId="19898"/>
    <cellStyle name="Normal 7 4 3 3 3 3 2" xfId="48633"/>
    <cellStyle name="Normal 7 4 3 3 3 4" xfId="34309"/>
    <cellStyle name="Normal 7 4 3 3 4" xfId="9096"/>
    <cellStyle name="Normal 7 4 3 3 4 2" xfId="23479"/>
    <cellStyle name="Normal 7 4 3 3 4 2 2" xfId="52214"/>
    <cellStyle name="Normal 7 4 3 3 4 3" xfId="37890"/>
    <cellStyle name="Normal 7 4 3 3 5" xfId="16316"/>
    <cellStyle name="Normal 7 4 3 3 5 2" xfId="45052"/>
    <cellStyle name="Normal 7 4 3 3 6" xfId="30728"/>
    <cellStyle name="Normal 7 4 3 4" xfId="2658"/>
    <cellStyle name="Normal 7 4 3 4 2" xfId="6318"/>
    <cellStyle name="Normal 7 4 3 4 2 2" xfId="13578"/>
    <cellStyle name="Normal 7 4 3 4 2 2 2" xfId="27956"/>
    <cellStyle name="Normal 7 4 3 4 2 2 2 2" xfId="56690"/>
    <cellStyle name="Normal 7 4 3 4 2 2 3" xfId="42366"/>
    <cellStyle name="Normal 7 4 3 4 2 3" xfId="20793"/>
    <cellStyle name="Normal 7 4 3 4 2 3 2" xfId="49528"/>
    <cellStyle name="Normal 7 4 3 4 2 4" xfId="35204"/>
    <cellStyle name="Normal 7 4 3 4 3" xfId="9991"/>
    <cellStyle name="Normal 7 4 3 4 3 2" xfId="24374"/>
    <cellStyle name="Normal 7 4 3 4 3 2 2" xfId="53109"/>
    <cellStyle name="Normal 7 4 3 4 3 3" xfId="38785"/>
    <cellStyle name="Normal 7 4 3 4 4" xfId="17211"/>
    <cellStyle name="Normal 7 4 3 4 4 2" xfId="45947"/>
    <cellStyle name="Normal 7 4 3 4 5" xfId="31623"/>
    <cellStyle name="Normal 7 4 3 5" xfId="4522"/>
    <cellStyle name="Normal 7 4 3 5 2" xfId="11788"/>
    <cellStyle name="Normal 7 4 3 5 2 2" xfId="26166"/>
    <cellStyle name="Normal 7 4 3 5 2 2 2" xfId="54900"/>
    <cellStyle name="Normal 7 4 3 5 2 3" xfId="40576"/>
    <cellStyle name="Normal 7 4 3 5 3" xfId="19003"/>
    <cellStyle name="Normal 7 4 3 5 3 2" xfId="47738"/>
    <cellStyle name="Normal 7 4 3 5 4" xfId="33414"/>
    <cellStyle name="Normal 7 4 3 6" xfId="8195"/>
    <cellStyle name="Normal 7 4 3 6 2" xfId="22584"/>
    <cellStyle name="Normal 7 4 3 6 2 2" xfId="51319"/>
    <cellStyle name="Normal 7 4 3 6 3" xfId="36995"/>
    <cellStyle name="Normal 7 4 3 7" xfId="15421"/>
    <cellStyle name="Normal 7 4 3 7 2" xfId="44157"/>
    <cellStyle name="Normal 7 4 3 8" xfId="29833"/>
    <cellStyle name="Normal 7 4 4" xfId="1002"/>
    <cellStyle name="Normal 7 4 4 2" xfId="1985"/>
    <cellStyle name="Normal 7 4 4 2 2" xfId="3777"/>
    <cellStyle name="Normal 7 4 4 2 2 2" xfId="7436"/>
    <cellStyle name="Normal 7 4 4 2 2 2 2" xfId="14696"/>
    <cellStyle name="Normal 7 4 4 2 2 2 2 2" xfId="29074"/>
    <cellStyle name="Normal 7 4 4 2 2 2 2 2 2" xfId="57808"/>
    <cellStyle name="Normal 7 4 4 2 2 2 2 3" xfId="43484"/>
    <cellStyle name="Normal 7 4 4 2 2 2 3" xfId="21911"/>
    <cellStyle name="Normal 7 4 4 2 2 2 3 2" xfId="50646"/>
    <cellStyle name="Normal 7 4 4 2 2 2 4" xfId="36322"/>
    <cellStyle name="Normal 7 4 4 2 2 3" xfId="11109"/>
    <cellStyle name="Normal 7 4 4 2 2 3 2" xfId="25492"/>
    <cellStyle name="Normal 7 4 4 2 2 3 2 2" xfId="54227"/>
    <cellStyle name="Normal 7 4 4 2 2 3 3" xfId="39903"/>
    <cellStyle name="Normal 7 4 4 2 2 4" xfId="18329"/>
    <cellStyle name="Normal 7 4 4 2 2 4 2" xfId="47065"/>
    <cellStyle name="Normal 7 4 4 2 2 5" xfId="32741"/>
    <cellStyle name="Normal 7 4 4 2 3" xfId="5646"/>
    <cellStyle name="Normal 7 4 4 2 3 2" xfId="12906"/>
    <cellStyle name="Normal 7 4 4 2 3 2 2" xfId="27284"/>
    <cellStyle name="Normal 7 4 4 2 3 2 2 2" xfId="56018"/>
    <cellStyle name="Normal 7 4 4 2 3 2 3" xfId="41694"/>
    <cellStyle name="Normal 7 4 4 2 3 3" xfId="20121"/>
    <cellStyle name="Normal 7 4 4 2 3 3 2" xfId="48856"/>
    <cellStyle name="Normal 7 4 4 2 3 4" xfId="34532"/>
    <cellStyle name="Normal 7 4 4 2 4" xfId="9319"/>
    <cellStyle name="Normal 7 4 4 2 4 2" xfId="23702"/>
    <cellStyle name="Normal 7 4 4 2 4 2 2" xfId="52437"/>
    <cellStyle name="Normal 7 4 4 2 4 3" xfId="38113"/>
    <cellStyle name="Normal 7 4 4 2 5" xfId="16539"/>
    <cellStyle name="Normal 7 4 4 2 5 2" xfId="45275"/>
    <cellStyle name="Normal 7 4 4 2 6" xfId="30951"/>
    <cellStyle name="Normal 7 4 4 3" xfId="2881"/>
    <cellStyle name="Normal 7 4 4 3 2" xfId="6541"/>
    <cellStyle name="Normal 7 4 4 3 2 2" xfId="13801"/>
    <cellStyle name="Normal 7 4 4 3 2 2 2" xfId="28179"/>
    <cellStyle name="Normal 7 4 4 3 2 2 2 2" xfId="56913"/>
    <cellStyle name="Normal 7 4 4 3 2 2 3" xfId="42589"/>
    <cellStyle name="Normal 7 4 4 3 2 3" xfId="21016"/>
    <cellStyle name="Normal 7 4 4 3 2 3 2" xfId="49751"/>
    <cellStyle name="Normal 7 4 4 3 2 4" xfId="35427"/>
    <cellStyle name="Normal 7 4 4 3 3" xfId="10214"/>
    <cellStyle name="Normal 7 4 4 3 3 2" xfId="24597"/>
    <cellStyle name="Normal 7 4 4 3 3 2 2" xfId="53332"/>
    <cellStyle name="Normal 7 4 4 3 3 3" xfId="39008"/>
    <cellStyle name="Normal 7 4 4 3 4" xfId="17434"/>
    <cellStyle name="Normal 7 4 4 3 4 2" xfId="46170"/>
    <cellStyle name="Normal 7 4 4 3 5" xfId="31846"/>
    <cellStyle name="Normal 7 4 4 4" xfId="4746"/>
    <cellStyle name="Normal 7 4 4 4 2" xfId="12011"/>
    <cellStyle name="Normal 7 4 4 4 2 2" xfId="26389"/>
    <cellStyle name="Normal 7 4 4 4 2 2 2" xfId="55123"/>
    <cellStyle name="Normal 7 4 4 4 2 3" xfId="40799"/>
    <cellStyle name="Normal 7 4 4 4 3" xfId="19226"/>
    <cellStyle name="Normal 7 4 4 4 3 2" xfId="47961"/>
    <cellStyle name="Normal 7 4 4 4 4" xfId="33637"/>
    <cellStyle name="Normal 7 4 4 5" xfId="8418"/>
    <cellStyle name="Normal 7 4 4 5 2" xfId="22807"/>
    <cellStyle name="Normal 7 4 4 5 2 2" xfId="51542"/>
    <cellStyle name="Normal 7 4 4 5 3" xfId="37218"/>
    <cellStyle name="Normal 7 4 4 6" xfId="15644"/>
    <cellStyle name="Normal 7 4 4 6 2" xfId="44380"/>
    <cellStyle name="Normal 7 4 4 7" xfId="30056"/>
    <cellStyle name="Normal 7 4 5" xfId="1526"/>
    <cellStyle name="Normal 7 4 5 2" xfId="3330"/>
    <cellStyle name="Normal 7 4 5 2 2" xfId="6989"/>
    <cellStyle name="Normal 7 4 5 2 2 2" xfId="14249"/>
    <cellStyle name="Normal 7 4 5 2 2 2 2" xfId="28627"/>
    <cellStyle name="Normal 7 4 5 2 2 2 2 2" xfId="57361"/>
    <cellStyle name="Normal 7 4 5 2 2 2 3" xfId="43037"/>
    <cellStyle name="Normal 7 4 5 2 2 3" xfId="21464"/>
    <cellStyle name="Normal 7 4 5 2 2 3 2" xfId="50199"/>
    <cellStyle name="Normal 7 4 5 2 2 4" xfId="35875"/>
    <cellStyle name="Normal 7 4 5 2 3" xfId="10662"/>
    <cellStyle name="Normal 7 4 5 2 3 2" xfId="25045"/>
    <cellStyle name="Normal 7 4 5 2 3 2 2" xfId="53780"/>
    <cellStyle name="Normal 7 4 5 2 3 3" xfId="39456"/>
    <cellStyle name="Normal 7 4 5 2 4" xfId="17882"/>
    <cellStyle name="Normal 7 4 5 2 4 2" xfId="46618"/>
    <cellStyle name="Normal 7 4 5 2 5" xfId="32294"/>
    <cellStyle name="Normal 7 4 5 3" xfId="5199"/>
    <cellStyle name="Normal 7 4 5 3 2" xfId="12459"/>
    <cellStyle name="Normal 7 4 5 3 2 2" xfId="26837"/>
    <cellStyle name="Normal 7 4 5 3 2 2 2" xfId="55571"/>
    <cellStyle name="Normal 7 4 5 3 2 3" xfId="41247"/>
    <cellStyle name="Normal 7 4 5 3 3" xfId="19674"/>
    <cellStyle name="Normal 7 4 5 3 3 2" xfId="48409"/>
    <cellStyle name="Normal 7 4 5 3 4" xfId="34085"/>
    <cellStyle name="Normal 7 4 5 4" xfId="8872"/>
    <cellStyle name="Normal 7 4 5 4 2" xfId="23255"/>
    <cellStyle name="Normal 7 4 5 4 2 2" xfId="51990"/>
    <cellStyle name="Normal 7 4 5 4 3" xfId="37666"/>
    <cellStyle name="Normal 7 4 5 5" xfId="16092"/>
    <cellStyle name="Normal 7 4 5 5 2" xfId="44828"/>
    <cellStyle name="Normal 7 4 5 6" xfId="30504"/>
    <cellStyle name="Normal 7 4 6" xfId="2434"/>
    <cellStyle name="Normal 7 4 6 2" xfId="6094"/>
    <cellStyle name="Normal 7 4 6 2 2" xfId="13354"/>
    <cellStyle name="Normal 7 4 6 2 2 2" xfId="27732"/>
    <cellStyle name="Normal 7 4 6 2 2 2 2" xfId="56466"/>
    <cellStyle name="Normal 7 4 6 2 2 3" xfId="42142"/>
    <cellStyle name="Normal 7 4 6 2 3" xfId="20569"/>
    <cellStyle name="Normal 7 4 6 2 3 2" xfId="49304"/>
    <cellStyle name="Normal 7 4 6 2 4" xfId="34980"/>
    <cellStyle name="Normal 7 4 6 3" xfId="9767"/>
    <cellStyle name="Normal 7 4 6 3 2" xfId="24150"/>
    <cellStyle name="Normal 7 4 6 3 2 2" xfId="52885"/>
    <cellStyle name="Normal 7 4 6 3 3" xfId="38561"/>
    <cellStyle name="Normal 7 4 6 4" xfId="16987"/>
    <cellStyle name="Normal 7 4 6 4 2" xfId="45723"/>
    <cellStyle name="Normal 7 4 6 5" xfId="31399"/>
    <cellStyle name="Normal 7 4 7" xfId="4293"/>
    <cellStyle name="Normal 7 4 7 2" xfId="11563"/>
    <cellStyle name="Normal 7 4 7 2 2" xfId="25942"/>
    <cellStyle name="Normal 7 4 7 2 2 2" xfId="54676"/>
    <cellStyle name="Normal 7 4 7 2 3" xfId="40352"/>
    <cellStyle name="Normal 7 4 7 3" xfId="18779"/>
    <cellStyle name="Normal 7 4 7 3 2" xfId="47514"/>
    <cellStyle name="Normal 7 4 7 4" xfId="33190"/>
    <cellStyle name="Normal 7 4 8" xfId="7962"/>
    <cellStyle name="Normal 7 4 8 2" xfId="22360"/>
    <cellStyle name="Normal 7 4 8 2 2" xfId="51095"/>
    <cellStyle name="Normal 7 4 8 3" xfId="36771"/>
    <cellStyle name="Normal 7 4 9" xfId="15197"/>
    <cellStyle name="Normal 7 4 9 2" xfId="43933"/>
    <cellStyle name="Normal 7 5" xfId="534"/>
    <cellStyle name="Normal 7 5 2" xfId="834"/>
    <cellStyle name="Normal 7 5 2 2" xfId="1282"/>
    <cellStyle name="Normal 7 5 2 2 2" xfId="2265"/>
    <cellStyle name="Normal 7 5 2 2 2 2" xfId="4057"/>
    <cellStyle name="Normal 7 5 2 2 2 2 2" xfId="7716"/>
    <cellStyle name="Normal 7 5 2 2 2 2 2 2" xfId="14976"/>
    <cellStyle name="Normal 7 5 2 2 2 2 2 2 2" xfId="29354"/>
    <cellStyle name="Normal 7 5 2 2 2 2 2 2 2 2" xfId="58088"/>
    <cellStyle name="Normal 7 5 2 2 2 2 2 2 3" xfId="43764"/>
    <cellStyle name="Normal 7 5 2 2 2 2 2 3" xfId="22191"/>
    <cellStyle name="Normal 7 5 2 2 2 2 2 3 2" xfId="50926"/>
    <cellStyle name="Normal 7 5 2 2 2 2 2 4" xfId="36602"/>
    <cellStyle name="Normal 7 5 2 2 2 2 3" xfId="11389"/>
    <cellStyle name="Normal 7 5 2 2 2 2 3 2" xfId="25772"/>
    <cellStyle name="Normal 7 5 2 2 2 2 3 2 2" xfId="54507"/>
    <cellStyle name="Normal 7 5 2 2 2 2 3 3" xfId="40183"/>
    <cellStyle name="Normal 7 5 2 2 2 2 4" xfId="18609"/>
    <cellStyle name="Normal 7 5 2 2 2 2 4 2" xfId="47345"/>
    <cellStyle name="Normal 7 5 2 2 2 2 5" xfId="33021"/>
    <cellStyle name="Normal 7 5 2 2 2 3" xfId="5926"/>
    <cellStyle name="Normal 7 5 2 2 2 3 2" xfId="13186"/>
    <cellStyle name="Normal 7 5 2 2 2 3 2 2" xfId="27564"/>
    <cellStyle name="Normal 7 5 2 2 2 3 2 2 2" xfId="56298"/>
    <cellStyle name="Normal 7 5 2 2 2 3 2 3" xfId="41974"/>
    <cellStyle name="Normal 7 5 2 2 2 3 3" xfId="20401"/>
    <cellStyle name="Normal 7 5 2 2 2 3 3 2" xfId="49136"/>
    <cellStyle name="Normal 7 5 2 2 2 3 4" xfId="34812"/>
    <cellStyle name="Normal 7 5 2 2 2 4" xfId="9599"/>
    <cellStyle name="Normal 7 5 2 2 2 4 2" xfId="23982"/>
    <cellStyle name="Normal 7 5 2 2 2 4 2 2" xfId="52717"/>
    <cellStyle name="Normal 7 5 2 2 2 4 3" xfId="38393"/>
    <cellStyle name="Normal 7 5 2 2 2 5" xfId="16819"/>
    <cellStyle name="Normal 7 5 2 2 2 5 2" xfId="45555"/>
    <cellStyle name="Normal 7 5 2 2 2 6" xfId="31231"/>
    <cellStyle name="Normal 7 5 2 2 3" xfId="3161"/>
    <cellStyle name="Normal 7 5 2 2 3 2" xfId="6821"/>
    <cellStyle name="Normal 7 5 2 2 3 2 2" xfId="14081"/>
    <cellStyle name="Normal 7 5 2 2 3 2 2 2" xfId="28459"/>
    <cellStyle name="Normal 7 5 2 2 3 2 2 2 2" xfId="57193"/>
    <cellStyle name="Normal 7 5 2 2 3 2 2 3" xfId="42869"/>
    <cellStyle name="Normal 7 5 2 2 3 2 3" xfId="21296"/>
    <cellStyle name="Normal 7 5 2 2 3 2 3 2" xfId="50031"/>
    <cellStyle name="Normal 7 5 2 2 3 2 4" xfId="35707"/>
    <cellStyle name="Normal 7 5 2 2 3 3" xfId="10494"/>
    <cellStyle name="Normal 7 5 2 2 3 3 2" xfId="24877"/>
    <cellStyle name="Normal 7 5 2 2 3 3 2 2" xfId="53612"/>
    <cellStyle name="Normal 7 5 2 2 3 3 3" xfId="39288"/>
    <cellStyle name="Normal 7 5 2 2 3 4" xfId="17714"/>
    <cellStyle name="Normal 7 5 2 2 3 4 2" xfId="46450"/>
    <cellStyle name="Normal 7 5 2 2 3 5" xfId="32126"/>
    <cellStyle name="Normal 7 5 2 2 4" xfId="5026"/>
    <cellStyle name="Normal 7 5 2 2 4 2" xfId="12291"/>
    <cellStyle name="Normal 7 5 2 2 4 2 2" xfId="26669"/>
    <cellStyle name="Normal 7 5 2 2 4 2 2 2" xfId="55403"/>
    <cellStyle name="Normal 7 5 2 2 4 2 3" xfId="41079"/>
    <cellStyle name="Normal 7 5 2 2 4 3" xfId="19506"/>
    <cellStyle name="Normal 7 5 2 2 4 3 2" xfId="48241"/>
    <cellStyle name="Normal 7 5 2 2 4 4" xfId="33917"/>
    <cellStyle name="Normal 7 5 2 2 5" xfId="8698"/>
    <cellStyle name="Normal 7 5 2 2 5 2" xfId="23087"/>
    <cellStyle name="Normal 7 5 2 2 5 2 2" xfId="51822"/>
    <cellStyle name="Normal 7 5 2 2 5 3" xfId="37498"/>
    <cellStyle name="Normal 7 5 2 2 6" xfId="15924"/>
    <cellStyle name="Normal 7 5 2 2 6 2" xfId="44660"/>
    <cellStyle name="Normal 7 5 2 2 7" xfId="30336"/>
    <cellStyle name="Normal 7 5 2 3" xfId="1818"/>
    <cellStyle name="Normal 7 5 2 3 2" xfId="3610"/>
    <cellStyle name="Normal 7 5 2 3 2 2" xfId="7269"/>
    <cellStyle name="Normal 7 5 2 3 2 2 2" xfId="14529"/>
    <cellStyle name="Normal 7 5 2 3 2 2 2 2" xfId="28907"/>
    <cellStyle name="Normal 7 5 2 3 2 2 2 2 2" xfId="57641"/>
    <cellStyle name="Normal 7 5 2 3 2 2 2 3" xfId="43317"/>
    <cellStyle name="Normal 7 5 2 3 2 2 3" xfId="21744"/>
    <cellStyle name="Normal 7 5 2 3 2 2 3 2" xfId="50479"/>
    <cellStyle name="Normal 7 5 2 3 2 2 4" xfId="36155"/>
    <cellStyle name="Normal 7 5 2 3 2 3" xfId="10942"/>
    <cellStyle name="Normal 7 5 2 3 2 3 2" xfId="25325"/>
    <cellStyle name="Normal 7 5 2 3 2 3 2 2" xfId="54060"/>
    <cellStyle name="Normal 7 5 2 3 2 3 3" xfId="39736"/>
    <cellStyle name="Normal 7 5 2 3 2 4" xfId="18162"/>
    <cellStyle name="Normal 7 5 2 3 2 4 2" xfId="46898"/>
    <cellStyle name="Normal 7 5 2 3 2 5" xfId="32574"/>
    <cellStyle name="Normal 7 5 2 3 3" xfId="5479"/>
    <cellStyle name="Normal 7 5 2 3 3 2" xfId="12739"/>
    <cellStyle name="Normal 7 5 2 3 3 2 2" xfId="27117"/>
    <cellStyle name="Normal 7 5 2 3 3 2 2 2" xfId="55851"/>
    <cellStyle name="Normal 7 5 2 3 3 2 3" xfId="41527"/>
    <cellStyle name="Normal 7 5 2 3 3 3" xfId="19954"/>
    <cellStyle name="Normal 7 5 2 3 3 3 2" xfId="48689"/>
    <cellStyle name="Normal 7 5 2 3 3 4" xfId="34365"/>
    <cellStyle name="Normal 7 5 2 3 4" xfId="9152"/>
    <cellStyle name="Normal 7 5 2 3 4 2" xfId="23535"/>
    <cellStyle name="Normal 7 5 2 3 4 2 2" xfId="52270"/>
    <cellStyle name="Normal 7 5 2 3 4 3" xfId="37946"/>
    <cellStyle name="Normal 7 5 2 3 5" xfId="16372"/>
    <cellStyle name="Normal 7 5 2 3 5 2" xfId="45108"/>
    <cellStyle name="Normal 7 5 2 3 6" xfId="30784"/>
    <cellStyle name="Normal 7 5 2 4" xfId="2714"/>
    <cellStyle name="Normal 7 5 2 4 2" xfId="6374"/>
    <cellStyle name="Normal 7 5 2 4 2 2" xfId="13634"/>
    <cellStyle name="Normal 7 5 2 4 2 2 2" xfId="28012"/>
    <cellStyle name="Normal 7 5 2 4 2 2 2 2" xfId="56746"/>
    <cellStyle name="Normal 7 5 2 4 2 2 3" xfId="42422"/>
    <cellStyle name="Normal 7 5 2 4 2 3" xfId="20849"/>
    <cellStyle name="Normal 7 5 2 4 2 3 2" xfId="49584"/>
    <cellStyle name="Normal 7 5 2 4 2 4" xfId="35260"/>
    <cellStyle name="Normal 7 5 2 4 3" xfId="10047"/>
    <cellStyle name="Normal 7 5 2 4 3 2" xfId="24430"/>
    <cellStyle name="Normal 7 5 2 4 3 2 2" xfId="53165"/>
    <cellStyle name="Normal 7 5 2 4 3 3" xfId="38841"/>
    <cellStyle name="Normal 7 5 2 4 4" xfId="17267"/>
    <cellStyle name="Normal 7 5 2 4 4 2" xfId="46003"/>
    <cellStyle name="Normal 7 5 2 4 5" xfId="31679"/>
    <cellStyle name="Normal 7 5 2 5" xfId="4579"/>
    <cellStyle name="Normal 7 5 2 5 2" xfId="11844"/>
    <cellStyle name="Normal 7 5 2 5 2 2" xfId="26222"/>
    <cellStyle name="Normal 7 5 2 5 2 2 2" xfId="54956"/>
    <cellStyle name="Normal 7 5 2 5 2 3" xfId="40632"/>
    <cellStyle name="Normal 7 5 2 5 3" xfId="19059"/>
    <cellStyle name="Normal 7 5 2 5 3 2" xfId="47794"/>
    <cellStyle name="Normal 7 5 2 5 4" xfId="33470"/>
    <cellStyle name="Normal 7 5 2 6" xfId="8251"/>
    <cellStyle name="Normal 7 5 2 6 2" xfId="22640"/>
    <cellStyle name="Normal 7 5 2 6 2 2" xfId="51375"/>
    <cellStyle name="Normal 7 5 2 6 3" xfId="37051"/>
    <cellStyle name="Normal 7 5 2 7" xfId="15477"/>
    <cellStyle name="Normal 7 5 2 7 2" xfId="44213"/>
    <cellStyle name="Normal 7 5 2 8" xfId="29889"/>
    <cellStyle name="Normal 7 5 3" xfId="1058"/>
    <cellStyle name="Normal 7 5 3 2" xfId="2041"/>
    <cellStyle name="Normal 7 5 3 2 2" xfId="3833"/>
    <cellStyle name="Normal 7 5 3 2 2 2" xfId="7492"/>
    <cellStyle name="Normal 7 5 3 2 2 2 2" xfId="14752"/>
    <cellStyle name="Normal 7 5 3 2 2 2 2 2" xfId="29130"/>
    <cellStyle name="Normal 7 5 3 2 2 2 2 2 2" xfId="57864"/>
    <cellStyle name="Normal 7 5 3 2 2 2 2 3" xfId="43540"/>
    <cellStyle name="Normal 7 5 3 2 2 2 3" xfId="21967"/>
    <cellStyle name="Normal 7 5 3 2 2 2 3 2" xfId="50702"/>
    <cellStyle name="Normal 7 5 3 2 2 2 4" xfId="36378"/>
    <cellStyle name="Normal 7 5 3 2 2 3" xfId="11165"/>
    <cellStyle name="Normal 7 5 3 2 2 3 2" xfId="25548"/>
    <cellStyle name="Normal 7 5 3 2 2 3 2 2" xfId="54283"/>
    <cellStyle name="Normal 7 5 3 2 2 3 3" xfId="39959"/>
    <cellStyle name="Normal 7 5 3 2 2 4" xfId="18385"/>
    <cellStyle name="Normal 7 5 3 2 2 4 2" xfId="47121"/>
    <cellStyle name="Normal 7 5 3 2 2 5" xfId="32797"/>
    <cellStyle name="Normal 7 5 3 2 3" xfId="5702"/>
    <cellStyle name="Normal 7 5 3 2 3 2" xfId="12962"/>
    <cellStyle name="Normal 7 5 3 2 3 2 2" xfId="27340"/>
    <cellStyle name="Normal 7 5 3 2 3 2 2 2" xfId="56074"/>
    <cellStyle name="Normal 7 5 3 2 3 2 3" xfId="41750"/>
    <cellStyle name="Normal 7 5 3 2 3 3" xfId="20177"/>
    <cellStyle name="Normal 7 5 3 2 3 3 2" xfId="48912"/>
    <cellStyle name="Normal 7 5 3 2 3 4" xfId="34588"/>
    <cellStyle name="Normal 7 5 3 2 4" xfId="9375"/>
    <cellStyle name="Normal 7 5 3 2 4 2" xfId="23758"/>
    <cellStyle name="Normal 7 5 3 2 4 2 2" xfId="52493"/>
    <cellStyle name="Normal 7 5 3 2 4 3" xfId="38169"/>
    <cellStyle name="Normal 7 5 3 2 5" xfId="16595"/>
    <cellStyle name="Normal 7 5 3 2 5 2" xfId="45331"/>
    <cellStyle name="Normal 7 5 3 2 6" xfId="31007"/>
    <cellStyle name="Normal 7 5 3 3" xfId="2937"/>
    <cellStyle name="Normal 7 5 3 3 2" xfId="6597"/>
    <cellStyle name="Normal 7 5 3 3 2 2" xfId="13857"/>
    <cellStyle name="Normal 7 5 3 3 2 2 2" xfId="28235"/>
    <cellStyle name="Normal 7 5 3 3 2 2 2 2" xfId="56969"/>
    <cellStyle name="Normal 7 5 3 3 2 2 3" xfId="42645"/>
    <cellStyle name="Normal 7 5 3 3 2 3" xfId="21072"/>
    <cellStyle name="Normal 7 5 3 3 2 3 2" xfId="49807"/>
    <cellStyle name="Normal 7 5 3 3 2 4" xfId="35483"/>
    <cellStyle name="Normal 7 5 3 3 3" xfId="10270"/>
    <cellStyle name="Normal 7 5 3 3 3 2" xfId="24653"/>
    <cellStyle name="Normal 7 5 3 3 3 2 2" xfId="53388"/>
    <cellStyle name="Normal 7 5 3 3 3 3" xfId="39064"/>
    <cellStyle name="Normal 7 5 3 3 4" xfId="17490"/>
    <cellStyle name="Normal 7 5 3 3 4 2" xfId="46226"/>
    <cellStyle name="Normal 7 5 3 3 5" xfId="31902"/>
    <cellStyle name="Normal 7 5 3 4" xfId="4802"/>
    <cellStyle name="Normal 7 5 3 4 2" xfId="12067"/>
    <cellStyle name="Normal 7 5 3 4 2 2" xfId="26445"/>
    <cellStyle name="Normal 7 5 3 4 2 2 2" xfId="55179"/>
    <cellStyle name="Normal 7 5 3 4 2 3" xfId="40855"/>
    <cellStyle name="Normal 7 5 3 4 3" xfId="19282"/>
    <cellStyle name="Normal 7 5 3 4 3 2" xfId="48017"/>
    <cellStyle name="Normal 7 5 3 4 4" xfId="33693"/>
    <cellStyle name="Normal 7 5 3 5" xfId="8474"/>
    <cellStyle name="Normal 7 5 3 5 2" xfId="22863"/>
    <cellStyle name="Normal 7 5 3 5 2 2" xfId="51598"/>
    <cellStyle name="Normal 7 5 3 5 3" xfId="37274"/>
    <cellStyle name="Normal 7 5 3 6" xfId="15700"/>
    <cellStyle name="Normal 7 5 3 6 2" xfId="44436"/>
    <cellStyle name="Normal 7 5 3 7" xfId="30112"/>
    <cellStyle name="Normal 7 5 4" xfId="1589"/>
    <cellStyle name="Normal 7 5 4 2" xfId="3386"/>
    <cellStyle name="Normal 7 5 4 2 2" xfId="7045"/>
    <cellStyle name="Normal 7 5 4 2 2 2" xfId="14305"/>
    <cellStyle name="Normal 7 5 4 2 2 2 2" xfId="28683"/>
    <cellStyle name="Normal 7 5 4 2 2 2 2 2" xfId="57417"/>
    <cellStyle name="Normal 7 5 4 2 2 2 3" xfId="43093"/>
    <cellStyle name="Normal 7 5 4 2 2 3" xfId="21520"/>
    <cellStyle name="Normal 7 5 4 2 2 3 2" xfId="50255"/>
    <cellStyle name="Normal 7 5 4 2 2 4" xfId="35931"/>
    <cellStyle name="Normal 7 5 4 2 3" xfId="10718"/>
    <cellStyle name="Normal 7 5 4 2 3 2" xfId="25101"/>
    <cellStyle name="Normal 7 5 4 2 3 2 2" xfId="53836"/>
    <cellStyle name="Normal 7 5 4 2 3 3" xfId="39512"/>
    <cellStyle name="Normal 7 5 4 2 4" xfId="17938"/>
    <cellStyle name="Normal 7 5 4 2 4 2" xfId="46674"/>
    <cellStyle name="Normal 7 5 4 2 5" xfId="32350"/>
    <cellStyle name="Normal 7 5 4 3" xfId="5255"/>
    <cellStyle name="Normal 7 5 4 3 2" xfId="12515"/>
    <cellStyle name="Normal 7 5 4 3 2 2" xfId="26893"/>
    <cellStyle name="Normal 7 5 4 3 2 2 2" xfId="55627"/>
    <cellStyle name="Normal 7 5 4 3 2 3" xfId="41303"/>
    <cellStyle name="Normal 7 5 4 3 3" xfId="19730"/>
    <cellStyle name="Normal 7 5 4 3 3 2" xfId="48465"/>
    <cellStyle name="Normal 7 5 4 3 4" xfId="34141"/>
    <cellStyle name="Normal 7 5 4 4" xfId="8928"/>
    <cellStyle name="Normal 7 5 4 4 2" xfId="23311"/>
    <cellStyle name="Normal 7 5 4 4 2 2" xfId="52046"/>
    <cellStyle name="Normal 7 5 4 4 3" xfId="37722"/>
    <cellStyle name="Normal 7 5 4 5" xfId="16148"/>
    <cellStyle name="Normal 7 5 4 5 2" xfId="44884"/>
    <cellStyle name="Normal 7 5 4 6" xfId="30560"/>
    <cellStyle name="Normal 7 5 5" xfId="2490"/>
    <cellStyle name="Normal 7 5 5 2" xfId="6150"/>
    <cellStyle name="Normal 7 5 5 2 2" xfId="13410"/>
    <cellStyle name="Normal 7 5 5 2 2 2" xfId="27788"/>
    <cellStyle name="Normal 7 5 5 2 2 2 2" xfId="56522"/>
    <cellStyle name="Normal 7 5 5 2 2 3" xfId="42198"/>
    <cellStyle name="Normal 7 5 5 2 3" xfId="20625"/>
    <cellStyle name="Normal 7 5 5 2 3 2" xfId="49360"/>
    <cellStyle name="Normal 7 5 5 2 4" xfId="35036"/>
    <cellStyle name="Normal 7 5 5 3" xfId="9823"/>
    <cellStyle name="Normal 7 5 5 3 2" xfId="24206"/>
    <cellStyle name="Normal 7 5 5 3 2 2" xfId="52941"/>
    <cellStyle name="Normal 7 5 5 3 3" xfId="38617"/>
    <cellStyle name="Normal 7 5 5 4" xfId="17043"/>
    <cellStyle name="Normal 7 5 5 4 2" xfId="45779"/>
    <cellStyle name="Normal 7 5 5 5" xfId="31455"/>
    <cellStyle name="Normal 7 5 6" xfId="4352"/>
    <cellStyle name="Normal 7 5 6 2" xfId="11620"/>
    <cellStyle name="Normal 7 5 6 2 2" xfId="25998"/>
    <cellStyle name="Normal 7 5 6 2 2 2" xfId="54732"/>
    <cellStyle name="Normal 7 5 6 2 3" xfId="40408"/>
    <cellStyle name="Normal 7 5 6 3" xfId="18835"/>
    <cellStyle name="Normal 7 5 6 3 2" xfId="47570"/>
    <cellStyle name="Normal 7 5 6 4" xfId="33246"/>
    <cellStyle name="Normal 7 5 7" xfId="8023"/>
    <cellStyle name="Normal 7 5 7 2" xfId="22416"/>
    <cellStyle name="Normal 7 5 7 2 2" xfId="51151"/>
    <cellStyle name="Normal 7 5 7 3" xfId="36827"/>
    <cellStyle name="Normal 7 5 8" xfId="15253"/>
    <cellStyle name="Normal 7 5 8 2" xfId="43989"/>
    <cellStyle name="Normal 7 5 9" xfId="29665"/>
    <cellStyle name="Normal 7 6" xfId="719"/>
    <cellStyle name="Normal 7 6 2" xfId="1170"/>
    <cellStyle name="Normal 7 6 2 2" xfId="2153"/>
    <cellStyle name="Normal 7 6 2 2 2" xfId="3945"/>
    <cellStyle name="Normal 7 6 2 2 2 2" xfId="7604"/>
    <cellStyle name="Normal 7 6 2 2 2 2 2" xfId="14864"/>
    <cellStyle name="Normal 7 6 2 2 2 2 2 2" xfId="29242"/>
    <cellStyle name="Normal 7 6 2 2 2 2 2 2 2" xfId="57976"/>
    <cellStyle name="Normal 7 6 2 2 2 2 2 3" xfId="43652"/>
    <cellStyle name="Normal 7 6 2 2 2 2 3" xfId="22079"/>
    <cellStyle name="Normal 7 6 2 2 2 2 3 2" xfId="50814"/>
    <cellStyle name="Normal 7 6 2 2 2 2 4" xfId="36490"/>
    <cellStyle name="Normal 7 6 2 2 2 3" xfId="11277"/>
    <cellStyle name="Normal 7 6 2 2 2 3 2" xfId="25660"/>
    <cellStyle name="Normal 7 6 2 2 2 3 2 2" xfId="54395"/>
    <cellStyle name="Normal 7 6 2 2 2 3 3" xfId="40071"/>
    <cellStyle name="Normal 7 6 2 2 2 4" xfId="18497"/>
    <cellStyle name="Normal 7 6 2 2 2 4 2" xfId="47233"/>
    <cellStyle name="Normal 7 6 2 2 2 5" xfId="32909"/>
    <cellStyle name="Normal 7 6 2 2 3" xfId="5814"/>
    <cellStyle name="Normal 7 6 2 2 3 2" xfId="13074"/>
    <cellStyle name="Normal 7 6 2 2 3 2 2" xfId="27452"/>
    <cellStyle name="Normal 7 6 2 2 3 2 2 2" xfId="56186"/>
    <cellStyle name="Normal 7 6 2 2 3 2 3" xfId="41862"/>
    <cellStyle name="Normal 7 6 2 2 3 3" xfId="20289"/>
    <cellStyle name="Normal 7 6 2 2 3 3 2" xfId="49024"/>
    <cellStyle name="Normal 7 6 2 2 3 4" xfId="34700"/>
    <cellStyle name="Normal 7 6 2 2 4" xfId="9487"/>
    <cellStyle name="Normal 7 6 2 2 4 2" xfId="23870"/>
    <cellStyle name="Normal 7 6 2 2 4 2 2" xfId="52605"/>
    <cellStyle name="Normal 7 6 2 2 4 3" xfId="38281"/>
    <cellStyle name="Normal 7 6 2 2 5" xfId="16707"/>
    <cellStyle name="Normal 7 6 2 2 5 2" xfId="45443"/>
    <cellStyle name="Normal 7 6 2 2 6" xfId="31119"/>
    <cellStyle name="Normal 7 6 2 3" xfId="3049"/>
    <cellStyle name="Normal 7 6 2 3 2" xfId="6709"/>
    <cellStyle name="Normal 7 6 2 3 2 2" xfId="13969"/>
    <cellStyle name="Normal 7 6 2 3 2 2 2" xfId="28347"/>
    <cellStyle name="Normal 7 6 2 3 2 2 2 2" xfId="57081"/>
    <cellStyle name="Normal 7 6 2 3 2 2 3" xfId="42757"/>
    <cellStyle name="Normal 7 6 2 3 2 3" xfId="21184"/>
    <cellStyle name="Normal 7 6 2 3 2 3 2" xfId="49919"/>
    <cellStyle name="Normal 7 6 2 3 2 4" xfId="35595"/>
    <cellStyle name="Normal 7 6 2 3 3" xfId="10382"/>
    <cellStyle name="Normal 7 6 2 3 3 2" xfId="24765"/>
    <cellStyle name="Normal 7 6 2 3 3 2 2" xfId="53500"/>
    <cellStyle name="Normal 7 6 2 3 3 3" xfId="39176"/>
    <cellStyle name="Normal 7 6 2 3 4" xfId="17602"/>
    <cellStyle name="Normal 7 6 2 3 4 2" xfId="46338"/>
    <cellStyle name="Normal 7 6 2 3 5" xfId="32014"/>
    <cellStyle name="Normal 7 6 2 4" xfId="4914"/>
    <cellStyle name="Normal 7 6 2 4 2" xfId="12179"/>
    <cellStyle name="Normal 7 6 2 4 2 2" xfId="26557"/>
    <cellStyle name="Normal 7 6 2 4 2 2 2" xfId="55291"/>
    <cellStyle name="Normal 7 6 2 4 2 3" xfId="40967"/>
    <cellStyle name="Normal 7 6 2 4 3" xfId="19394"/>
    <cellStyle name="Normal 7 6 2 4 3 2" xfId="48129"/>
    <cellStyle name="Normal 7 6 2 4 4" xfId="33805"/>
    <cellStyle name="Normal 7 6 2 5" xfId="8586"/>
    <cellStyle name="Normal 7 6 2 5 2" xfId="22975"/>
    <cellStyle name="Normal 7 6 2 5 2 2" xfId="51710"/>
    <cellStyle name="Normal 7 6 2 5 3" xfId="37386"/>
    <cellStyle name="Normal 7 6 2 6" xfId="15812"/>
    <cellStyle name="Normal 7 6 2 6 2" xfId="44548"/>
    <cellStyle name="Normal 7 6 2 7" xfId="30224"/>
    <cellStyle name="Normal 7 6 3" xfId="1706"/>
    <cellStyle name="Normal 7 6 3 2" xfId="3498"/>
    <cellStyle name="Normal 7 6 3 2 2" xfId="7157"/>
    <cellStyle name="Normal 7 6 3 2 2 2" xfId="14417"/>
    <cellStyle name="Normal 7 6 3 2 2 2 2" xfId="28795"/>
    <cellStyle name="Normal 7 6 3 2 2 2 2 2" xfId="57529"/>
    <cellStyle name="Normal 7 6 3 2 2 2 3" xfId="43205"/>
    <cellStyle name="Normal 7 6 3 2 2 3" xfId="21632"/>
    <cellStyle name="Normal 7 6 3 2 2 3 2" xfId="50367"/>
    <cellStyle name="Normal 7 6 3 2 2 4" xfId="36043"/>
    <cellStyle name="Normal 7 6 3 2 3" xfId="10830"/>
    <cellStyle name="Normal 7 6 3 2 3 2" xfId="25213"/>
    <cellStyle name="Normal 7 6 3 2 3 2 2" xfId="53948"/>
    <cellStyle name="Normal 7 6 3 2 3 3" xfId="39624"/>
    <cellStyle name="Normal 7 6 3 2 4" xfId="18050"/>
    <cellStyle name="Normal 7 6 3 2 4 2" xfId="46786"/>
    <cellStyle name="Normal 7 6 3 2 5" xfId="32462"/>
    <cellStyle name="Normal 7 6 3 3" xfId="5367"/>
    <cellStyle name="Normal 7 6 3 3 2" xfId="12627"/>
    <cellStyle name="Normal 7 6 3 3 2 2" xfId="27005"/>
    <cellStyle name="Normal 7 6 3 3 2 2 2" xfId="55739"/>
    <cellStyle name="Normal 7 6 3 3 2 3" xfId="41415"/>
    <cellStyle name="Normal 7 6 3 3 3" xfId="19842"/>
    <cellStyle name="Normal 7 6 3 3 3 2" xfId="48577"/>
    <cellStyle name="Normal 7 6 3 3 4" xfId="34253"/>
    <cellStyle name="Normal 7 6 3 4" xfId="9040"/>
    <cellStyle name="Normal 7 6 3 4 2" xfId="23423"/>
    <cellStyle name="Normal 7 6 3 4 2 2" xfId="52158"/>
    <cellStyle name="Normal 7 6 3 4 3" xfId="37834"/>
    <cellStyle name="Normal 7 6 3 5" xfId="16260"/>
    <cellStyle name="Normal 7 6 3 5 2" xfId="44996"/>
    <cellStyle name="Normal 7 6 3 6" xfId="30672"/>
    <cellStyle name="Normal 7 6 4" xfId="2602"/>
    <cellStyle name="Normal 7 6 4 2" xfId="6262"/>
    <cellStyle name="Normal 7 6 4 2 2" xfId="13522"/>
    <cellStyle name="Normal 7 6 4 2 2 2" xfId="27900"/>
    <cellStyle name="Normal 7 6 4 2 2 2 2" xfId="56634"/>
    <cellStyle name="Normal 7 6 4 2 2 3" xfId="42310"/>
    <cellStyle name="Normal 7 6 4 2 3" xfId="20737"/>
    <cellStyle name="Normal 7 6 4 2 3 2" xfId="49472"/>
    <cellStyle name="Normal 7 6 4 2 4" xfId="35148"/>
    <cellStyle name="Normal 7 6 4 3" xfId="9935"/>
    <cellStyle name="Normal 7 6 4 3 2" xfId="24318"/>
    <cellStyle name="Normal 7 6 4 3 2 2" xfId="53053"/>
    <cellStyle name="Normal 7 6 4 3 3" xfId="38729"/>
    <cellStyle name="Normal 7 6 4 4" xfId="17155"/>
    <cellStyle name="Normal 7 6 4 4 2" xfId="45891"/>
    <cellStyle name="Normal 7 6 4 5" xfId="31567"/>
    <cellStyle name="Normal 7 6 5" xfId="4466"/>
    <cellStyle name="Normal 7 6 5 2" xfId="11732"/>
    <cellStyle name="Normal 7 6 5 2 2" xfId="26110"/>
    <cellStyle name="Normal 7 6 5 2 2 2" xfId="54844"/>
    <cellStyle name="Normal 7 6 5 2 3" xfId="40520"/>
    <cellStyle name="Normal 7 6 5 3" xfId="18947"/>
    <cellStyle name="Normal 7 6 5 3 2" xfId="47682"/>
    <cellStyle name="Normal 7 6 5 4" xfId="33358"/>
    <cellStyle name="Normal 7 6 6" xfId="8139"/>
    <cellStyle name="Normal 7 6 6 2" xfId="22528"/>
    <cellStyle name="Normal 7 6 6 2 2" xfId="51263"/>
    <cellStyle name="Normal 7 6 6 3" xfId="36939"/>
    <cellStyle name="Normal 7 6 7" xfId="15365"/>
    <cellStyle name="Normal 7 6 7 2" xfId="44101"/>
    <cellStyle name="Normal 7 6 8" xfId="29777"/>
    <cellStyle name="Normal 7 7" xfId="946"/>
    <cellStyle name="Normal 7 7 2" xfId="1929"/>
    <cellStyle name="Normal 7 7 2 2" xfId="3721"/>
    <cellStyle name="Normal 7 7 2 2 2" xfId="7380"/>
    <cellStyle name="Normal 7 7 2 2 2 2" xfId="14640"/>
    <cellStyle name="Normal 7 7 2 2 2 2 2" xfId="29018"/>
    <cellStyle name="Normal 7 7 2 2 2 2 2 2" xfId="57752"/>
    <cellStyle name="Normal 7 7 2 2 2 2 3" xfId="43428"/>
    <cellStyle name="Normal 7 7 2 2 2 3" xfId="21855"/>
    <cellStyle name="Normal 7 7 2 2 2 3 2" xfId="50590"/>
    <cellStyle name="Normal 7 7 2 2 2 4" xfId="36266"/>
    <cellStyle name="Normal 7 7 2 2 3" xfId="11053"/>
    <cellStyle name="Normal 7 7 2 2 3 2" xfId="25436"/>
    <cellStyle name="Normal 7 7 2 2 3 2 2" xfId="54171"/>
    <cellStyle name="Normal 7 7 2 2 3 3" xfId="39847"/>
    <cellStyle name="Normal 7 7 2 2 4" xfId="18273"/>
    <cellStyle name="Normal 7 7 2 2 4 2" xfId="47009"/>
    <cellStyle name="Normal 7 7 2 2 5" xfId="32685"/>
    <cellStyle name="Normal 7 7 2 3" xfId="5590"/>
    <cellStyle name="Normal 7 7 2 3 2" xfId="12850"/>
    <cellStyle name="Normal 7 7 2 3 2 2" xfId="27228"/>
    <cellStyle name="Normal 7 7 2 3 2 2 2" xfId="55962"/>
    <cellStyle name="Normal 7 7 2 3 2 3" xfId="41638"/>
    <cellStyle name="Normal 7 7 2 3 3" xfId="20065"/>
    <cellStyle name="Normal 7 7 2 3 3 2" xfId="48800"/>
    <cellStyle name="Normal 7 7 2 3 4" xfId="34476"/>
    <cellStyle name="Normal 7 7 2 4" xfId="9263"/>
    <cellStyle name="Normal 7 7 2 4 2" xfId="23646"/>
    <cellStyle name="Normal 7 7 2 4 2 2" xfId="52381"/>
    <cellStyle name="Normal 7 7 2 4 3" xfId="38057"/>
    <cellStyle name="Normal 7 7 2 5" xfId="16483"/>
    <cellStyle name="Normal 7 7 2 5 2" xfId="45219"/>
    <cellStyle name="Normal 7 7 2 6" xfId="30895"/>
    <cellStyle name="Normal 7 7 3" xfId="2825"/>
    <cellStyle name="Normal 7 7 3 2" xfId="6485"/>
    <cellStyle name="Normal 7 7 3 2 2" xfId="13745"/>
    <cellStyle name="Normal 7 7 3 2 2 2" xfId="28123"/>
    <cellStyle name="Normal 7 7 3 2 2 2 2" xfId="56857"/>
    <cellStyle name="Normal 7 7 3 2 2 3" xfId="42533"/>
    <cellStyle name="Normal 7 7 3 2 3" xfId="20960"/>
    <cellStyle name="Normal 7 7 3 2 3 2" xfId="49695"/>
    <cellStyle name="Normal 7 7 3 2 4" xfId="35371"/>
    <cellStyle name="Normal 7 7 3 3" xfId="10158"/>
    <cellStyle name="Normal 7 7 3 3 2" xfId="24541"/>
    <cellStyle name="Normal 7 7 3 3 2 2" xfId="53276"/>
    <cellStyle name="Normal 7 7 3 3 3" xfId="38952"/>
    <cellStyle name="Normal 7 7 3 4" xfId="17378"/>
    <cellStyle name="Normal 7 7 3 4 2" xfId="46114"/>
    <cellStyle name="Normal 7 7 3 5" xfId="31790"/>
    <cellStyle name="Normal 7 7 4" xfId="4690"/>
    <cellStyle name="Normal 7 7 4 2" xfId="11955"/>
    <cellStyle name="Normal 7 7 4 2 2" xfId="26333"/>
    <cellStyle name="Normal 7 7 4 2 2 2" xfId="55067"/>
    <cellStyle name="Normal 7 7 4 2 3" xfId="40743"/>
    <cellStyle name="Normal 7 7 4 3" xfId="19170"/>
    <cellStyle name="Normal 7 7 4 3 2" xfId="47905"/>
    <cellStyle name="Normal 7 7 4 4" xfId="33581"/>
    <cellStyle name="Normal 7 7 5" xfId="8362"/>
    <cellStyle name="Normal 7 7 5 2" xfId="22751"/>
    <cellStyle name="Normal 7 7 5 2 2" xfId="51486"/>
    <cellStyle name="Normal 7 7 5 3" xfId="37162"/>
    <cellStyle name="Normal 7 7 6" xfId="15588"/>
    <cellStyle name="Normal 7 7 6 2" xfId="44324"/>
    <cellStyle name="Normal 7 7 7" xfId="30000"/>
    <cellStyle name="Normal 7 8" xfId="1446"/>
    <cellStyle name="Normal 7 8 2" xfId="3274"/>
    <cellStyle name="Normal 7 8 2 2" xfId="6933"/>
    <cellStyle name="Normal 7 8 2 2 2" xfId="14193"/>
    <cellStyle name="Normal 7 8 2 2 2 2" xfId="28571"/>
    <cellStyle name="Normal 7 8 2 2 2 2 2" xfId="57305"/>
    <cellStyle name="Normal 7 8 2 2 2 3" xfId="42981"/>
    <cellStyle name="Normal 7 8 2 2 3" xfId="21408"/>
    <cellStyle name="Normal 7 8 2 2 3 2" xfId="50143"/>
    <cellStyle name="Normal 7 8 2 2 4" xfId="35819"/>
    <cellStyle name="Normal 7 8 2 3" xfId="10606"/>
    <cellStyle name="Normal 7 8 2 3 2" xfId="24989"/>
    <cellStyle name="Normal 7 8 2 3 2 2" xfId="53724"/>
    <cellStyle name="Normal 7 8 2 3 3" xfId="39400"/>
    <cellStyle name="Normal 7 8 2 4" xfId="17826"/>
    <cellStyle name="Normal 7 8 2 4 2" xfId="46562"/>
    <cellStyle name="Normal 7 8 2 5" xfId="32238"/>
    <cellStyle name="Normal 7 8 3" xfId="5141"/>
    <cellStyle name="Normal 7 8 3 2" xfId="12403"/>
    <cellStyle name="Normal 7 8 3 2 2" xfId="26781"/>
    <cellStyle name="Normal 7 8 3 2 2 2" xfId="55515"/>
    <cellStyle name="Normal 7 8 3 2 3" xfId="41191"/>
    <cellStyle name="Normal 7 8 3 3" xfId="19618"/>
    <cellStyle name="Normal 7 8 3 3 2" xfId="48353"/>
    <cellStyle name="Normal 7 8 3 4" xfId="34029"/>
    <cellStyle name="Normal 7 8 4" xfId="8813"/>
    <cellStyle name="Normal 7 8 4 2" xfId="23199"/>
    <cellStyle name="Normal 7 8 4 2 2" xfId="51934"/>
    <cellStyle name="Normal 7 8 4 3" xfId="37610"/>
    <cellStyle name="Normal 7 8 5" xfId="16036"/>
    <cellStyle name="Normal 7 8 5 2" xfId="44772"/>
    <cellStyle name="Normal 7 8 6" xfId="30448"/>
    <cellStyle name="Normal 7 9" xfId="2378"/>
    <cellStyle name="Normal 7 9 2" xfId="6038"/>
    <cellStyle name="Normal 7 9 2 2" xfId="13298"/>
    <cellStyle name="Normal 7 9 2 2 2" xfId="27676"/>
    <cellStyle name="Normal 7 9 2 2 2 2" xfId="56410"/>
    <cellStyle name="Normal 7 9 2 2 3" xfId="42086"/>
    <cellStyle name="Normal 7 9 2 3" xfId="20513"/>
    <cellStyle name="Normal 7 9 2 3 2" xfId="49248"/>
    <cellStyle name="Normal 7 9 2 4" xfId="34924"/>
    <cellStyle name="Normal 7 9 3" xfId="9711"/>
    <cellStyle name="Normal 7 9 3 2" xfId="24094"/>
    <cellStyle name="Normal 7 9 3 2 2" xfId="52829"/>
    <cellStyle name="Normal 7 9 3 3" xfId="38505"/>
    <cellStyle name="Normal 7 9 4" xfId="16931"/>
    <cellStyle name="Normal 7 9 4 2" xfId="45667"/>
    <cellStyle name="Normal 7 9 5" xfId="31343"/>
    <cellStyle name="Normal 8" xfId="193"/>
    <cellStyle name="Normal 8 2" xfId="295"/>
    <cellStyle name="Normal 9" xfId="192"/>
    <cellStyle name="Normal 9 10" xfId="7901"/>
    <cellStyle name="Normal 9 10 2" xfId="22311"/>
    <cellStyle name="Normal 9 10 2 2" xfId="51046"/>
    <cellStyle name="Normal 9 10 3" xfId="36722"/>
    <cellStyle name="Normal 9 11" xfId="15148"/>
    <cellStyle name="Normal 9 11 2" xfId="43884"/>
    <cellStyle name="Normal 9 12" xfId="29560"/>
    <cellStyle name="Normal 9 2" xfId="354"/>
    <cellStyle name="Normal 9 2 10" xfId="15176"/>
    <cellStyle name="Normal 9 2 10 2" xfId="43912"/>
    <cellStyle name="Normal 9 2 11" xfId="29588"/>
    <cellStyle name="Normal 9 2 2" xfId="454"/>
    <cellStyle name="Normal 9 2 2 10" xfId="29644"/>
    <cellStyle name="Normal 9 2 2 2" xfId="654"/>
    <cellStyle name="Normal 9 2 2 2 2" xfId="926"/>
    <cellStyle name="Normal 9 2 2 2 2 2" xfId="1373"/>
    <cellStyle name="Normal 9 2 2 2 2 2 2" xfId="2356"/>
    <cellStyle name="Normal 9 2 2 2 2 2 2 2" xfId="4148"/>
    <cellStyle name="Normal 9 2 2 2 2 2 2 2 2" xfId="7807"/>
    <cellStyle name="Normal 9 2 2 2 2 2 2 2 2 2" xfId="15067"/>
    <cellStyle name="Normal 9 2 2 2 2 2 2 2 2 2 2" xfId="29445"/>
    <cellStyle name="Normal 9 2 2 2 2 2 2 2 2 2 2 2" xfId="58179"/>
    <cellStyle name="Normal 9 2 2 2 2 2 2 2 2 2 3" xfId="43855"/>
    <cellStyle name="Normal 9 2 2 2 2 2 2 2 2 3" xfId="22282"/>
    <cellStyle name="Normal 9 2 2 2 2 2 2 2 2 3 2" xfId="51017"/>
    <cellStyle name="Normal 9 2 2 2 2 2 2 2 2 4" xfId="36693"/>
    <cellStyle name="Normal 9 2 2 2 2 2 2 2 3" xfId="11480"/>
    <cellStyle name="Normal 9 2 2 2 2 2 2 2 3 2" xfId="25863"/>
    <cellStyle name="Normal 9 2 2 2 2 2 2 2 3 2 2" xfId="54598"/>
    <cellStyle name="Normal 9 2 2 2 2 2 2 2 3 3" xfId="40274"/>
    <cellStyle name="Normal 9 2 2 2 2 2 2 2 4" xfId="18700"/>
    <cellStyle name="Normal 9 2 2 2 2 2 2 2 4 2" xfId="47436"/>
    <cellStyle name="Normal 9 2 2 2 2 2 2 2 5" xfId="33112"/>
    <cellStyle name="Normal 9 2 2 2 2 2 2 3" xfId="6017"/>
    <cellStyle name="Normal 9 2 2 2 2 2 2 3 2" xfId="13277"/>
    <cellStyle name="Normal 9 2 2 2 2 2 2 3 2 2" xfId="27655"/>
    <cellStyle name="Normal 9 2 2 2 2 2 2 3 2 2 2" xfId="56389"/>
    <cellStyle name="Normal 9 2 2 2 2 2 2 3 2 3" xfId="42065"/>
    <cellStyle name="Normal 9 2 2 2 2 2 2 3 3" xfId="20492"/>
    <cellStyle name="Normal 9 2 2 2 2 2 2 3 3 2" xfId="49227"/>
    <cellStyle name="Normal 9 2 2 2 2 2 2 3 4" xfId="34903"/>
    <cellStyle name="Normal 9 2 2 2 2 2 2 4" xfId="9690"/>
    <cellStyle name="Normal 9 2 2 2 2 2 2 4 2" xfId="24073"/>
    <cellStyle name="Normal 9 2 2 2 2 2 2 4 2 2" xfId="52808"/>
    <cellStyle name="Normal 9 2 2 2 2 2 2 4 3" xfId="38484"/>
    <cellStyle name="Normal 9 2 2 2 2 2 2 5" xfId="16910"/>
    <cellStyle name="Normal 9 2 2 2 2 2 2 5 2" xfId="45646"/>
    <cellStyle name="Normal 9 2 2 2 2 2 2 6" xfId="31322"/>
    <cellStyle name="Normal 9 2 2 2 2 2 3" xfId="3252"/>
    <cellStyle name="Normal 9 2 2 2 2 2 3 2" xfId="6912"/>
    <cellStyle name="Normal 9 2 2 2 2 2 3 2 2" xfId="14172"/>
    <cellStyle name="Normal 9 2 2 2 2 2 3 2 2 2" xfId="28550"/>
    <cellStyle name="Normal 9 2 2 2 2 2 3 2 2 2 2" xfId="57284"/>
    <cellStyle name="Normal 9 2 2 2 2 2 3 2 2 3" xfId="42960"/>
    <cellStyle name="Normal 9 2 2 2 2 2 3 2 3" xfId="21387"/>
    <cellStyle name="Normal 9 2 2 2 2 2 3 2 3 2" xfId="50122"/>
    <cellStyle name="Normal 9 2 2 2 2 2 3 2 4" xfId="35798"/>
    <cellStyle name="Normal 9 2 2 2 2 2 3 3" xfId="10585"/>
    <cellStyle name="Normal 9 2 2 2 2 2 3 3 2" xfId="24968"/>
    <cellStyle name="Normal 9 2 2 2 2 2 3 3 2 2" xfId="53703"/>
    <cellStyle name="Normal 9 2 2 2 2 2 3 3 3" xfId="39379"/>
    <cellStyle name="Normal 9 2 2 2 2 2 3 4" xfId="17805"/>
    <cellStyle name="Normal 9 2 2 2 2 2 3 4 2" xfId="46541"/>
    <cellStyle name="Normal 9 2 2 2 2 2 3 5" xfId="32217"/>
    <cellStyle name="Normal 9 2 2 2 2 2 4" xfId="5117"/>
    <cellStyle name="Normal 9 2 2 2 2 2 4 2" xfId="12382"/>
    <cellStyle name="Normal 9 2 2 2 2 2 4 2 2" xfId="26760"/>
    <cellStyle name="Normal 9 2 2 2 2 2 4 2 2 2" xfId="55494"/>
    <cellStyle name="Normal 9 2 2 2 2 2 4 2 3" xfId="41170"/>
    <cellStyle name="Normal 9 2 2 2 2 2 4 3" xfId="19597"/>
    <cellStyle name="Normal 9 2 2 2 2 2 4 3 2" xfId="48332"/>
    <cellStyle name="Normal 9 2 2 2 2 2 4 4" xfId="34008"/>
    <cellStyle name="Normal 9 2 2 2 2 2 5" xfId="8789"/>
    <cellStyle name="Normal 9 2 2 2 2 2 5 2" xfId="23178"/>
    <cellStyle name="Normal 9 2 2 2 2 2 5 2 2" xfId="51913"/>
    <cellStyle name="Normal 9 2 2 2 2 2 5 3" xfId="37589"/>
    <cellStyle name="Normal 9 2 2 2 2 2 6" xfId="16015"/>
    <cellStyle name="Normal 9 2 2 2 2 2 6 2" xfId="44751"/>
    <cellStyle name="Normal 9 2 2 2 2 2 7" xfId="30427"/>
    <cellStyle name="Normal 9 2 2 2 2 3" xfId="1909"/>
    <cellStyle name="Normal 9 2 2 2 2 3 2" xfId="3701"/>
    <cellStyle name="Normal 9 2 2 2 2 3 2 2" xfId="7360"/>
    <cellStyle name="Normal 9 2 2 2 2 3 2 2 2" xfId="14620"/>
    <cellStyle name="Normal 9 2 2 2 2 3 2 2 2 2" xfId="28998"/>
    <cellStyle name="Normal 9 2 2 2 2 3 2 2 2 2 2" xfId="57732"/>
    <cellStyle name="Normal 9 2 2 2 2 3 2 2 2 3" xfId="43408"/>
    <cellStyle name="Normal 9 2 2 2 2 3 2 2 3" xfId="21835"/>
    <cellStyle name="Normal 9 2 2 2 2 3 2 2 3 2" xfId="50570"/>
    <cellStyle name="Normal 9 2 2 2 2 3 2 2 4" xfId="36246"/>
    <cellStyle name="Normal 9 2 2 2 2 3 2 3" xfId="11033"/>
    <cellStyle name="Normal 9 2 2 2 2 3 2 3 2" xfId="25416"/>
    <cellStyle name="Normal 9 2 2 2 2 3 2 3 2 2" xfId="54151"/>
    <cellStyle name="Normal 9 2 2 2 2 3 2 3 3" xfId="39827"/>
    <cellStyle name="Normal 9 2 2 2 2 3 2 4" xfId="18253"/>
    <cellStyle name="Normal 9 2 2 2 2 3 2 4 2" xfId="46989"/>
    <cellStyle name="Normal 9 2 2 2 2 3 2 5" xfId="32665"/>
    <cellStyle name="Normal 9 2 2 2 2 3 3" xfId="5570"/>
    <cellStyle name="Normal 9 2 2 2 2 3 3 2" xfId="12830"/>
    <cellStyle name="Normal 9 2 2 2 2 3 3 2 2" xfId="27208"/>
    <cellStyle name="Normal 9 2 2 2 2 3 3 2 2 2" xfId="55942"/>
    <cellStyle name="Normal 9 2 2 2 2 3 3 2 3" xfId="41618"/>
    <cellStyle name="Normal 9 2 2 2 2 3 3 3" xfId="20045"/>
    <cellStyle name="Normal 9 2 2 2 2 3 3 3 2" xfId="48780"/>
    <cellStyle name="Normal 9 2 2 2 2 3 3 4" xfId="34456"/>
    <cellStyle name="Normal 9 2 2 2 2 3 4" xfId="9243"/>
    <cellStyle name="Normal 9 2 2 2 2 3 4 2" xfId="23626"/>
    <cellStyle name="Normal 9 2 2 2 2 3 4 2 2" xfId="52361"/>
    <cellStyle name="Normal 9 2 2 2 2 3 4 3" xfId="38037"/>
    <cellStyle name="Normal 9 2 2 2 2 3 5" xfId="16463"/>
    <cellStyle name="Normal 9 2 2 2 2 3 5 2" xfId="45199"/>
    <cellStyle name="Normal 9 2 2 2 2 3 6" xfId="30875"/>
    <cellStyle name="Normal 9 2 2 2 2 4" xfId="2805"/>
    <cellStyle name="Normal 9 2 2 2 2 4 2" xfId="6465"/>
    <cellStyle name="Normal 9 2 2 2 2 4 2 2" xfId="13725"/>
    <cellStyle name="Normal 9 2 2 2 2 4 2 2 2" xfId="28103"/>
    <cellStyle name="Normal 9 2 2 2 2 4 2 2 2 2" xfId="56837"/>
    <cellStyle name="Normal 9 2 2 2 2 4 2 2 3" xfId="42513"/>
    <cellStyle name="Normal 9 2 2 2 2 4 2 3" xfId="20940"/>
    <cellStyle name="Normal 9 2 2 2 2 4 2 3 2" xfId="49675"/>
    <cellStyle name="Normal 9 2 2 2 2 4 2 4" xfId="35351"/>
    <cellStyle name="Normal 9 2 2 2 2 4 3" xfId="10138"/>
    <cellStyle name="Normal 9 2 2 2 2 4 3 2" xfId="24521"/>
    <cellStyle name="Normal 9 2 2 2 2 4 3 2 2" xfId="53256"/>
    <cellStyle name="Normal 9 2 2 2 2 4 3 3" xfId="38932"/>
    <cellStyle name="Normal 9 2 2 2 2 4 4" xfId="17358"/>
    <cellStyle name="Normal 9 2 2 2 2 4 4 2" xfId="46094"/>
    <cellStyle name="Normal 9 2 2 2 2 4 5" xfId="31770"/>
    <cellStyle name="Normal 9 2 2 2 2 5" xfId="4670"/>
    <cellStyle name="Normal 9 2 2 2 2 5 2" xfId="11935"/>
    <cellStyle name="Normal 9 2 2 2 2 5 2 2" xfId="26313"/>
    <cellStyle name="Normal 9 2 2 2 2 5 2 2 2" xfId="55047"/>
    <cellStyle name="Normal 9 2 2 2 2 5 2 3" xfId="40723"/>
    <cellStyle name="Normal 9 2 2 2 2 5 3" xfId="19150"/>
    <cellStyle name="Normal 9 2 2 2 2 5 3 2" xfId="47885"/>
    <cellStyle name="Normal 9 2 2 2 2 5 4" xfId="33561"/>
    <cellStyle name="Normal 9 2 2 2 2 6" xfId="8342"/>
    <cellStyle name="Normal 9 2 2 2 2 6 2" xfId="22731"/>
    <cellStyle name="Normal 9 2 2 2 2 6 2 2" xfId="51466"/>
    <cellStyle name="Normal 9 2 2 2 2 6 3" xfId="37142"/>
    <cellStyle name="Normal 9 2 2 2 2 7" xfId="15568"/>
    <cellStyle name="Normal 9 2 2 2 2 7 2" xfId="44304"/>
    <cellStyle name="Normal 9 2 2 2 2 8" xfId="29980"/>
    <cellStyle name="Normal 9 2 2 2 3" xfId="1149"/>
    <cellStyle name="Normal 9 2 2 2 3 2" xfId="2132"/>
    <cellStyle name="Normal 9 2 2 2 3 2 2" xfId="3924"/>
    <cellStyle name="Normal 9 2 2 2 3 2 2 2" xfId="7583"/>
    <cellStyle name="Normal 9 2 2 2 3 2 2 2 2" xfId="14843"/>
    <cellStyle name="Normal 9 2 2 2 3 2 2 2 2 2" xfId="29221"/>
    <cellStyle name="Normal 9 2 2 2 3 2 2 2 2 2 2" xfId="57955"/>
    <cellStyle name="Normal 9 2 2 2 3 2 2 2 2 3" xfId="43631"/>
    <cellStyle name="Normal 9 2 2 2 3 2 2 2 3" xfId="22058"/>
    <cellStyle name="Normal 9 2 2 2 3 2 2 2 3 2" xfId="50793"/>
    <cellStyle name="Normal 9 2 2 2 3 2 2 2 4" xfId="36469"/>
    <cellStyle name="Normal 9 2 2 2 3 2 2 3" xfId="11256"/>
    <cellStyle name="Normal 9 2 2 2 3 2 2 3 2" xfId="25639"/>
    <cellStyle name="Normal 9 2 2 2 3 2 2 3 2 2" xfId="54374"/>
    <cellStyle name="Normal 9 2 2 2 3 2 2 3 3" xfId="40050"/>
    <cellStyle name="Normal 9 2 2 2 3 2 2 4" xfId="18476"/>
    <cellStyle name="Normal 9 2 2 2 3 2 2 4 2" xfId="47212"/>
    <cellStyle name="Normal 9 2 2 2 3 2 2 5" xfId="32888"/>
    <cellStyle name="Normal 9 2 2 2 3 2 3" xfId="5793"/>
    <cellStyle name="Normal 9 2 2 2 3 2 3 2" xfId="13053"/>
    <cellStyle name="Normal 9 2 2 2 3 2 3 2 2" xfId="27431"/>
    <cellStyle name="Normal 9 2 2 2 3 2 3 2 2 2" xfId="56165"/>
    <cellStyle name="Normal 9 2 2 2 3 2 3 2 3" xfId="41841"/>
    <cellStyle name="Normal 9 2 2 2 3 2 3 3" xfId="20268"/>
    <cellStyle name="Normal 9 2 2 2 3 2 3 3 2" xfId="49003"/>
    <cellStyle name="Normal 9 2 2 2 3 2 3 4" xfId="34679"/>
    <cellStyle name="Normal 9 2 2 2 3 2 4" xfId="9466"/>
    <cellStyle name="Normal 9 2 2 2 3 2 4 2" xfId="23849"/>
    <cellStyle name="Normal 9 2 2 2 3 2 4 2 2" xfId="52584"/>
    <cellStyle name="Normal 9 2 2 2 3 2 4 3" xfId="38260"/>
    <cellStyle name="Normal 9 2 2 2 3 2 5" xfId="16686"/>
    <cellStyle name="Normal 9 2 2 2 3 2 5 2" xfId="45422"/>
    <cellStyle name="Normal 9 2 2 2 3 2 6" xfId="31098"/>
    <cellStyle name="Normal 9 2 2 2 3 3" xfId="3028"/>
    <cellStyle name="Normal 9 2 2 2 3 3 2" xfId="6688"/>
    <cellStyle name="Normal 9 2 2 2 3 3 2 2" xfId="13948"/>
    <cellStyle name="Normal 9 2 2 2 3 3 2 2 2" xfId="28326"/>
    <cellStyle name="Normal 9 2 2 2 3 3 2 2 2 2" xfId="57060"/>
    <cellStyle name="Normal 9 2 2 2 3 3 2 2 3" xfId="42736"/>
    <cellStyle name="Normal 9 2 2 2 3 3 2 3" xfId="21163"/>
    <cellStyle name="Normal 9 2 2 2 3 3 2 3 2" xfId="49898"/>
    <cellStyle name="Normal 9 2 2 2 3 3 2 4" xfId="35574"/>
    <cellStyle name="Normal 9 2 2 2 3 3 3" xfId="10361"/>
    <cellStyle name="Normal 9 2 2 2 3 3 3 2" xfId="24744"/>
    <cellStyle name="Normal 9 2 2 2 3 3 3 2 2" xfId="53479"/>
    <cellStyle name="Normal 9 2 2 2 3 3 3 3" xfId="39155"/>
    <cellStyle name="Normal 9 2 2 2 3 3 4" xfId="17581"/>
    <cellStyle name="Normal 9 2 2 2 3 3 4 2" xfId="46317"/>
    <cellStyle name="Normal 9 2 2 2 3 3 5" xfId="31993"/>
    <cellStyle name="Normal 9 2 2 2 3 4" xfId="4893"/>
    <cellStyle name="Normal 9 2 2 2 3 4 2" xfId="12158"/>
    <cellStyle name="Normal 9 2 2 2 3 4 2 2" xfId="26536"/>
    <cellStyle name="Normal 9 2 2 2 3 4 2 2 2" xfId="55270"/>
    <cellStyle name="Normal 9 2 2 2 3 4 2 3" xfId="40946"/>
    <cellStyle name="Normal 9 2 2 2 3 4 3" xfId="19373"/>
    <cellStyle name="Normal 9 2 2 2 3 4 3 2" xfId="48108"/>
    <cellStyle name="Normal 9 2 2 2 3 4 4" xfId="33784"/>
    <cellStyle name="Normal 9 2 2 2 3 5" xfId="8565"/>
    <cellStyle name="Normal 9 2 2 2 3 5 2" xfId="22954"/>
    <cellStyle name="Normal 9 2 2 2 3 5 2 2" xfId="51689"/>
    <cellStyle name="Normal 9 2 2 2 3 5 3" xfId="37365"/>
    <cellStyle name="Normal 9 2 2 2 3 6" xfId="15791"/>
    <cellStyle name="Normal 9 2 2 2 3 6 2" xfId="44527"/>
    <cellStyle name="Normal 9 2 2 2 3 7" xfId="30203"/>
    <cellStyle name="Normal 9 2 2 2 4" xfId="1681"/>
    <cellStyle name="Normal 9 2 2 2 4 2" xfId="3477"/>
    <cellStyle name="Normal 9 2 2 2 4 2 2" xfId="7136"/>
    <cellStyle name="Normal 9 2 2 2 4 2 2 2" xfId="14396"/>
    <cellStyle name="Normal 9 2 2 2 4 2 2 2 2" xfId="28774"/>
    <cellStyle name="Normal 9 2 2 2 4 2 2 2 2 2" xfId="57508"/>
    <cellStyle name="Normal 9 2 2 2 4 2 2 2 3" xfId="43184"/>
    <cellStyle name="Normal 9 2 2 2 4 2 2 3" xfId="21611"/>
    <cellStyle name="Normal 9 2 2 2 4 2 2 3 2" xfId="50346"/>
    <cellStyle name="Normal 9 2 2 2 4 2 2 4" xfId="36022"/>
    <cellStyle name="Normal 9 2 2 2 4 2 3" xfId="10809"/>
    <cellStyle name="Normal 9 2 2 2 4 2 3 2" xfId="25192"/>
    <cellStyle name="Normal 9 2 2 2 4 2 3 2 2" xfId="53927"/>
    <cellStyle name="Normal 9 2 2 2 4 2 3 3" xfId="39603"/>
    <cellStyle name="Normal 9 2 2 2 4 2 4" xfId="18029"/>
    <cellStyle name="Normal 9 2 2 2 4 2 4 2" xfId="46765"/>
    <cellStyle name="Normal 9 2 2 2 4 2 5" xfId="32441"/>
    <cellStyle name="Normal 9 2 2 2 4 3" xfId="5346"/>
    <cellStyle name="Normal 9 2 2 2 4 3 2" xfId="12606"/>
    <cellStyle name="Normal 9 2 2 2 4 3 2 2" xfId="26984"/>
    <cellStyle name="Normal 9 2 2 2 4 3 2 2 2" xfId="55718"/>
    <cellStyle name="Normal 9 2 2 2 4 3 2 3" xfId="41394"/>
    <cellStyle name="Normal 9 2 2 2 4 3 3" xfId="19821"/>
    <cellStyle name="Normal 9 2 2 2 4 3 3 2" xfId="48556"/>
    <cellStyle name="Normal 9 2 2 2 4 3 4" xfId="34232"/>
    <cellStyle name="Normal 9 2 2 2 4 4" xfId="9019"/>
    <cellStyle name="Normal 9 2 2 2 4 4 2" xfId="23402"/>
    <cellStyle name="Normal 9 2 2 2 4 4 2 2" xfId="52137"/>
    <cellStyle name="Normal 9 2 2 2 4 4 3" xfId="37813"/>
    <cellStyle name="Normal 9 2 2 2 4 5" xfId="16239"/>
    <cellStyle name="Normal 9 2 2 2 4 5 2" xfId="44975"/>
    <cellStyle name="Normal 9 2 2 2 4 6" xfId="30651"/>
    <cellStyle name="Normal 9 2 2 2 5" xfId="2581"/>
    <cellStyle name="Normal 9 2 2 2 5 2" xfId="6241"/>
    <cellStyle name="Normal 9 2 2 2 5 2 2" xfId="13501"/>
    <cellStyle name="Normal 9 2 2 2 5 2 2 2" xfId="27879"/>
    <cellStyle name="Normal 9 2 2 2 5 2 2 2 2" xfId="56613"/>
    <cellStyle name="Normal 9 2 2 2 5 2 2 3" xfId="42289"/>
    <cellStyle name="Normal 9 2 2 2 5 2 3" xfId="20716"/>
    <cellStyle name="Normal 9 2 2 2 5 2 3 2" xfId="49451"/>
    <cellStyle name="Normal 9 2 2 2 5 2 4" xfId="35127"/>
    <cellStyle name="Normal 9 2 2 2 5 3" xfId="9914"/>
    <cellStyle name="Normal 9 2 2 2 5 3 2" xfId="24297"/>
    <cellStyle name="Normal 9 2 2 2 5 3 2 2" xfId="53032"/>
    <cellStyle name="Normal 9 2 2 2 5 3 3" xfId="38708"/>
    <cellStyle name="Normal 9 2 2 2 5 4" xfId="17134"/>
    <cellStyle name="Normal 9 2 2 2 5 4 2" xfId="45870"/>
    <cellStyle name="Normal 9 2 2 2 5 5" xfId="31546"/>
    <cellStyle name="Normal 9 2 2 2 6" xfId="4444"/>
    <cellStyle name="Normal 9 2 2 2 6 2" xfId="11711"/>
    <cellStyle name="Normal 9 2 2 2 6 2 2" xfId="26089"/>
    <cellStyle name="Normal 9 2 2 2 6 2 2 2" xfId="54823"/>
    <cellStyle name="Normal 9 2 2 2 6 2 3" xfId="40499"/>
    <cellStyle name="Normal 9 2 2 2 6 3" xfId="18926"/>
    <cellStyle name="Normal 9 2 2 2 6 3 2" xfId="47661"/>
    <cellStyle name="Normal 9 2 2 2 6 4" xfId="33337"/>
    <cellStyle name="Normal 9 2 2 2 7" xfId="8115"/>
    <cellStyle name="Normal 9 2 2 2 7 2" xfId="22507"/>
    <cellStyle name="Normal 9 2 2 2 7 2 2" xfId="51242"/>
    <cellStyle name="Normal 9 2 2 2 7 3" xfId="36918"/>
    <cellStyle name="Normal 9 2 2 2 8" xfId="15344"/>
    <cellStyle name="Normal 9 2 2 2 8 2" xfId="44080"/>
    <cellStyle name="Normal 9 2 2 2 9" xfId="29756"/>
    <cellStyle name="Normal 9 2 2 3" xfId="812"/>
    <cellStyle name="Normal 9 2 2 3 2" xfId="1261"/>
    <cellStyle name="Normal 9 2 2 3 2 2" xfId="2244"/>
    <cellStyle name="Normal 9 2 2 3 2 2 2" xfId="4036"/>
    <cellStyle name="Normal 9 2 2 3 2 2 2 2" xfId="7695"/>
    <cellStyle name="Normal 9 2 2 3 2 2 2 2 2" xfId="14955"/>
    <cellStyle name="Normal 9 2 2 3 2 2 2 2 2 2" xfId="29333"/>
    <cellStyle name="Normal 9 2 2 3 2 2 2 2 2 2 2" xfId="58067"/>
    <cellStyle name="Normal 9 2 2 3 2 2 2 2 2 3" xfId="43743"/>
    <cellStyle name="Normal 9 2 2 3 2 2 2 2 3" xfId="22170"/>
    <cellStyle name="Normal 9 2 2 3 2 2 2 2 3 2" xfId="50905"/>
    <cellStyle name="Normal 9 2 2 3 2 2 2 2 4" xfId="36581"/>
    <cellStyle name="Normal 9 2 2 3 2 2 2 3" xfId="11368"/>
    <cellStyle name="Normal 9 2 2 3 2 2 2 3 2" xfId="25751"/>
    <cellStyle name="Normal 9 2 2 3 2 2 2 3 2 2" xfId="54486"/>
    <cellStyle name="Normal 9 2 2 3 2 2 2 3 3" xfId="40162"/>
    <cellStyle name="Normal 9 2 2 3 2 2 2 4" xfId="18588"/>
    <cellStyle name="Normal 9 2 2 3 2 2 2 4 2" xfId="47324"/>
    <cellStyle name="Normal 9 2 2 3 2 2 2 5" xfId="33000"/>
    <cellStyle name="Normal 9 2 2 3 2 2 3" xfId="5905"/>
    <cellStyle name="Normal 9 2 2 3 2 2 3 2" xfId="13165"/>
    <cellStyle name="Normal 9 2 2 3 2 2 3 2 2" xfId="27543"/>
    <cellStyle name="Normal 9 2 2 3 2 2 3 2 2 2" xfId="56277"/>
    <cellStyle name="Normal 9 2 2 3 2 2 3 2 3" xfId="41953"/>
    <cellStyle name="Normal 9 2 2 3 2 2 3 3" xfId="20380"/>
    <cellStyle name="Normal 9 2 2 3 2 2 3 3 2" xfId="49115"/>
    <cellStyle name="Normal 9 2 2 3 2 2 3 4" xfId="34791"/>
    <cellStyle name="Normal 9 2 2 3 2 2 4" xfId="9578"/>
    <cellStyle name="Normal 9 2 2 3 2 2 4 2" xfId="23961"/>
    <cellStyle name="Normal 9 2 2 3 2 2 4 2 2" xfId="52696"/>
    <cellStyle name="Normal 9 2 2 3 2 2 4 3" xfId="38372"/>
    <cellStyle name="Normal 9 2 2 3 2 2 5" xfId="16798"/>
    <cellStyle name="Normal 9 2 2 3 2 2 5 2" xfId="45534"/>
    <cellStyle name="Normal 9 2 2 3 2 2 6" xfId="31210"/>
    <cellStyle name="Normal 9 2 2 3 2 3" xfId="3140"/>
    <cellStyle name="Normal 9 2 2 3 2 3 2" xfId="6800"/>
    <cellStyle name="Normal 9 2 2 3 2 3 2 2" xfId="14060"/>
    <cellStyle name="Normal 9 2 2 3 2 3 2 2 2" xfId="28438"/>
    <cellStyle name="Normal 9 2 2 3 2 3 2 2 2 2" xfId="57172"/>
    <cellStyle name="Normal 9 2 2 3 2 3 2 2 3" xfId="42848"/>
    <cellStyle name="Normal 9 2 2 3 2 3 2 3" xfId="21275"/>
    <cellStyle name="Normal 9 2 2 3 2 3 2 3 2" xfId="50010"/>
    <cellStyle name="Normal 9 2 2 3 2 3 2 4" xfId="35686"/>
    <cellStyle name="Normal 9 2 2 3 2 3 3" xfId="10473"/>
    <cellStyle name="Normal 9 2 2 3 2 3 3 2" xfId="24856"/>
    <cellStyle name="Normal 9 2 2 3 2 3 3 2 2" xfId="53591"/>
    <cellStyle name="Normal 9 2 2 3 2 3 3 3" xfId="39267"/>
    <cellStyle name="Normal 9 2 2 3 2 3 4" xfId="17693"/>
    <cellStyle name="Normal 9 2 2 3 2 3 4 2" xfId="46429"/>
    <cellStyle name="Normal 9 2 2 3 2 3 5" xfId="32105"/>
    <cellStyle name="Normal 9 2 2 3 2 4" xfId="5005"/>
    <cellStyle name="Normal 9 2 2 3 2 4 2" xfId="12270"/>
    <cellStyle name="Normal 9 2 2 3 2 4 2 2" xfId="26648"/>
    <cellStyle name="Normal 9 2 2 3 2 4 2 2 2" xfId="55382"/>
    <cellStyle name="Normal 9 2 2 3 2 4 2 3" xfId="41058"/>
    <cellStyle name="Normal 9 2 2 3 2 4 3" xfId="19485"/>
    <cellStyle name="Normal 9 2 2 3 2 4 3 2" xfId="48220"/>
    <cellStyle name="Normal 9 2 2 3 2 4 4" xfId="33896"/>
    <cellStyle name="Normal 9 2 2 3 2 5" xfId="8677"/>
    <cellStyle name="Normal 9 2 2 3 2 5 2" xfId="23066"/>
    <cellStyle name="Normal 9 2 2 3 2 5 2 2" xfId="51801"/>
    <cellStyle name="Normal 9 2 2 3 2 5 3" xfId="37477"/>
    <cellStyle name="Normal 9 2 2 3 2 6" xfId="15903"/>
    <cellStyle name="Normal 9 2 2 3 2 6 2" xfId="44639"/>
    <cellStyle name="Normal 9 2 2 3 2 7" xfId="30315"/>
    <cellStyle name="Normal 9 2 2 3 3" xfId="1797"/>
    <cellStyle name="Normal 9 2 2 3 3 2" xfId="3589"/>
    <cellStyle name="Normal 9 2 2 3 3 2 2" xfId="7248"/>
    <cellStyle name="Normal 9 2 2 3 3 2 2 2" xfId="14508"/>
    <cellStyle name="Normal 9 2 2 3 3 2 2 2 2" xfId="28886"/>
    <cellStyle name="Normal 9 2 2 3 3 2 2 2 2 2" xfId="57620"/>
    <cellStyle name="Normal 9 2 2 3 3 2 2 2 3" xfId="43296"/>
    <cellStyle name="Normal 9 2 2 3 3 2 2 3" xfId="21723"/>
    <cellStyle name="Normal 9 2 2 3 3 2 2 3 2" xfId="50458"/>
    <cellStyle name="Normal 9 2 2 3 3 2 2 4" xfId="36134"/>
    <cellStyle name="Normal 9 2 2 3 3 2 3" xfId="10921"/>
    <cellStyle name="Normal 9 2 2 3 3 2 3 2" xfId="25304"/>
    <cellStyle name="Normal 9 2 2 3 3 2 3 2 2" xfId="54039"/>
    <cellStyle name="Normal 9 2 2 3 3 2 3 3" xfId="39715"/>
    <cellStyle name="Normal 9 2 2 3 3 2 4" xfId="18141"/>
    <cellStyle name="Normal 9 2 2 3 3 2 4 2" xfId="46877"/>
    <cellStyle name="Normal 9 2 2 3 3 2 5" xfId="32553"/>
    <cellStyle name="Normal 9 2 2 3 3 3" xfId="5458"/>
    <cellStyle name="Normal 9 2 2 3 3 3 2" xfId="12718"/>
    <cellStyle name="Normal 9 2 2 3 3 3 2 2" xfId="27096"/>
    <cellStyle name="Normal 9 2 2 3 3 3 2 2 2" xfId="55830"/>
    <cellStyle name="Normal 9 2 2 3 3 3 2 3" xfId="41506"/>
    <cellStyle name="Normal 9 2 2 3 3 3 3" xfId="19933"/>
    <cellStyle name="Normal 9 2 2 3 3 3 3 2" xfId="48668"/>
    <cellStyle name="Normal 9 2 2 3 3 3 4" xfId="34344"/>
    <cellStyle name="Normal 9 2 2 3 3 4" xfId="9131"/>
    <cellStyle name="Normal 9 2 2 3 3 4 2" xfId="23514"/>
    <cellStyle name="Normal 9 2 2 3 3 4 2 2" xfId="52249"/>
    <cellStyle name="Normal 9 2 2 3 3 4 3" xfId="37925"/>
    <cellStyle name="Normal 9 2 2 3 3 5" xfId="16351"/>
    <cellStyle name="Normal 9 2 2 3 3 5 2" xfId="45087"/>
    <cellStyle name="Normal 9 2 2 3 3 6" xfId="30763"/>
    <cellStyle name="Normal 9 2 2 3 4" xfId="2693"/>
    <cellStyle name="Normal 9 2 2 3 4 2" xfId="6353"/>
    <cellStyle name="Normal 9 2 2 3 4 2 2" xfId="13613"/>
    <cellStyle name="Normal 9 2 2 3 4 2 2 2" xfId="27991"/>
    <cellStyle name="Normal 9 2 2 3 4 2 2 2 2" xfId="56725"/>
    <cellStyle name="Normal 9 2 2 3 4 2 2 3" xfId="42401"/>
    <cellStyle name="Normal 9 2 2 3 4 2 3" xfId="20828"/>
    <cellStyle name="Normal 9 2 2 3 4 2 3 2" xfId="49563"/>
    <cellStyle name="Normal 9 2 2 3 4 2 4" xfId="35239"/>
    <cellStyle name="Normal 9 2 2 3 4 3" xfId="10026"/>
    <cellStyle name="Normal 9 2 2 3 4 3 2" xfId="24409"/>
    <cellStyle name="Normal 9 2 2 3 4 3 2 2" xfId="53144"/>
    <cellStyle name="Normal 9 2 2 3 4 3 3" xfId="38820"/>
    <cellStyle name="Normal 9 2 2 3 4 4" xfId="17246"/>
    <cellStyle name="Normal 9 2 2 3 4 4 2" xfId="45982"/>
    <cellStyle name="Normal 9 2 2 3 4 5" xfId="31658"/>
    <cellStyle name="Normal 9 2 2 3 5" xfId="4557"/>
    <cellStyle name="Normal 9 2 2 3 5 2" xfId="11823"/>
    <cellStyle name="Normal 9 2 2 3 5 2 2" xfId="26201"/>
    <cellStyle name="Normal 9 2 2 3 5 2 2 2" xfId="54935"/>
    <cellStyle name="Normal 9 2 2 3 5 2 3" xfId="40611"/>
    <cellStyle name="Normal 9 2 2 3 5 3" xfId="19038"/>
    <cellStyle name="Normal 9 2 2 3 5 3 2" xfId="47773"/>
    <cellStyle name="Normal 9 2 2 3 5 4" xfId="33449"/>
    <cellStyle name="Normal 9 2 2 3 6" xfId="8230"/>
    <cellStyle name="Normal 9 2 2 3 6 2" xfId="22619"/>
    <cellStyle name="Normal 9 2 2 3 6 2 2" xfId="51354"/>
    <cellStyle name="Normal 9 2 2 3 6 3" xfId="37030"/>
    <cellStyle name="Normal 9 2 2 3 7" xfId="15456"/>
    <cellStyle name="Normal 9 2 2 3 7 2" xfId="44192"/>
    <cellStyle name="Normal 9 2 2 3 8" xfId="29868"/>
    <cellStyle name="Normal 9 2 2 4" xfId="1037"/>
    <cellStyle name="Normal 9 2 2 4 2" xfId="2020"/>
    <cellStyle name="Normal 9 2 2 4 2 2" xfId="3812"/>
    <cellStyle name="Normal 9 2 2 4 2 2 2" xfId="7471"/>
    <cellStyle name="Normal 9 2 2 4 2 2 2 2" xfId="14731"/>
    <cellStyle name="Normal 9 2 2 4 2 2 2 2 2" xfId="29109"/>
    <cellStyle name="Normal 9 2 2 4 2 2 2 2 2 2" xfId="57843"/>
    <cellStyle name="Normal 9 2 2 4 2 2 2 2 3" xfId="43519"/>
    <cellStyle name="Normal 9 2 2 4 2 2 2 3" xfId="21946"/>
    <cellStyle name="Normal 9 2 2 4 2 2 2 3 2" xfId="50681"/>
    <cellStyle name="Normal 9 2 2 4 2 2 2 4" xfId="36357"/>
    <cellStyle name="Normal 9 2 2 4 2 2 3" xfId="11144"/>
    <cellStyle name="Normal 9 2 2 4 2 2 3 2" xfId="25527"/>
    <cellStyle name="Normal 9 2 2 4 2 2 3 2 2" xfId="54262"/>
    <cellStyle name="Normal 9 2 2 4 2 2 3 3" xfId="39938"/>
    <cellStyle name="Normal 9 2 2 4 2 2 4" xfId="18364"/>
    <cellStyle name="Normal 9 2 2 4 2 2 4 2" xfId="47100"/>
    <cellStyle name="Normal 9 2 2 4 2 2 5" xfId="32776"/>
    <cellStyle name="Normal 9 2 2 4 2 3" xfId="5681"/>
    <cellStyle name="Normal 9 2 2 4 2 3 2" xfId="12941"/>
    <cellStyle name="Normal 9 2 2 4 2 3 2 2" xfId="27319"/>
    <cellStyle name="Normal 9 2 2 4 2 3 2 2 2" xfId="56053"/>
    <cellStyle name="Normal 9 2 2 4 2 3 2 3" xfId="41729"/>
    <cellStyle name="Normal 9 2 2 4 2 3 3" xfId="20156"/>
    <cellStyle name="Normal 9 2 2 4 2 3 3 2" xfId="48891"/>
    <cellStyle name="Normal 9 2 2 4 2 3 4" xfId="34567"/>
    <cellStyle name="Normal 9 2 2 4 2 4" xfId="9354"/>
    <cellStyle name="Normal 9 2 2 4 2 4 2" xfId="23737"/>
    <cellStyle name="Normal 9 2 2 4 2 4 2 2" xfId="52472"/>
    <cellStyle name="Normal 9 2 2 4 2 4 3" xfId="38148"/>
    <cellStyle name="Normal 9 2 2 4 2 5" xfId="16574"/>
    <cellStyle name="Normal 9 2 2 4 2 5 2" xfId="45310"/>
    <cellStyle name="Normal 9 2 2 4 2 6" xfId="30986"/>
    <cellStyle name="Normal 9 2 2 4 3" xfId="2916"/>
    <cellStyle name="Normal 9 2 2 4 3 2" xfId="6576"/>
    <cellStyle name="Normal 9 2 2 4 3 2 2" xfId="13836"/>
    <cellStyle name="Normal 9 2 2 4 3 2 2 2" xfId="28214"/>
    <cellStyle name="Normal 9 2 2 4 3 2 2 2 2" xfId="56948"/>
    <cellStyle name="Normal 9 2 2 4 3 2 2 3" xfId="42624"/>
    <cellStyle name="Normal 9 2 2 4 3 2 3" xfId="21051"/>
    <cellStyle name="Normal 9 2 2 4 3 2 3 2" xfId="49786"/>
    <cellStyle name="Normal 9 2 2 4 3 2 4" xfId="35462"/>
    <cellStyle name="Normal 9 2 2 4 3 3" xfId="10249"/>
    <cellStyle name="Normal 9 2 2 4 3 3 2" xfId="24632"/>
    <cellStyle name="Normal 9 2 2 4 3 3 2 2" xfId="53367"/>
    <cellStyle name="Normal 9 2 2 4 3 3 3" xfId="39043"/>
    <cellStyle name="Normal 9 2 2 4 3 4" xfId="17469"/>
    <cellStyle name="Normal 9 2 2 4 3 4 2" xfId="46205"/>
    <cellStyle name="Normal 9 2 2 4 3 5" xfId="31881"/>
    <cellStyle name="Normal 9 2 2 4 4" xfId="4781"/>
    <cellStyle name="Normal 9 2 2 4 4 2" xfId="12046"/>
    <cellStyle name="Normal 9 2 2 4 4 2 2" xfId="26424"/>
    <cellStyle name="Normal 9 2 2 4 4 2 2 2" xfId="55158"/>
    <cellStyle name="Normal 9 2 2 4 4 2 3" xfId="40834"/>
    <cellStyle name="Normal 9 2 2 4 4 3" xfId="19261"/>
    <cellStyle name="Normal 9 2 2 4 4 3 2" xfId="47996"/>
    <cellStyle name="Normal 9 2 2 4 4 4" xfId="33672"/>
    <cellStyle name="Normal 9 2 2 4 5" xfId="8453"/>
    <cellStyle name="Normal 9 2 2 4 5 2" xfId="22842"/>
    <cellStyle name="Normal 9 2 2 4 5 2 2" xfId="51577"/>
    <cellStyle name="Normal 9 2 2 4 5 3" xfId="37253"/>
    <cellStyle name="Normal 9 2 2 4 6" xfId="15679"/>
    <cellStyle name="Normal 9 2 2 4 6 2" xfId="44415"/>
    <cellStyle name="Normal 9 2 2 4 7" xfId="30091"/>
    <cellStyle name="Normal 9 2 2 5" xfId="1561"/>
    <cellStyle name="Normal 9 2 2 5 2" xfId="3365"/>
    <cellStyle name="Normal 9 2 2 5 2 2" xfId="7024"/>
    <cellStyle name="Normal 9 2 2 5 2 2 2" xfId="14284"/>
    <cellStyle name="Normal 9 2 2 5 2 2 2 2" xfId="28662"/>
    <cellStyle name="Normal 9 2 2 5 2 2 2 2 2" xfId="57396"/>
    <cellStyle name="Normal 9 2 2 5 2 2 2 3" xfId="43072"/>
    <cellStyle name="Normal 9 2 2 5 2 2 3" xfId="21499"/>
    <cellStyle name="Normal 9 2 2 5 2 2 3 2" xfId="50234"/>
    <cellStyle name="Normal 9 2 2 5 2 2 4" xfId="35910"/>
    <cellStyle name="Normal 9 2 2 5 2 3" xfId="10697"/>
    <cellStyle name="Normal 9 2 2 5 2 3 2" xfId="25080"/>
    <cellStyle name="Normal 9 2 2 5 2 3 2 2" xfId="53815"/>
    <cellStyle name="Normal 9 2 2 5 2 3 3" xfId="39491"/>
    <cellStyle name="Normal 9 2 2 5 2 4" xfId="17917"/>
    <cellStyle name="Normal 9 2 2 5 2 4 2" xfId="46653"/>
    <cellStyle name="Normal 9 2 2 5 2 5" xfId="32329"/>
    <cellStyle name="Normal 9 2 2 5 3" xfId="5234"/>
    <cellStyle name="Normal 9 2 2 5 3 2" xfId="12494"/>
    <cellStyle name="Normal 9 2 2 5 3 2 2" xfId="26872"/>
    <cellStyle name="Normal 9 2 2 5 3 2 2 2" xfId="55606"/>
    <cellStyle name="Normal 9 2 2 5 3 2 3" xfId="41282"/>
    <cellStyle name="Normal 9 2 2 5 3 3" xfId="19709"/>
    <cellStyle name="Normal 9 2 2 5 3 3 2" xfId="48444"/>
    <cellStyle name="Normal 9 2 2 5 3 4" xfId="34120"/>
    <cellStyle name="Normal 9 2 2 5 4" xfId="8907"/>
    <cellStyle name="Normal 9 2 2 5 4 2" xfId="23290"/>
    <cellStyle name="Normal 9 2 2 5 4 2 2" xfId="52025"/>
    <cellStyle name="Normal 9 2 2 5 4 3" xfId="37701"/>
    <cellStyle name="Normal 9 2 2 5 5" xfId="16127"/>
    <cellStyle name="Normal 9 2 2 5 5 2" xfId="44863"/>
    <cellStyle name="Normal 9 2 2 5 6" xfId="30539"/>
    <cellStyle name="Normal 9 2 2 6" xfId="2469"/>
    <cellStyle name="Normal 9 2 2 6 2" xfId="6129"/>
    <cellStyle name="Normal 9 2 2 6 2 2" xfId="13389"/>
    <cellStyle name="Normal 9 2 2 6 2 2 2" xfId="27767"/>
    <cellStyle name="Normal 9 2 2 6 2 2 2 2" xfId="56501"/>
    <cellStyle name="Normal 9 2 2 6 2 2 3" xfId="42177"/>
    <cellStyle name="Normal 9 2 2 6 2 3" xfId="20604"/>
    <cellStyle name="Normal 9 2 2 6 2 3 2" xfId="49339"/>
    <cellStyle name="Normal 9 2 2 6 2 4" xfId="35015"/>
    <cellStyle name="Normal 9 2 2 6 3" xfId="9802"/>
    <cellStyle name="Normal 9 2 2 6 3 2" xfId="24185"/>
    <cellStyle name="Normal 9 2 2 6 3 2 2" xfId="52920"/>
    <cellStyle name="Normal 9 2 2 6 3 3" xfId="38596"/>
    <cellStyle name="Normal 9 2 2 6 4" xfId="17022"/>
    <cellStyle name="Normal 9 2 2 6 4 2" xfId="45758"/>
    <cellStyle name="Normal 9 2 2 6 5" xfId="31434"/>
    <cellStyle name="Normal 9 2 2 7" xfId="4328"/>
    <cellStyle name="Normal 9 2 2 7 2" xfId="11598"/>
    <cellStyle name="Normal 9 2 2 7 2 2" xfId="25977"/>
    <cellStyle name="Normal 9 2 2 7 2 2 2" xfId="54711"/>
    <cellStyle name="Normal 9 2 2 7 2 3" xfId="40387"/>
    <cellStyle name="Normal 9 2 2 7 3" xfId="18814"/>
    <cellStyle name="Normal 9 2 2 7 3 2" xfId="47549"/>
    <cellStyle name="Normal 9 2 2 7 4" xfId="33225"/>
    <cellStyle name="Normal 9 2 2 8" xfId="7997"/>
    <cellStyle name="Normal 9 2 2 8 2" xfId="22395"/>
    <cellStyle name="Normal 9 2 2 8 2 2" xfId="51130"/>
    <cellStyle name="Normal 9 2 2 8 3" xfId="36806"/>
    <cellStyle name="Normal 9 2 2 9" xfId="15232"/>
    <cellStyle name="Normal 9 2 2 9 2" xfId="43968"/>
    <cellStyle name="Normal 9 2 3" xfId="593"/>
    <cellStyle name="Normal 9 2 3 2" xfId="870"/>
    <cellStyle name="Normal 9 2 3 2 2" xfId="1317"/>
    <cellStyle name="Normal 9 2 3 2 2 2" xfId="2300"/>
    <cellStyle name="Normal 9 2 3 2 2 2 2" xfId="4092"/>
    <cellStyle name="Normal 9 2 3 2 2 2 2 2" xfId="7751"/>
    <cellStyle name="Normal 9 2 3 2 2 2 2 2 2" xfId="15011"/>
    <cellStyle name="Normal 9 2 3 2 2 2 2 2 2 2" xfId="29389"/>
    <cellStyle name="Normal 9 2 3 2 2 2 2 2 2 2 2" xfId="58123"/>
    <cellStyle name="Normal 9 2 3 2 2 2 2 2 2 3" xfId="43799"/>
    <cellStyle name="Normal 9 2 3 2 2 2 2 2 3" xfId="22226"/>
    <cellStyle name="Normal 9 2 3 2 2 2 2 2 3 2" xfId="50961"/>
    <cellStyle name="Normal 9 2 3 2 2 2 2 2 4" xfId="36637"/>
    <cellStyle name="Normal 9 2 3 2 2 2 2 3" xfId="11424"/>
    <cellStyle name="Normal 9 2 3 2 2 2 2 3 2" xfId="25807"/>
    <cellStyle name="Normal 9 2 3 2 2 2 2 3 2 2" xfId="54542"/>
    <cellStyle name="Normal 9 2 3 2 2 2 2 3 3" xfId="40218"/>
    <cellStyle name="Normal 9 2 3 2 2 2 2 4" xfId="18644"/>
    <cellStyle name="Normal 9 2 3 2 2 2 2 4 2" xfId="47380"/>
    <cellStyle name="Normal 9 2 3 2 2 2 2 5" xfId="33056"/>
    <cellStyle name="Normal 9 2 3 2 2 2 3" xfId="5961"/>
    <cellStyle name="Normal 9 2 3 2 2 2 3 2" xfId="13221"/>
    <cellStyle name="Normal 9 2 3 2 2 2 3 2 2" xfId="27599"/>
    <cellStyle name="Normal 9 2 3 2 2 2 3 2 2 2" xfId="56333"/>
    <cellStyle name="Normal 9 2 3 2 2 2 3 2 3" xfId="42009"/>
    <cellStyle name="Normal 9 2 3 2 2 2 3 3" xfId="20436"/>
    <cellStyle name="Normal 9 2 3 2 2 2 3 3 2" xfId="49171"/>
    <cellStyle name="Normal 9 2 3 2 2 2 3 4" xfId="34847"/>
    <cellStyle name="Normal 9 2 3 2 2 2 4" xfId="9634"/>
    <cellStyle name="Normal 9 2 3 2 2 2 4 2" xfId="24017"/>
    <cellStyle name="Normal 9 2 3 2 2 2 4 2 2" xfId="52752"/>
    <cellStyle name="Normal 9 2 3 2 2 2 4 3" xfId="38428"/>
    <cellStyle name="Normal 9 2 3 2 2 2 5" xfId="16854"/>
    <cellStyle name="Normal 9 2 3 2 2 2 5 2" xfId="45590"/>
    <cellStyle name="Normal 9 2 3 2 2 2 6" xfId="31266"/>
    <cellStyle name="Normal 9 2 3 2 2 3" xfId="3196"/>
    <cellStyle name="Normal 9 2 3 2 2 3 2" xfId="6856"/>
    <cellStyle name="Normal 9 2 3 2 2 3 2 2" xfId="14116"/>
    <cellStyle name="Normal 9 2 3 2 2 3 2 2 2" xfId="28494"/>
    <cellStyle name="Normal 9 2 3 2 2 3 2 2 2 2" xfId="57228"/>
    <cellStyle name="Normal 9 2 3 2 2 3 2 2 3" xfId="42904"/>
    <cellStyle name="Normal 9 2 3 2 2 3 2 3" xfId="21331"/>
    <cellStyle name="Normal 9 2 3 2 2 3 2 3 2" xfId="50066"/>
    <cellStyle name="Normal 9 2 3 2 2 3 2 4" xfId="35742"/>
    <cellStyle name="Normal 9 2 3 2 2 3 3" xfId="10529"/>
    <cellStyle name="Normal 9 2 3 2 2 3 3 2" xfId="24912"/>
    <cellStyle name="Normal 9 2 3 2 2 3 3 2 2" xfId="53647"/>
    <cellStyle name="Normal 9 2 3 2 2 3 3 3" xfId="39323"/>
    <cellStyle name="Normal 9 2 3 2 2 3 4" xfId="17749"/>
    <cellStyle name="Normal 9 2 3 2 2 3 4 2" xfId="46485"/>
    <cellStyle name="Normal 9 2 3 2 2 3 5" xfId="32161"/>
    <cellStyle name="Normal 9 2 3 2 2 4" xfId="5061"/>
    <cellStyle name="Normal 9 2 3 2 2 4 2" xfId="12326"/>
    <cellStyle name="Normal 9 2 3 2 2 4 2 2" xfId="26704"/>
    <cellStyle name="Normal 9 2 3 2 2 4 2 2 2" xfId="55438"/>
    <cellStyle name="Normal 9 2 3 2 2 4 2 3" xfId="41114"/>
    <cellStyle name="Normal 9 2 3 2 2 4 3" xfId="19541"/>
    <cellStyle name="Normal 9 2 3 2 2 4 3 2" xfId="48276"/>
    <cellStyle name="Normal 9 2 3 2 2 4 4" xfId="33952"/>
    <cellStyle name="Normal 9 2 3 2 2 5" xfId="8733"/>
    <cellStyle name="Normal 9 2 3 2 2 5 2" xfId="23122"/>
    <cellStyle name="Normal 9 2 3 2 2 5 2 2" xfId="51857"/>
    <cellStyle name="Normal 9 2 3 2 2 5 3" xfId="37533"/>
    <cellStyle name="Normal 9 2 3 2 2 6" xfId="15959"/>
    <cellStyle name="Normal 9 2 3 2 2 6 2" xfId="44695"/>
    <cellStyle name="Normal 9 2 3 2 2 7" xfId="30371"/>
    <cellStyle name="Normal 9 2 3 2 3" xfId="1853"/>
    <cellStyle name="Normal 9 2 3 2 3 2" xfId="3645"/>
    <cellStyle name="Normal 9 2 3 2 3 2 2" xfId="7304"/>
    <cellStyle name="Normal 9 2 3 2 3 2 2 2" xfId="14564"/>
    <cellStyle name="Normal 9 2 3 2 3 2 2 2 2" xfId="28942"/>
    <cellStyle name="Normal 9 2 3 2 3 2 2 2 2 2" xfId="57676"/>
    <cellStyle name="Normal 9 2 3 2 3 2 2 2 3" xfId="43352"/>
    <cellStyle name="Normal 9 2 3 2 3 2 2 3" xfId="21779"/>
    <cellStyle name="Normal 9 2 3 2 3 2 2 3 2" xfId="50514"/>
    <cellStyle name="Normal 9 2 3 2 3 2 2 4" xfId="36190"/>
    <cellStyle name="Normal 9 2 3 2 3 2 3" xfId="10977"/>
    <cellStyle name="Normal 9 2 3 2 3 2 3 2" xfId="25360"/>
    <cellStyle name="Normal 9 2 3 2 3 2 3 2 2" xfId="54095"/>
    <cellStyle name="Normal 9 2 3 2 3 2 3 3" xfId="39771"/>
    <cellStyle name="Normal 9 2 3 2 3 2 4" xfId="18197"/>
    <cellStyle name="Normal 9 2 3 2 3 2 4 2" xfId="46933"/>
    <cellStyle name="Normal 9 2 3 2 3 2 5" xfId="32609"/>
    <cellStyle name="Normal 9 2 3 2 3 3" xfId="5514"/>
    <cellStyle name="Normal 9 2 3 2 3 3 2" xfId="12774"/>
    <cellStyle name="Normal 9 2 3 2 3 3 2 2" xfId="27152"/>
    <cellStyle name="Normal 9 2 3 2 3 3 2 2 2" xfId="55886"/>
    <cellStyle name="Normal 9 2 3 2 3 3 2 3" xfId="41562"/>
    <cellStyle name="Normal 9 2 3 2 3 3 3" xfId="19989"/>
    <cellStyle name="Normal 9 2 3 2 3 3 3 2" xfId="48724"/>
    <cellStyle name="Normal 9 2 3 2 3 3 4" xfId="34400"/>
    <cellStyle name="Normal 9 2 3 2 3 4" xfId="9187"/>
    <cellStyle name="Normal 9 2 3 2 3 4 2" xfId="23570"/>
    <cellStyle name="Normal 9 2 3 2 3 4 2 2" xfId="52305"/>
    <cellStyle name="Normal 9 2 3 2 3 4 3" xfId="37981"/>
    <cellStyle name="Normal 9 2 3 2 3 5" xfId="16407"/>
    <cellStyle name="Normal 9 2 3 2 3 5 2" xfId="45143"/>
    <cellStyle name="Normal 9 2 3 2 3 6" xfId="30819"/>
    <cellStyle name="Normal 9 2 3 2 4" xfId="2749"/>
    <cellStyle name="Normal 9 2 3 2 4 2" xfId="6409"/>
    <cellStyle name="Normal 9 2 3 2 4 2 2" xfId="13669"/>
    <cellStyle name="Normal 9 2 3 2 4 2 2 2" xfId="28047"/>
    <cellStyle name="Normal 9 2 3 2 4 2 2 2 2" xfId="56781"/>
    <cellStyle name="Normal 9 2 3 2 4 2 2 3" xfId="42457"/>
    <cellStyle name="Normal 9 2 3 2 4 2 3" xfId="20884"/>
    <cellStyle name="Normal 9 2 3 2 4 2 3 2" xfId="49619"/>
    <cellStyle name="Normal 9 2 3 2 4 2 4" xfId="35295"/>
    <cellStyle name="Normal 9 2 3 2 4 3" xfId="10082"/>
    <cellStyle name="Normal 9 2 3 2 4 3 2" xfId="24465"/>
    <cellStyle name="Normal 9 2 3 2 4 3 2 2" xfId="53200"/>
    <cellStyle name="Normal 9 2 3 2 4 3 3" xfId="38876"/>
    <cellStyle name="Normal 9 2 3 2 4 4" xfId="17302"/>
    <cellStyle name="Normal 9 2 3 2 4 4 2" xfId="46038"/>
    <cellStyle name="Normal 9 2 3 2 4 5" xfId="31714"/>
    <cellStyle name="Normal 9 2 3 2 5" xfId="4614"/>
    <cellStyle name="Normal 9 2 3 2 5 2" xfId="11879"/>
    <cellStyle name="Normal 9 2 3 2 5 2 2" xfId="26257"/>
    <cellStyle name="Normal 9 2 3 2 5 2 2 2" xfId="54991"/>
    <cellStyle name="Normal 9 2 3 2 5 2 3" xfId="40667"/>
    <cellStyle name="Normal 9 2 3 2 5 3" xfId="19094"/>
    <cellStyle name="Normal 9 2 3 2 5 3 2" xfId="47829"/>
    <cellStyle name="Normal 9 2 3 2 5 4" xfId="33505"/>
    <cellStyle name="Normal 9 2 3 2 6" xfId="8286"/>
    <cellStyle name="Normal 9 2 3 2 6 2" xfId="22675"/>
    <cellStyle name="Normal 9 2 3 2 6 2 2" xfId="51410"/>
    <cellStyle name="Normal 9 2 3 2 6 3" xfId="37086"/>
    <cellStyle name="Normal 9 2 3 2 7" xfId="15512"/>
    <cellStyle name="Normal 9 2 3 2 7 2" xfId="44248"/>
    <cellStyle name="Normal 9 2 3 2 8" xfId="29924"/>
    <cellStyle name="Normal 9 2 3 3" xfId="1093"/>
    <cellStyle name="Normal 9 2 3 3 2" xfId="2076"/>
    <cellStyle name="Normal 9 2 3 3 2 2" xfId="3868"/>
    <cellStyle name="Normal 9 2 3 3 2 2 2" xfId="7527"/>
    <cellStyle name="Normal 9 2 3 3 2 2 2 2" xfId="14787"/>
    <cellStyle name="Normal 9 2 3 3 2 2 2 2 2" xfId="29165"/>
    <cellStyle name="Normal 9 2 3 3 2 2 2 2 2 2" xfId="57899"/>
    <cellStyle name="Normal 9 2 3 3 2 2 2 2 3" xfId="43575"/>
    <cellStyle name="Normal 9 2 3 3 2 2 2 3" xfId="22002"/>
    <cellStyle name="Normal 9 2 3 3 2 2 2 3 2" xfId="50737"/>
    <cellStyle name="Normal 9 2 3 3 2 2 2 4" xfId="36413"/>
    <cellStyle name="Normal 9 2 3 3 2 2 3" xfId="11200"/>
    <cellStyle name="Normal 9 2 3 3 2 2 3 2" xfId="25583"/>
    <cellStyle name="Normal 9 2 3 3 2 2 3 2 2" xfId="54318"/>
    <cellStyle name="Normal 9 2 3 3 2 2 3 3" xfId="39994"/>
    <cellStyle name="Normal 9 2 3 3 2 2 4" xfId="18420"/>
    <cellStyle name="Normal 9 2 3 3 2 2 4 2" xfId="47156"/>
    <cellStyle name="Normal 9 2 3 3 2 2 5" xfId="32832"/>
    <cellStyle name="Normal 9 2 3 3 2 3" xfId="5737"/>
    <cellStyle name="Normal 9 2 3 3 2 3 2" xfId="12997"/>
    <cellStyle name="Normal 9 2 3 3 2 3 2 2" xfId="27375"/>
    <cellStyle name="Normal 9 2 3 3 2 3 2 2 2" xfId="56109"/>
    <cellStyle name="Normal 9 2 3 3 2 3 2 3" xfId="41785"/>
    <cellStyle name="Normal 9 2 3 3 2 3 3" xfId="20212"/>
    <cellStyle name="Normal 9 2 3 3 2 3 3 2" xfId="48947"/>
    <cellStyle name="Normal 9 2 3 3 2 3 4" xfId="34623"/>
    <cellStyle name="Normal 9 2 3 3 2 4" xfId="9410"/>
    <cellStyle name="Normal 9 2 3 3 2 4 2" xfId="23793"/>
    <cellStyle name="Normal 9 2 3 3 2 4 2 2" xfId="52528"/>
    <cellStyle name="Normal 9 2 3 3 2 4 3" xfId="38204"/>
    <cellStyle name="Normal 9 2 3 3 2 5" xfId="16630"/>
    <cellStyle name="Normal 9 2 3 3 2 5 2" xfId="45366"/>
    <cellStyle name="Normal 9 2 3 3 2 6" xfId="31042"/>
    <cellStyle name="Normal 9 2 3 3 3" xfId="2972"/>
    <cellStyle name="Normal 9 2 3 3 3 2" xfId="6632"/>
    <cellStyle name="Normal 9 2 3 3 3 2 2" xfId="13892"/>
    <cellStyle name="Normal 9 2 3 3 3 2 2 2" xfId="28270"/>
    <cellStyle name="Normal 9 2 3 3 3 2 2 2 2" xfId="57004"/>
    <cellStyle name="Normal 9 2 3 3 3 2 2 3" xfId="42680"/>
    <cellStyle name="Normal 9 2 3 3 3 2 3" xfId="21107"/>
    <cellStyle name="Normal 9 2 3 3 3 2 3 2" xfId="49842"/>
    <cellStyle name="Normal 9 2 3 3 3 2 4" xfId="35518"/>
    <cellStyle name="Normal 9 2 3 3 3 3" xfId="10305"/>
    <cellStyle name="Normal 9 2 3 3 3 3 2" xfId="24688"/>
    <cellStyle name="Normal 9 2 3 3 3 3 2 2" xfId="53423"/>
    <cellStyle name="Normal 9 2 3 3 3 3 3" xfId="39099"/>
    <cellStyle name="Normal 9 2 3 3 3 4" xfId="17525"/>
    <cellStyle name="Normal 9 2 3 3 3 4 2" xfId="46261"/>
    <cellStyle name="Normal 9 2 3 3 3 5" xfId="31937"/>
    <cellStyle name="Normal 9 2 3 3 4" xfId="4837"/>
    <cellStyle name="Normal 9 2 3 3 4 2" xfId="12102"/>
    <cellStyle name="Normal 9 2 3 3 4 2 2" xfId="26480"/>
    <cellStyle name="Normal 9 2 3 3 4 2 2 2" xfId="55214"/>
    <cellStyle name="Normal 9 2 3 3 4 2 3" xfId="40890"/>
    <cellStyle name="Normal 9 2 3 3 4 3" xfId="19317"/>
    <cellStyle name="Normal 9 2 3 3 4 3 2" xfId="48052"/>
    <cellStyle name="Normal 9 2 3 3 4 4" xfId="33728"/>
    <cellStyle name="Normal 9 2 3 3 5" xfId="8509"/>
    <cellStyle name="Normal 9 2 3 3 5 2" xfId="22898"/>
    <cellStyle name="Normal 9 2 3 3 5 2 2" xfId="51633"/>
    <cellStyle name="Normal 9 2 3 3 5 3" xfId="37309"/>
    <cellStyle name="Normal 9 2 3 3 6" xfId="15735"/>
    <cellStyle name="Normal 9 2 3 3 6 2" xfId="44471"/>
    <cellStyle name="Normal 9 2 3 3 7" xfId="30147"/>
    <cellStyle name="Normal 9 2 3 4" xfId="1625"/>
    <cellStyle name="Normal 9 2 3 4 2" xfId="3421"/>
    <cellStyle name="Normal 9 2 3 4 2 2" xfId="7080"/>
    <cellStyle name="Normal 9 2 3 4 2 2 2" xfId="14340"/>
    <cellStyle name="Normal 9 2 3 4 2 2 2 2" xfId="28718"/>
    <cellStyle name="Normal 9 2 3 4 2 2 2 2 2" xfId="57452"/>
    <cellStyle name="Normal 9 2 3 4 2 2 2 3" xfId="43128"/>
    <cellStyle name="Normal 9 2 3 4 2 2 3" xfId="21555"/>
    <cellStyle name="Normal 9 2 3 4 2 2 3 2" xfId="50290"/>
    <cellStyle name="Normal 9 2 3 4 2 2 4" xfId="35966"/>
    <cellStyle name="Normal 9 2 3 4 2 3" xfId="10753"/>
    <cellStyle name="Normal 9 2 3 4 2 3 2" xfId="25136"/>
    <cellStyle name="Normal 9 2 3 4 2 3 2 2" xfId="53871"/>
    <cellStyle name="Normal 9 2 3 4 2 3 3" xfId="39547"/>
    <cellStyle name="Normal 9 2 3 4 2 4" xfId="17973"/>
    <cellStyle name="Normal 9 2 3 4 2 4 2" xfId="46709"/>
    <cellStyle name="Normal 9 2 3 4 2 5" xfId="32385"/>
    <cellStyle name="Normal 9 2 3 4 3" xfId="5290"/>
    <cellStyle name="Normal 9 2 3 4 3 2" xfId="12550"/>
    <cellStyle name="Normal 9 2 3 4 3 2 2" xfId="26928"/>
    <cellStyle name="Normal 9 2 3 4 3 2 2 2" xfId="55662"/>
    <cellStyle name="Normal 9 2 3 4 3 2 3" xfId="41338"/>
    <cellStyle name="Normal 9 2 3 4 3 3" xfId="19765"/>
    <cellStyle name="Normal 9 2 3 4 3 3 2" xfId="48500"/>
    <cellStyle name="Normal 9 2 3 4 3 4" xfId="34176"/>
    <cellStyle name="Normal 9 2 3 4 4" xfId="8963"/>
    <cellStyle name="Normal 9 2 3 4 4 2" xfId="23346"/>
    <cellStyle name="Normal 9 2 3 4 4 2 2" xfId="52081"/>
    <cellStyle name="Normal 9 2 3 4 4 3" xfId="37757"/>
    <cellStyle name="Normal 9 2 3 4 5" xfId="16183"/>
    <cellStyle name="Normal 9 2 3 4 5 2" xfId="44919"/>
    <cellStyle name="Normal 9 2 3 4 6" xfId="30595"/>
    <cellStyle name="Normal 9 2 3 5" xfId="2525"/>
    <cellStyle name="Normal 9 2 3 5 2" xfId="6185"/>
    <cellStyle name="Normal 9 2 3 5 2 2" xfId="13445"/>
    <cellStyle name="Normal 9 2 3 5 2 2 2" xfId="27823"/>
    <cellStyle name="Normal 9 2 3 5 2 2 2 2" xfId="56557"/>
    <cellStyle name="Normal 9 2 3 5 2 2 3" xfId="42233"/>
    <cellStyle name="Normal 9 2 3 5 2 3" xfId="20660"/>
    <cellStyle name="Normal 9 2 3 5 2 3 2" xfId="49395"/>
    <cellStyle name="Normal 9 2 3 5 2 4" xfId="35071"/>
    <cellStyle name="Normal 9 2 3 5 3" xfId="9858"/>
    <cellStyle name="Normal 9 2 3 5 3 2" xfId="24241"/>
    <cellStyle name="Normal 9 2 3 5 3 2 2" xfId="52976"/>
    <cellStyle name="Normal 9 2 3 5 3 3" xfId="38652"/>
    <cellStyle name="Normal 9 2 3 5 4" xfId="17078"/>
    <cellStyle name="Normal 9 2 3 5 4 2" xfId="45814"/>
    <cellStyle name="Normal 9 2 3 5 5" xfId="31490"/>
    <cellStyle name="Normal 9 2 3 6" xfId="4388"/>
    <cellStyle name="Normal 9 2 3 6 2" xfId="11655"/>
    <cellStyle name="Normal 9 2 3 6 2 2" xfId="26033"/>
    <cellStyle name="Normal 9 2 3 6 2 2 2" xfId="54767"/>
    <cellStyle name="Normal 9 2 3 6 2 3" xfId="40443"/>
    <cellStyle name="Normal 9 2 3 6 3" xfId="18870"/>
    <cellStyle name="Normal 9 2 3 6 3 2" xfId="47605"/>
    <cellStyle name="Normal 9 2 3 6 4" xfId="33281"/>
    <cellStyle name="Normal 9 2 3 7" xfId="8059"/>
    <cellStyle name="Normal 9 2 3 7 2" xfId="22451"/>
    <cellStyle name="Normal 9 2 3 7 2 2" xfId="51186"/>
    <cellStyle name="Normal 9 2 3 7 3" xfId="36862"/>
    <cellStyle name="Normal 9 2 3 8" xfId="15288"/>
    <cellStyle name="Normal 9 2 3 8 2" xfId="44024"/>
    <cellStyle name="Normal 9 2 3 9" xfId="29700"/>
    <cellStyle name="Normal 9 2 4" xfId="755"/>
    <cellStyle name="Normal 9 2 4 2" xfId="1205"/>
    <cellStyle name="Normal 9 2 4 2 2" xfId="2188"/>
    <cellStyle name="Normal 9 2 4 2 2 2" xfId="3980"/>
    <cellStyle name="Normal 9 2 4 2 2 2 2" xfId="7639"/>
    <cellStyle name="Normal 9 2 4 2 2 2 2 2" xfId="14899"/>
    <cellStyle name="Normal 9 2 4 2 2 2 2 2 2" xfId="29277"/>
    <cellStyle name="Normal 9 2 4 2 2 2 2 2 2 2" xfId="58011"/>
    <cellStyle name="Normal 9 2 4 2 2 2 2 2 3" xfId="43687"/>
    <cellStyle name="Normal 9 2 4 2 2 2 2 3" xfId="22114"/>
    <cellStyle name="Normal 9 2 4 2 2 2 2 3 2" xfId="50849"/>
    <cellStyle name="Normal 9 2 4 2 2 2 2 4" xfId="36525"/>
    <cellStyle name="Normal 9 2 4 2 2 2 3" xfId="11312"/>
    <cellStyle name="Normal 9 2 4 2 2 2 3 2" xfId="25695"/>
    <cellStyle name="Normal 9 2 4 2 2 2 3 2 2" xfId="54430"/>
    <cellStyle name="Normal 9 2 4 2 2 2 3 3" xfId="40106"/>
    <cellStyle name="Normal 9 2 4 2 2 2 4" xfId="18532"/>
    <cellStyle name="Normal 9 2 4 2 2 2 4 2" xfId="47268"/>
    <cellStyle name="Normal 9 2 4 2 2 2 5" xfId="32944"/>
    <cellStyle name="Normal 9 2 4 2 2 3" xfId="5849"/>
    <cellStyle name="Normal 9 2 4 2 2 3 2" xfId="13109"/>
    <cellStyle name="Normal 9 2 4 2 2 3 2 2" xfId="27487"/>
    <cellStyle name="Normal 9 2 4 2 2 3 2 2 2" xfId="56221"/>
    <cellStyle name="Normal 9 2 4 2 2 3 2 3" xfId="41897"/>
    <cellStyle name="Normal 9 2 4 2 2 3 3" xfId="20324"/>
    <cellStyle name="Normal 9 2 4 2 2 3 3 2" xfId="49059"/>
    <cellStyle name="Normal 9 2 4 2 2 3 4" xfId="34735"/>
    <cellStyle name="Normal 9 2 4 2 2 4" xfId="9522"/>
    <cellStyle name="Normal 9 2 4 2 2 4 2" xfId="23905"/>
    <cellStyle name="Normal 9 2 4 2 2 4 2 2" xfId="52640"/>
    <cellStyle name="Normal 9 2 4 2 2 4 3" xfId="38316"/>
    <cellStyle name="Normal 9 2 4 2 2 5" xfId="16742"/>
    <cellStyle name="Normal 9 2 4 2 2 5 2" xfId="45478"/>
    <cellStyle name="Normal 9 2 4 2 2 6" xfId="31154"/>
    <cellStyle name="Normal 9 2 4 2 3" xfId="3084"/>
    <cellStyle name="Normal 9 2 4 2 3 2" xfId="6744"/>
    <cellStyle name="Normal 9 2 4 2 3 2 2" xfId="14004"/>
    <cellStyle name="Normal 9 2 4 2 3 2 2 2" xfId="28382"/>
    <cellStyle name="Normal 9 2 4 2 3 2 2 2 2" xfId="57116"/>
    <cellStyle name="Normal 9 2 4 2 3 2 2 3" xfId="42792"/>
    <cellStyle name="Normal 9 2 4 2 3 2 3" xfId="21219"/>
    <cellStyle name="Normal 9 2 4 2 3 2 3 2" xfId="49954"/>
    <cellStyle name="Normal 9 2 4 2 3 2 4" xfId="35630"/>
    <cellStyle name="Normal 9 2 4 2 3 3" xfId="10417"/>
    <cellStyle name="Normal 9 2 4 2 3 3 2" xfId="24800"/>
    <cellStyle name="Normal 9 2 4 2 3 3 2 2" xfId="53535"/>
    <cellStyle name="Normal 9 2 4 2 3 3 3" xfId="39211"/>
    <cellStyle name="Normal 9 2 4 2 3 4" xfId="17637"/>
    <cellStyle name="Normal 9 2 4 2 3 4 2" xfId="46373"/>
    <cellStyle name="Normal 9 2 4 2 3 5" xfId="32049"/>
    <cellStyle name="Normal 9 2 4 2 4" xfId="4949"/>
    <cellStyle name="Normal 9 2 4 2 4 2" xfId="12214"/>
    <cellStyle name="Normal 9 2 4 2 4 2 2" xfId="26592"/>
    <cellStyle name="Normal 9 2 4 2 4 2 2 2" xfId="55326"/>
    <cellStyle name="Normal 9 2 4 2 4 2 3" xfId="41002"/>
    <cellStyle name="Normal 9 2 4 2 4 3" xfId="19429"/>
    <cellStyle name="Normal 9 2 4 2 4 3 2" xfId="48164"/>
    <cellStyle name="Normal 9 2 4 2 4 4" xfId="33840"/>
    <cellStyle name="Normal 9 2 4 2 5" xfId="8621"/>
    <cellStyle name="Normal 9 2 4 2 5 2" xfId="23010"/>
    <cellStyle name="Normal 9 2 4 2 5 2 2" xfId="51745"/>
    <cellStyle name="Normal 9 2 4 2 5 3" xfId="37421"/>
    <cellStyle name="Normal 9 2 4 2 6" xfId="15847"/>
    <cellStyle name="Normal 9 2 4 2 6 2" xfId="44583"/>
    <cellStyle name="Normal 9 2 4 2 7" xfId="30259"/>
    <cellStyle name="Normal 9 2 4 3" xfId="1741"/>
    <cellStyle name="Normal 9 2 4 3 2" xfId="3533"/>
    <cellStyle name="Normal 9 2 4 3 2 2" xfId="7192"/>
    <cellStyle name="Normal 9 2 4 3 2 2 2" xfId="14452"/>
    <cellStyle name="Normal 9 2 4 3 2 2 2 2" xfId="28830"/>
    <cellStyle name="Normal 9 2 4 3 2 2 2 2 2" xfId="57564"/>
    <cellStyle name="Normal 9 2 4 3 2 2 2 3" xfId="43240"/>
    <cellStyle name="Normal 9 2 4 3 2 2 3" xfId="21667"/>
    <cellStyle name="Normal 9 2 4 3 2 2 3 2" xfId="50402"/>
    <cellStyle name="Normal 9 2 4 3 2 2 4" xfId="36078"/>
    <cellStyle name="Normal 9 2 4 3 2 3" xfId="10865"/>
    <cellStyle name="Normal 9 2 4 3 2 3 2" xfId="25248"/>
    <cellStyle name="Normal 9 2 4 3 2 3 2 2" xfId="53983"/>
    <cellStyle name="Normal 9 2 4 3 2 3 3" xfId="39659"/>
    <cellStyle name="Normal 9 2 4 3 2 4" xfId="18085"/>
    <cellStyle name="Normal 9 2 4 3 2 4 2" xfId="46821"/>
    <cellStyle name="Normal 9 2 4 3 2 5" xfId="32497"/>
    <cellStyle name="Normal 9 2 4 3 3" xfId="5402"/>
    <cellStyle name="Normal 9 2 4 3 3 2" xfId="12662"/>
    <cellStyle name="Normal 9 2 4 3 3 2 2" xfId="27040"/>
    <cellStyle name="Normal 9 2 4 3 3 2 2 2" xfId="55774"/>
    <cellStyle name="Normal 9 2 4 3 3 2 3" xfId="41450"/>
    <cellStyle name="Normal 9 2 4 3 3 3" xfId="19877"/>
    <cellStyle name="Normal 9 2 4 3 3 3 2" xfId="48612"/>
    <cellStyle name="Normal 9 2 4 3 3 4" xfId="34288"/>
    <cellStyle name="Normal 9 2 4 3 4" xfId="9075"/>
    <cellStyle name="Normal 9 2 4 3 4 2" xfId="23458"/>
    <cellStyle name="Normal 9 2 4 3 4 2 2" xfId="52193"/>
    <cellStyle name="Normal 9 2 4 3 4 3" xfId="37869"/>
    <cellStyle name="Normal 9 2 4 3 5" xfId="16295"/>
    <cellStyle name="Normal 9 2 4 3 5 2" xfId="45031"/>
    <cellStyle name="Normal 9 2 4 3 6" xfId="30707"/>
    <cellStyle name="Normal 9 2 4 4" xfId="2637"/>
    <cellStyle name="Normal 9 2 4 4 2" xfId="6297"/>
    <cellStyle name="Normal 9 2 4 4 2 2" xfId="13557"/>
    <cellStyle name="Normal 9 2 4 4 2 2 2" xfId="27935"/>
    <cellStyle name="Normal 9 2 4 4 2 2 2 2" xfId="56669"/>
    <cellStyle name="Normal 9 2 4 4 2 2 3" xfId="42345"/>
    <cellStyle name="Normal 9 2 4 4 2 3" xfId="20772"/>
    <cellStyle name="Normal 9 2 4 4 2 3 2" xfId="49507"/>
    <cellStyle name="Normal 9 2 4 4 2 4" xfId="35183"/>
    <cellStyle name="Normal 9 2 4 4 3" xfId="9970"/>
    <cellStyle name="Normal 9 2 4 4 3 2" xfId="24353"/>
    <cellStyle name="Normal 9 2 4 4 3 2 2" xfId="53088"/>
    <cellStyle name="Normal 9 2 4 4 3 3" xfId="38764"/>
    <cellStyle name="Normal 9 2 4 4 4" xfId="17190"/>
    <cellStyle name="Normal 9 2 4 4 4 2" xfId="45926"/>
    <cellStyle name="Normal 9 2 4 4 5" xfId="31602"/>
    <cellStyle name="Normal 9 2 4 5" xfId="4501"/>
    <cellStyle name="Normal 9 2 4 5 2" xfId="11767"/>
    <cellStyle name="Normal 9 2 4 5 2 2" xfId="26145"/>
    <cellStyle name="Normal 9 2 4 5 2 2 2" xfId="54879"/>
    <cellStyle name="Normal 9 2 4 5 2 3" xfId="40555"/>
    <cellStyle name="Normal 9 2 4 5 3" xfId="18982"/>
    <cellStyle name="Normal 9 2 4 5 3 2" xfId="47717"/>
    <cellStyle name="Normal 9 2 4 5 4" xfId="33393"/>
    <cellStyle name="Normal 9 2 4 6" xfId="8174"/>
    <cellStyle name="Normal 9 2 4 6 2" xfId="22563"/>
    <cellStyle name="Normal 9 2 4 6 2 2" xfId="51298"/>
    <cellStyle name="Normal 9 2 4 6 3" xfId="36974"/>
    <cellStyle name="Normal 9 2 4 7" xfId="15400"/>
    <cellStyle name="Normal 9 2 4 7 2" xfId="44136"/>
    <cellStyle name="Normal 9 2 4 8" xfId="29812"/>
    <cellStyle name="Normal 9 2 5" xfId="981"/>
    <cellStyle name="Normal 9 2 5 2" xfId="1964"/>
    <cellStyle name="Normal 9 2 5 2 2" xfId="3756"/>
    <cellStyle name="Normal 9 2 5 2 2 2" xfId="7415"/>
    <cellStyle name="Normal 9 2 5 2 2 2 2" xfId="14675"/>
    <cellStyle name="Normal 9 2 5 2 2 2 2 2" xfId="29053"/>
    <cellStyle name="Normal 9 2 5 2 2 2 2 2 2" xfId="57787"/>
    <cellStyle name="Normal 9 2 5 2 2 2 2 3" xfId="43463"/>
    <cellStyle name="Normal 9 2 5 2 2 2 3" xfId="21890"/>
    <cellStyle name="Normal 9 2 5 2 2 2 3 2" xfId="50625"/>
    <cellStyle name="Normal 9 2 5 2 2 2 4" xfId="36301"/>
    <cellStyle name="Normal 9 2 5 2 2 3" xfId="11088"/>
    <cellStyle name="Normal 9 2 5 2 2 3 2" xfId="25471"/>
    <cellStyle name="Normal 9 2 5 2 2 3 2 2" xfId="54206"/>
    <cellStyle name="Normal 9 2 5 2 2 3 3" xfId="39882"/>
    <cellStyle name="Normal 9 2 5 2 2 4" xfId="18308"/>
    <cellStyle name="Normal 9 2 5 2 2 4 2" xfId="47044"/>
    <cellStyle name="Normal 9 2 5 2 2 5" xfId="32720"/>
    <cellStyle name="Normal 9 2 5 2 3" xfId="5625"/>
    <cellStyle name="Normal 9 2 5 2 3 2" xfId="12885"/>
    <cellStyle name="Normal 9 2 5 2 3 2 2" xfId="27263"/>
    <cellStyle name="Normal 9 2 5 2 3 2 2 2" xfId="55997"/>
    <cellStyle name="Normal 9 2 5 2 3 2 3" xfId="41673"/>
    <cellStyle name="Normal 9 2 5 2 3 3" xfId="20100"/>
    <cellStyle name="Normal 9 2 5 2 3 3 2" xfId="48835"/>
    <cellStyle name="Normal 9 2 5 2 3 4" xfId="34511"/>
    <cellStyle name="Normal 9 2 5 2 4" xfId="9298"/>
    <cellStyle name="Normal 9 2 5 2 4 2" xfId="23681"/>
    <cellStyle name="Normal 9 2 5 2 4 2 2" xfId="52416"/>
    <cellStyle name="Normal 9 2 5 2 4 3" xfId="38092"/>
    <cellStyle name="Normal 9 2 5 2 5" xfId="16518"/>
    <cellStyle name="Normal 9 2 5 2 5 2" xfId="45254"/>
    <cellStyle name="Normal 9 2 5 2 6" xfId="30930"/>
    <cellStyle name="Normal 9 2 5 3" xfId="2860"/>
    <cellStyle name="Normal 9 2 5 3 2" xfId="6520"/>
    <cellStyle name="Normal 9 2 5 3 2 2" xfId="13780"/>
    <cellStyle name="Normal 9 2 5 3 2 2 2" xfId="28158"/>
    <cellStyle name="Normal 9 2 5 3 2 2 2 2" xfId="56892"/>
    <cellStyle name="Normal 9 2 5 3 2 2 3" xfId="42568"/>
    <cellStyle name="Normal 9 2 5 3 2 3" xfId="20995"/>
    <cellStyle name="Normal 9 2 5 3 2 3 2" xfId="49730"/>
    <cellStyle name="Normal 9 2 5 3 2 4" xfId="35406"/>
    <cellStyle name="Normal 9 2 5 3 3" xfId="10193"/>
    <cellStyle name="Normal 9 2 5 3 3 2" xfId="24576"/>
    <cellStyle name="Normal 9 2 5 3 3 2 2" xfId="53311"/>
    <cellStyle name="Normal 9 2 5 3 3 3" xfId="38987"/>
    <cellStyle name="Normal 9 2 5 3 4" xfId="17413"/>
    <cellStyle name="Normal 9 2 5 3 4 2" xfId="46149"/>
    <cellStyle name="Normal 9 2 5 3 5" xfId="31825"/>
    <cellStyle name="Normal 9 2 5 4" xfId="4725"/>
    <cellStyle name="Normal 9 2 5 4 2" xfId="11990"/>
    <cellStyle name="Normal 9 2 5 4 2 2" xfId="26368"/>
    <cellStyle name="Normal 9 2 5 4 2 2 2" xfId="55102"/>
    <cellStyle name="Normal 9 2 5 4 2 3" xfId="40778"/>
    <cellStyle name="Normal 9 2 5 4 3" xfId="19205"/>
    <cellStyle name="Normal 9 2 5 4 3 2" xfId="47940"/>
    <cellStyle name="Normal 9 2 5 4 4" xfId="33616"/>
    <cellStyle name="Normal 9 2 5 5" xfId="8397"/>
    <cellStyle name="Normal 9 2 5 5 2" xfId="22786"/>
    <cellStyle name="Normal 9 2 5 5 2 2" xfId="51521"/>
    <cellStyle name="Normal 9 2 5 5 3" xfId="37197"/>
    <cellStyle name="Normal 9 2 5 6" xfId="15623"/>
    <cellStyle name="Normal 9 2 5 6 2" xfId="44359"/>
    <cellStyle name="Normal 9 2 5 7" xfId="30035"/>
    <cellStyle name="Normal 9 2 6" xfId="1500"/>
    <cellStyle name="Normal 9 2 6 2" xfId="3309"/>
    <cellStyle name="Normal 9 2 6 2 2" xfId="6968"/>
    <cellStyle name="Normal 9 2 6 2 2 2" xfId="14228"/>
    <cellStyle name="Normal 9 2 6 2 2 2 2" xfId="28606"/>
    <cellStyle name="Normal 9 2 6 2 2 2 2 2" xfId="57340"/>
    <cellStyle name="Normal 9 2 6 2 2 2 3" xfId="43016"/>
    <cellStyle name="Normal 9 2 6 2 2 3" xfId="21443"/>
    <cellStyle name="Normal 9 2 6 2 2 3 2" xfId="50178"/>
    <cellStyle name="Normal 9 2 6 2 2 4" xfId="35854"/>
    <cellStyle name="Normal 9 2 6 2 3" xfId="10641"/>
    <cellStyle name="Normal 9 2 6 2 3 2" xfId="25024"/>
    <cellStyle name="Normal 9 2 6 2 3 2 2" xfId="53759"/>
    <cellStyle name="Normal 9 2 6 2 3 3" xfId="39435"/>
    <cellStyle name="Normal 9 2 6 2 4" xfId="17861"/>
    <cellStyle name="Normal 9 2 6 2 4 2" xfId="46597"/>
    <cellStyle name="Normal 9 2 6 2 5" xfId="32273"/>
    <cellStyle name="Normal 9 2 6 3" xfId="5177"/>
    <cellStyle name="Normal 9 2 6 3 2" xfId="12438"/>
    <cellStyle name="Normal 9 2 6 3 2 2" xfId="26816"/>
    <cellStyle name="Normal 9 2 6 3 2 2 2" xfId="55550"/>
    <cellStyle name="Normal 9 2 6 3 2 3" xfId="41226"/>
    <cellStyle name="Normal 9 2 6 3 3" xfId="19653"/>
    <cellStyle name="Normal 9 2 6 3 3 2" xfId="48388"/>
    <cellStyle name="Normal 9 2 6 3 4" xfId="34064"/>
    <cellStyle name="Normal 9 2 6 4" xfId="8851"/>
    <cellStyle name="Normal 9 2 6 4 2" xfId="23234"/>
    <cellStyle name="Normal 9 2 6 4 2 2" xfId="51969"/>
    <cellStyle name="Normal 9 2 6 4 3" xfId="37645"/>
    <cellStyle name="Normal 9 2 6 5" xfId="16071"/>
    <cellStyle name="Normal 9 2 6 5 2" xfId="44807"/>
    <cellStyle name="Normal 9 2 6 6" xfId="30483"/>
    <cellStyle name="Normal 9 2 7" xfId="2413"/>
    <cellStyle name="Normal 9 2 7 2" xfId="6073"/>
    <cellStyle name="Normal 9 2 7 2 2" xfId="13333"/>
    <cellStyle name="Normal 9 2 7 2 2 2" xfId="27711"/>
    <cellStyle name="Normal 9 2 7 2 2 2 2" xfId="56445"/>
    <cellStyle name="Normal 9 2 7 2 2 3" xfId="42121"/>
    <cellStyle name="Normal 9 2 7 2 3" xfId="20548"/>
    <cellStyle name="Normal 9 2 7 2 3 2" xfId="49283"/>
    <cellStyle name="Normal 9 2 7 2 4" xfId="34959"/>
    <cellStyle name="Normal 9 2 7 3" xfId="9746"/>
    <cellStyle name="Normal 9 2 7 3 2" xfId="24129"/>
    <cellStyle name="Normal 9 2 7 3 2 2" xfId="52864"/>
    <cellStyle name="Normal 9 2 7 3 3" xfId="38540"/>
    <cellStyle name="Normal 9 2 7 4" xfId="16966"/>
    <cellStyle name="Normal 9 2 7 4 2" xfId="45702"/>
    <cellStyle name="Normal 9 2 7 5" xfId="31378"/>
    <cellStyle name="Normal 9 2 8" xfId="4270"/>
    <cellStyle name="Normal 9 2 8 2" xfId="11542"/>
    <cellStyle name="Normal 9 2 8 2 2" xfId="25921"/>
    <cellStyle name="Normal 9 2 8 2 2 2" xfId="54655"/>
    <cellStyle name="Normal 9 2 8 2 3" xfId="40331"/>
    <cellStyle name="Normal 9 2 8 3" xfId="18758"/>
    <cellStyle name="Normal 9 2 8 3 2" xfId="47493"/>
    <cellStyle name="Normal 9 2 8 4" xfId="33169"/>
    <cellStyle name="Normal 9 2 9" xfId="7938"/>
    <cellStyle name="Normal 9 2 9 2" xfId="22339"/>
    <cellStyle name="Normal 9 2 9 2 2" xfId="51074"/>
    <cellStyle name="Normal 9 2 9 3" xfId="36750"/>
    <cellStyle name="Normal 9 3" xfId="426"/>
    <cellStyle name="Normal 9 3 10" xfId="29616"/>
    <cellStyle name="Normal 9 3 2" xfId="626"/>
    <cellStyle name="Normal 9 3 2 2" xfId="898"/>
    <cellStyle name="Normal 9 3 2 2 2" xfId="1345"/>
    <cellStyle name="Normal 9 3 2 2 2 2" xfId="2328"/>
    <cellStyle name="Normal 9 3 2 2 2 2 2" xfId="4120"/>
    <cellStyle name="Normal 9 3 2 2 2 2 2 2" xfId="7779"/>
    <cellStyle name="Normal 9 3 2 2 2 2 2 2 2" xfId="15039"/>
    <cellStyle name="Normal 9 3 2 2 2 2 2 2 2 2" xfId="29417"/>
    <cellStyle name="Normal 9 3 2 2 2 2 2 2 2 2 2" xfId="58151"/>
    <cellStyle name="Normal 9 3 2 2 2 2 2 2 2 3" xfId="43827"/>
    <cellStyle name="Normal 9 3 2 2 2 2 2 2 3" xfId="22254"/>
    <cellStyle name="Normal 9 3 2 2 2 2 2 2 3 2" xfId="50989"/>
    <cellStyle name="Normal 9 3 2 2 2 2 2 2 4" xfId="36665"/>
    <cellStyle name="Normal 9 3 2 2 2 2 2 3" xfId="11452"/>
    <cellStyle name="Normal 9 3 2 2 2 2 2 3 2" xfId="25835"/>
    <cellStyle name="Normal 9 3 2 2 2 2 2 3 2 2" xfId="54570"/>
    <cellStyle name="Normal 9 3 2 2 2 2 2 3 3" xfId="40246"/>
    <cellStyle name="Normal 9 3 2 2 2 2 2 4" xfId="18672"/>
    <cellStyle name="Normal 9 3 2 2 2 2 2 4 2" xfId="47408"/>
    <cellStyle name="Normal 9 3 2 2 2 2 2 5" xfId="33084"/>
    <cellStyle name="Normal 9 3 2 2 2 2 3" xfId="5989"/>
    <cellStyle name="Normal 9 3 2 2 2 2 3 2" xfId="13249"/>
    <cellStyle name="Normal 9 3 2 2 2 2 3 2 2" xfId="27627"/>
    <cellStyle name="Normal 9 3 2 2 2 2 3 2 2 2" xfId="56361"/>
    <cellStyle name="Normal 9 3 2 2 2 2 3 2 3" xfId="42037"/>
    <cellStyle name="Normal 9 3 2 2 2 2 3 3" xfId="20464"/>
    <cellStyle name="Normal 9 3 2 2 2 2 3 3 2" xfId="49199"/>
    <cellStyle name="Normal 9 3 2 2 2 2 3 4" xfId="34875"/>
    <cellStyle name="Normal 9 3 2 2 2 2 4" xfId="9662"/>
    <cellStyle name="Normal 9 3 2 2 2 2 4 2" xfId="24045"/>
    <cellStyle name="Normal 9 3 2 2 2 2 4 2 2" xfId="52780"/>
    <cellStyle name="Normal 9 3 2 2 2 2 4 3" xfId="38456"/>
    <cellStyle name="Normal 9 3 2 2 2 2 5" xfId="16882"/>
    <cellStyle name="Normal 9 3 2 2 2 2 5 2" xfId="45618"/>
    <cellStyle name="Normal 9 3 2 2 2 2 6" xfId="31294"/>
    <cellStyle name="Normal 9 3 2 2 2 3" xfId="3224"/>
    <cellStyle name="Normal 9 3 2 2 2 3 2" xfId="6884"/>
    <cellStyle name="Normal 9 3 2 2 2 3 2 2" xfId="14144"/>
    <cellStyle name="Normal 9 3 2 2 2 3 2 2 2" xfId="28522"/>
    <cellStyle name="Normal 9 3 2 2 2 3 2 2 2 2" xfId="57256"/>
    <cellStyle name="Normal 9 3 2 2 2 3 2 2 3" xfId="42932"/>
    <cellStyle name="Normal 9 3 2 2 2 3 2 3" xfId="21359"/>
    <cellStyle name="Normal 9 3 2 2 2 3 2 3 2" xfId="50094"/>
    <cellStyle name="Normal 9 3 2 2 2 3 2 4" xfId="35770"/>
    <cellStyle name="Normal 9 3 2 2 2 3 3" xfId="10557"/>
    <cellStyle name="Normal 9 3 2 2 2 3 3 2" xfId="24940"/>
    <cellStyle name="Normal 9 3 2 2 2 3 3 2 2" xfId="53675"/>
    <cellStyle name="Normal 9 3 2 2 2 3 3 3" xfId="39351"/>
    <cellStyle name="Normal 9 3 2 2 2 3 4" xfId="17777"/>
    <cellStyle name="Normal 9 3 2 2 2 3 4 2" xfId="46513"/>
    <cellStyle name="Normal 9 3 2 2 2 3 5" xfId="32189"/>
    <cellStyle name="Normal 9 3 2 2 2 4" xfId="5089"/>
    <cellStyle name="Normal 9 3 2 2 2 4 2" xfId="12354"/>
    <cellStyle name="Normal 9 3 2 2 2 4 2 2" xfId="26732"/>
    <cellStyle name="Normal 9 3 2 2 2 4 2 2 2" xfId="55466"/>
    <cellStyle name="Normal 9 3 2 2 2 4 2 3" xfId="41142"/>
    <cellStyle name="Normal 9 3 2 2 2 4 3" xfId="19569"/>
    <cellStyle name="Normal 9 3 2 2 2 4 3 2" xfId="48304"/>
    <cellStyle name="Normal 9 3 2 2 2 4 4" xfId="33980"/>
    <cellStyle name="Normal 9 3 2 2 2 5" xfId="8761"/>
    <cellStyle name="Normal 9 3 2 2 2 5 2" xfId="23150"/>
    <cellStyle name="Normal 9 3 2 2 2 5 2 2" xfId="51885"/>
    <cellStyle name="Normal 9 3 2 2 2 5 3" xfId="37561"/>
    <cellStyle name="Normal 9 3 2 2 2 6" xfId="15987"/>
    <cellStyle name="Normal 9 3 2 2 2 6 2" xfId="44723"/>
    <cellStyle name="Normal 9 3 2 2 2 7" xfId="30399"/>
    <cellStyle name="Normal 9 3 2 2 3" xfId="1881"/>
    <cellStyle name="Normal 9 3 2 2 3 2" xfId="3673"/>
    <cellStyle name="Normal 9 3 2 2 3 2 2" xfId="7332"/>
    <cellStyle name="Normal 9 3 2 2 3 2 2 2" xfId="14592"/>
    <cellStyle name="Normal 9 3 2 2 3 2 2 2 2" xfId="28970"/>
    <cellStyle name="Normal 9 3 2 2 3 2 2 2 2 2" xfId="57704"/>
    <cellStyle name="Normal 9 3 2 2 3 2 2 2 3" xfId="43380"/>
    <cellStyle name="Normal 9 3 2 2 3 2 2 3" xfId="21807"/>
    <cellStyle name="Normal 9 3 2 2 3 2 2 3 2" xfId="50542"/>
    <cellStyle name="Normal 9 3 2 2 3 2 2 4" xfId="36218"/>
    <cellStyle name="Normal 9 3 2 2 3 2 3" xfId="11005"/>
    <cellStyle name="Normal 9 3 2 2 3 2 3 2" xfId="25388"/>
    <cellStyle name="Normal 9 3 2 2 3 2 3 2 2" xfId="54123"/>
    <cellStyle name="Normal 9 3 2 2 3 2 3 3" xfId="39799"/>
    <cellStyle name="Normal 9 3 2 2 3 2 4" xfId="18225"/>
    <cellStyle name="Normal 9 3 2 2 3 2 4 2" xfId="46961"/>
    <cellStyle name="Normal 9 3 2 2 3 2 5" xfId="32637"/>
    <cellStyle name="Normal 9 3 2 2 3 3" xfId="5542"/>
    <cellStyle name="Normal 9 3 2 2 3 3 2" xfId="12802"/>
    <cellStyle name="Normal 9 3 2 2 3 3 2 2" xfId="27180"/>
    <cellStyle name="Normal 9 3 2 2 3 3 2 2 2" xfId="55914"/>
    <cellStyle name="Normal 9 3 2 2 3 3 2 3" xfId="41590"/>
    <cellStyle name="Normal 9 3 2 2 3 3 3" xfId="20017"/>
    <cellStyle name="Normal 9 3 2 2 3 3 3 2" xfId="48752"/>
    <cellStyle name="Normal 9 3 2 2 3 3 4" xfId="34428"/>
    <cellStyle name="Normal 9 3 2 2 3 4" xfId="9215"/>
    <cellStyle name="Normal 9 3 2 2 3 4 2" xfId="23598"/>
    <cellStyle name="Normal 9 3 2 2 3 4 2 2" xfId="52333"/>
    <cellStyle name="Normal 9 3 2 2 3 4 3" xfId="38009"/>
    <cellStyle name="Normal 9 3 2 2 3 5" xfId="16435"/>
    <cellStyle name="Normal 9 3 2 2 3 5 2" xfId="45171"/>
    <cellStyle name="Normal 9 3 2 2 3 6" xfId="30847"/>
    <cellStyle name="Normal 9 3 2 2 4" xfId="2777"/>
    <cellStyle name="Normal 9 3 2 2 4 2" xfId="6437"/>
    <cellStyle name="Normal 9 3 2 2 4 2 2" xfId="13697"/>
    <cellStyle name="Normal 9 3 2 2 4 2 2 2" xfId="28075"/>
    <cellStyle name="Normal 9 3 2 2 4 2 2 2 2" xfId="56809"/>
    <cellStyle name="Normal 9 3 2 2 4 2 2 3" xfId="42485"/>
    <cellStyle name="Normal 9 3 2 2 4 2 3" xfId="20912"/>
    <cellStyle name="Normal 9 3 2 2 4 2 3 2" xfId="49647"/>
    <cellStyle name="Normal 9 3 2 2 4 2 4" xfId="35323"/>
    <cellStyle name="Normal 9 3 2 2 4 3" xfId="10110"/>
    <cellStyle name="Normal 9 3 2 2 4 3 2" xfId="24493"/>
    <cellStyle name="Normal 9 3 2 2 4 3 2 2" xfId="53228"/>
    <cellStyle name="Normal 9 3 2 2 4 3 3" xfId="38904"/>
    <cellStyle name="Normal 9 3 2 2 4 4" xfId="17330"/>
    <cellStyle name="Normal 9 3 2 2 4 4 2" xfId="46066"/>
    <cellStyle name="Normal 9 3 2 2 4 5" xfId="31742"/>
    <cellStyle name="Normal 9 3 2 2 5" xfId="4642"/>
    <cellStyle name="Normal 9 3 2 2 5 2" xfId="11907"/>
    <cellStyle name="Normal 9 3 2 2 5 2 2" xfId="26285"/>
    <cellStyle name="Normal 9 3 2 2 5 2 2 2" xfId="55019"/>
    <cellStyle name="Normal 9 3 2 2 5 2 3" xfId="40695"/>
    <cellStyle name="Normal 9 3 2 2 5 3" xfId="19122"/>
    <cellStyle name="Normal 9 3 2 2 5 3 2" xfId="47857"/>
    <cellStyle name="Normal 9 3 2 2 5 4" xfId="33533"/>
    <cellStyle name="Normal 9 3 2 2 6" xfId="8314"/>
    <cellStyle name="Normal 9 3 2 2 6 2" xfId="22703"/>
    <cellStyle name="Normal 9 3 2 2 6 2 2" xfId="51438"/>
    <cellStyle name="Normal 9 3 2 2 6 3" xfId="37114"/>
    <cellStyle name="Normal 9 3 2 2 7" xfId="15540"/>
    <cellStyle name="Normal 9 3 2 2 7 2" xfId="44276"/>
    <cellStyle name="Normal 9 3 2 2 8" xfId="29952"/>
    <cellStyle name="Normal 9 3 2 3" xfId="1121"/>
    <cellStyle name="Normal 9 3 2 3 2" xfId="2104"/>
    <cellStyle name="Normal 9 3 2 3 2 2" xfId="3896"/>
    <cellStyle name="Normal 9 3 2 3 2 2 2" xfId="7555"/>
    <cellStyle name="Normal 9 3 2 3 2 2 2 2" xfId="14815"/>
    <cellStyle name="Normal 9 3 2 3 2 2 2 2 2" xfId="29193"/>
    <cellStyle name="Normal 9 3 2 3 2 2 2 2 2 2" xfId="57927"/>
    <cellStyle name="Normal 9 3 2 3 2 2 2 2 3" xfId="43603"/>
    <cellStyle name="Normal 9 3 2 3 2 2 2 3" xfId="22030"/>
    <cellStyle name="Normal 9 3 2 3 2 2 2 3 2" xfId="50765"/>
    <cellStyle name="Normal 9 3 2 3 2 2 2 4" xfId="36441"/>
    <cellStyle name="Normal 9 3 2 3 2 2 3" xfId="11228"/>
    <cellStyle name="Normal 9 3 2 3 2 2 3 2" xfId="25611"/>
    <cellStyle name="Normal 9 3 2 3 2 2 3 2 2" xfId="54346"/>
    <cellStyle name="Normal 9 3 2 3 2 2 3 3" xfId="40022"/>
    <cellStyle name="Normal 9 3 2 3 2 2 4" xfId="18448"/>
    <cellStyle name="Normal 9 3 2 3 2 2 4 2" xfId="47184"/>
    <cellStyle name="Normal 9 3 2 3 2 2 5" xfId="32860"/>
    <cellStyle name="Normal 9 3 2 3 2 3" xfId="5765"/>
    <cellStyle name="Normal 9 3 2 3 2 3 2" xfId="13025"/>
    <cellStyle name="Normal 9 3 2 3 2 3 2 2" xfId="27403"/>
    <cellStyle name="Normal 9 3 2 3 2 3 2 2 2" xfId="56137"/>
    <cellStyle name="Normal 9 3 2 3 2 3 2 3" xfId="41813"/>
    <cellStyle name="Normal 9 3 2 3 2 3 3" xfId="20240"/>
    <cellStyle name="Normal 9 3 2 3 2 3 3 2" xfId="48975"/>
    <cellStyle name="Normal 9 3 2 3 2 3 4" xfId="34651"/>
    <cellStyle name="Normal 9 3 2 3 2 4" xfId="9438"/>
    <cellStyle name="Normal 9 3 2 3 2 4 2" xfId="23821"/>
    <cellStyle name="Normal 9 3 2 3 2 4 2 2" xfId="52556"/>
    <cellStyle name="Normal 9 3 2 3 2 4 3" xfId="38232"/>
    <cellStyle name="Normal 9 3 2 3 2 5" xfId="16658"/>
    <cellStyle name="Normal 9 3 2 3 2 5 2" xfId="45394"/>
    <cellStyle name="Normal 9 3 2 3 2 6" xfId="31070"/>
    <cellStyle name="Normal 9 3 2 3 3" xfId="3000"/>
    <cellStyle name="Normal 9 3 2 3 3 2" xfId="6660"/>
    <cellStyle name="Normal 9 3 2 3 3 2 2" xfId="13920"/>
    <cellStyle name="Normal 9 3 2 3 3 2 2 2" xfId="28298"/>
    <cellStyle name="Normal 9 3 2 3 3 2 2 2 2" xfId="57032"/>
    <cellStyle name="Normal 9 3 2 3 3 2 2 3" xfId="42708"/>
    <cellStyle name="Normal 9 3 2 3 3 2 3" xfId="21135"/>
    <cellStyle name="Normal 9 3 2 3 3 2 3 2" xfId="49870"/>
    <cellStyle name="Normal 9 3 2 3 3 2 4" xfId="35546"/>
    <cellStyle name="Normal 9 3 2 3 3 3" xfId="10333"/>
    <cellStyle name="Normal 9 3 2 3 3 3 2" xfId="24716"/>
    <cellStyle name="Normal 9 3 2 3 3 3 2 2" xfId="53451"/>
    <cellStyle name="Normal 9 3 2 3 3 3 3" xfId="39127"/>
    <cellStyle name="Normal 9 3 2 3 3 4" xfId="17553"/>
    <cellStyle name="Normal 9 3 2 3 3 4 2" xfId="46289"/>
    <cellStyle name="Normal 9 3 2 3 3 5" xfId="31965"/>
    <cellStyle name="Normal 9 3 2 3 4" xfId="4865"/>
    <cellStyle name="Normal 9 3 2 3 4 2" xfId="12130"/>
    <cellStyle name="Normal 9 3 2 3 4 2 2" xfId="26508"/>
    <cellStyle name="Normal 9 3 2 3 4 2 2 2" xfId="55242"/>
    <cellStyle name="Normal 9 3 2 3 4 2 3" xfId="40918"/>
    <cellStyle name="Normal 9 3 2 3 4 3" xfId="19345"/>
    <cellStyle name="Normal 9 3 2 3 4 3 2" xfId="48080"/>
    <cellStyle name="Normal 9 3 2 3 4 4" xfId="33756"/>
    <cellStyle name="Normal 9 3 2 3 5" xfId="8537"/>
    <cellStyle name="Normal 9 3 2 3 5 2" xfId="22926"/>
    <cellStyle name="Normal 9 3 2 3 5 2 2" xfId="51661"/>
    <cellStyle name="Normal 9 3 2 3 5 3" xfId="37337"/>
    <cellStyle name="Normal 9 3 2 3 6" xfId="15763"/>
    <cellStyle name="Normal 9 3 2 3 6 2" xfId="44499"/>
    <cellStyle name="Normal 9 3 2 3 7" xfId="30175"/>
    <cellStyle name="Normal 9 3 2 4" xfId="1653"/>
    <cellStyle name="Normal 9 3 2 4 2" xfId="3449"/>
    <cellStyle name="Normal 9 3 2 4 2 2" xfId="7108"/>
    <cellStyle name="Normal 9 3 2 4 2 2 2" xfId="14368"/>
    <cellStyle name="Normal 9 3 2 4 2 2 2 2" xfId="28746"/>
    <cellStyle name="Normal 9 3 2 4 2 2 2 2 2" xfId="57480"/>
    <cellStyle name="Normal 9 3 2 4 2 2 2 3" xfId="43156"/>
    <cellStyle name="Normal 9 3 2 4 2 2 3" xfId="21583"/>
    <cellStyle name="Normal 9 3 2 4 2 2 3 2" xfId="50318"/>
    <cellStyle name="Normal 9 3 2 4 2 2 4" xfId="35994"/>
    <cellStyle name="Normal 9 3 2 4 2 3" xfId="10781"/>
    <cellStyle name="Normal 9 3 2 4 2 3 2" xfId="25164"/>
    <cellStyle name="Normal 9 3 2 4 2 3 2 2" xfId="53899"/>
    <cellStyle name="Normal 9 3 2 4 2 3 3" xfId="39575"/>
    <cellStyle name="Normal 9 3 2 4 2 4" xfId="18001"/>
    <cellStyle name="Normal 9 3 2 4 2 4 2" xfId="46737"/>
    <cellStyle name="Normal 9 3 2 4 2 5" xfId="32413"/>
    <cellStyle name="Normal 9 3 2 4 3" xfId="5318"/>
    <cellStyle name="Normal 9 3 2 4 3 2" xfId="12578"/>
    <cellStyle name="Normal 9 3 2 4 3 2 2" xfId="26956"/>
    <cellStyle name="Normal 9 3 2 4 3 2 2 2" xfId="55690"/>
    <cellStyle name="Normal 9 3 2 4 3 2 3" xfId="41366"/>
    <cellStyle name="Normal 9 3 2 4 3 3" xfId="19793"/>
    <cellStyle name="Normal 9 3 2 4 3 3 2" xfId="48528"/>
    <cellStyle name="Normal 9 3 2 4 3 4" xfId="34204"/>
    <cellStyle name="Normal 9 3 2 4 4" xfId="8991"/>
    <cellStyle name="Normal 9 3 2 4 4 2" xfId="23374"/>
    <cellStyle name="Normal 9 3 2 4 4 2 2" xfId="52109"/>
    <cellStyle name="Normal 9 3 2 4 4 3" xfId="37785"/>
    <cellStyle name="Normal 9 3 2 4 5" xfId="16211"/>
    <cellStyle name="Normal 9 3 2 4 5 2" xfId="44947"/>
    <cellStyle name="Normal 9 3 2 4 6" xfId="30623"/>
    <cellStyle name="Normal 9 3 2 5" xfId="2553"/>
    <cellStyle name="Normal 9 3 2 5 2" xfId="6213"/>
    <cellStyle name="Normal 9 3 2 5 2 2" xfId="13473"/>
    <cellStyle name="Normal 9 3 2 5 2 2 2" xfId="27851"/>
    <cellStyle name="Normal 9 3 2 5 2 2 2 2" xfId="56585"/>
    <cellStyle name="Normal 9 3 2 5 2 2 3" xfId="42261"/>
    <cellStyle name="Normal 9 3 2 5 2 3" xfId="20688"/>
    <cellStyle name="Normal 9 3 2 5 2 3 2" xfId="49423"/>
    <cellStyle name="Normal 9 3 2 5 2 4" xfId="35099"/>
    <cellStyle name="Normal 9 3 2 5 3" xfId="9886"/>
    <cellStyle name="Normal 9 3 2 5 3 2" xfId="24269"/>
    <cellStyle name="Normal 9 3 2 5 3 2 2" xfId="53004"/>
    <cellStyle name="Normal 9 3 2 5 3 3" xfId="38680"/>
    <cellStyle name="Normal 9 3 2 5 4" xfId="17106"/>
    <cellStyle name="Normal 9 3 2 5 4 2" xfId="45842"/>
    <cellStyle name="Normal 9 3 2 5 5" xfId="31518"/>
    <cellStyle name="Normal 9 3 2 6" xfId="4416"/>
    <cellStyle name="Normal 9 3 2 6 2" xfId="11683"/>
    <cellStyle name="Normal 9 3 2 6 2 2" xfId="26061"/>
    <cellStyle name="Normal 9 3 2 6 2 2 2" xfId="54795"/>
    <cellStyle name="Normal 9 3 2 6 2 3" xfId="40471"/>
    <cellStyle name="Normal 9 3 2 6 3" xfId="18898"/>
    <cellStyle name="Normal 9 3 2 6 3 2" xfId="47633"/>
    <cellStyle name="Normal 9 3 2 6 4" xfId="33309"/>
    <cellStyle name="Normal 9 3 2 7" xfId="8087"/>
    <cellStyle name="Normal 9 3 2 7 2" xfId="22479"/>
    <cellStyle name="Normal 9 3 2 7 2 2" xfId="51214"/>
    <cellStyle name="Normal 9 3 2 7 3" xfId="36890"/>
    <cellStyle name="Normal 9 3 2 8" xfId="15316"/>
    <cellStyle name="Normal 9 3 2 8 2" xfId="44052"/>
    <cellStyle name="Normal 9 3 2 9" xfId="29728"/>
    <cellStyle name="Normal 9 3 3" xfId="784"/>
    <cellStyle name="Normal 9 3 3 2" xfId="1233"/>
    <cellStyle name="Normal 9 3 3 2 2" xfId="2216"/>
    <cellStyle name="Normal 9 3 3 2 2 2" xfId="4008"/>
    <cellStyle name="Normal 9 3 3 2 2 2 2" xfId="7667"/>
    <cellStyle name="Normal 9 3 3 2 2 2 2 2" xfId="14927"/>
    <cellStyle name="Normal 9 3 3 2 2 2 2 2 2" xfId="29305"/>
    <cellStyle name="Normal 9 3 3 2 2 2 2 2 2 2" xfId="58039"/>
    <cellStyle name="Normal 9 3 3 2 2 2 2 2 3" xfId="43715"/>
    <cellStyle name="Normal 9 3 3 2 2 2 2 3" xfId="22142"/>
    <cellStyle name="Normal 9 3 3 2 2 2 2 3 2" xfId="50877"/>
    <cellStyle name="Normal 9 3 3 2 2 2 2 4" xfId="36553"/>
    <cellStyle name="Normal 9 3 3 2 2 2 3" xfId="11340"/>
    <cellStyle name="Normal 9 3 3 2 2 2 3 2" xfId="25723"/>
    <cellStyle name="Normal 9 3 3 2 2 2 3 2 2" xfId="54458"/>
    <cellStyle name="Normal 9 3 3 2 2 2 3 3" xfId="40134"/>
    <cellStyle name="Normal 9 3 3 2 2 2 4" xfId="18560"/>
    <cellStyle name="Normal 9 3 3 2 2 2 4 2" xfId="47296"/>
    <cellStyle name="Normal 9 3 3 2 2 2 5" xfId="32972"/>
    <cellStyle name="Normal 9 3 3 2 2 3" xfId="5877"/>
    <cellStyle name="Normal 9 3 3 2 2 3 2" xfId="13137"/>
    <cellStyle name="Normal 9 3 3 2 2 3 2 2" xfId="27515"/>
    <cellStyle name="Normal 9 3 3 2 2 3 2 2 2" xfId="56249"/>
    <cellStyle name="Normal 9 3 3 2 2 3 2 3" xfId="41925"/>
    <cellStyle name="Normal 9 3 3 2 2 3 3" xfId="20352"/>
    <cellStyle name="Normal 9 3 3 2 2 3 3 2" xfId="49087"/>
    <cellStyle name="Normal 9 3 3 2 2 3 4" xfId="34763"/>
    <cellStyle name="Normal 9 3 3 2 2 4" xfId="9550"/>
    <cellStyle name="Normal 9 3 3 2 2 4 2" xfId="23933"/>
    <cellStyle name="Normal 9 3 3 2 2 4 2 2" xfId="52668"/>
    <cellStyle name="Normal 9 3 3 2 2 4 3" xfId="38344"/>
    <cellStyle name="Normal 9 3 3 2 2 5" xfId="16770"/>
    <cellStyle name="Normal 9 3 3 2 2 5 2" xfId="45506"/>
    <cellStyle name="Normal 9 3 3 2 2 6" xfId="31182"/>
    <cellStyle name="Normal 9 3 3 2 3" xfId="3112"/>
    <cellStyle name="Normal 9 3 3 2 3 2" xfId="6772"/>
    <cellStyle name="Normal 9 3 3 2 3 2 2" xfId="14032"/>
    <cellStyle name="Normal 9 3 3 2 3 2 2 2" xfId="28410"/>
    <cellStyle name="Normal 9 3 3 2 3 2 2 2 2" xfId="57144"/>
    <cellStyle name="Normal 9 3 3 2 3 2 2 3" xfId="42820"/>
    <cellStyle name="Normal 9 3 3 2 3 2 3" xfId="21247"/>
    <cellStyle name="Normal 9 3 3 2 3 2 3 2" xfId="49982"/>
    <cellStyle name="Normal 9 3 3 2 3 2 4" xfId="35658"/>
    <cellStyle name="Normal 9 3 3 2 3 3" xfId="10445"/>
    <cellStyle name="Normal 9 3 3 2 3 3 2" xfId="24828"/>
    <cellStyle name="Normal 9 3 3 2 3 3 2 2" xfId="53563"/>
    <cellStyle name="Normal 9 3 3 2 3 3 3" xfId="39239"/>
    <cellStyle name="Normal 9 3 3 2 3 4" xfId="17665"/>
    <cellStyle name="Normal 9 3 3 2 3 4 2" xfId="46401"/>
    <cellStyle name="Normal 9 3 3 2 3 5" xfId="32077"/>
    <cellStyle name="Normal 9 3 3 2 4" xfId="4977"/>
    <cellStyle name="Normal 9 3 3 2 4 2" xfId="12242"/>
    <cellStyle name="Normal 9 3 3 2 4 2 2" xfId="26620"/>
    <cellStyle name="Normal 9 3 3 2 4 2 2 2" xfId="55354"/>
    <cellStyle name="Normal 9 3 3 2 4 2 3" xfId="41030"/>
    <cellStyle name="Normal 9 3 3 2 4 3" xfId="19457"/>
    <cellStyle name="Normal 9 3 3 2 4 3 2" xfId="48192"/>
    <cellStyle name="Normal 9 3 3 2 4 4" xfId="33868"/>
    <cellStyle name="Normal 9 3 3 2 5" xfId="8649"/>
    <cellStyle name="Normal 9 3 3 2 5 2" xfId="23038"/>
    <cellStyle name="Normal 9 3 3 2 5 2 2" xfId="51773"/>
    <cellStyle name="Normal 9 3 3 2 5 3" xfId="37449"/>
    <cellStyle name="Normal 9 3 3 2 6" xfId="15875"/>
    <cellStyle name="Normal 9 3 3 2 6 2" xfId="44611"/>
    <cellStyle name="Normal 9 3 3 2 7" xfId="30287"/>
    <cellStyle name="Normal 9 3 3 3" xfId="1769"/>
    <cellStyle name="Normal 9 3 3 3 2" xfId="3561"/>
    <cellStyle name="Normal 9 3 3 3 2 2" xfId="7220"/>
    <cellStyle name="Normal 9 3 3 3 2 2 2" xfId="14480"/>
    <cellStyle name="Normal 9 3 3 3 2 2 2 2" xfId="28858"/>
    <cellStyle name="Normal 9 3 3 3 2 2 2 2 2" xfId="57592"/>
    <cellStyle name="Normal 9 3 3 3 2 2 2 3" xfId="43268"/>
    <cellStyle name="Normal 9 3 3 3 2 2 3" xfId="21695"/>
    <cellStyle name="Normal 9 3 3 3 2 2 3 2" xfId="50430"/>
    <cellStyle name="Normal 9 3 3 3 2 2 4" xfId="36106"/>
    <cellStyle name="Normal 9 3 3 3 2 3" xfId="10893"/>
    <cellStyle name="Normal 9 3 3 3 2 3 2" xfId="25276"/>
    <cellStyle name="Normal 9 3 3 3 2 3 2 2" xfId="54011"/>
    <cellStyle name="Normal 9 3 3 3 2 3 3" xfId="39687"/>
    <cellStyle name="Normal 9 3 3 3 2 4" xfId="18113"/>
    <cellStyle name="Normal 9 3 3 3 2 4 2" xfId="46849"/>
    <cellStyle name="Normal 9 3 3 3 2 5" xfId="32525"/>
    <cellStyle name="Normal 9 3 3 3 3" xfId="5430"/>
    <cellStyle name="Normal 9 3 3 3 3 2" xfId="12690"/>
    <cellStyle name="Normal 9 3 3 3 3 2 2" xfId="27068"/>
    <cellStyle name="Normal 9 3 3 3 3 2 2 2" xfId="55802"/>
    <cellStyle name="Normal 9 3 3 3 3 2 3" xfId="41478"/>
    <cellStyle name="Normal 9 3 3 3 3 3" xfId="19905"/>
    <cellStyle name="Normal 9 3 3 3 3 3 2" xfId="48640"/>
    <cellStyle name="Normal 9 3 3 3 3 4" xfId="34316"/>
    <cellStyle name="Normal 9 3 3 3 4" xfId="9103"/>
    <cellStyle name="Normal 9 3 3 3 4 2" xfId="23486"/>
    <cellStyle name="Normal 9 3 3 3 4 2 2" xfId="52221"/>
    <cellStyle name="Normal 9 3 3 3 4 3" xfId="37897"/>
    <cellStyle name="Normal 9 3 3 3 5" xfId="16323"/>
    <cellStyle name="Normal 9 3 3 3 5 2" xfId="45059"/>
    <cellStyle name="Normal 9 3 3 3 6" xfId="30735"/>
    <cellStyle name="Normal 9 3 3 4" xfId="2665"/>
    <cellStyle name="Normal 9 3 3 4 2" xfId="6325"/>
    <cellStyle name="Normal 9 3 3 4 2 2" xfId="13585"/>
    <cellStyle name="Normal 9 3 3 4 2 2 2" xfId="27963"/>
    <cellStyle name="Normal 9 3 3 4 2 2 2 2" xfId="56697"/>
    <cellStyle name="Normal 9 3 3 4 2 2 3" xfId="42373"/>
    <cellStyle name="Normal 9 3 3 4 2 3" xfId="20800"/>
    <cellStyle name="Normal 9 3 3 4 2 3 2" xfId="49535"/>
    <cellStyle name="Normal 9 3 3 4 2 4" xfId="35211"/>
    <cellStyle name="Normal 9 3 3 4 3" xfId="9998"/>
    <cellStyle name="Normal 9 3 3 4 3 2" xfId="24381"/>
    <cellStyle name="Normal 9 3 3 4 3 2 2" xfId="53116"/>
    <cellStyle name="Normal 9 3 3 4 3 3" xfId="38792"/>
    <cellStyle name="Normal 9 3 3 4 4" xfId="17218"/>
    <cellStyle name="Normal 9 3 3 4 4 2" xfId="45954"/>
    <cellStyle name="Normal 9 3 3 4 5" xfId="31630"/>
    <cellStyle name="Normal 9 3 3 5" xfId="4529"/>
    <cellStyle name="Normal 9 3 3 5 2" xfId="11795"/>
    <cellStyle name="Normal 9 3 3 5 2 2" xfId="26173"/>
    <cellStyle name="Normal 9 3 3 5 2 2 2" xfId="54907"/>
    <cellStyle name="Normal 9 3 3 5 2 3" xfId="40583"/>
    <cellStyle name="Normal 9 3 3 5 3" xfId="19010"/>
    <cellStyle name="Normal 9 3 3 5 3 2" xfId="47745"/>
    <cellStyle name="Normal 9 3 3 5 4" xfId="33421"/>
    <cellStyle name="Normal 9 3 3 6" xfId="8202"/>
    <cellStyle name="Normal 9 3 3 6 2" xfId="22591"/>
    <cellStyle name="Normal 9 3 3 6 2 2" xfId="51326"/>
    <cellStyle name="Normal 9 3 3 6 3" xfId="37002"/>
    <cellStyle name="Normal 9 3 3 7" xfId="15428"/>
    <cellStyle name="Normal 9 3 3 7 2" xfId="44164"/>
    <cellStyle name="Normal 9 3 3 8" xfId="29840"/>
    <cellStyle name="Normal 9 3 4" xfId="1009"/>
    <cellStyle name="Normal 9 3 4 2" xfId="1992"/>
    <cellStyle name="Normal 9 3 4 2 2" xfId="3784"/>
    <cellStyle name="Normal 9 3 4 2 2 2" xfId="7443"/>
    <cellStyle name="Normal 9 3 4 2 2 2 2" xfId="14703"/>
    <cellStyle name="Normal 9 3 4 2 2 2 2 2" xfId="29081"/>
    <cellStyle name="Normal 9 3 4 2 2 2 2 2 2" xfId="57815"/>
    <cellStyle name="Normal 9 3 4 2 2 2 2 3" xfId="43491"/>
    <cellStyle name="Normal 9 3 4 2 2 2 3" xfId="21918"/>
    <cellStyle name="Normal 9 3 4 2 2 2 3 2" xfId="50653"/>
    <cellStyle name="Normal 9 3 4 2 2 2 4" xfId="36329"/>
    <cellStyle name="Normal 9 3 4 2 2 3" xfId="11116"/>
    <cellStyle name="Normal 9 3 4 2 2 3 2" xfId="25499"/>
    <cellStyle name="Normal 9 3 4 2 2 3 2 2" xfId="54234"/>
    <cellStyle name="Normal 9 3 4 2 2 3 3" xfId="39910"/>
    <cellStyle name="Normal 9 3 4 2 2 4" xfId="18336"/>
    <cellStyle name="Normal 9 3 4 2 2 4 2" xfId="47072"/>
    <cellStyle name="Normal 9 3 4 2 2 5" xfId="32748"/>
    <cellStyle name="Normal 9 3 4 2 3" xfId="5653"/>
    <cellStyle name="Normal 9 3 4 2 3 2" xfId="12913"/>
    <cellStyle name="Normal 9 3 4 2 3 2 2" xfId="27291"/>
    <cellStyle name="Normal 9 3 4 2 3 2 2 2" xfId="56025"/>
    <cellStyle name="Normal 9 3 4 2 3 2 3" xfId="41701"/>
    <cellStyle name="Normal 9 3 4 2 3 3" xfId="20128"/>
    <cellStyle name="Normal 9 3 4 2 3 3 2" xfId="48863"/>
    <cellStyle name="Normal 9 3 4 2 3 4" xfId="34539"/>
    <cellStyle name="Normal 9 3 4 2 4" xfId="9326"/>
    <cellStyle name="Normal 9 3 4 2 4 2" xfId="23709"/>
    <cellStyle name="Normal 9 3 4 2 4 2 2" xfId="52444"/>
    <cellStyle name="Normal 9 3 4 2 4 3" xfId="38120"/>
    <cellStyle name="Normal 9 3 4 2 5" xfId="16546"/>
    <cellStyle name="Normal 9 3 4 2 5 2" xfId="45282"/>
    <cellStyle name="Normal 9 3 4 2 6" xfId="30958"/>
    <cellStyle name="Normal 9 3 4 3" xfId="2888"/>
    <cellStyle name="Normal 9 3 4 3 2" xfId="6548"/>
    <cellStyle name="Normal 9 3 4 3 2 2" xfId="13808"/>
    <cellStyle name="Normal 9 3 4 3 2 2 2" xfId="28186"/>
    <cellStyle name="Normal 9 3 4 3 2 2 2 2" xfId="56920"/>
    <cellStyle name="Normal 9 3 4 3 2 2 3" xfId="42596"/>
    <cellStyle name="Normal 9 3 4 3 2 3" xfId="21023"/>
    <cellStyle name="Normal 9 3 4 3 2 3 2" xfId="49758"/>
    <cellStyle name="Normal 9 3 4 3 2 4" xfId="35434"/>
    <cellStyle name="Normal 9 3 4 3 3" xfId="10221"/>
    <cellStyle name="Normal 9 3 4 3 3 2" xfId="24604"/>
    <cellStyle name="Normal 9 3 4 3 3 2 2" xfId="53339"/>
    <cellStyle name="Normal 9 3 4 3 3 3" xfId="39015"/>
    <cellStyle name="Normal 9 3 4 3 4" xfId="17441"/>
    <cellStyle name="Normal 9 3 4 3 4 2" xfId="46177"/>
    <cellStyle name="Normal 9 3 4 3 5" xfId="31853"/>
    <cellStyle name="Normal 9 3 4 4" xfId="4753"/>
    <cellStyle name="Normal 9 3 4 4 2" xfId="12018"/>
    <cellStyle name="Normal 9 3 4 4 2 2" xfId="26396"/>
    <cellStyle name="Normal 9 3 4 4 2 2 2" xfId="55130"/>
    <cellStyle name="Normal 9 3 4 4 2 3" xfId="40806"/>
    <cellStyle name="Normal 9 3 4 4 3" xfId="19233"/>
    <cellStyle name="Normal 9 3 4 4 3 2" xfId="47968"/>
    <cellStyle name="Normal 9 3 4 4 4" xfId="33644"/>
    <cellStyle name="Normal 9 3 4 5" xfId="8425"/>
    <cellStyle name="Normal 9 3 4 5 2" xfId="22814"/>
    <cellStyle name="Normal 9 3 4 5 2 2" xfId="51549"/>
    <cellStyle name="Normal 9 3 4 5 3" xfId="37225"/>
    <cellStyle name="Normal 9 3 4 6" xfId="15651"/>
    <cellStyle name="Normal 9 3 4 6 2" xfId="44387"/>
    <cellStyle name="Normal 9 3 4 7" xfId="30063"/>
    <cellStyle name="Normal 9 3 5" xfId="1533"/>
    <cellStyle name="Normal 9 3 5 2" xfId="3337"/>
    <cellStyle name="Normal 9 3 5 2 2" xfId="6996"/>
    <cellStyle name="Normal 9 3 5 2 2 2" xfId="14256"/>
    <cellStyle name="Normal 9 3 5 2 2 2 2" xfId="28634"/>
    <cellStyle name="Normal 9 3 5 2 2 2 2 2" xfId="57368"/>
    <cellStyle name="Normal 9 3 5 2 2 2 3" xfId="43044"/>
    <cellStyle name="Normal 9 3 5 2 2 3" xfId="21471"/>
    <cellStyle name="Normal 9 3 5 2 2 3 2" xfId="50206"/>
    <cellStyle name="Normal 9 3 5 2 2 4" xfId="35882"/>
    <cellStyle name="Normal 9 3 5 2 3" xfId="10669"/>
    <cellStyle name="Normal 9 3 5 2 3 2" xfId="25052"/>
    <cellStyle name="Normal 9 3 5 2 3 2 2" xfId="53787"/>
    <cellStyle name="Normal 9 3 5 2 3 3" xfId="39463"/>
    <cellStyle name="Normal 9 3 5 2 4" xfId="17889"/>
    <cellStyle name="Normal 9 3 5 2 4 2" xfId="46625"/>
    <cellStyle name="Normal 9 3 5 2 5" xfId="32301"/>
    <cellStyle name="Normal 9 3 5 3" xfId="5206"/>
    <cellStyle name="Normal 9 3 5 3 2" xfId="12466"/>
    <cellStyle name="Normal 9 3 5 3 2 2" xfId="26844"/>
    <cellStyle name="Normal 9 3 5 3 2 2 2" xfId="55578"/>
    <cellStyle name="Normal 9 3 5 3 2 3" xfId="41254"/>
    <cellStyle name="Normal 9 3 5 3 3" xfId="19681"/>
    <cellStyle name="Normal 9 3 5 3 3 2" xfId="48416"/>
    <cellStyle name="Normal 9 3 5 3 4" xfId="34092"/>
    <cellStyle name="Normal 9 3 5 4" xfId="8879"/>
    <cellStyle name="Normal 9 3 5 4 2" xfId="23262"/>
    <cellStyle name="Normal 9 3 5 4 2 2" xfId="51997"/>
    <cellStyle name="Normal 9 3 5 4 3" xfId="37673"/>
    <cellStyle name="Normal 9 3 5 5" xfId="16099"/>
    <cellStyle name="Normal 9 3 5 5 2" xfId="44835"/>
    <cellStyle name="Normal 9 3 5 6" xfId="30511"/>
    <cellStyle name="Normal 9 3 6" xfId="2441"/>
    <cellStyle name="Normal 9 3 6 2" xfId="6101"/>
    <cellStyle name="Normal 9 3 6 2 2" xfId="13361"/>
    <cellStyle name="Normal 9 3 6 2 2 2" xfId="27739"/>
    <cellStyle name="Normal 9 3 6 2 2 2 2" xfId="56473"/>
    <cellStyle name="Normal 9 3 6 2 2 3" xfId="42149"/>
    <cellStyle name="Normal 9 3 6 2 3" xfId="20576"/>
    <cellStyle name="Normal 9 3 6 2 3 2" xfId="49311"/>
    <cellStyle name="Normal 9 3 6 2 4" xfId="34987"/>
    <cellStyle name="Normal 9 3 6 3" xfId="9774"/>
    <cellStyle name="Normal 9 3 6 3 2" xfId="24157"/>
    <cellStyle name="Normal 9 3 6 3 2 2" xfId="52892"/>
    <cellStyle name="Normal 9 3 6 3 3" xfId="38568"/>
    <cellStyle name="Normal 9 3 6 4" xfId="16994"/>
    <cellStyle name="Normal 9 3 6 4 2" xfId="45730"/>
    <cellStyle name="Normal 9 3 6 5" xfId="31406"/>
    <cellStyle name="Normal 9 3 7" xfId="4300"/>
    <cellStyle name="Normal 9 3 7 2" xfId="11570"/>
    <cellStyle name="Normal 9 3 7 2 2" xfId="25949"/>
    <cellStyle name="Normal 9 3 7 2 2 2" xfId="54683"/>
    <cellStyle name="Normal 9 3 7 2 3" xfId="40359"/>
    <cellStyle name="Normal 9 3 7 3" xfId="18786"/>
    <cellStyle name="Normal 9 3 7 3 2" xfId="47521"/>
    <cellStyle name="Normal 9 3 7 4" xfId="33197"/>
    <cellStyle name="Normal 9 3 8" xfId="7969"/>
    <cellStyle name="Normal 9 3 8 2" xfId="22367"/>
    <cellStyle name="Normal 9 3 8 2 2" xfId="51102"/>
    <cellStyle name="Normal 9 3 8 3" xfId="36778"/>
    <cellStyle name="Normal 9 3 9" xfId="15204"/>
    <cellStyle name="Normal 9 3 9 2" xfId="43940"/>
    <cellStyle name="Normal 9 4" xfId="547"/>
    <cellStyle name="Normal 9 4 2" xfId="841"/>
    <cellStyle name="Normal 9 4 2 2" xfId="1289"/>
    <cellStyle name="Normal 9 4 2 2 2" xfId="2272"/>
    <cellStyle name="Normal 9 4 2 2 2 2" xfId="4064"/>
    <cellStyle name="Normal 9 4 2 2 2 2 2" xfId="7723"/>
    <cellStyle name="Normal 9 4 2 2 2 2 2 2" xfId="14983"/>
    <cellStyle name="Normal 9 4 2 2 2 2 2 2 2" xfId="29361"/>
    <cellStyle name="Normal 9 4 2 2 2 2 2 2 2 2" xfId="58095"/>
    <cellStyle name="Normal 9 4 2 2 2 2 2 2 3" xfId="43771"/>
    <cellStyle name="Normal 9 4 2 2 2 2 2 3" xfId="22198"/>
    <cellStyle name="Normal 9 4 2 2 2 2 2 3 2" xfId="50933"/>
    <cellStyle name="Normal 9 4 2 2 2 2 2 4" xfId="36609"/>
    <cellStyle name="Normal 9 4 2 2 2 2 3" xfId="11396"/>
    <cellStyle name="Normal 9 4 2 2 2 2 3 2" xfId="25779"/>
    <cellStyle name="Normal 9 4 2 2 2 2 3 2 2" xfId="54514"/>
    <cellStyle name="Normal 9 4 2 2 2 2 3 3" xfId="40190"/>
    <cellStyle name="Normal 9 4 2 2 2 2 4" xfId="18616"/>
    <cellStyle name="Normal 9 4 2 2 2 2 4 2" xfId="47352"/>
    <cellStyle name="Normal 9 4 2 2 2 2 5" xfId="33028"/>
    <cellStyle name="Normal 9 4 2 2 2 3" xfId="5933"/>
    <cellStyle name="Normal 9 4 2 2 2 3 2" xfId="13193"/>
    <cellStyle name="Normal 9 4 2 2 2 3 2 2" xfId="27571"/>
    <cellStyle name="Normal 9 4 2 2 2 3 2 2 2" xfId="56305"/>
    <cellStyle name="Normal 9 4 2 2 2 3 2 3" xfId="41981"/>
    <cellStyle name="Normal 9 4 2 2 2 3 3" xfId="20408"/>
    <cellStyle name="Normal 9 4 2 2 2 3 3 2" xfId="49143"/>
    <cellStyle name="Normal 9 4 2 2 2 3 4" xfId="34819"/>
    <cellStyle name="Normal 9 4 2 2 2 4" xfId="9606"/>
    <cellStyle name="Normal 9 4 2 2 2 4 2" xfId="23989"/>
    <cellStyle name="Normal 9 4 2 2 2 4 2 2" xfId="52724"/>
    <cellStyle name="Normal 9 4 2 2 2 4 3" xfId="38400"/>
    <cellStyle name="Normal 9 4 2 2 2 5" xfId="16826"/>
    <cellStyle name="Normal 9 4 2 2 2 5 2" xfId="45562"/>
    <cellStyle name="Normal 9 4 2 2 2 6" xfId="31238"/>
    <cellStyle name="Normal 9 4 2 2 3" xfId="3168"/>
    <cellStyle name="Normal 9 4 2 2 3 2" xfId="6828"/>
    <cellStyle name="Normal 9 4 2 2 3 2 2" xfId="14088"/>
    <cellStyle name="Normal 9 4 2 2 3 2 2 2" xfId="28466"/>
    <cellStyle name="Normal 9 4 2 2 3 2 2 2 2" xfId="57200"/>
    <cellStyle name="Normal 9 4 2 2 3 2 2 3" xfId="42876"/>
    <cellStyle name="Normal 9 4 2 2 3 2 3" xfId="21303"/>
    <cellStyle name="Normal 9 4 2 2 3 2 3 2" xfId="50038"/>
    <cellStyle name="Normal 9 4 2 2 3 2 4" xfId="35714"/>
    <cellStyle name="Normal 9 4 2 2 3 3" xfId="10501"/>
    <cellStyle name="Normal 9 4 2 2 3 3 2" xfId="24884"/>
    <cellStyle name="Normal 9 4 2 2 3 3 2 2" xfId="53619"/>
    <cellStyle name="Normal 9 4 2 2 3 3 3" xfId="39295"/>
    <cellStyle name="Normal 9 4 2 2 3 4" xfId="17721"/>
    <cellStyle name="Normal 9 4 2 2 3 4 2" xfId="46457"/>
    <cellStyle name="Normal 9 4 2 2 3 5" xfId="32133"/>
    <cellStyle name="Normal 9 4 2 2 4" xfId="5033"/>
    <cellStyle name="Normal 9 4 2 2 4 2" xfId="12298"/>
    <cellStyle name="Normal 9 4 2 2 4 2 2" xfId="26676"/>
    <cellStyle name="Normal 9 4 2 2 4 2 2 2" xfId="55410"/>
    <cellStyle name="Normal 9 4 2 2 4 2 3" xfId="41086"/>
    <cellStyle name="Normal 9 4 2 2 4 3" xfId="19513"/>
    <cellStyle name="Normal 9 4 2 2 4 3 2" xfId="48248"/>
    <cellStyle name="Normal 9 4 2 2 4 4" xfId="33924"/>
    <cellStyle name="Normal 9 4 2 2 5" xfId="8705"/>
    <cellStyle name="Normal 9 4 2 2 5 2" xfId="23094"/>
    <cellStyle name="Normal 9 4 2 2 5 2 2" xfId="51829"/>
    <cellStyle name="Normal 9 4 2 2 5 3" xfId="37505"/>
    <cellStyle name="Normal 9 4 2 2 6" xfId="15931"/>
    <cellStyle name="Normal 9 4 2 2 6 2" xfId="44667"/>
    <cellStyle name="Normal 9 4 2 2 7" xfId="30343"/>
    <cellStyle name="Normal 9 4 2 3" xfId="1825"/>
    <cellStyle name="Normal 9 4 2 3 2" xfId="3617"/>
    <cellStyle name="Normal 9 4 2 3 2 2" xfId="7276"/>
    <cellStyle name="Normal 9 4 2 3 2 2 2" xfId="14536"/>
    <cellStyle name="Normal 9 4 2 3 2 2 2 2" xfId="28914"/>
    <cellStyle name="Normal 9 4 2 3 2 2 2 2 2" xfId="57648"/>
    <cellStyle name="Normal 9 4 2 3 2 2 2 3" xfId="43324"/>
    <cellStyle name="Normal 9 4 2 3 2 2 3" xfId="21751"/>
    <cellStyle name="Normal 9 4 2 3 2 2 3 2" xfId="50486"/>
    <cellStyle name="Normal 9 4 2 3 2 2 4" xfId="36162"/>
    <cellStyle name="Normal 9 4 2 3 2 3" xfId="10949"/>
    <cellStyle name="Normal 9 4 2 3 2 3 2" xfId="25332"/>
    <cellStyle name="Normal 9 4 2 3 2 3 2 2" xfId="54067"/>
    <cellStyle name="Normal 9 4 2 3 2 3 3" xfId="39743"/>
    <cellStyle name="Normal 9 4 2 3 2 4" xfId="18169"/>
    <cellStyle name="Normal 9 4 2 3 2 4 2" xfId="46905"/>
    <cellStyle name="Normal 9 4 2 3 2 5" xfId="32581"/>
    <cellStyle name="Normal 9 4 2 3 3" xfId="5486"/>
    <cellStyle name="Normal 9 4 2 3 3 2" xfId="12746"/>
    <cellStyle name="Normal 9 4 2 3 3 2 2" xfId="27124"/>
    <cellStyle name="Normal 9 4 2 3 3 2 2 2" xfId="55858"/>
    <cellStyle name="Normal 9 4 2 3 3 2 3" xfId="41534"/>
    <cellStyle name="Normal 9 4 2 3 3 3" xfId="19961"/>
    <cellStyle name="Normal 9 4 2 3 3 3 2" xfId="48696"/>
    <cellStyle name="Normal 9 4 2 3 3 4" xfId="34372"/>
    <cellStyle name="Normal 9 4 2 3 4" xfId="9159"/>
    <cellStyle name="Normal 9 4 2 3 4 2" xfId="23542"/>
    <cellStyle name="Normal 9 4 2 3 4 2 2" xfId="52277"/>
    <cellStyle name="Normal 9 4 2 3 4 3" xfId="37953"/>
    <cellStyle name="Normal 9 4 2 3 5" xfId="16379"/>
    <cellStyle name="Normal 9 4 2 3 5 2" xfId="45115"/>
    <cellStyle name="Normal 9 4 2 3 6" xfId="30791"/>
    <cellStyle name="Normal 9 4 2 4" xfId="2721"/>
    <cellStyle name="Normal 9 4 2 4 2" xfId="6381"/>
    <cellStyle name="Normal 9 4 2 4 2 2" xfId="13641"/>
    <cellStyle name="Normal 9 4 2 4 2 2 2" xfId="28019"/>
    <cellStyle name="Normal 9 4 2 4 2 2 2 2" xfId="56753"/>
    <cellStyle name="Normal 9 4 2 4 2 2 3" xfId="42429"/>
    <cellStyle name="Normal 9 4 2 4 2 3" xfId="20856"/>
    <cellStyle name="Normal 9 4 2 4 2 3 2" xfId="49591"/>
    <cellStyle name="Normal 9 4 2 4 2 4" xfId="35267"/>
    <cellStyle name="Normal 9 4 2 4 3" xfId="10054"/>
    <cellStyle name="Normal 9 4 2 4 3 2" xfId="24437"/>
    <cellStyle name="Normal 9 4 2 4 3 2 2" xfId="53172"/>
    <cellStyle name="Normal 9 4 2 4 3 3" xfId="38848"/>
    <cellStyle name="Normal 9 4 2 4 4" xfId="17274"/>
    <cellStyle name="Normal 9 4 2 4 4 2" xfId="46010"/>
    <cellStyle name="Normal 9 4 2 4 5" xfId="31686"/>
    <cellStyle name="Normal 9 4 2 5" xfId="4586"/>
    <cellStyle name="Normal 9 4 2 5 2" xfId="11851"/>
    <cellStyle name="Normal 9 4 2 5 2 2" xfId="26229"/>
    <cellStyle name="Normal 9 4 2 5 2 2 2" xfId="54963"/>
    <cellStyle name="Normal 9 4 2 5 2 3" xfId="40639"/>
    <cellStyle name="Normal 9 4 2 5 3" xfId="19066"/>
    <cellStyle name="Normal 9 4 2 5 3 2" xfId="47801"/>
    <cellStyle name="Normal 9 4 2 5 4" xfId="33477"/>
    <cellStyle name="Normal 9 4 2 6" xfId="8258"/>
    <cellStyle name="Normal 9 4 2 6 2" xfId="22647"/>
    <cellStyle name="Normal 9 4 2 6 2 2" xfId="51382"/>
    <cellStyle name="Normal 9 4 2 6 3" xfId="37058"/>
    <cellStyle name="Normal 9 4 2 7" xfId="15484"/>
    <cellStyle name="Normal 9 4 2 7 2" xfId="44220"/>
    <cellStyle name="Normal 9 4 2 8" xfId="29896"/>
    <cellStyle name="Normal 9 4 3" xfId="1065"/>
    <cellStyle name="Normal 9 4 3 2" xfId="2048"/>
    <cellStyle name="Normal 9 4 3 2 2" xfId="3840"/>
    <cellStyle name="Normal 9 4 3 2 2 2" xfId="7499"/>
    <cellStyle name="Normal 9 4 3 2 2 2 2" xfId="14759"/>
    <cellStyle name="Normal 9 4 3 2 2 2 2 2" xfId="29137"/>
    <cellStyle name="Normal 9 4 3 2 2 2 2 2 2" xfId="57871"/>
    <cellStyle name="Normal 9 4 3 2 2 2 2 3" xfId="43547"/>
    <cellStyle name="Normal 9 4 3 2 2 2 3" xfId="21974"/>
    <cellStyle name="Normal 9 4 3 2 2 2 3 2" xfId="50709"/>
    <cellStyle name="Normal 9 4 3 2 2 2 4" xfId="36385"/>
    <cellStyle name="Normal 9 4 3 2 2 3" xfId="11172"/>
    <cellStyle name="Normal 9 4 3 2 2 3 2" xfId="25555"/>
    <cellStyle name="Normal 9 4 3 2 2 3 2 2" xfId="54290"/>
    <cellStyle name="Normal 9 4 3 2 2 3 3" xfId="39966"/>
    <cellStyle name="Normal 9 4 3 2 2 4" xfId="18392"/>
    <cellStyle name="Normal 9 4 3 2 2 4 2" xfId="47128"/>
    <cellStyle name="Normal 9 4 3 2 2 5" xfId="32804"/>
    <cellStyle name="Normal 9 4 3 2 3" xfId="5709"/>
    <cellStyle name="Normal 9 4 3 2 3 2" xfId="12969"/>
    <cellStyle name="Normal 9 4 3 2 3 2 2" xfId="27347"/>
    <cellStyle name="Normal 9 4 3 2 3 2 2 2" xfId="56081"/>
    <cellStyle name="Normal 9 4 3 2 3 2 3" xfId="41757"/>
    <cellStyle name="Normal 9 4 3 2 3 3" xfId="20184"/>
    <cellStyle name="Normal 9 4 3 2 3 3 2" xfId="48919"/>
    <cellStyle name="Normal 9 4 3 2 3 4" xfId="34595"/>
    <cellStyle name="Normal 9 4 3 2 4" xfId="9382"/>
    <cellStyle name="Normal 9 4 3 2 4 2" xfId="23765"/>
    <cellStyle name="Normal 9 4 3 2 4 2 2" xfId="52500"/>
    <cellStyle name="Normal 9 4 3 2 4 3" xfId="38176"/>
    <cellStyle name="Normal 9 4 3 2 5" xfId="16602"/>
    <cellStyle name="Normal 9 4 3 2 5 2" xfId="45338"/>
    <cellStyle name="Normal 9 4 3 2 6" xfId="31014"/>
    <cellStyle name="Normal 9 4 3 3" xfId="2944"/>
    <cellStyle name="Normal 9 4 3 3 2" xfId="6604"/>
    <cellStyle name="Normal 9 4 3 3 2 2" xfId="13864"/>
    <cellStyle name="Normal 9 4 3 3 2 2 2" xfId="28242"/>
    <cellStyle name="Normal 9 4 3 3 2 2 2 2" xfId="56976"/>
    <cellStyle name="Normal 9 4 3 3 2 2 3" xfId="42652"/>
    <cellStyle name="Normal 9 4 3 3 2 3" xfId="21079"/>
    <cellStyle name="Normal 9 4 3 3 2 3 2" xfId="49814"/>
    <cellStyle name="Normal 9 4 3 3 2 4" xfId="35490"/>
    <cellStyle name="Normal 9 4 3 3 3" xfId="10277"/>
    <cellStyle name="Normal 9 4 3 3 3 2" xfId="24660"/>
    <cellStyle name="Normal 9 4 3 3 3 2 2" xfId="53395"/>
    <cellStyle name="Normal 9 4 3 3 3 3" xfId="39071"/>
    <cellStyle name="Normal 9 4 3 3 4" xfId="17497"/>
    <cellStyle name="Normal 9 4 3 3 4 2" xfId="46233"/>
    <cellStyle name="Normal 9 4 3 3 5" xfId="31909"/>
    <cellStyle name="Normal 9 4 3 4" xfId="4809"/>
    <cellStyle name="Normal 9 4 3 4 2" xfId="12074"/>
    <cellStyle name="Normal 9 4 3 4 2 2" xfId="26452"/>
    <cellStyle name="Normal 9 4 3 4 2 2 2" xfId="55186"/>
    <cellStyle name="Normal 9 4 3 4 2 3" xfId="40862"/>
    <cellStyle name="Normal 9 4 3 4 3" xfId="19289"/>
    <cellStyle name="Normal 9 4 3 4 3 2" xfId="48024"/>
    <cellStyle name="Normal 9 4 3 4 4" xfId="33700"/>
    <cellStyle name="Normal 9 4 3 5" xfId="8481"/>
    <cellStyle name="Normal 9 4 3 5 2" xfId="22870"/>
    <cellStyle name="Normal 9 4 3 5 2 2" xfId="51605"/>
    <cellStyle name="Normal 9 4 3 5 3" xfId="37281"/>
    <cellStyle name="Normal 9 4 3 6" xfId="15707"/>
    <cellStyle name="Normal 9 4 3 6 2" xfId="44443"/>
    <cellStyle name="Normal 9 4 3 7" xfId="30119"/>
    <cellStyle name="Normal 9 4 4" xfId="1596"/>
    <cellStyle name="Normal 9 4 4 2" xfId="3393"/>
    <cellStyle name="Normal 9 4 4 2 2" xfId="7052"/>
    <cellStyle name="Normal 9 4 4 2 2 2" xfId="14312"/>
    <cellStyle name="Normal 9 4 4 2 2 2 2" xfId="28690"/>
    <cellStyle name="Normal 9 4 4 2 2 2 2 2" xfId="57424"/>
    <cellStyle name="Normal 9 4 4 2 2 2 3" xfId="43100"/>
    <cellStyle name="Normal 9 4 4 2 2 3" xfId="21527"/>
    <cellStyle name="Normal 9 4 4 2 2 3 2" xfId="50262"/>
    <cellStyle name="Normal 9 4 4 2 2 4" xfId="35938"/>
    <cellStyle name="Normal 9 4 4 2 3" xfId="10725"/>
    <cellStyle name="Normal 9 4 4 2 3 2" xfId="25108"/>
    <cellStyle name="Normal 9 4 4 2 3 2 2" xfId="53843"/>
    <cellStyle name="Normal 9 4 4 2 3 3" xfId="39519"/>
    <cellStyle name="Normal 9 4 4 2 4" xfId="17945"/>
    <cellStyle name="Normal 9 4 4 2 4 2" xfId="46681"/>
    <cellStyle name="Normal 9 4 4 2 5" xfId="32357"/>
    <cellStyle name="Normal 9 4 4 3" xfId="5262"/>
    <cellStyle name="Normal 9 4 4 3 2" xfId="12522"/>
    <cellStyle name="Normal 9 4 4 3 2 2" xfId="26900"/>
    <cellStyle name="Normal 9 4 4 3 2 2 2" xfId="55634"/>
    <cellStyle name="Normal 9 4 4 3 2 3" xfId="41310"/>
    <cellStyle name="Normal 9 4 4 3 3" xfId="19737"/>
    <cellStyle name="Normal 9 4 4 3 3 2" xfId="48472"/>
    <cellStyle name="Normal 9 4 4 3 4" xfId="34148"/>
    <cellStyle name="Normal 9 4 4 4" xfId="8935"/>
    <cellStyle name="Normal 9 4 4 4 2" xfId="23318"/>
    <cellStyle name="Normal 9 4 4 4 2 2" xfId="52053"/>
    <cellStyle name="Normal 9 4 4 4 3" xfId="37729"/>
    <cellStyle name="Normal 9 4 4 5" xfId="16155"/>
    <cellStyle name="Normal 9 4 4 5 2" xfId="44891"/>
    <cellStyle name="Normal 9 4 4 6" xfId="30567"/>
    <cellStyle name="Normal 9 4 5" xfId="2497"/>
    <cellStyle name="Normal 9 4 5 2" xfId="6157"/>
    <cellStyle name="Normal 9 4 5 2 2" xfId="13417"/>
    <cellStyle name="Normal 9 4 5 2 2 2" xfId="27795"/>
    <cellStyle name="Normal 9 4 5 2 2 2 2" xfId="56529"/>
    <cellStyle name="Normal 9 4 5 2 2 3" xfId="42205"/>
    <cellStyle name="Normal 9 4 5 2 3" xfId="20632"/>
    <cellStyle name="Normal 9 4 5 2 3 2" xfId="49367"/>
    <cellStyle name="Normal 9 4 5 2 4" xfId="35043"/>
    <cellStyle name="Normal 9 4 5 3" xfId="9830"/>
    <cellStyle name="Normal 9 4 5 3 2" xfId="24213"/>
    <cellStyle name="Normal 9 4 5 3 2 2" xfId="52948"/>
    <cellStyle name="Normal 9 4 5 3 3" xfId="38624"/>
    <cellStyle name="Normal 9 4 5 4" xfId="17050"/>
    <cellStyle name="Normal 9 4 5 4 2" xfId="45786"/>
    <cellStyle name="Normal 9 4 5 5" xfId="31462"/>
    <cellStyle name="Normal 9 4 6" xfId="4359"/>
    <cellStyle name="Normal 9 4 6 2" xfId="11627"/>
    <cellStyle name="Normal 9 4 6 2 2" xfId="26005"/>
    <cellStyle name="Normal 9 4 6 2 2 2" xfId="54739"/>
    <cellStyle name="Normal 9 4 6 2 3" xfId="40415"/>
    <cellStyle name="Normal 9 4 6 3" xfId="18842"/>
    <cellStyle name="Normal 9 4 6 3 2" xfId="47577"/>
    <cellStyle name="Normal 9 4 6 4" xfId="33253"/>
    <cellStyle name="Normal 9 4 7" xfId="8030"/>
    <cellStyle name="Normal 9 4 7 2" xfId="22423"/>
    <cellStyle name="Normal 9 4 7 2 2" xfId="51158"/>
    <cellStyle name="Normal 9 4 7 3" xfId="36834"/>
    <cellStyle name="Normal 9 4 8" xfId="15260"/>
    <cellStyle name="Normal 9 4 8 2" xfId="43996"/>
    <cellStyle name="Normal 9 4 9" xfId="29672"/>
    <cellStyle name="Normal 9 5" xfId="726"/>
    <cellStyle name="Normal 9 5 2" xfId="1177"/>
    <cellStyle name="Normal 9 5 2 2" xfId="2160"/>
    <cellStyle name="Normal 9 5 2 2 2" xfId="3952"/>
    <cellStyle name="Normal 9 5 2 2 2 2" xfId="7611"/>
    <cellStyle name="Normal 9 5 2 2 2 2 2" xfId="14871"/>
    <cellStyle name="Normal 9 5 2 2 2 2 2 2" xfId="29249"/>
    <cellStyle name="Normal 9 5 2 2 2 2 2 2 2" xfId="57983"/>
    <cellStyle name="Normal 9 5 2 2 2 2 2 3" xfId="43659"/>
    <cellStyle name="Normal 9 5 2 2 2 2 3" xfId="22086"/>
    <cellStyle name="Normal 9 5 2 2 2 2 3 2" xfId="50821"/>
    <cellStyle name="Normal 9 5 2 2 2 2 4" xfId="36497"/>
    <cellStyle name="Normal 9 5 2 2 2 3" xfId="11284"/>
    <cellStyle name="Normal 9 5 2 2 2 3 2" xfId="25667"/>
    <cellStyle name="Normal 9 5 2 2 2 3 2 2" xfId="54402"/>
    <cellStyle name="Normal 9 5 2 2 2 3 3" xfId="40078"/>
    <cellStyle name="Normal 9 5 2 2 2 4" xfId="18504"/>
    <cellStyle name="Normal 9 5 2 2 2 4 2" xfId="47240"/>
    <cellStyle name="Normal 9 5 2 2 2 5" xfId="32916"/>
    <cellStyle name="Normal 9 5 2 2 3" xfId="5821"/>
    <cellStyle name="Normal 9 5 2 2 3 2" xfId="13081"/>
    <cellStyle name="Normal 9 5 2 2 3 2 2" xfId="27459"/>
    <cellStyle name="Normal 9 5 2 2 3 2 2 2" xfId="56193"/>
    <cellStyle name="Normal 9 5 2 2 3 2 3" xfId="41869"/>
    <cellStyle name="Normal 9 5 2 2 3 3" xfId="20296"/>
    <cellStyle name="Normal 9 5 2 2 3 3 2" xfId="49031"/>
    <cellStyle name="Normal 9 5 2 2 3 4" xfId="34707"/>
    <cellStyle name="Normal 9 5 2 2 4" xfId="9494"/>
    <cellStyle name="Normal 9 5 2 2 4 2" xfId="23877"/>
    <cellStyle name="Normal 9 5 2 2 4 2 2" xfId="52612"/>
    <cellStyle name="Normal 9 5 2 2 4 3" xfId="38288"/>
    <cellStyle name="Normal 9 5 2 2 5" xfId="16714"/>
    <cellStyle name="Normal 9 5 2 2 5 2" xfId="45450"/>
    <cellStyle name="Normal 9 5 2 2 6" xfId="31126"/>
    <cellStyle name="Normal 9 5 2 3" xfId="3056"/>
    <cellStyle name="Normal 9 5 2 3 2" xfId="6716"/>
    <cellStyle name="Normal 9 5 2 3 2 2" xfId="13976"/>
    <cellStyle name="Normal 9 5 2 3 2 2 2" xfId="28354"/>
    <cellStyle name="Normal 9 5 2 3 2 2 2 2" xfId="57088"/>
    <cellStyle name="Normal 9 5 2 3 2 2 3" xfId="42764"/>
    <cellStyle name="Normal 9 5 2 3 2 3" xfId="21191"/>
    <cellStyle name="Normal 9 5 2 3 2 3 2" xfId="49926"/>
    <cellStyle name="Normal 9 5 2 3 2 4" xfId="35602"/>
    <cellStyle name="Normal 9 5 2 3 3" xfId="10389"/>
    <cellStyle name="Normal 9 5 2 3 3 2" xfId="24772"/>
    <cellStyle name="Normal 9 5 2 3 3 2 2" xfId="53507"/>
    <cellStyle name="Normal 9 5 2 3 3 3" xfId="39183"/>
    <cellStyle name="Normal 9 5 2 3 4" xfId="17609"/>
    <cellStyle name="Normal 9 5 2 3 4 2" xfId="46345"/>
    <cellStyle name="Normal 9 5 2 3 5" xfId="32021"/>
    <cellStyle name="Normal 9 5 2 4" xfId="4921"/>
    <cellStyle name="Normal 9 5 2 4 2" xfId="12186"/>
    <cellStyle name="Normal 9 5 2 4 2 2" xfId="26564"/>
    <cellStyle name="Normal 9 5 2 4 2 2 2" xfId="55298"/>
    <cellStyle name="Normal 9 5 2 4 2 3" xfId="40974"/>
    <cellStyle name="Normal 9 5 2 4 3" xfId="19401"/>
    <cellStyle name="Normal 9 5 2 4 3 2" xfId="48136"/>
    <cellStyle name="Normal 9 5 2 4 4" xfId="33812"/>
    <cellStyle name="Normal 9 5 2 5" xfId="8593"/>
    <cellStyle name="Normal 9 5 2 5 2" xfId="22982"/>
    <cellStyle name="Normal 9 5 2 5 2 2" xfId="51717"/>
    <cellStyle name="Normal 9 5 2 5 3" xfId="37393"/>
    <cellStyle name="Normal 9 5 2 6" xfId="15819"/>
    <cellStyle name="Normal 9 5 2 6 2" xfId="44555"/>
    <cellStyle name="Normal 9 5 2 7" xfId="30231"/>
    <cellStyle name="Normal 9 5 3" xfId="1713"/>
    <cellStyle name="Normal 9 5 3 2" xfId="3505"/>
    <cellStyle name="Normal 9 5 3 2 2" xfId="7164"/>
    <cellStyle name="Normal 9 5 3 2 2 2" xfId="14424"/>
    <cellStyle name="Normal 9 5 3 2 2 2 2" xfId="28802"/>
    <cellStyle name="Normal 9 5 3 2 2 2 2 2" xfId="57536"/>
    <cellStyle name="Normal 9 5 3 2 2 2 3" xfId="43212"/>
    <cellStyle name="Normal 9 5 3 2 2 3" xfId="21639"/>
    <cellStyle name="Normal 9 5 3 2 2 3 2" xfId="50374"/>
    <cellStyle name="Normal 9 5 3 2 2 4" xfId="36050"/>
    <cellStyle name="Normal 9 5 3 2 3" xfId="10837"/>
    <cellStyle name="Normal 9 5 3 2 3 2" xfId="25220"/>
    <cellStyle name="Normal 9 5 3 2 3 2 2" xfId="53955"/>
    <cellStyle name="Normal 9 5 3 2 3 3" xfId="39631"/>
    <cellStyle name="Normal 9 5 3 2 4" xfId="18057"/>
    <cellStyle name="Normal 9 5 3 2 4 2" xfId="46793"/>
    <cellStyle name="Normal 9 5 3 2 5" xfId="32469"/>
    <cellStyle name="Normal 9 5 3 3" xfId="5374"/>
    <cellStyle name="Normal 9 5 3 3 2" xfId="12634"/>
    <cellStyle name="Normal 9 5 3 3 2 2" xfId="27012"/>
    <cellStyle name="Normal 9 5 3 3 2 2 2" xfId="55746"/>
    <cellStyle name="Normal 9 5 3 3 2 3" xfId="41422"/>
    <cellStyle name="Normal 9 5 3 3 3" xfId="19849"/>
    <cellStyle name="Normal 9 5 3 3 3 2" xfId="48584"/>
    <cellStyle name="Normal 9 5 3 3 4" xfId="34260"/>
    <cellStyle name="Normal 9 5 3 4" xfId="9047"/>
    <cellStyle name="Normal 9 5 3 4 2" xfId="23430"/>
    <cellStyle name="Normal 9 5 3 4 2 2" xfId="52165"/>
    <cellStyle name="Normal 9 5 3 4 3" xfId="37841"/>
    <cellStyle name="Normal 9 5 3 5" xfId="16267"/>
    <cellStyle name="Normal 9 5 3 5 2" xfId="45003"/>
    <cellStyle name="Normal 9 5 3 6" xfId="30679"/>
    <cellStyle name="Normal 9 5 4" xfId="2609"/>
    <cellStyle name="Normal 9 5 4 2" xfId="6269"/>
    <cellStyle name="Normal 9 5 4 2 2" xfId="13529"/>
    <cellStyle name="Normal 9 5 4 2 2 2" xfId="27907"/>
    <cellStyle name="Normal 9 5 4 2 2 2 2" xfId="56641"/>
    <cellStyle name="Normal 9 5 4 2 2 3" xfId="42317"/>
    <cellStyle name="Normal 9 5 4 2 3" xfId="20744"/>
    <cellStyle name="Normal 9 5 4 2 3 2" xfId="49479"/>
    <cellStyle name="Normal 9 5 4 2 4" xfId="35155"/>
    <cellStyle name="Normal 9 5 4 3" xfId="9942"/>
    <cellStyle name="Normal 9 5 4 3 2" xfId="24325"/>
    <cellStyle name="Normal 9 5 4 3 2 2" xfId="53060"/>
    <cellStyle name="Normal 9 5 4 3 3" xfId="38736"/>
    <cellStyle name="Normal 9 5 4 4" xfId="17162"/>
    <cellStyle name="Normal 9 5 4 4 2" xfId="45898"/>
    <cellStyle name="Normal 9 5 4 5" xfId="31574"/>
    <cellStyle name="Normal 9 5 5" xfId="4473"/>
    <cellStyle name="Normal 9 5 5 2" xfId="11739"/>
    <cellStyle name="Normal 9 5 5 2 2" xfId="26117"/>
    <cellStyle name="Normal 9 5 5 2 2 2" xfId="54851"/>
    <cellStyle name="Normal 9 5 5 2 3" xfId="40527"/>
    <cellStyle name="Normal 9 5 5 3" xfId="18954"/>
    <cellStyle name="Normal 9 5 5 3 2" xfId="47689"/>
    <cellStyle name="Normal 9 5 5 4" xfId="33365"/>
    <cellStyle name="Normal 9 5 6" xfId="8146"/>
    <cellStyle name="Normal 9 5 6 2" xfId="22535"/>
    <cellStyle name="Normal 9 5 6 2 2" xfId="51270"/>
    <cellStyle name="Normal 9 5 6 3" xfId="36946"/>
    <cellStyle name="Normal 9 5 7" xfId="15372"/>
    <cellStyle name="Normal 9 5 7 2" xfId="44108"/>
    <cellStyle name="Normal 9 5 8" xfId="29784"/>
    <cellStyle name="Normal 9 6" xfId="953"/>
    <cellStyle name="Normal 9 6 2" xfId="1936"/>
    <cellStyle name="Normal 9 6 2 2" xfId="3728"/>
    <cellStyle name="Normal 9 6 2 2 2" xfId="7387"/>
    <cellStyle name="Normal 9 6 2 2 2 2" xfId="14647"/>
    <cellStyle name="Normal 9 6 2 2 2 2 2" xfId="29025"/>
    <cellStyle name="Normal 9 6 2 2 2 2 2 2" xfId="57759"/>
    <cellStyle name="Normal 9 6 2 2 2 2 3" xfId="43435"/>
    <cellStyle name="Normal 9 6 2 2 2 3" xfId="21862"/>
    <cellStyle name="Normal 9 6 2 2 2 3 2" xfId="50597"/>
    <cellStyle name="Normal 9 6 2 2 2 4" xfId="36273"/>
    <cellStyle name="Normal 9 6 2 2 3" xfId="11060"/>
    <cellStyle name="Normal 9 6 2 2 3 2" xfId="25443"/>
    <cellStyle name="Normal 9 6 2 2 3 2 2" xfId="54178"/>
    <cellStyle name="Normal 9 6 2 2 3 3" xfId="39854"/>
    <cellStyle name="Normal 9 6 2 2 4" xfId="18280"/>
    <cellStyle name="Normal 9 6 2 2 4 2" xfId="47016"/>
    <cellStyle name="Normal 9 6 2 2 5" xfId="32692"/>
    <cellStyle name="Normal 9 6 2 3" xfId="5597"/>
    <cellStyle name="Normal 9 6 2 3 2" xfId="12857"/>
    <cellStyle name="Normal 9 6 2 3 2 2" xfId="27235"/>
    <cellStyle name="Normal 9 6 2 3 2 2 2" xfId="55969"/>
    <cellStyle name="Normal 9 6 2 3 2 3" xfId="41645"/>
    <cellStyle name="Normal 9 6 2 3 3" xfId="20072"/>
    <cellStyle name="Normal 9 6 2 3 3 2" xfId="48807"/>
    <cellStyle name="Normal 9 6 2 3 4" xfId="34483"/>
    <cellStyle name="Normal 9 6 2 4" xfId="9270"/>
    <cellStyle name="Normal 9 6 2 4 2" xfId="23653"/>
    <cellStyle name="Normal 9 6 2 4 2 2" xfId="52388"/>
    <cellStyle name="Normal 9 6 2 4 3" xfId="38064"/>
    <cellStyle name="Normal 9 6 2 5" xfId="16490"/>
    <cellStyle name="Normal 9 6 2 5 2" xfId="45226"/>
    <cellStyle name="Normal 9 6 2 6" xfId="30902"/>
    <cellStyle name="Normal 9 6 3" xfId="2832"/>
    <cellStyle name="Normal 9 6 3 2" xfId="6492"/>
    <cellStyle name="Normal 9 6 3 2 2" xfId="13752"/>
    <cellStyle name="Normal 9 6 3 2 2 2" xfId="28130"/>
    <cellStyle name="Normal 9 6 3 2 2 2 2" xfId="56864"/>
    <cellStyle name="Normal 9 6 3 2 2 3" xfId="42540"/>
    <cellStyle name="Normal 9 6 3 2 3" xfId="20967"/>
    <cellStyle name="Normal 9 6 3 2 3 2" xfId="49702"/>
    <cellStyle name="Normal 9 6 3 2 4" xfId="35378"/>
    <cellStyle name="Normal 9 6 3 3" xfId="10165"/>
    <cellStyle name="Normal 9 6 3 3 2" xfId="24548"/>
    <cellStyle name="Normal 9 6 3 3 2 2" xfId="53283"/>
    <cellStyle name="Normal 9 6 3 3 3" xfId="38959"/>
    <cellStyle name="Normal 9 6 3 4" xfId="17385"/>
    <cellStyle name="Normal 9 6 3 4 2" xfId="46121"/>
    <cellStyle name="Normal 9 6 3 5" xfId="31797"/>
    <cellStyle name="Normal 9 6 4" xfId="4697"/>
    <cellStyle name="Normal 9 6 4 2" xfId="11962"/>
    <cellStyle name="Normal 9 6 4 2 2" xfId="26340"/>
    <cellStyle name="Normal 9 6 4 2 2 2" xfId="55074"/>
    <cellStyle name="Normal 9 6 4 2 3" xfId="40750"/>
    <cellStyle name="Normal 9 6 4 3" xfId="19177"/>
    <cellStyle name="Normal 9 6 4 3 2" xfId="47912"/>
    <cellStyle name="Normal 9 6 4 4" xfId="33588"/>
    <cellStyle name="Normal 9 6 5" xfId="8369"/>
    <cellStyle name="Normal 9 6 5 2" xfId="22758"/>
    <cellStyle name="Normal 9 6 5 2 2" xfId="51493"/>
    <cellStyle name="Normal 9 6 5 3" xfId="37169"/>
    <cellStyle name="Normal 9 6 6" xfId="15595"/>
    <cellStyle name="Normal 9 6 6 2" xfId="44331"/>
    <cellStyle name="Normal 9 6 7" xfId="30007"/>
    <cellStyle name="Normal 9 7" xfId="1457"/>
    <cellStyle name="Normal 9 7 2" xfId="3281"/>
    <cellStyle name="Normal 9 7 2 2" xfId="6940"/>
    <cellStyle name="Normal 9 7 2 2 2" xfId="14200"/>
    <cellStyle name="Normal 9 7 2 2 2 2" xfId="28578"/>
    <cellStyle name="Normal 9 7 2 2 2 2 2" xfId="57312"/>
    <cellStyle name="Normal 9 7 2 2 2 3" xfId="42988"/>
    <cellStyle name="Normal 9 7 2 2 3" xfId="21415"/>
    <cellStyle name="Normal 9 7 2 2 3 2" xfId="50150"/>
    <cellStyle name="Normal 9 7 2 2 4" xfId="35826"/>
    <cellStyle name="Normal 9 7 2 3" xfId="10613"/>
    <cellStyle name="Normal 9 7 2 3 2" xfId="24996"/>
    <cellStyle name="Normal 9 7 2 3 2 2" xfId="53731"/>
    <cellStyle name="Normal 9 7 2 3 3" xfId="39407"/>
    <cellStyle name="Normal 9 7 2 4" xfId="17833"/>
    <cellStyle name="Normal 9 7 2 4 2" xfId="46569"/>
    <cellStyle name="Normal 9 7 2 5" xfId="32245"/>
    <cellStyle name="Normal 9 7 3" xfId="5148"/>
    <cellStyle name="Normal 9 7 3 2" xfId="12410"/>
    <cellStyle name="Normal 9 7 3 2 2" xfId="26788"/>
    <cellStyle name="Normal 9 7 3 2 2 2" xfId="55522"/>
    <cellStyle name="Normal 9 7 3 2 3" xfId="41198"/>
    <cellStyle name="Normal 9 7 3 3" xfId="19625"/>
    <cellStyle name="Normal 9 7 3 3 2" xfId="48360"/>
    <cellStyle name="Normal 9 7 3 4" xfId="34036"/>
    <cellStyle name="Normal 9 7 4" xfId="8820"/>
    <cellStyle name="Normal 9 7 4 2" xfId="23206"/>
    <cellStyle name="Normal 9 7 4 2 2" xfId="51941"/>
    <cellStyle name="Normal 9 7 4 3" xfId="37617"/>
    <cellStyle name="Normal 9 7 5" xfId="16043"/>
    <cellStyle name="Normal 9 7 5 2" xfId="44779"/>
    <cellStyle name="Normal 9 7 6" xfId="30455"/>
    <cellStyle name="Normal 9 8" xfId="2385"/>
    <cellStyle name="Normal 9 8 2" xfId="6045"/>
    <cellStyle name="Normal 9 8 2 2" xfId="13305"/>
    <cellStyle name="Normal 9 8 2 2 2" xfId="27683"/>
    <cellStyle name="Normal 9 8 2 2 2 2" xfId="56417"/>
    <cellStyle name="Normal 9 8 2 2 3" xfId="42093"/>
    <cellStyle name="Normal 9 8 2 3" xfId="20520"/>
    <cellStyle name="Normal 9 8 2 3 2" xfId="49255"/>
    <cellStyle name="Normal 9 8 2 4" xfId="34931"/>
    <cellStyle name="Normal 9 8 3" xfId="9718"/>
    <cellStyle name="Normal 9 8 3 2" xfId="24101"/>
    <cellStyle name="Normal 9 8 3 2 2" xfId="52836"/>
    <cellStyle name="Normal 9 8 3 3" xfId="38512"/>
    <cellStyle name="Normal 9 8 4" xfId="16938"/>
    <cellStyle name="Normal 9 8 4 2" xfId="45674"/>
    <cellStyle name="Normal 9 8 5" xfId="31350"/>
    <cellStyle name="Normal 9 9" xfId="4232"/>
    <cellStyle name="Normal 9 9 2" xfId="11513"/>
    <cellStyle name="Normal 9 9 2 2" xfId="25893"/>
    <cellStyle name="Normal 9 9 2 2 2" xfId="54627"/>
    <cellStyle name="Normal 9 9 2 3" xfId="40303"/>
    <cellStyle name="Normal 9 9 3" xfId="18730"/>
    <cellStyle name="Normal 9 9 3 2" xfId="47465"/>
    <cellStyle name="Normal 9 9 4" xfId="33141"/>
    <cellStyle name="Note" xfId="38" builtinId="10" customBuiltin="1"/>
    <cellStyle name="Note 10" xfId="507"/>
    <cellStyle name="Note 11" xfId="531"/>
    <cellStyle name="Note 12" xfId="707"/>
    <cellStyle name="Note 13" xfId="1426"/>
    <cellStyle name="Note 14" xfId="1583"/>
    <cellStyle name="Note 15" xfId="4202"/>
    <cellStyle name="Note 16" xfId="4246"/>
    <cellStyle name="Note 17" xfId="7871"/>
    <cellStyle name="Note 18" xfId="7953"/>
    <cellStyle name="Note 19" xfId="15127"/>
    <cellStyle name="Note 2" xfId="83"/>
    <cellStyle name="Note 2 2" xfId="139"/>
    <cellStyle name="Note 20" xfId="29498"/>
    <cellStyle name="Note 21" xfId="29541"/>
    <cellStyle name="Note 22" xfId="58214"/>
    <cellStyle name="Note 3" xfId="128"/>
    <cellStyle name="Note 3 2" xfId="140"/>
    <cellStyle name="Note 4" xfId="138"/>
    <cellStyle name="Note 5" xfId="180"/>
    <cellStyle name="Note 6" xfId="231"/>
    <cellStyle name="Note 7" xfId="277"/>
    <cellStyle name="Note 8" xfId="335"/>
    <cellStyle name="Note 9" xfId="407"/>
    <cellStyle name="Output" xfId="39" builtinId="21" customBuiltin="1"/>
    <cellStyle name="Output 10" xfId="533"/>
    <cellStyle name="Output 11" xfId="708"/>
    <cellStyle name="Output 12" xfId="1427"/>
    <cellStyle name="Output 13" xfId="1576"/>
    <cellStyle name="Output 14" xfId="4203"/>
    <cellStyle name="Output 15" xfId="4240"/>
    <cellStyle name="Output 16" xfId="7872"/>
    <cellStyle name="Output 17" xfId="7922"/>
    <cellStyle name="Output 18" xfId="15128"/>
    <cellStyle name="Output 19" xfId="29460"/>
    <cellStyle name="Output 2" xfId="84"/>
    <cellStyle name="Output 20" xfId="29542"/>
    <cellStyle name="Output 21" xfId="58209"/>
    <cellStyle name="Output 3" xfId="129"/>
    <cellStyle name="Output 4" xfId="181"/>
    <cellStyle name="Output 5" xfId="232"/>
    <cellStyle name="Output 6" xfId="255"/>
    <cellStyle name="Output 7" xfId="336"/>
    <cellStyle name="Output 8" xfId="408"/>
    <cellStyle name="Output 9" xfId="508"/>
    <cellStyle name="Percent" xfId="40" builtinId="5"/>
    <cellStyle name="Percent 10" xfId="521"/>
    <cellStyle name="Percent 11" xfId="709"/>
    <cellStyle name="Percent 12" xfId="1428"/>
    <cellStyle name="Percent 13" xfId="1515"/>
    <cellStyle name="Percent 14" xfId="4204"/>
    <cellStyle name="Percent 15" xfId="4255"/>
    <cellStyle name="Percent 16" xfId="7873"/>
    <cellStyle name="Percent 17" xfId="7906"/>
    <cellStyle name="Percent 18" xfId="15129"/>
    <cellStyle name="Percent 19" xfId="15135"/>
    <cellStyle name="Percent 2" xfId="85"/>
    <cellStyle name="Percent 20" xfId="29543"/>
    <cellStyle name="Percent 21" xfId="58200"/>
    <cellStyle name="Percent 3" xfId="130"/>
    <cellStyle name="Percent 4" xfId="182"/>
    <cellStyle name="Percent 5" xfId="233"/>
    <cellStyle name="Percent 6" xfId="240"/>
    <cellStyle name="Percent 7" xfId="337"/>
    <cellStyle name="Percent 8" xfId="409"/>
    <cellStyle name="Percent 9" xfId="509"/>
    <cellStyle name="Text" xfId="58243"/>
    <cellStyle name="Title" xfId="41" builtinId="15" customBuiltin="1"/>
    <cellStyle name="Title 10" xfId="532"/>
    <cellStyle name="Title 11" xfId="710"/>
    <cellStyle name="Title 12" xfId="1429"/>
    <cellStyle name="Title 13" xfId="1482"/>
    <cellStyle name="Title 14" xfId="4205"/>
    <cellStyle name="Title 15" xfId="4210"/>
    <cellStyle name="Title 16" xfId="7874"/>
    <cellStyle name="Title 17" xfId="7902"/>
    <cellStyle name="Title 18" xfId="15130"/>
    <cellStyle name="Title 19" xfId="18717"/>
    <cellStyle name="Title 2" xfId="86"/>
    <cellStyle name="Title 2 2" xfId="58241"/>
    <cellStyle name="Title 20" xfId="29544"/>
    <cellStyle name="Title 3" xfId="131"/>
    <cellStyle name="Title 4" xfId="183"/>
    <cellStyle name="Title 5" xfId="234"/>
    <cellStyle name="Title 6" xfId="276"/>
    <cellStyle name="Title 7" xfId="338"/>
    <cellStyle name="Title 8" xfId="410"/>
    <cellStyle name="Title 9" xfId="510"/>
    <cellStyle name="Total" xfId="42" builtinId="25" customBuiltin="1"/>
    <cellStyle name="Total 10" xfId="514"/>
    <cellStyle name="Total 11" xfId="711"/>
    <cellStyle name="Total 12" xfId="1430"/>
    <cellStyle name="Total 13" xfId="1468"/>
    <cellStyle name="Total 14" xfId="4206"/>
    <cellStyle name="Total 15" xfId="4236"/>
    <cellStyle name="Total 16" xfId="7875"/>
    <cellStyle name="Total 17" xfId="7891"/>
    <cellStyle name="Total 18" xfId="15131"/>
    <cellStyle name="Total 19" xfId="29474"/>
    <cellStyle name="Total 2" xfId="87"/>
    <cellStyle name="Total 20" xfId="29545"/>
    <cellStyle name="Total 21" xfId="58216"/>
    <cellStyle name="Total 3" xfId="132"/>
    <cellStyle name="Total 4" xfId="184"/>
    <cellStyle name="Total 5" xfId="235"/>
    <cellStyle name="Total 6" xfId="254"/>
    <cellStyle name="Total 7" xfId="339"/>
    <cellStyle name="Total 8" xfId="411"/>
    <cellStyle name="Total 9" xfId="511"/>
    <cellStyle name="Warning Text" xfId="43" builtinId="11" customBuiltin="1"/>
    <cellStyle name="Warning Text 10" xfId="573"/>
    <cellStyle name="Warning Text 11" xfId="712"/>
    <cellStyle name="Warning Text 12" xfId="1431"/>
    <cellStyle name="Warning Text 13" xfId="1458"/>
    <cellStyle name="Warning Text 14" xfId="4207"/>
    <cellStyle name="Warning Text 15" xfId="4345"/>
    <cellStyle name="Warning Text 16" xfId="7876"/>
    <cellStyle name="Warning Text 17" xfId="7882"/>
    <cellStyle name="Warning Text 18" xfId="15132"/>
    <cellStyle name="Warning Text 19" xfId="29495"/>
    <cellStyle name="Warning Text 2" xfId="88"/>
    <cellStyle name="Warning Text 20" xfId="29546"/>
    <cellStyle name="Warning Text 21" xfId="58213"/>
    <cellStyle name="Warning Text 3" xfId="133"/>
    <cellStyle name="Warning Text 4" xfId="185"/>
    <cellStyle name="Warning Text 5" xfId="236"/>
    <cellStyle name="Warning Text 6" xfId="239"/>
    <cellStyle name="Warning Text 7" xfId="340"/>
    <cellStyle name="Warning Text 8" xfId="412"/>
    <cellStyle name="Warning Text 9" xfId="51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99"/>
      <color rgb="FF99FF99"/>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86127167631222"/>
          <c:y val="6.5116353011847122E-2"/>
          <c:w val="0.79190751445086704"/>
          <c:h val="0.57674484096210465"/>
        </c:manualLayout>
      </c:layout>
      <c:barChart>
        <c:barDir val="col"/>
        <c:grouping val="clustered"/>
        <c:varyColors val="0"/>
        <c:ser>
          <c:idx val="0"/>
          <c:order val="0"/>
          <c:tx>
            <c:strRef>
              <c:f>'Bank Detail'!$A$4</c:f>
              <c:strCache>
                <c:ptCount val="1"/>
                <c:pt idx="0">
                  <c:v>Alaska</c:v>
                </c:pt>
              </c:strCache>
            </c:strRef>
          </c:tx>
          <c:spPr>
            <a:solidFill>
              <a:srgbClr val="9999FF"/>
            </a:solidFill>
            <a:ln w="12700">
              <a:solidFill>
                <a:srgbClr val="000000"/>
              </a:solidFill>
              <a:prstDash val="solid"/>
            </a:ln>
          </c:spPr>
          <c:invertIfNegative val="0"/>
          <c:val>
            <c:numRef>
              <c:f>'Bank Detail'!$B$4</c:f>
              <c:numCache>
                <c:formatCode>_("$"* #,##0_);[Red]_("$"* \(#,##0\);_("$"* "-"??_);_(@_)</c:formatCode>
                <c:ptCount val="1"/>
                <c:pt idx="0">
                  <c:v>36021201</c:v>
                </c:pt>
              </c:numCache>
            </c:numRef>
          </c:val>
          <c:extLst>
            <c:ext xmlns:c16="http://schemas.microsoft.com/office/drawing/2014/chart" uri="{C3380CC4-5D6E-409C-BE32-E72D297353CC}">
              <c16:uniqueId val="{00000000-547C-4B38-AB56-EB22B1020725}"/>
            </c:ext>
          </c:extLst>
        </c:ser>
        <c:ser>
          <c:idx val="1"/>
          <c:order val="1"/>
          <c:tx>
            <c:strRef>
              <c:f>'Bank Detail'!$A$5</c:f>
              <c:strCache>
                <c:ptCount val="1"/>
                <c:pt idx="0">
                  <c:v>Aspen</c:v>
                </c:pt>
              </c:strCache>
            </c:strRef>
          </c:tx>
          <c:spPr>
            <a:solidFill>
              <a:srgbClr val="993366"/>
            </a:solidFill>
            <a:ln w="12700">
              <a:solidFill>
                <a:srgbClr val="000000"/>
              </a:solidFill>
              <a:prstDash val="solid"/>
            </a:ln>
          </c:spPr>
          <c:invertIfNegative val="0"/>
          <c:val>
            <c:numRef>
              <c:f>'Bank Detail'!$B$5</c:f>
              <c:numCache>
                <c:formatCode>_("$"* #,##0_);[Red]_("$"* \(#,##0\);_("$"* "-"??_);_(@_)</c:formatCode>
                <c:ptCount val="1"/>
                <c:pt idx="0">
                  <c:v>44562972</c:v>
                </c:pt>
              </c:numCache>
            </c:numRef>
          </c:val>
          <c:extLst>
            <c:ext xmlns:c16="http://schemas.microsoft.com/office/drawing/2014/chart" uri="{C3380CC4-5D6E-409C-BE32-E72D297353CC}">
              <c16:uniqueId val="{00000001-547C-4B38-AB56-EB22B1020725}"/>
            </c:ext>
          </c:extLst>
        </c:ser>
        <c:ser>
          <c:idx val="2"/>
          <c:order val="2"/>
          <c:tx>
            <c:strRef>
              <c:f>'Bank Detail'!$A$6</c:f>
              <c:strCache>
                <c:ptCount val="1"/>
                <c:pt idx="0">
                  <c:v>Chicago</c:v>
                </c:pt>
              </c:strCache>
            </c:strRef>
          </c:tx>
          <c:spPr>
            <a:solidFill>
              <a:srgbClr val="FFFFCC"/>
            </a:solidFill>
            <a:ln w="12700">
              <a:solidFill>
                <a:srgbClr val="000000"/>
              </a:solidFill>
              <a:prstDash val="solid"/>
            </a:ln>
          </c:spPr>
          <c:invertIfNegative val="0"/>
          <c:val>
            <c:numRef>
              <c:f>'Bank Detail'!$B$6</c:f>
              <c:numCache>
                <c:formatCode>_("$"* #,##0_);[Red]_("$"* \(#,##0\);_("$"* "-"??_);_(@_)</c:formatCode>
                <c:ptCount val="1"/>
                <c:pt idx="0">
                  <c:v>8626351</c:v>
                </c:pt>
              </c:numCache>
            </c:numRef>
          </c:val>
          <c:extLst>
            <c:ext xmlns:c16="http://schemas.microsoft.com/office/drawing/2014/chart" uri="{C3380CC4-5D6E-409C-BE32-E72D297353CC}">
              <c16:uniqueId val="{00000002-547C-4B38-AB56-EB22B1020725}"/>
            </c:ext>
          </c:extLst>
        </c:ser>
        <c:ser>
          <c:idx val="3"/>
          <c:order val="3"/>
          <c:tx>
            <c:strRef>
              <c:f>'Bank Detail'!$A$8</c:f>
              <c:strCache>
                <c:ptCount val="1"/>
                <c:pt idx="0">
                  <c:v>Exeter</c:v>
                </c:pt>
              </c:strCache>
            </c:strRef>
          </c:tx>
          <c:spPr>
            <a:solidFill>
              <a:srgbClr val="CCFFFF"/>
            </a:solidFill>
            <a:ln w="12700">
              <a:solidFill>
                <a:srgbClr val="000000"/>
              </a:solidFill>
              <a:prstDash val="solid"/>
            </a:ln>
          </c:spPr>
          <c:invertIfNegative val="0"/>
          <c:val>
            <c:numRef>
              <c:f>'Bank Detail'!$B$8</c:f>
              <c:numCache>
                <c:formatCode>_("$"* #,##0_);[Red]_("$"* \(#,##0\);_("$"* "-"??_);_(@_)</c:formatCode>
                <c:ptCount val="1"/>
                <c:pt idx="0">
                  <c:v>41280955</c:v>
                </c:pt>
              </c:numCache>
            </c:numRef>
          </c:val>
          <c:extLst>
            <c:ext xmlns:c16="http://schemas.microsoft.com/office/drawing/2014/chart" uri="{C3380CC4-5D6E-409C-BE32-E72D297353CC}">
              <c16:uniqueId val="{00000003-547C-4B38-AB56-EB22B1020725}"/>
            </c:ext>
          </c:extLst>
        </c:ser>
        <c:ser>
          <c:idx val="4"/>
          <c:order val="4"/>
          <c:tx>
            <c:strRef>
              <c:f>'Bank Detail'!$A$9</c:f>
              <c:strCache>
                <c:ptCount val="1"/>
                <c:pt idx="0">
                  <c:v>Gateway</c:v>
                </c:pt>
              </c:strCache>
            </c:strRef>
          </c:tx>
          <c:spPr>
            <a:solidFill>
              <a:srgbClr val="660066"/>
            </a:solidFill>
            <a:ln w="12700">
              <a:solidFill>
                <a:srgbClr val="000000"/>
              </a:solidFill>
              <a:prstDash val="solid"/>
            </a:ln>
          </c:spPr>
          <c:invertIfNegative val="0"/>
          <c:val>
            <c:numRef>
              <c:f>'Bank Detail'!$B$9</c:f>
              <c:numCache>
                <c:formatCode>_("$"* #,##0_);[Red]_("$"* \(#,##0\);_("$"* "-"??_);_(@_)</c:formatCode>
                <c:ptCount val="1"/>
                <c:pt idx="0">
                  <c:v>9020368</c:v>
                </c:pt>
              </c:numCache>
            </c:numRef>
          </c:val>
          <c:extLst>
            <c:ext xmlns:c16="http://schemas.microsoft.com/office/drawing/2014/chart" uri="{C3380CC4-5D6E-409C-BE32-E72D297353CC}">
              <c16:uniqueId val="{00000004-547C-4B38-AB56-EB22B1020725}"/>
            </c:ext>
          </c:extLst>
        </c:ser>
        <c:ser>
          <c:idx val="5"/>
          <c:order val="5"/>
          <c:tx>
            <c:strRef>
              <c:f>'Bank Detail'!$A$10</c:f>
              <c:strCache>
                <c:ptCount val="1"/>
                <c:pt idx="0">
                  <c:v>Gotham City</c:v>
                </c:pt>
              </c:strCache>
            </c:strRef>
          </c:tx>
          <c:spPr>
            <a:solidFill>
              <a:srgbClr val="FF8080"/>
            </a:solidFill>
            <a:ln w="12700">
              <a:solidFill>
                <a:srgbClr val="000000"/>
              </a:solidFill>
              <a:prstDash val="solid"/>
            </a:ln>
          </c:spPr>
          <c:invertIfNegative val="0"/>
          <c:val>
            <c:numRef>
              <c:f>'Bank Detail'!$B$10</c:f>
              <c:numCache>
                <c:formatCode>_("$"* #,##0_);[Red]_("$"* \(#,##0\);_("$"* "-"??_);_(@_)</c:formatCode>
                <c:ptCount val="1"/>
                <c:pt idx="0">
                  <c:v>16169461</c:v>
                </c:pt>
              </c:numCache>
            </c:numRef>
          </c:val>
          <c:extLst>
            <c:ext xmlns:c16="http://schemas.microsoft.com/office/drawing/2014/chart" uri="{C3380CC4-5D6E-409C-BE32-E72D297353CC}">
              <c16:uniqueId val="{00000005-547C-4B38-AB56-EB22B1020725}"/>
            </c:ext>
          </c:extLst>
        </c:ser>
        <c:ser>
          <c:idx val="6"/>
          <c:order val="6"/>
          <c:tx>
            <c:strRef>
              <c:f>'Bank Detail'!$A$11</c:f>
              <c:strCache>
                <c:ptCount val="1"/>
                <c:pt idx="0">
                  <c:v>Greenville</c:v>
                </c:pt>
              </c:strCache>
            </c:strRef>
          </c:tx>
          <c:spPr>
            <a:solidFill>
              <a:srgbClr val="0066CC"/>
            </a:solidFill>
            <a:ln w="12700">
              <a:solidFill>
                <a:srgbClr val="000000"/>
              </a:solidFill>
              <a:prstDash val="solid"/>
            </a:ln>
          </c:spPr>
          <c:invertIfNegative val="0"/>
          <c:val>
            <c:numRef>
              <c:f>'Bank Detail'!$B$11</c:f>
              <c:numCache>
                <c:formatCode>_("$"* #,##0_);[Red]_("$"* \(#,##0\);_("$"* "-"??_);_(@_)</c:formatCode>
                <c:ptCount val="1"/>
                <c:pt idx="0">
                  <c:v>12734113.75</c:v>
                </c:pt>
              </c:numCache>
            </c:numRef>
          </c:val>
          <c:extLst>
            <c:ext xmlns:c16="http://schemas.microsoft.com/office/drawing/2014/chart" uri="{C3380CC4-5D6E-409C-BE32-E72D297353CC}">
              <c16:uniqueId val="{00000006-547C-4B38-AB56-EB22B1020725}"/>
            </c:ext>
          </c:extLst>
        </c:ser>
        <c:ser>
          <c:idx val="7"/>
          <c:order val="7"/>
          <c:tx>
            <c:strRef>
              <c:f>'Bank Detail'!$A$12</c:f>
              <c:strCache>
                <c:ptCount val="1"/>
                <c:pt idx="0">
                  <c:v>Hoboken</c:v>
                </c:pt>
              </c:strCache>
            </c:strRef>
          </c:tx>
          <c:spPr>
            <a:solidFill>
              <a:srgbClr val="CCCCFF"/>
            </a:solidFill>
            <a:ln w="12700">
              <a:solidFill>
                <a:srgbClr val="000000"/>
              </a:solidFill>
              <a:prstDash val="solid"/>
            </a:ln>
          </c:spPr>
          <c:invertIfNegative val="0"/>
          <c:val>
            <c:numRef>
              <c:f>'Bank Detail'!$B$12</c:f>
              <c:numCache>
                <c:formatCode>_("$"* #,##0_);[Red]_("$"* \(#,##0\);_("$"* "-"??_);_(@_)</c:formatCode>
                <c:ptCount val="1"/>
                <c:pt idx="0">
                  <c:v>9720332</c:v>
                </c:pt>
              </c:numCache>
            </c:numRef>
          </c:val>
          <c:extLst>
            <c:ext xmlns:c16="http://schemas.microsoft.com/office/drawing/2014/chart" uri="{C3380CC4-5D6E-409C-BE32-E72D297353CC}">
              <c16:uniqueId val="{00000007-547C-4B38-AB56-EB22B1020725}"/>
            </c:ext>
          </c:extLst>
        </c:ser>
        <c:ser>
          <c:idx val="8"/>
          <c:order val="8"/>
          <c:tx>
            <c:strRef>
              <c:f>'Bank Detail'!$A$13</c:f>
              <c:strCache>
                <c:ptCount val="1"/>
                <c:pt idx="0">
                  <c:v>Los Angeles</c:v>
                </c:pt>
              </c:strCache>
            </c:strRef>
          </c:tx>
          <c:spPr>
            <a:solidFill>
              <a:srgbClr val="000080"/>
            </a:solidFill>
            <a:ln w="12700">
              <a:solidFill>
                <a:srgbClr val="000000"/>
              </a:solidFill>
              <a:prstDash val="solid"/>
            </a:ln>
          </c:spPr>
          <c:invertIfNegative val="0"/>
          <c:val>
            <c:numRef>
              <c:f>'Bank Detail'!$B$13</c:f>
              <c:numCache>
                <c:formatCode>_("$"* #,##0_);[Red]_("$"* \(#,##0\);_("$"* "-"??_);_(@_)</c:formatCode>
                <c:ptCount val="1"/>
                <c:pt idx="0">
                  <c:v>29388610</c:v>
                </c:pt>
              </c:numCache>
            </c:numRef>
          </c:val>
          <c:extLst>
            <c:ext xmlns:c16="http://schemas.microsoft.com/office/drawing/2014/chart" uri="{C3380CC4-5D6E-409C-BE32-E72D297353CC}">
              <c16:uniqueId val="{00000008-547C-4B38-AB56-EB22B1020725}"/>
            </c:ext>
          </c:extLst>
        </c:ser>
        <c:ser>
          <c:idx val="9"/>
          <c:order val="9"/>
          <c:tx>
            <c:strRef>
              <c:f>'Bank Detail'!$A$20</c:f>
              <c:strCache>
                <c:ptCount val="1"/>
                <c:pt idx="0">
                  <c:v>Plum Island</c:v>
                </c:pt>
              </c:strCache>
            </c:strRef>
          </c:tx>
          <c:spPr>
            <a:solidFill>
              <a:srgbClr val="FF00FF"/>
            </a:solidFill>
            <a:ln w="12700">
              <a:solidFill>
                <a:srgbClr val="000000"/>
              </a:solidFill>
              <a:prstDash val="solid"/>
            </a:ln>
          </c:spPr>
          <c:invertIfNegative val="0"/>
          <c:val>
            <c:numRef>
              <c:f>'Bank Detail'!$B$20</c:f>
              <c:numCache>
                <c:formatCode>_("$"* #,##0_);[Red]_("$"* \(#,##0\);_("$"* "-"??_);_(@_)</c:formatCode>
                <c:ptCount val="1"/>
                <c:pt idx="0">
                  <c:v>57607114</c:v>
                </c:pt>
              </c:numCache>
            </c:numRef>
          </c:val>
          <c:extLst>
            <c:ext xmlns:c16="http://schemas.microsoft.com/office/drawing/2014/chart" uri="{C3380CC4-5D6E-409C-BE32-E72D297353CC}">
              <c16:uniqueId val="{00000009-547C-4B38-AB56-EB22B1020725}"/>
            </c:ext>
          </c:extLst>
        </c:ser>
        <c:ser>
          <c:idx val="10"/>
          <c:order val="10"/>
          <c:tx>
            <c:strRef>
              <c:f>'Bank Detail'!$A$17</c:f>
              <c:strCache>
                <c:ptCount val="1"/>
                <c:pt idx="0">
                  <c:v>New York</c:v>
                </c:pt>
              </c:strCache>
            </c:strRef>
          </c:tx>
          <c:spPr>
            <a:solidFill>
              <a:srgbClr val="FFFF00"/>
            </a:solidFill>
            <a:ln w="12700">
              <a:solidFill>
                <a:srgbClr val="000000"/>
              </a:solidFill>
              <a:prstDash val="solid"/>
            </a:ln>
          </c:spPr>
          <c:invertIfNegative val="0"/>
          <c:val>
            <c:numRef>
              <c:f>'Bank Detail'!$B$17</c:f>
              <c:numCache>
                <c:formatCode>_("$"* #,##0_);[Red]_("$"* \(#,##0\);_("$"* "-"??_);_(@_)</c:formatCode>
                <c:ptCount val="1"/>
                <c:pt idx="0">
                  <c:v>34493595</c:v>
                </c:pt>
              </c:numCache>
            </c:numRef>
          </c:val>
          <c:extLst>
            <c:ext xmlns:c16="http://schemas.microsoft.com/office/drawing/2014/chart" uri="{C3380CC4-5D6E-409C-BE32-E72D297353CC}">
              <c16:uniqueId val="{0000000A-547C-4B38-AB56-EB22B1020725}"/>
            </c:ext>
          </c:extLst>
        </c:ser>
        <c:ser>
          <c:idx val="11"/>
          <c:order val="11"/>
          <c:tx>
            <c:strRef>
              <c:f>'Bank Detail'!$A$7</c:f>
              <c:strCache>
                <c:ptCount val="1"/>
                <c:pt idx="0">
                  <c:v>Columbus</c:v>
                </c:pt>
              </c:strCache>
            </c:strRef>
          </c:tx>
          <c:spPr>
            <a:solidFill>
              <a:srgbClr val="00FFFF"/>
            </a:solidFill>
            <a:ln w="12700">
              <a:solidFill>
                <a:srgbClr val="000000"/>
              </a:solidFill>
              <a:prstDash val="solid"/>
            </a:ln>
          </c:spPr>
          <c:invertIfNegative val="0"/>
          <c:val>
            <c:numRef>
              <c:f>'Bank Detail'!$B$7</c:f>
              <c:numCache>
                <c:formatCode>_("$"* #,##0_);[Red]_("$"* \(#,##0\);_("$"* "-"??_);_(@_)</c:formatCode>
                <c:ptCount val="1"/>
                <c:pt idx="0">
                  <c:v>32921188</c:v>
                </c:pt>
              </c:numCache>
            </c:numRef>
          </c:val>
          <c:extLst>
            <c:ext xmlns:c16="http://schemas.microsoft.com/office/drawing/2014/chart" uri="{C3380CC4-5D6E-409C-BE32-E72D297353CC}">
              <c16:uniqueId val="{0000000B-547C-4B38-AB56-EB22B1020725}"/>
            </c:ext>
          </c:extLst>
        </c:ser>
        <c:ser>
          <c:idx val="12"/>
          <c:order val="12"/>
          <c:tx>
            <c:strRef>
              <c:f>'Bank Detail'!$A$14</c:f>
              <c:strCache>
                <c:ptCount val="1"/>
                <c:pt idx="0">
                  <c:v>Mansfield</c:v>
                </c:pt>
              </c:strCache>
            </c:strRef>
          </c:tx>
          <c:spPr>
            <a:solidFill>
              <a:srgbClr val="800080"/>
            </a:solidFill>
            <a:ln w="12700">
              <a:solidFill>
                <a:srgbClr val="000000"/>
              </a:solidFill>
              <a:prstDash val="solid"/>
            </a:ln>
          </c:spPr>
          <c:invertIfNegative val="0"/>
          <c:val>
            <c:numRef>
              <c:f>'Bank Detail'!$B$14</c:f>
              <c:numCache>
                <c:formatCode>_("$"* #,##0_);[Red]_("$"* \(#,##0\);_("$"* "-"??_);_(@_)</c:formatCode>
                <c:ptCount val="1"/>
                <c:pt idx="0">
                  <c:v>11289825</c:v>
                </c:pt>
              </c:numCache>
            </c:numRef>
          </c:val>
          <c:extLst>
            <c:ext xmlns:c16="http://schemas.microsoft.com/office/drawing/2014/chart" uri="{C3380CC4-5D6E-409C-BE32-E72D297353CC}">
              <c16:uniqueId val="{0000000C-547C-4B38-AB56-EB22B1020725}"/>
            </c:ext>
          </c:extLst>
        </c:ser>
        <c:ser>
          <c:idx val="13"/>
          <c:order val="13"/>
          <c:tx>
            <c:strRef>
              <c:f>'Bank Detail'!$A$15</c:f>
              <c:strCache>
                <c:ptCount val="1"/>
                <c:pt idx="0">
                  <c:v>Middlesex</c:v>
                </c:pt>
              </c:strCache>
            </c:strRef>
          </c:tx>
          <c:spPr>
            <a:solidFill>
              <a:srgbClr val="800000"/>
            </a:solidFill>
            <a:ln w="12700">
              <a:solidFill>
                <a:srgbClr val="000000"/>
              </a:solidFill>
              <a:prstDash val="solid"/>
            </a:ln>
          </c:spPr>
          <c:invertIfNegative val="0"/>
          <c:val>
            <c:numRef>
              <c:f>'Bank Detail'!$B$15</c:f>
              <c:numCache>
                <c:formatCode>_("$"* #,##0_);[Red]_("$"* \(#,##0\);_("$"* "-"??_);_(@_)</c:formatCode>
                <c:ptCount val="1"/>
                <c:pt idx="0">
                  <c:v>3189119</c:v>
                </c:pt>
              </c:numCache>
            </c:numRef>
          </c:val>
          <c:extLst>
            <c:ext xmlns:c16="http://schemas.microsoft.com/office/drawing/2014/chart" uri="{C3380CC4-5D6E-409C-BE32-E72D297353CC}">
              <c16:uniqueId val="{0000000D-547C-4B38-AB56-EB22B1020725}"/>
            </c:ext>
          </c:extLst>
        </c:ser>
        <c:ser>
          <c:idx val="14"/>
          <c:order val="14"/>
          <c:tx>
            <c:strRef>
              <c:f>'Bank Detail'!$A$16</c:f>
              <c:strCache>
                <c:ptCount val="1"/>
                <c:pt idx="0">
                  <c:v>Mudville</c:v>
                </c:pt>
              </c:strCache>
            </c:strRef>
          </c:tx>
          <c:spPr>
            <a:solidFill>
              <a:srgbClr val="008080"/>
            </a:solidFill>
            <a:ln w="12700">
              <a:solidFill>
                <a:srgbClr val="000000"/>
              </a:solidFill>
              <a:prstDash val="solid"/>
            </a:ln>
          </c:spPr>
          <c:invertIfNegative val="0"/>
          <c:val>
            <c:numRef>
              <c:f>'Bank Detail'!$B$16</c:f>
              <c:numCache>
                <c:formatCode>_("$"* #,##0_);[Red]_("$"* \(#,##0\);_("$"* "-"??_);_(@_)</c:formatCode>
                <c:ptCount val="1"/>
                <c:pt idx="0">
                  <c:v>27129205</c:v>
                </c:pt>
              </c:numCache>
            </c:numRef>
          </c:val>
          <c:extLst>
            <c:ext xmlns:c16="http://schemas.microsoft.com/office/drawing/2014/chart" uri="{C3380CC4-5D6E-409C-BE32-E72D297353CC}">
              <c16:uniqueId val="{0000000E-547C-4B38-AB56-EB22B1020725}"/>
            </c:ext>
          </c:extLst>
        </c:ser>
        <c:ser>
          <c:idx val="15"/>
          <c:order val="15"/>
          <c:tx>
            <c:strRef>
              <c:f>'Bank Detail'!$A$18</c:f>
              <c:strCache>
                <c:ptCount val="1"/>
                <c:pt idx="0">
                  <c:v>Palo Alto</c:v>
                </c:pt>
              </c:strCache>
            </c:strRef>
          </c:tx>
          <c:spPr>
            <a:solidFill>
              <a:srgbClr val="0000FF"/>
            </a:solidFill>
            <a:ln w="12700">
              <a:solidFill>
                <a:srgbClr val="000000"/>
              </a:solidFill>
              <a:prstDash val="solid"/>
            </a:ln>
          </c:spPr>
          <c:invertIfNegative val="0"/>
          <c:val>
            <c:numRef>
              <c:f>'Bank Detail'!$B$18</c:f>
              <c:numCache>
                <c:formatCode>_("$"* #,##0_);[Red]_("$"* \(#,##0\);_("$"* "-"??_);_(@_)</c:formatCode>
                <c:ptCount val="1"/>
                <c:pt idx="0">
                  <c:v>23027257</c:v>
                </c:pt>
              </c:numCache>
            </c:numRef>
          </c:val>
          <c:extLst>
            <c:ext xmlns:c16="http://schemas.microsoft.com/office/drawing/2014/chart" uri="{C3380CC4-5D6E-409C-BE32-E72D297353CC}">
              <c16:uniqueId val="{0000000F-547C-4B38-AB56-EB22B1020725}"/>
            </c:ext>
          </c:extLst>
        </c:ser>
        <c:ser>
          <c:idx val="16"/>
          <c:order val="16"/>
          <c:tx>
            <c:strRef>
              <c:f>'Bank Detail'!$A$19</c:f>
              <c:strCache>
                <c:ptCount val="1"/>
                <c:pt idx="0">
                  <c:v>Pismo Beach</c:v>
                </c:pt>
              </c:strCache>
            </c:strRef>
          </c:tx>
          <c:spPr>
            <a:solidFill>
              <a:srgbClr val="00CCFF"/>
            </a:solidFill>
            <a:ln w="12700">
              <a:solidFill>
                <a:srgbClr val="000000"/>
              </a:solidFill>
              <a:prstDash val="solid"/>
            </a:ln>
          </c:spPr>
          <c:invertIfNegative val="0"/>
          <c:val>
            <c:numRef>
              <c:f>'Bank Detail'!$B$19</c:f>
              <c:numCache>
                <c:formatCode>_("$"* #,##0_);[Red]_("$"* \(#,##0\);_("$"* "-"??_);_(@_)</c:formatCode>
                <c:ptCount val="1"/>
                <c:pt idx="0">
                  <c:v>30538202</c:v>
                </c:pt>
              </c:numCache>
            </c:numRef>
          </c:val>
          <c:extLst>
            <c:ext xmlns:c16="http://schemas.microsoft.com/office/drawing/2014/chart" uri="{C3380CC4-5D6E-409C-BE32-E72D297353CC}">
              <c16:uniqueId val="{00000010-547C-4B38-AB56-EB22B1020725}"/>
            </c:ext>
          </c:extLst>
        </c:ser>
        <c:ser>
          <c:idx val="17"/>
          <c:order val="17"/>
          <c:tx>
            <c:strRef>
              <c:f>'Bank Detail'!$A$21</c:f>
              <c:strCache>
                <c:ptCount val="1"/>
                <c:pt idx="0">
                  <c:v>Rock Island</c:v>
                </c:pt>
              </c:strCache>
            </c:strRef>
          </c:tx>
          <c:spPr>
            <a:solidFill>
              <a:srgbClr val="CCFFFF"/>
            </a:solidFill>
            <a:ln w="12700">
              <a:solidFill>
                <a:srgbClr val="000000"/>
              </a:solidFill>
              <a:prstDash val="solid"/>
            </a:ln>
          </c:spPr>
          <c:invertIfNegative val="0"/>
          <c:val>
            <c:numRef>
              <c:f>'Bank Detail'!$B$21</c:f>
              <c:numCache>
                <c:formatCode>_("$"* #,##0_);[Red]_("$"* \(#,##0\);_("$"* "-"??_);_(@_)</c:formatCode>
                <c:ptCount val="1"/>
                <c:pt idx="0">
                  <c:v>3010196</c:v>
                </c:pt>
              </c:numCache>
            </c:numRef>
          </c:val>
          <c:extLst>
            <c:ext xmlns:c16="http://schemas.microsoft.com/office/drawing/2014/chart" uri="{C3380CC4-5D6E-409C-BE32-E72D297353CC}">
              <c16:uniqueId val="{00000011-547C-4B38-AB56-EB22B1020725}"/>
            </c:ext>
          </c:extLst>
        </c:ser>
        <c:ser>
          <c:idx val="18"/>
          <c:order val="18"/>
          <c:tx>
            <c:strRef>
              <c:f>'Bank Detail'!$A$22</c:f>
              <c:strCache>
                <c:ptCount val="1"/>
                <c:pt idx="0">
                  <c:v>San Jose</c:v>
                </c:pt>
              </c:strCache>
            </c:strRef>
          </c:tx>
          <c:spPr>
            <a:solidFill>
              <a:srgbClr val="CCFFCC"/>
            </a:solidFill>
            <a:ln w="12700">
              <a:solidFill>
                <a:srgbClr val="000000"/>
              </a:solidFill>
              <a:prstDash val="solid"/>
            </a:ln>
          </c:spPr>
          <c:invertIfNegative val="0"/>
          <c:val>
            <c:numRef>
              <c:f>'Bank Detail'!$B$22</c:f>
              <c:numCache>
                <c:formatCode>_("$"* #,##0_);[Red]_("$"* \(#,##0\);_("$"* "-"??_);_(@_)</c:formatCode>
                <c:ptCount val="1"/>
                <c:pt idx="0">
                  <c:v>2475249</c:v>
                </c:pt>
              </c:numCache>
            </c:numRef>
          </c:val>
          <c:extLst>
            <c:ext xmlns:c16="http://schemas.microsoft.com/office/drawing/2014/chart" uri="{C3380CC4-5D6E-409C-BE32-E72D297353CC}">
              <c16:uniqueId val="{00000012-547C-4B38-AB56-EB22B1020725}"/>
            </c:ext>
          </c:extLst>
        </c:ser>
        <c:ser>
          <c:idx val="19"/>
          <c:order val="19"/>
          <c:tx>
            <c:strRef>
              <c:f>'Bank Detail'!$A$23</c:f>
              <c:strCache>
                <c:ptCount val="1"/>
                <c:pt idx="0">
                  <c:v>Thunder Bay</c:v>
                </c:pt>
              </c:strCache>
            </c:strRef>
          </c:tx>
          <c:spPr>
            <a:solidFill>
              <a:srgbClr val="FFFF99"/>
            </a:solidFill>
            <a:ln w="12700">
              <a:solidFill>
                <a:srgbClr val="000000"/>
              </a:solidFill>
              <a:prstDash val="solid"/>
            </a:ln>
          </c:spPr>
          <c:invertIfNegative val="0"/>
          <c:val>
            <c:numRef>
              <c:f>'Bank Detail'!$B$23</c:f>
              <c:numCache>
                <c:formatCode>_("$"* #,##0_);[Red]_("$"* \(#,##0\);_("$"* "-"??_);_(@_)</c:formatCode>
                <c:ptCount val="1"/>
                <c:pt idx="0">
                  <c:v>8565585</c:v>
                </c:pt>
              </c:numCache>
            </c:numRef>
          </c:val>
          <c:extLst>
            <c:ext xmlns:c16="http://schemas.microsoft.com/office/drawing/2014/chart" uri="{C3380CC4-5D6E-409C-BE32-E72D297353CC}">
              <c16:uniqueId val="{00000013-547C-4B38-AB56-EB22B1020725}"/>
            </c:ext>
          </c:extLst>
        </c:ser>
        <c:ser>
          <c:idx val="20"/>
          <c:order val="20"/>
          <c:tx>
            <c:strRef>
              <c:f>'Bank Detail'!$A$24</c:f>
              <c:strCache>
                <c:ptCount val="1"/>
                <c:pt idx="0">
                  <c:v>Virginia</c:v>
                </c:pt>
              </c:strCache>
            </c:strRef>
          </c:tx>
          <c:spPr>
            <a:solidFill>
              <a:srgbClr val="99CCFF"/>
            </a:solidFill>
            <a:ln w="12700">
              <a:solidFill>
                <a:srgbClr val="000000"/>
              </a:solidFill>
              <a:prstDash val="solid"/>
            </a:ln>
          </c:spPr>
          <c:invertIfNegative val="0"/>
          <c:val>
            <c:numRef>
              <c:f>'Bank Detail'!$B$24</c:f>
              <c:numCache>
                <c:formatCode>_("$"* #,##0_);[Red]_("$"* \(#,##0\);_("$"* "-"??_);_(@_)</c:formatCode>
                <c:ptCount val="1"/>
                <c:pt idx="0">
                  <c:v>22710611</c:v>
                </c:pt>
              </c:numCache>
            </c:numRef>
          </c:val>
          <c:extLst>
            <c:ext xmlns:c16="http://schemas.microsoft.com/office/drawing/2014/chart" uri="{C3380CC4-5D6E-409C-BE32-E72D297353CC}">
              <c16:uniqueId val="{00000014-547C-4B38-AB56-EB22B1020725}"/>
            </c:ext>
          </c:extLst>
        </c:ser>
        <c:ser>
          <c:idx val="21"/>
          <c:order val="21"/>
          <c:tx>
            <c:strRef>
              <c:f>'Bank Detail'!$A$25</c:f>
              <c:strCache>
                <c:ptCount val="1"/>
                <c:pt idx="0">
                  <c:v>Waikiki</c:v>
                </c:pt>
              </c:strCache>
            </c:strRef>
          </c:tx>
          <c:spPr>
            <a:solidFill>
              <a:srgbClr val="FF99CC"/>
            </a:solidFill>
            <a:ln w="12700">
              <a:solidFill>
                <a:srgbClr val="000000"/>
              </a:solidFill>
              <a:prstDash val="solid"/>
            </a:ln>
          </c:spPr>
          <c:invertIfNegative val="0"/>
          <c:val>
            <c:numRef>
              <c:f>'Bank Detail'!$B$25</c:f>
              <c:numCache>
                <c:formatCode>_("$"* #,##0_);[Red]_("$"* \(#,##0\);_("$"* "-"??_);_(@_)</c:formatCode>
                <c:ptCount val="1"/>
                <c:pt idx="0">
                  <c:v>68848096</c:v>
                </c:pt>
              </c:numCache>
            </c:numRef>
          </c:val>
          <c:extLst>
            <c:ext xmlns:c16="http://schemas.microsoft.com/office/drawing/2014/chart" uri="{C3380CC4-5D6E-409C-BE32-E72D297353CC}">
              <c16:uniqueId val="{00000015-547C-4B38-AB56-EB22B1020725}"/>
            </c:ext>
          </c:extLst>
        </c:ser>
        <c:ser>
          <c:idx val="22"/>
          <c:order val="22"/>
          <c:tx>
            <c:strRef>
              <c:f>'Bank Detail'!$A$26</c:f>
              <c:strCache>
                <c:ptCount val="1"/>
                <c:pt idx="0">
                  <c:v>West Oakland</c:v>
                </c:pt>
              </c:strCache>
            </c:strRef>
          </c:tx>
          <c:spPr>
            <a:solidFill>
              <a:srgbClr val="CC99FF"/>
            </a:solidFill>
            <a:ln w="12700">
              <a:solidFill>
                <a:srgbClr val="000000"/>
              </a:solidFill>
              <a:prstDash val="solid"/>
            </a:ln>
          </c:spPr>
          <c:invertIfNegative val="0"/>
          <c:val>
            <c:numRef>
              <c:f>'Bank Detail'!$B$26</c:f>
              <c:numCache>
                <c:formatCode>_("$"* #,##0_);[Red]_("$"* \(#,##0\);_("$"* "-"??_);_(@_)</c:formatCode>
                <c:ptCount val="1"/>
                <c:pt idx="0">
                  <c:v>34853670</c:v>
                </c:pt>
              </c:numCache>
            </c:numRef>
          </c:val>
          <c:extLst>
            <c:ext xmlns:c16="http://schemas.microsoft.com/office/drawing/2014/chart" uri="{C3380CC4-5D6E-409C-BE32-E72D297353CC}">
              <c16:uniqueId val="{00000016-547C-4B38-AB56-EB22B1020725}"/>
            </c:ext>
          </c:extLst>
        </c:ser>
        <c:ser>
          <c:idx val="23"/>
          <c:order val="23"/>
          <c:tx>
            <c:strRef>
              <c:f>'Bank Detail'!$A$27</c:f>
              <c:strCache>
                <c:ptCount val="1"/>
                <c:pt idx="0">
                  <c:v>Williamsburg</c:v>
                </c:pt>
              </c:strCache>
            </c:strRef>
          </c:tx>
          <c:spPr>
            <a:solidFill>
              <a:srgbClr val="E3E3E3"/>
            </a:solidFill>
            <a:ln w="12700">
              <a:solidFill>
                <a:srgbClr val="000000"/>
              </a:solidFill>
              <a:prstDash val="solid"/>
            </a:ln>
          </c:spPr>
          <c:invertIfNegative val="0"/>
          <c:val>
            <c:numRef>
              <c:f>'Bank Detail'!$B$27</c:f>
              <c:numCache>
                <c:formatCode>_("$"* #,##0_);[Red]_("$"* \(#,##0\);_("$"* "-"??_);_(@_)</c:formatCode>
                <c:ptCount val="1"/>
                <c:pt idx="0">
                  <c:v>71121058.950000003</c:v>
                </c:pt>
              </c:numCache>
            </c:numRef>
          </c:val>
          <c:extLst>
            <c:ext xmlns:c16="http://schemas.microsoft.com/office/drawing/2014/chart" uri="{C3380CC4-5D6E-409C-BE32-E72D297353CC}">
              <c16:uniqueId val="{00000017-547C-4B38-AB56-EB22B1020725}"/>
            </c:ext>
          </c:extLst>
        </c:ser>
        <c:dLbls>
          <c:showLegendKey val="0"/>
          <c:showVal val="0"/>
          <c:showCatName val="0"/>
          <c:showSerName val="0"/>
          <c:showPercent val="0"/>
          <c:showBubbleSize val="0"/>
        </c:dLbls>
        <c:gapWidth val="150"/>
        <c:axId val="100625024"/>
        <c:axId val="100655488"/>
      </c:barChart>
      <c:catAx>
        <c:axId val="100625024"/>
        <c:scaling>
          <c:orientation val="minMax"/>
        </c:scaling>
        <c:delete val="1"/>
        <c:axPos val="b"/>
        <c:majorTickMark val="out"/>
        <c:minorTickMark val="none"/>
        <c:tickLblPos val="none"/>
        <c:crossAx val="100655488"/>
        <c:crosses val="autoZero"/>
        <c:auto val="1"/>
        <c:lblAlgn val="ctr"/>
        <c:lblOffset val="100"/>
        <c:noMultiLvlLbl val="0"/>
      </c:catAx>
      <c:valAx>
        <c:axId val="100655488"/>
        <c:scaling>
          <c:orientation val="minMax"/>
        </c:scaling>
        <c:delete val="0"/>
        <c:axPos val="l"/>
        <c:majorGridlines>
          <c:spPr>
            <a:ln w="3175">
              <a:solidFill>
                <a:srgbClr val="000000"/>
              </a:solidFill>
              <a:prstDash val="solid"/>
            </a:ln>
          </c:spPr>
        </c:majorGridlines>
        <c:numFmt formatCode="_(&quot;$&quot;* #,##0_);[Red]_(&quot;$&quot;* \(#,##0\);_(&quot;$&quot;* &quot;-&quot;??_);_(@_)"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00625024"/>
        <c:crosses val="autoZero"/>
        <c:crossBetween val="between"/>
      </c:valAx>
      <c:spPr>
        <a:solidFill>
          <a:srgbClr val="C0C0C0"/>
        </a:solidFill>
        <a:ln w="12700">
          <a:solidFill>
            <a:srgbClr val="808080"/>
          </a:solidFill>
          <a:prstDash val="solid"/>
        </a:ln>
      </c:spPr>
    </c:plotArea>
    <c:legend>
      <c:legendPos val="b"/>
      <c:layout>
        <c:manualLayout>
          <c:xMode val="edge"/>
          <c:yMode val="edge"/>
          <c:x val="6.0693641618497114E-2"/>
          <c:y val="0.69767521084121875"/>
          <c:w val="0.87716763005780363"/>
          <c:h val="0.28604683644489981"/>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verticalDpi="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86127167631214"/>
          <c:y val="6.5116353011847122E-2"/>
          <c:w val="0.79190751445086704"/>
          <c:h val="0.57674484096210465"/>
        </c:manualLayout>
      </c:layout>
      <c:barChart>
        <c:barDir val="col"/>
        <c:grouping val="clustered"/>
        <c:varyColors val="0"/>
        <c:ser>
          <c:idx val="0"/>
          <c:order val="0"/>
          <c:tx>
            <c:strRef>
              <c:f>'Bank Detail'!$A$4</c:f>
              <c:strCache>
                <c:ptCount val="1"/>
                <c:pt idx="0">
                  <c:v>Alaska</c:v>
                </c:pt>
              </c:strCache>
            </c:strRef>
          </c:tx>
          <c:spPr>
            <a:solidFill>
              <a:srgbClr val="9999FF"/>
            </a:solidFill>
            <a:ln w="12700">
              <a:solidFill>
                <a:srgbClr val="000000"/>
              </a:solidFill>
              <a:prstDash val="solid"/>
            </a:ln>
          </c:spPr>
          <c:invertIfNegative val="0"/>
          <c:val>
            <c:numRef>
              <c:f>'Bank Detail'!$B$4</c:f>
              <c:numCache>
                <c:formatCode>_("$"* #,##0_);[Red]_("$"* \(#,##0\);_("$"* "-"??_);_(@_)</c:formatCode>
                <c:ptCount val="1"/>
                <c:pt idx="0">
                  <c:v>36021201</c:v>
                </c:pt>
              </c:numCache>
            </c:numRef>
          </c:val>
          <c:extLst>
            <c:ext xmlns:c16="http://schemas.microsoft.com/office/drawing/2014/chart" uri="{C3380CC4-5D6E-409C-BE32-E72D297353CC}">
              <c16:uniqueId val="{00000000-83A4-46E8-AC85-765DACE31C1D}"/>
            </c:ext>
          </c:extLst>
        </c:ser>
        <c:ser>
          <c:idx val="1"/>
          <c:order val="1"/>
          <c:tx>
            <c:strRef>
              <c:f>'Bank Detail'!$A$5</c:f>
              <c:strCache>
                <c:ptCount val="1"/>
                <c:pt idx="0">
                  <c:v>Aspen</c:v>
                </c:pt>
              </c:strCache>
            </c:strRef>
          </c:tx>
          <c:spPr>
            <a:solidFill>
              <a:srgbClr val="993366"/>
            </a:solidFill>
            <a:ln w="12700">
              <a:solidFill>
                <a:srgbClr val="000000"/>
              </a:solidFill>
              <a:prstDash val="solid"/>
            </a:ln>
          </c:spPr>
          <c:invertIfNegative val="0"/>
          <c:val>
            <c:numRef>
              <c:f>'Bank Detail'!$B$5</c:f>
              <c:numCache>
                <c:formatCode>_("$"* #,##0_);[Red]_("$"* \(#,##0\);_("$"* "-"??_);_(@_)</c:formatCode>
                <c:ptCount val="1"/>
                <c:pt idx="0">
                  <c:v>44562972</c:v>
                </c:pt>
              </c:numCache>
            </c:numRef>
          </c:val>
          <c:extLst>
            <c:ext xmlns:c16="http://schemas.microsoft.com/office/drawing/2014/chart" uri="{C3380CC4-5D6E-409C-BE32-E72D297353CC}">
              <c16:uniqueId val="{00000001-83A4-46E8-AC85-765DACE31C1D}"/>
            </c:ext>
          </c:extLst>
        </c:ser>
        <c:ser>
          <c:idx val="2"/>
          <c:order val="2"/>
          <c:tx>
            <c:strRef>
              <c:f>'Bank Detail'!$A$6</c:f>
              <c:strCache>
                <c:ptCount val="1"/>
                <c:pt idx="0">
                  <c:v>Chicago</c:v>
                </c:pt>
              </c:strCache>
            </c:strRef>
          </c:tx>
          <c:spPr>
            <a:solidFill>
              <a:srgbClr val="FFFFCC"/>
            </a:solidFill>
            <a:ln w="12700">
              <a:solidFill>
                <a:srgbClr val="000000"/>
              </a:solidFill>
              <a:prstDash val="solid"/>
            </a:ln>
          </c:spPr>
          <c:invertIfNegative val="0"/>
          <c:val>
            <c:numRef>
              <c:f>'Bank Detail'!$B$6</c:f>
              <c:numCache>
                <c:formatCode>_("$"* #,##0_);[Red]_("$"* \(#,##0\);_("$"* "-"??_);_(@_)</c:formatCode>
                <c:ptCount val="1"/>
                <c:pt idx="0">
                  <c:v>8626351</c:v>
                </c:pt>
              </c:numCache>
            </c:numRef>
          </c:val>
          <c:extLst>
            <c:ext xmlns:c16="http://schemas.microsoft.com/office/drawing/2014/chart" uri="{C3380CC4-5D6E-409C-BE32-E72D297353CC}">
              <c16:uniqueId val="{00000002-83A4-46E8-AC85-765DACE31C1D}"/>
            </c:ext>
          </c:extLst>
        </c:ser>
        <c:ser>
          <c:idx val="3"/>
          <c:order val="3"/>
          <c:tx>
            <c:strRef>
              <c:f>'Bank Detail'!$A$8</c:f>
              <c:strCache>
                <c:ptCount val="1"/>
                <c:pt idx="0">
                  <c:v>Exeter</c:v>
                </c:pt>
              </c:strCache>
            </c:strRef>
          </c:tx>
          <c:spPr>
            <a:solidFill>
              <a:srgbClr val="CCFFFF"/>
            </a:solidFill>
            <a:ln w="12700">
              <a:solidFill>
                <a:srgbClr val="000000"/>
              </a:solidFill>
              <a:prstDash val="solid"/>
            </a:ln>
          </c:spPr>
          <c:invertIfNegative val="0"/>
          <c:val>
            <c:numRef>
              <c:f>'Bank Detail'!$B$8</c:f>
              <c:numCache>
                <c:formatCode>_("$"* #,##0_);[Red]_("$"* \(#,##0\);_("$"* "-"??_);_(@_)</c:formatCode>
                <c:ptCount val="1"/>
                <c:pt idx="0">
                  <c:v>41280955</c:v>
                </c:pt>
              </c:numCache>
            </c:numRef>
          </c:val>
          <c:extLst>
            <c:ext xmlns:c16="http://schemas.microsoft.com/office/drawing/2014/chart" uri="{C3380CC4-5D6E-409C-BE32-E72D297353CC}">
              <c16:uniqueId val="{00000003-83A4-46E8-AC85-765DACE31C1D}"/>
            </c:ext>
          </c:extLst>
        </c:ser>
        <c:ser>
          <c:idx val="4"/>
          <c:order val="4"/>
          <c:tx>
            <c:strRef>
              <c:f>'Bank Detail'!$A$9</c:f>
              <c:strCache>
                <c:ptCount val="1"/>
                <c:pt idx="0">
                  <c:v>Gateway</c:v>
                </c:pt>
              </c:strCache>
            </c:strRef>
          </c:tx>
          <c:spPr>
            <a:solidFill>
              <a:srgbClr val="660066"/>
            </a:solidFill>
            <a:ln w="12700">
              <a:solidFill>
                <a:srgbClr val="000000"/>
              </a:solidFill>
              <a:prstDash val="solid"/>
            </a:ln>
          </c:spPr>
          <c:invertIfNegative val="0"/>
          <c:val>
            <c:numRef>
              <c:f>'Bank Detail'!$B$9</c:f>
              <c:numCache>
                <c:formatCode>_("$"* #,##0_);[Red]_("$"* \(#,##0\);_("$"* "-"??_);_(@_)</c:formatCode>
                <c:ptCount val="1"/>
                <c:pt idx="0">
                  <c:v>9020368</c:v>
                </c:pt>
              </c:numCache>
            </c:numRef>
          </c:val>
          <c:extLst>
            <c:ext xmlns:c16="http://schemas.microsoft.com/office/drawing/2014/chart" uri="{C3380CC4-5D6E-409C-BE32-E72D297353CC}">
              <c16:uniqueId val="{00000004-83A4-46E8-AC85-765DACE31C1D}"/>
            </c:ext>
          </c:extLst>
        </c:ser>
        <c:ser>
          <c:idx val="5"/>
          <c:order val="5"/>
          <c:tx>
            <c:strRef>
              <c:f>'Bank Detail'!$A$10</c:f>
              <c:strCache>
                <c:ptCount val="1"/>
                <c:pt idx="0">
                  <c:v>Gotham City</c:v>
                </c:pt>
              </c:strCache>
            </c:strRef>
          </c:tx>
          <c:spPr>
            <a:solidFill>
              <a:srgbClr val="FF8080"/>
            </a:solidFill>
            <a:ln w="12700">
              <a:solidFill>
                <a:srgbClr val="000000"/>
              </a:solidFill>
              <a:prstDash val="solid"/>
            </a:ln>
          </c:spPr>
          <c:invertIfNegative val="0"/>
          <c:val>
            <c:numRef>
              <c:f>'Bank Detail'!$B$10</c:f>
              <c:numCache>
                <c:formatCode>_("$"* #,##0_);[Red]_("$"* \(#,##0\);_("$"* "-"??_);_(@_)</c:formatCode>
                <c:ptCount val="1"/>
                <c:pt idx="0">
                  <c:v>16169461</c:v>
                </c:pt>
              </c:numCache>
            </c:numRef>
          </c:val>
          <c:extLst>
            <c:ext xmlns:c16="http://schemas.microsoft.com/office/drawing/2014/chart" uri="{C3380CC4-5D6E-409C-BE32-E72D297353CC}">
              <c16:uniqueId val="{00000005-83A4-46E8-AC85-765DACE31C1D}"/>
            </c:ext>
          </c:extLst>
        </c:ser>
        <c:ser>
          <c:idx val="6"/>
          <c:order val="6"/>
          <c:tx>
            <c:strRef>
              <c:f>'Bank Detail'!$A$11</c:f>
              <c:strCache>
                <c:ptCount val="1"/>
                <c:pt idx="0">
                  <c:v>Greenville</c:v>
                </c:pt>
              </c:strCache>
            </c:strRef>
          </c:tx>
          <c:spPr>
            <a:solidFill>
              <a:srgbClr val="0066CC"/>
            </a:solidFill>
            <a:ln w="12700">
              <a:solidFill>
                <a:srgbClr val="000000"/>
              </a:solidFill>
              <a:prstDash val="solid"/>
            </a:ln>
          </c:spPr>
          <c:invertIfNegative val="0"/>
          <c:val>
            <c:numRef>
              <c:f>'Bank Detail'!$B$11</c:f>
              <c:numCache>
                <c:formatCode>_("$"* #,##0_);[Red]_("$"* \(#,##0\);_("$"* "-"??_);_(@_)</c:formatCode>
                <c:ptCount val="1"/>
                <c:pt idx="0">
                  <c:v>12734113.75</c:v>
                </c:pt>
              </c:numCache>
            </c:numRef>
          </c:val>
          <c:extLst>
            <c:ext xmlns:c16="http://schemas.microsoft.com/office/drawing/2014/chart" uri="{C3380CC4-5D6E-409C-BE32-E72D297353CC}">
              <c16:uniqueId val="{00000006-83A4-46E8-AC85-765DACE31C1D}"/>
            </c:ext>
          </c:extLst>
        </c:ser>
        <c:ser>
          <c:idx val="7"/>
          <c:order val="7"/>
          <c:tx>
            <c:strRef>
              <c:f>'Bank Detail'!$A$12</c:f>
              <c:strCache>
                <c:ptCount val="1"/>
                <c:pt idx="0">
                  <c:v>Hoboken</c:v>
                </c:pt>
              </c:strCache>
            </c:strRef>
          </c:tx>
          <c:spPr>
            <a:solidFill>
              <a:srgbClr val="CCCCFF"/>
            </a:solidFill>
            <a:ln w="12700">
              <a:solidFill>
                <a:srgbClr val="000000"/>
              </a:solidFill>
              <a:prstDash val="solid"/>
            </a:ln>
          </c:spPr>
          <c:invertIfNegative val="0"/>
          <c:val>
            <c:numRef>
              <c:f>'Bank Detail'!$B$12</c:f>
              <c:numCache>
                <c:formatCode>_("$"* #,##0_);[Red]_("$"* \(#,##0\);_("$"* "-"??_);_(@_)</c:formatCode>
                <c:ptCount val="1"/>
                <c:pt idx="0">
                  <c:v>9720332</c:v>
                </c:pt>
              </c:numCache>
            </c:numRef>
          </c:val>
          <c:extLst>
            <c:ext xmlns:c16="http://schemas.microsoft.com/office/drawing/2014/chart" uri="{C3380CC4-5D6E-409C-BE32-E72D297353CC}">
              <c16:uniqueId val="{00000007-83A4-46E8-AC85-765DACE31C1D}"/>
            </c:ext>
          </c:extLst>
        </c:ser>
        <c:ser>
          <c:idx val="8"/>
          <c:order val="8"/>
          <c:tx>
            <c:strRef>
              <c:f>'Bank Detail'!$A$13</c:f>
              <c:strCache>
                <c:ptCount val="1"/>
                <c:pt idx="0">
                  <c:v>Los Angeles</c:v>
                </c:pt>
              </c:strCache>
            </c:strRef>
          </c:tx>
          <c:spPr>
            <a:solidFill>
              <a:srgbClr val="000080"/>
            </a:solidFill>
            <a:ln w="12700">
              <a:solidFill>
                <a:srgbClr val="000000"/>
              </a:solidFill>
              <a:prstDash val="solid"/>
            </a:ln>
          </c:spPr>
          <c:invertIfNegative val="0"/>
          <c:val>
            <c:numRef>
              <c:f>'Bank Detail'!$B$13</c:f>
              <c:numCache>
                <c:formatCode>_("$"* #,##0_);[Red]_("$"* \(#,##0\);_("$"* "-"??_);_(@_)</c:formatCode>
                <c:ptCount val="1"/>
                <c:pt idx="0">
                  <c:v>29388610</c:v>
                </c:pt>
              </c:numCache>
            </c:numRef>
          </c:val>
          <c:extLst>
            <c:ext xmlns:c16="http://schemas.microsoft.com/office/drawing/2014/chart" uri="{C3380CC4-5D6E-409C-BE32-E72D297353CC}">
              <c16:uniqueId val="{00000008-83A4-46E8-AC85-765DACE31C1D}"/>
            </c:ext>
          </c:extLst>
        </c:ser>
        <c:ser>
          <c:idx val="9"/>
          <c:order val="9"/>
          <c:tx>
            <c:strRef>
              <c:f>'Bank Detail'!$A$20</c:f>
              <c:strCache>
                <c:ptCount val="1"/>
                <c:pt idx="0">
                  <c:v>Plum Island</c:v>
                </c:pt>
              </c:strCache>
            </c:strRef>
          </c:tx>
          <c:spPr>
            <a:solidFill>
              <a:srgbClr val="FF00FF"/>
            </a:solidFill>
            <a:ln w="12700">
              <a:solidFill>
                <a:srgbClr val="000000"/>
              </a:solidFill>
              <a:prstDash val="solid"/>
            </a:ln>
          </c:spPr>
          <c:invertIfNegative val="0"/>
          <c:val>
            <c:numRef>
              <c:f>'Bank Detail'!$B$20</c:f>
              <c:numCache>
                <c:formatCode>_("$"* #,##0_);[Red]_("$"* \(#,##0\);_("$"* "-"??_);_(@_)</c:formatCode>
                <c:ptCount val="1"/>
                <c:pt idx="0">
                  <c:v>57607114</c:v>
                </c:pt>
              </c:numCache>
            </c:numRef>
          </c:val>
          <c:extLst>
            <c:ext xmlns:c16="http://schemas.microsoft.com/office/drawing/2014/chart" uri="{C3380CC4-5D6E-409C-BE32-E72D297353CC}">
              <c16:uniqueId val="{00000009-83A4-46E8-AC85-765DACE31C1D}"/>
            </c:ext>
          </c:extLst>
        </c:ser>
        <c:ser>
          <c:idx val="10"/>
          <c:order val="10"/>
          <c:tx>
            <c:strRef>
              <c:f>'Bank Detail'!$A$17</c:f>
              <c:strCache>
                <c:ptCount val="1"/>
                <c:pt idx="0">
                  <c:v>New York</c:v>
                </c:pt>
              </c:strCache>
            </c:strRef>
          </c:tx>
          <c:spPr>
            <a:solidFill>
              <a:srgbClr val="FFFF00"/>
            </a:solidFill>
            <a:ln w="12700">
              <a:solidFill>
                <a:srgbClr val="000000"/>
              </a:solidFill>
              <a:prstDash val="solid"/>
            </a:ln>
          </c:spPr>
          <c:invertIfNegative val="0"/>
          <c:val>
            <c:numRef>
              <c:f>'Bank Detail'!$B$17</c:f>
              <c:numCache>
                <c:formatCode>_("$"* #,##0_);[Red]_("$"* \(#,##0\);_("$"* "-"??_);_(@_)</c:formatCode>
                <c:ptCount val="1"/>
                <c:pt idx="0">
                  <c:v>34493595</c:v>
                </c:pt>
              </c:numCache>
            </c:numRef>
          </c:val>
          <c:extLst>
            <c:ext xmlns:c16="http://schemas.microsoft.com/office/drawing/2014/chart" uri="{C3380CC4-5D6E-409C-BE32-E72D297353CC}">
              <c16:uniqueId val="{0000000A-83A4-46E8-AC85-765DACE31C1D}"/>
            </c:ext>
          </c:extLst>
        </c:ser>
        <c:ser>
          <c:idx val="11"/>
          <c:order val="11"/>
          <c:tx>
            <c:strRef>
              <c:f>'Bank Detail'!$A$7</c:f>
              <c:strCache>
                <c:ptCount val="1"/>
                <c:pt idx="0">
                  <c:v>Columbus</c:v>
                </c:pt>
              </c:strCache>
            </c:strRef>
          </c:tx>
          <c:spPr>
            <a:solidFill>
              <a:srgbClr val="00FFFF"/>
            </a:solidFill>
            <a:ln w="12700">
              <a:solidFill>
                <a:srgbClr val="000000"/>
              </a:solidFill>
              <a:prstDash val="solid"/>
            </a:ln>
          </c:spPr>
          <c:invertIfNegative val="0"/>
          <c:val>
            <c:numRef>
              <c:f>'Bank Detail'!$B$7</c:f>
              <c:numCache>
                <c:formatCode>_("$"* #,##0_);[Red]_("$"* \(#,##0\);_("$"* "-"??_);_(@_)</c:formatCode>
                <c:ptCount val="1"/>
                <c:pt idx="0">
                  <c:v>32921188</c:v>
                </c:pt>
              </c:numCache>
            </c:numRef>
          </c:val>
          <c:extLst>
            <c:ext xmlns:c16="http://schemas.microsoft.com/office/drawing/2014/chart" uri="{C3380CC4-5D6E-409C-BE32-E72D297353CC}">
              <c16:uniqueId val="{0000000B-83A4-46E8-AC85-765DACE31C1D}"/>
            </c:ext>
          </c:extLst>
        </c:ser>
        <c:ser>
          <c:idx val="12"/>
          <c:order val="12"/>
          <c:tx>
            <c:strRef>
              <c:f>'Bank Detail'!$A$14</c:f>
              <c:strCache>
                <c:ptCount val="1"/>
                <c:pt idx="0">
                  <c:v>Mansfield</c:v>
                </c:pt>
              </c:strCache>
            </c:strRef>
          </c:tx>
          <c:spPr>
            <a:solidFill>
              <a:srgbClr val="800080"/>
            </a:solidFill>
            <a:ln w="12700">
              <a:solidFill>
                <a:srgbClr val="000000"/>
              </a:solidFill>
              <a:prstDash val="solid"/>
            </a:ln>
          </c:spPr>
          <c:invertIfNegative val="0"/>
          <c:val>
            <c:numRef>
              <c:f>'Bank Detail'!$B$14</c:f>
              <c:numCache>
                <c:formatCode>_("$"* #,##0_);[Red]_("$"* \(#,##0\);_("$"* "-"??_);_(@_)</c:formatCode>
                <c:ptCount val="1"/>
                <c:pt idx="0">
                  <c:v>11289825</c:v>
                </c:pt>
              </c:numCache>
            </c:numRef>
          </c:val>
          <c:extLst>
            <c:ext xmlns:c16="http://schemas.microsoft.com/office/drawing/2014/chart" uri="{C3380CC4-5D6E-409C-BE32-E72D297353CC}">
              <c16:uniqueId val="{0000000C-83A4-46E8-AC85-765DACE31C1D}"/>
            </c:ext>
          </c:extLst>
        </c:ser>
        <c:ser>
          <c:idx val="13"/>
          <c:order val="13"/>
          <c:tx>
            <c:strRef>
              <c:f>'Bank Detail'!$A$15</c:f>
              <c:strCache>
                <c:ptCount val="1"/>
                <c:pt idx="0">
                  <c:v>Middlesex</c:v>
                </c:pt>
              </c:strCache>
            </c:strRef>
          </c:tx>
          <c:spPr>
            <a:solidFill>
              <a:srgbClr val="800000"/>
            </a:solidFill>
            <a:ln w="12700">
              <a:solidFill>
                <a:srgbClr val="000000"/>
              </a:solidFill>
              <a:prstDash val="solid"/>
            </a:ln>
          </c:spPr>
          <c:invertIfNegative val="0"/>
          <c:val>
            <c:numRef>
              <c:f>'Bank Detail'!$B$15</c:f>
              <c:numCache>
                <c:formatCode>_("$"* #,##0_);[Red]_("$"* \(#,##0\);_("$"* "-"??_);_(@_)</c:formatCode>
                <c:ptCount val="1"/>
                <c:pt idx="0">
                  <c:v>3189119</c:v>
                </c:pt>
              </c:numCache>
            </c:numRef>
          </c:val>
          <c:extLst>
            <c:ext xmlns:c16="http://schemas.microsoft.com/office/drawing/2014/chart" uri="{C3380CC4-5D6E-409C-BE32-E72D297353CC}">
              <c16:uniqueId val="{0000000D-83A4-46E8-AC85-765DACE31C1D}"/>
            </c:ext>
          </c:extLst>
        </c:ser>
        <c:ser>
          <c:idx val="14"/>
          <c:order val="14"/>
          <c:tx>
            <c:strRef>
              <c:f>'Bank Detail'!$A$16</c:f>
              <c:strCache>
                <c:ptCount val="1"/>
                <c:pt idx="0">
                  <c:v>Mudville</c:v>
                </c:pt>
              </c:strCache>
            </c:strRef>
          </c:tx>
          <c:spPr>
            <a:solidFill>
              <a:srgbClr val="008080"/>
            </a:solidFill>
            <a:ln w="12700">
              <a:solidFill>
                <a:srgbClr val="000000"/>
              </a:solidFill>
              <a:prstDash val="solid"/>
            </a:ln>
          </c:spPr>
          <c:invertIfNegative val="0"/>
          <c:val>
            <c:numRef>
              <c:f>'Bank Detail'!$B$16</c:f>
              <c:numCache>
                <c:formatCode>_("$"* #,##0_);[Red]_("$"* \(#,##0\);_("$"* "-"??_);_(@_)</c:formatCode>
                <c:ptCount val="1"/>
                <c:pt idx="0">
                  <c:v>27129205</c:v>
                </c:pt>
              </c:numCache>
            </c:numRef>
          </c:val>
          <c:extLst>
            <c:ext xmlns:c16="http://schemas.microsoft.com/office/drawing/2014/chart" uri="{C3380CC4-5D6E-409C-BE32-E72D297353CC}">
              <c16:uniqueId val="{0000000E-83A4-46E8-AC85-765DACE31C1D}"/>
            </c:ext>
          </c:extLst>
        </c:ser>
        <c:ser>
          <c:idx val="15"/>
          <c:order val="15"/>
          <c:tx>
            <c:strRef>
              <c:f>'Bank Detail'!$A$18</c:f>
              <c:strCache>
                <c:ptCount val="1"/>
                <c:pt idx="0">
                  <c:v>Palo Alto</c:v>
                </c:pt>
              </c:strCache>
            </c:strRef>
          </c:tx>
          <c:spPr>
            <a:solidFill>
              <a:srgbClr val="0000FF"/>
            </a:solidFill>
            <a:ln w="12700">
              <a:solidFill>
                <a:srgbClr val="000000"/>
              </a:solidFill>
              <a:prstDash val="solid"/>
            </a:ln>
          </c:spPr>
          <c:invertIfNegative val="0"/>
          <c:val>
            <c:numRef>
              <c:f>'Bank Detail'!$B$18</c:f>
              <c:numCache>
                <c:formatCode>_("$"* #,##0_);[Red]_("$"* \(#,##0\);_("$"* "-"??_);_(@_)</c:formatCode>
                <c:ptCount val="1"/>
                <c:pt idx="0">
                  <c:v>23027257</c:v>
                </c:pt>
              </c:numCache>
            </c:numRef>
          </c:val>
          <c:extLst>
            <c:ext xmlns:c16="http://schemas.microsoft.com/office/drawing/2014/chart" uri="{C3380CC4-5D6E-409C-BE32-E72D297353CC}">
              <c16:uniqueId val="{0000000F-83A4-46E8-AC85-765DACE31C1D}"/>
            </c:ext>
          </c:extLst>
        </c:ser>
        <c:ser>
          <c:idx val="16"/>
          <c:order val="16"/>
          <c:tx>
            <c:strRef>
              <c:f>'Bank Detail'!$A$19</c:f>
              <c:strCache>
                <c:ptCount val="1"/>
                <c:pt idx="0">
                  <c:v>Pismo Beach</c:v>
                </c:pt>
              </c:strCache>
            </c:strRef>
          </c:tx>
          <c:spPr>
            <a:solidFill>
              <a:srgbClr val="00CCFF"/>
            </a:solidFill>
            <a:ln w="12700">
              <a:solidFill>
                <a:srgbClr val="000000"/>
              </a:solidFill>
              <a:prstDash val="solid"/>
            </a:ln>
          </c:spPr>
          <c:invertIfNegative val="0"/>
          <c:val>
            <c:numRef>
              <c:f>'Bank Detail'!$B$19</c:f>
              <c:numCache>
                <c:formatCode>_("$"* #,##0_);[Red]_("$"* \(#,##0\);_("$"* "-"??_);_(@_)</c:formatCode>
                <c:ptCount val="1"/>
                <c:pt idx="0">
                  <c:v>30538202</c:v>
                </c:pt>
              </c:numCache>
            </c:numRef>
          </c:val>
          <c:extLst>
            <c:ext xmlns:c16="http://schemas.microsoft.com/office/drawing/2014/chart" uri="{C3380CC4-5D6E-409C-BE32-E72D297353CC}">
              <c16:uniqueId val="{00000010-83A4-46E8-AC85-765DACE31C1D}"/>
            </c:ext>
          </c:extLst>
        </c:ser>
        <c:ser>
          <c:idx val="17"/>
          <c:order val="17"/>
          <c:tx>
            <c:strRef>
              <c:f>'Bank Detail'!$A$21</c:f>
              <c:strCache>
                <c:ptCount val="1"/>
                <c:pt idx="0">
                  <c:v>Rock Island</c:v>
                </c:pt>
              </c:strCache>
            </c:strRef>
          </c:tx>
          <c:spPr>
            <a:solidFill>
              <a:srgbClr val="CCFFFF"/>
            </a:solidFill>
            <a:ln w="12700">
              <a:solidFill>
                <a:srgbClr val="000000"/>
              </a:solidFill>
              <a:prstDash val="solid"/>
            </a:ln>
          </c:spPr>
          <c:invertIfNegative val="0"/>
          <c:val>
            <c:numRef>
              <c:f>'Bank Detail'!$B$21</c:f>
              <c:numCache>
                <c:formatCode>_("$"* #,##0_);[Red]_("$"* \(#,##0\);_("$"* "-"??_);_(@_)</c:formatCode>
                <c:ptCount val="1"/>
                <c:pt idx="0">
                  <c:v>3010196</c:v>
                </c:pt>
              </c:numCache>
            </c:numRef>
          </c:val>
          <c:extLst>
            <c:ext xmlns:c16="http://schemas.microsoft.com/office/drawing/2014/chart" uri="{C3380CC4-5D6E-409C-BE32-E72D297353CC}">
              <c16:uniqueId val="{00000011-83A4-46E8-AC85-765DACE31C1D}"/>
            </c:ext>
          </c:extLst>
        </c:ser>
        <c:ser>
          <c:idx val="18"/>
          <c:order val="18"/>
          <c:tx>
            <c:strRef>
              <c:f>'Bank Detail'!$A$22</c:f>
              <c:strCache>
                <c:ptCount val="1"/>
                <c:pt idx="0">
                  <c:v>San Jose</c:v>
                </c:pt>
              </c:strCache>
            </c:strRef>
          </c:tx>
          <c:spPr>
            <a:solidFill>
              <a:srgbClr val="CCFFCC"/>
            </a:solidFill>
            <a:ln w="12700">
              <a:solidFill>
                <a:srgbClr val="000000"/>
              </a:solidFill>
              <a:prstDash val="solid"/>
            </a:ln>
          </c:spPr>
          <c:invertIfNegative val="0"/>
          <c:val>
            <c:numRef>
              <c:f>'Bank Detail'!$B$22</c:f>
              <c:numCache>
                <c:formatCode>_("$"* #,##0_);[Red]_("$"* \(#,##0\);_("$"* "-"??_);_(@_)</c:formatCode>
                <c:ptCount val="1"/>
                <c:pt idx="0">
                  <c:v>2475249</c:v>
                </c:pt>
              </c:numCache>
            </c:numRef>
          </c:val>
          <c:extLst>
            <c:ext xmlns:c16="http://schemas.microsoft.com/office/drawing/2014/chart" uri="{C3380CC4-5D6E-409C-BE32-E72D297353CC}">
              <c16:uniqueId val="{00000012-83A4-46E8-AC85-765DACE31C1D}"/>
            </c:ext>
          </c:extLst>
        </c:ser>
        <c:ser>
          <c:idx val="19"/>
          <c:order val="19"/>
          <c:tx>
            <c:strRef>
              <c:f>'Bank Detail'!$A$23</c:f>
              <c:strCache>
                <c:ptCount val="1"/>
                <c:pt idx="0">
                  <c:v>Thunder Bay</c:v>
                </c:pt>
              </c:strCache>
            </c:strRef>
          </c:tx>
          <c:spPr>
            <a:solidFill>
              <a:srgbClr val="FFFF99"/>
            </a:solidFill>
            <a:ln w="12700">
              <a:solidFill>
                <a:srgbClr val="000000"/>
              </a:solidFill>
              <a:prstDash val="solid"/>
            </a:ln>
          </c:spPr>
          <c:invertIfNegative val="0"/>
          <c:val>
            <c:numRef>
              <c:f>'Bank Detail'!$B$23</c:f>
              <c:numCache>
                <c:formatCode>_("$"* #,##0_);[Red]_("$"* \(#,##0\);_("$"* "-"??_);_(@_)</c:formatCode>
                <c:ptCount val="1"/>
                <c:pt idx="0">
                  <c:v>8565585</c:v>
                </c:pt>
              </c:numCache>
            </c:numRef>
          </c:val>
          <c:extLst>
            <c:ext xmlns:c16="http://schemas.microsoft.com/office/drawing/2014/chart" uri="{C3380CC4-5D6E-409C-BE32-E72D297353CC}">
              <c16:uniqueId val="{00000013-83A4-46E8-AC85-765DACE31C1D}"/>
            </c:ext>
          </c:extLst>
        </c:ser>
        <c:ser>
          <c:idx val="20"/>
          <c:order val="20"/>
          <c:tx>
            <c:strRef>
              <c:f>'Bank Detail'!$A$24</c:f>
              <c:strCache>
                <c:ptCount val="1"/>
                <c:pt idx="0">
                  <c:v>Virginia</c:v>
                </c:pt>
              </c:strCache>
            </c:strRef>
          </c:tx>
          <c:spPr>
            <a:solidFill>
              <a:srgbClr val="99CCFF"/>
            </a:solidFill>
            <a:ln w="12700">
              <a:solidFill>
                <a:srgbClr val="000000"/>
              </a:solidFill>
              <a:prstDash val="solid"/>
            </a:ln>
          </c:spPr>
          <c:invertIfNegative val="0"/>
          <c:val>
            <c:numRef>
              <c:f>'Bank Detail'!$B$24</c:f>
              <c:numCache>
                <c:formatCode>_("$"* #,##0_);[Red]_("$"* \(#,##0\);_("$"* "-"??_);_(@_)</c:formatCode>
                <c:ptCount val="1"/>
                <c:pt idx="0">
                  <c:v>22710611</c:v>
                </c:pt>
              </c:numCache>
            </c:numRef>
          </c:val>
          <c:extLst>
            <c:ext xmlns:c16="http://schemas.microsoft.com/office/drawing/2014/chart" uri="{C3380CC4-5D6E-409C-BE32-E72D297353CC}">
              <c16:uniqueId val="{00000014-83A4-46E8-AC85-765DACE31C1D}"/>
            </c:ext>
          </c:extLst>
        </c:ser>
        <c:ser>
          <c:idx val="21"/>
          <c:order val="21"/>
          <c:tx>
            <c:strRef>
              <c:f>'Bank Detail'!$A$25</c:f>
              <c:strCache>
                <c:ptCount val="1"/>
                <c:pt idx="0">
                  <c:v>Waikiki</c:v>
                </c:pt>
              </c:strCache>
            </c:strRef>
          </c:tx>
          <c:spPr>
            <a:solidFill>
              <a:srgbClr val="FF99CC"/>
            </a:solidFill>
            <a:ln w="12700">
              <a:solidFill>
                <a:srgbClr val="000000"/>
              </a:solidFill>
              <a:prstDash val="solid"/>
            </a:ln>
          </c:spPr>
          <c:invertIfNegative val="0"/>
          <c:val>
            <c:numRef>
              <c:f>'Bank Detail'!$B$25</c:f>
              <c:numCache>
                <c:formatCode>_("$"* #,##0_);[Red]_("$"* \(#,##0\);_("$"* "-"??_);_(@_)</c:formatCode>
                <c:ptCount val="1"/>
                <c:pt idx="0">
                  <c:v>68848096</c:v>
                </c:pt>
              </c:numCache>
            </c:numRef>
          </c:val>
          <c:extLst>
            <c:ext xmlns:c16="http://schemas.microsoft.com/office/drawing/2014/chart" uri="{C3380CC4-5D6E-409C-BE32-E72D297353CC}">
              <c16:uniqueId val="{00000015-83A4-46E8-AC85-765DACE31C1D}"/>
            </c:ext>
          </c:extLst>
        </c:ser>
        <c:ser>
          <c:idx val="22"/>
          <c:order val="22"/>
          <c:tx>
            <c:strRef>
              <c:f>'Bank Detail'!$A$26</c:f>
              <c:strCache>
                <c:ptCount val="1"/>
                <c:pt idx="0">
                  <c:v>West Oakland</c:v>
                </c:pt>
              </c:strCache>
            </c:strRef>
          </c:tx>
          <c:spPr>
            <a:solidFill>
              <a:srgbClr val="CC99FF"/>
            </a:solidFill>
            <a:ln w="12700">
              <a:solidFill>
                <a:srgbClr val="000000"/>
              </a:solidFill>
              <a:prstDash val="solid"/>
            </a:ln>
          </c:spPr>
          <c:invertIfNegative val="0"/>
          <c:val>
            <c:numRef>
              <c:f>'Bank Detail'!$B$26</c:f>
              <c:numCache>
                <c:formatCode>_("$"* #,##0_);[Red]_("$"* \(#,##0\);_("$"* "-"??_);_(@_)</c:formatCode>
                <c:ptCount val="1"/>
                <c:pt idx="0">
                  <c:v>34853670</c:v>
                </c:pt>
              </c:numCache>
            </c:numRef>
          </c:val>
          <c:extLst>
            <c:ext xmlns:c16="http://schemas.microsoft.com/office/drawing/2014/chart" uri="{C3380CC4-5D6E-409C-BE32-E72D297353CC}">
              <c16:uniqueId val="{00000016-83A4-46E8-AC85-765DACE31C1D}"/>
            </c:ext>
          </c:extLst>
        </c:ser>
        <c:ser>
          <c:idx val="23"/>
          <c:order val="23"/>
          <c:tx>
            <c:strRef>
              <c:f>'Bank Detail'!$A$27</c:f>
              <c:strCache>
                <c:ptCount val="1"/>
                <c:pt idx="0">
                  <c:v>Williamsburg</c:v>
                </c:pt>
              </c:strCache>
            </c:strRef>
          </c:tx>
          <c:spPr>
            <a:solidFill>
              <a:srgbClr val="E3E3E3"/>
            </a:solidFill>
            <a:ln w="12700">
              <a:solidFill>
                <a:srgbClr val="000000"/>
              </a:solidFill>
              <a:prstDash val="solid"/>
            </a:ln>
          </c:spPr>
          <c:invertIfNegative val="0"/>
          <c:val>
            <c:numRef>
              <c:f>'Bank Detail'!$B$27</c:f>
              <c:numCache>
                <c:formatCode>_("$"* #,##0_);[Red]_("$"* \(#,##0\);_("$"* "-"??_);_(@_)</c:formatCode>
                <c:ptCount val="1"/>
                <c:pt idx="0">
                  <c:v>71121058.950000003</c:v>
                </c:pt>
              </c:numCache>
            </c:numRef>
          </c:val>
          <c:extLst>
            <c:ext xmlns:c16="http://schemas.microsoft.com/office/drawing/2014/chart" uri="{C3380CC4-5D6E-409C-BE32-E72D297353CC}">
              <c16:uniqueId val="{00000017-83A4-46E8-AC85-765DACE31C1D}"/>
            </c:ext>
          </c:extLst>
        </c:ser>
        <c:dLbls>
          <c:showLegendKey val="0"/>
          <c:showVal val="0"/>
          <c:showCatName val="0"/>
          <c:showSerName val="0"/>
          <c:showPercent val="0"/>
          <c:showBubbleSize val="0"/>
        </c:dLbls>
        <c:gapWidth val="150"/>
        <c:axId val="101045760"/>
        <c:axId val="101047296"/>
      </c:barChart>
      <c:catAx>
        <c:axId val="101045760"/>
        <c:scaling>
          <c:orientation val="minMax"/>
        </c:scaling>
        <c:delete val="1"/>
        <c:axPos val="b"/>
        <c:majorTickMark val="out"/>
        <c:minorTickMark val="none"/>
        <c:tickLblPos val="none"/>
        <c:crossAx val="101047296"/>
        <c:crosses val="autoZero"/>
        <c:auto val="1"/>
        <c:lblAlgn val="ctr"/>
        <c:lblOffset val="100"/>
        <c:noMultiLvlLbl val="0"/>
      </c:catAx>
      <c:valAx>
        <c:axId val="101047296"/>
        <c:scaling>
          <c:orientation val="minMax"/>
        </c:scaling>
        <c:delete val="0"/>
        <c:axPos val="l"/>
        <c:majorGridlines>
          <c:spPr>
            <a:ln w="3175">
              <a:solidFill>
                <a:srgbClr val="000000"/>
              </a:solidFill>
              <a:prstDash val="solid"/>
            </a:ln>
          </c:spPr>
        </c:majorGridlines>
        <c:numFmt formatCode="_(&quot;$&quot;* #,##0_);[Red]_(&quot;$&quot;* \(#,##0\);_(&quot;$&quot;* &quot;-&quot;??_);_(@_)"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01045760"/>
        <c:crosses val="autoZero"/>
        <c:crossBetween val="between"/>
      </c:valAx>
      <c:spPr>
        <a:solidFill>
          <a:srgbClr val="C0C0C0"/>
        </a:solidFill>
        <a:ln w="12700">
          <a:solidFill>
            <a:srgbClr val="808080"/>
          </a:solidFill>
          <a:prstDash val="solid"/>
        </a:ln>
      </c:spPr>
    </c:plotArea>
    <c:legend>
      <c:legendPos val="b"/>
      <c:layout>
        <c:manualLayout>
          <c:xMode val="edge"/>
          <c:yMode val="edge"/>
          <c:x val="6.0693641618497114E-2"/>
          <c:y val="0.69767521084121875"/>
          <c:w val="0.87716763005780363"/>
          <c:h val="0.28604683644489981"/>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verticalDpi="0"/>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514350</xdr:colOff>
      <xdr:row>1</xdr:row>
      <xdr:rowOff>161925</xdr:rowOff>
    </xdr:from>
    <xdr:to>
      <xdr:col>5</xdr:col>
      <xdr:colOff>2495550</xdr:colOff>
      <xdr:row>27</xdr:row>
      <xdr:rowOff>28575</xdr:rowOff>
    </xdr:to>
    <xdr:graphicFrame macro="">
      <xdr:nvGraphicFramePr>
        <xdr:cNvPr id="2"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514350</xdr:colOff>
      <xdr:row>1</xdr:row>
      <xdr:rowOff>161925</xdr:rowOff>
    </xdr:from>
    <xdr:to>
      <xdr:col>5</xdr:col>
      <xdr:colOff>2495550</xdr:colOff>
      <xdr:row>27</xdr:row>
      <xdr:rowOff>28575</xdr:rowOff>
    </xdr:to>
    <xdr:graphicFrame macro="">
      <xdr:nvGraphicFramePr>
        <xdr:cNvPr id="6153"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eb-Guru/AppData/Local/Microsoft/Windows/INetCache/Content.Outlook/5PZM4NHV/2016_BW_Rosters-2016-09-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gue"/>
      <sheetName val="W-L History"/>
      <sheetName val="Cobb"/>
      <sheetName val="Ruth"/>
      <sheetName val="Aaron"/>
      <sheetName val="Mays"/>
      <sheetName val="Players"/>
      <sheetName val="Cuts"/>
      <sheetName val="TRX"/>
      <sheetName val="Future TRX"/>
      <sheetName val="Bank Detail"/>
      <sheetName val="2017 Draft"/>
      <sheetName val="2018 Draft"/>
      <sheetName val="Ballpark"/>
      <sheetName val="Misc"/>
      <sheetName val="General"/>
    </sheetNames>
    <sheetDataSet>
      <sheetData sheetId="0"/>
      <sheetData sheetId="1"/>
      <sheetData sheetId="2">
        <row r="2">
          <cell r="S2" t="str">
            <v>Waikiki</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J396"/>
  <sheetViews>
    <sheetView topLeftCell="A56" zoomScale="85" workbookViewId="0">
      <selection activeCell="B81" sqref="B81:C81"/>
    </sheetView>
  </sheetViews>
  <sheetFormatPr defaultRowHeight="12.75" x14ac:dyDescent="0.2"/>
  <cols>
    <col min="1" max="1" width="7.42578125" customWidth="1"/>
    <col min="2" max="2" width="21" customWidth="1"/>
    <col min="3" max="3" width="25.7109375" customWidth="1"/>
    <col min="4" max="11" width="6.7109375" style="64" customWidth="1"/>
    <col min="12" max="12" width="13.140625" style="176" customWidth="1"/>
    <col min="13" max="13" width="7.42578125" style="99" customWidth="1"/>
    <col min="14" max="14" width="25.7109375" customWidth="1"/>
    <col min="15" max="16" width="6.7109375" customWidth="1"/>
    <col min="17" max="17" width="6.5703125" customWidth="1"/>
    <col min="18" max="25" width="6.7109375" customWidth="1"/>
    <col min="26" max="26" width="25.7109375" customWidth="1"/>
    <col min="27" max="28" width="6.7109375" customWidth="1"/>
    <col min="29" max="29" width="6.5703125" customWidth="1"/>
    <col min="30" max="31" width="6.7109375" customWidth="1"/>
    <col min="32" max="32" width="6.5703125" customWidth="1"/>
    <col min="33" max="36" width="6.7109375" customWidth="1"/>
  </cols>
  <sheetData>
    <row r="2" spans="13:36" ht="15.75" x14ac:dyDescent="0.25">
      <c r="M2"/>
      <c r="O2" s="599" t="s">
        <v>668</v>
      </c>
      <c r="P2" s="599"/>
      <c r="Q2" s="599"/>
      <c r="R2" s="599" t="s">
        <v>577</v>
      </c>
      <c r="S2" s="599"/>
      <c r="T2" s="599"/>
      <c r="U2" s="599"/>
      <c r="V2" s="599"/>
      <c r="W2" s="599"/>
      <c r="X2" s="599"/>
      <c r="Y2" s="100"/>
      <c r="Z2" s="100"/>
      <c r="AA2" s="599" t="s">
        <v>668</v>
      </c>
      <c r="AB2" s="599"/>
      <c r="AC2" s="599"/>
      <c r="AD2" s="599" t="s">
        <v>577</v>
      </c>
      <c r="AE2" s="599"/>
      <c r="AF2" s="599"/>
      <c r="AG2" s="599"/>
      <c r="AH2" s="599"/>
      <c r="AI2" s="599"/>
      <c r="AJ2" s="599"/>
    </row>
    <row r="3" spans="13:36" x14ac:dyDescent="0.2">
      <c r="M3"/>
      <c r="N3" s="117" t="s">
        <v>410</v>
      </c>
      <c r="O3" s="102" t="s">
        <v>411</v>
      </c>
      <c r="P3" s="38" t="s">
        <v>412</v>
      </c>
      <c r="Q3" s="103" t="s">
        <v>413</v>
      </c>
      <c r="R3" s="102" t="s">
        <v>411</v>
      </c>
      <c r="S3" s="38" t="s">
        <v>412</v>
      </c>
      <c r="T3" s="109" t="s">
        <v>413</v>
      </c>
      <c r="U3" s="38" t="s">
        <v>576</v>
      </c>
      <c r="V3" s="109" t="s">
        <v>573</v>
      </c>
      <c r="W3" s="109" t="s">
        <v>574</v>
      </c>
      <c r="X3" s="103" t="s">
        <v>579</v>
      </c>
      <c r="Z3" s="117" t="s">
        <v>538</v>
      </c>
      <c r="AA3" s="102" t="s">
        <v>411</v>
      </c>
      <c r="AB3" s="38" t="s">
        <v>412</v>
      </c>
      <c r="AC3" s="103" t="s">
        <v>413</v>
      </c>
      <c r="AD3" s="102" t="s">
        <v>411</v>
      </c>
      <c r="AE3" s="38" t="s">
        <v>412</v>
      </c>
      <c r="AF3" s="109" t="s">
        <v>413</v>
      </c>
      <c r="AG3" s="38" t="s">
        <v>576</v>
      </c>
      <c r="AH3" s="109" t="s">
        <v>573</v>
      </c>
      <c r="AI3" s="109" t="s">
        <v>574</v>
      </c>
      <c r="AJ3" s="103" t="s">
        <v>575</v>
      </c>
    </row>
    <row r="4" spans="13:36" x14ac:dyDescent="0.2">
      <c r="M4" t="s">
        <v>424</v>
      </c>
      <c r="N4" s="1" t="str">
        <f>CONCATENATE(Aaron!$S$2," ",Aaron!$S$3)</f>
        <v>San Jose Tasmanian Devils</v>
      </c>
      <c r="O4" s="104">
        <f t="shared" ref="O4:O27" si="0">SUMIF($A$83:$A$30163,$M4,$D$83:$D$30163)</f>
        <v>1089</v>
      </c>
      <c r="P4" s="6">
        <f t="shared" ref="P4:P27" si="1">SUMIF($A$83:$A$30163,$M4,$E$83:$E$30163)</f>
        <v>693</v>
      </c>
      <c r="Q4" s="105">
        <f t="shared" ref="Q4:Q27" si="2">O4/(O4+P4)</f>
        <v>0.61111111111111116</v>
      </c>
      <c r="R4" s="104">
        <f t="shared" ref="R4:R27" si="3">SUMIF($A$83:$A$30163,$M4,$F$83:$F$30163)</f>
        <v>52</v>
      </c>
      <c r="S4" s="6">
        <f t="shared" ref="S4:S27" si="4">SUMIF($A$83:$A$30163,$M4,$G$83:$G$30163)</f>
        <v>49</v>
      </c>
      <c r="T4" s="110">
        <f t="shared" ref="T4:T27" si="5">R4/(R4+S4)</f>
        <v>0.51485148514851486</v>
      </c>
      <c r="U4" s="6">
        <f t="shared" ref="U4:U27" si="6">SUMIF($A$83:$A$30163,$M4,$H$83:$H$30163)</f>
        <v>9</v>
      </c>
      <c r="V4" s="6">
        <f t="shared" ref="V4:V27" si="7">SUMIF($A$83:$A$30163,$M4,$I$83:$I$30163)</f>
        <v>5</v>
      </c>
      <c r="W4" s="6">
        <f t="shared" ref="W4:W27" si="8">SUMIF($A$83:$A$30163,$M4,$J$83:$J$30163)</f>
        <v>3</v>
      </c>
      <c r="X4" s="111">
        <f t="shared" ref="X4:X27" si="9">SUMIF($A$83:$A$30163,$M4,$K$83:$K$30163)</f>
        <v>0</v>
      </c>
      <c r="Y4" s="64"/>
      <c r="Z4" s="1" t="s">
        <v>26</v>
      </c>
      <c r="AA4" s="104">
        <f t="shared" ref="AA4:AA35" si="10">SUMIF($B$83:$B$30163,$Z4,$D$83:$D$30163)</f>
        <v>1024</v>
      </c>
      <c r="AB4" s="6">
        <f t="shared" ref="AB4:AB35" si="11">SUMIF($B$83:$B$30163,$Z4,$E$83:$E$30163)</f>
        <v>758</v>
      </c>
      <c r="AC4" s="105">
        <f t="shared" ref="AC4:AC35" si="12">IF((AA4+AB4)=0,0,AA4/(AA4+AB4))</f>
        <v>0.57463524130190802</v>
      </c>
      <c r="AD4" s="104">
        <f t="shared" ref="AD4:AD35" si="13">SUMIF($B$83:$B$30163,$Z4,$F$83:$F$30163)</f>
        <v>57</v>
      </c>
      <c r="AE4" s="6">
        <f t="shared" ref="AE4:AE35" si="14">SUMIF($B$83:$B$30163,$Z4,$G$83:$G$30163)</f>
        <v>46</v>
      </c>
      <c r="AF4" s="110">
        <f t="shared" ref="AF4:AF35" si="15">IF((AD4+AE4)=0,0,AD4/(AD4+AE4))</f>
        <v>0.55339805825242716</v>
      </c>
      <c r="AG4" s="186">
        <f t="shared" ref="AG4:AG35" si="16">SUMIF($B$83:$B$30163,$Z4,$H$83:$H$30163)</f>
        <v>9</v>
      </c>
      <c r="AH4" s="186">
        <f t="shared" ref="AH4:AH35" si="17">SUMIF($B$83:$B$30163,$Z4,$I$83:$I$30163)</f>
        <v>4</v>
      </c>
      <c r="AI4" s="186">
        <f t="shared" ref="AI4:AI35" si="18">SUMIF($B$83:$B$30163,$Z4,$J$83:$J$30163)</f>
        <v>2</v>
      </c>
      <c r="AJ4" s="111">
        <f t="shared" ref="AJ4:AJ35" si="19">SUMIF($B$83:$B$30163,$Z4,$K$83:$K$30163)</f>
        <v>1</v>
      </c>
    </row>
    <row r="5" spans="13:36" x14ac:dyDescent="0.2">
      <c r="M5" t="s">
        <v>418</v>
      </c>
      <c r="N5" s="1" t="str">
        <f>CONCATENATE(Ruth!$G$2," ",Ruth!$G$3)</f>
        <v>Gotham City Gargoyles</v>
      </c>
      <c r="O5" s="104">
        <f t="shared" si="0"/>
        <v>1024</v>
      </c>
      <c r="P5" s="6">
        <f t="shared" si="1"/>
        <v>758</v>
      </c>
      <c r="Q5" s="105">
        <f t="shared" si="2"/>
        <v>0.57463524130190802</v>
      </c>
      <c r="R5" s="104">
        <f t="shared" si="3"/>
        <v>57</v>
      </c>
      <c r="S5" s="6">
        <f t="shared" si="4"/>
        <v>46</v>
      </c>
      <c r="T5" s="110">
        <f t="shared" si="5"/>
        <v>0.55339805825242716</v>
      </c>
      <c r="U5" s="6">
        <f t="shared" si="6"/>
        <v>9</v>
      </c>
      <c r="V5" s="6">
        <f t="shared" si="7"/>
        <v>4</v>
      </c>
      <c r="W5" s="6">
        <f t="shared" si="8"/>
        <v>2</v>
      </c>
      <c r="X5" s="111">
        <f t="shared" si="9"/>
        <v>1</v>
      </c>
      <c r="Y5" s="64"/>
      <c r="Z5" s="1" t="s">
        <v>92</v>
      </c>
      <c r="AA5" s="104">
        <f t="shared" si="10"/>
        <v>1002</v>
      </c>
      <c r="AB5" s="6">
        <f t="shared" si="11"/>
        <v>780</v>
      </c>
      <c r="AC5" s="105">
        <f t="shared" si="12"/>
        <v>0.56228956228956228</v>
      </c>
      <c r="AD5" s="104">
        <f t="shared" si="13"/>
        <v>45</v>
      </c>
      <c r="AE5" s="6">
        <f t="shared" si="14"/>
        <v>47</v>
      </c>
      <c r="AF5" s="110">
        <f t="shared" si="15"/>
        <v>0.4891304347826087</v>
      </c>
      <c r="AG5" s="6">
        <f t="shared" si="16"/>
        <v>9</v>
      </c>
      <c r="AH5" s="6">
        <f t="shared" si="17"/>
        <v>2</v>
      </c>
      <c r="AI5" s="6">
        <f t="shared" si="18"/>
        <v>2</v>
      </c>
      <c r="AJ5" s="111">
        <f t="shared" si="19"/>
        <v>0</v>
      </c>
    </row>
    <row r="6" spans="13:36" x14ac:dyDescent="0.2">
      <c r="M6" t="s">
        <v>546</v>
      </c>
      <c r="N6" s="1" t="str">
        <f>CONCATENATE(Aaron!$M$2," ",Aaron!$M$3)</f>
        <v>Virginia Patriots</v>
      </c>
      <c r="O6" s="104">
        <f t="shared" si="0"/>
        <v>1002</v>
      </c>
      <c r="P6" s="6">
        <f t="shared" si="1"/>
        <v>780</v>
      </c>
      <c r="Q6" s="105">
        <f t="shared" si="2"/>
        <v>0.56228956228956228</v>
      </c>
      <c r="R6" s="104">
        <f t="shared" si="3"/>
        <v>45</v>
      </c>
      <c r="S6" s="6">
        <f t="shared" si="4"/>
        <v>47</v>
      </c>
      <c r="T6" s="110">
        <f t="shared" si="5"/>
        <v>0.4891304347826087</v>
      </c>
      <c r="U6" s="6">
        <f t="shared" si="6"/>
        <v>9</v>
      </c>
      <c r="V6" s="6">
        <f t="shared" si="7"/>
        <v>2</v>
      </c>
      <c r="W6" s="6">
        <f t="shared" si="8"/>
        <v>2</v>
      </c>
      <c r="X6" s="111">
        <f t="shared" si="9"/>
        <v>0</v>
      </c>
      <c r="Y6" s="64"/>
      <c r="Z6" s="1" t="s">
        <v>137</v>
      </c>
      <c r="AA6" s="104">
        <f t="shared" si="10"/>
        <v>894</v>
      </c>
      <c r="AB6" s="6">
        <f t="shared" si="11"/>
        <v>888</v>
      </c>
      <c r="AC6" s="105">
        <f t="shared" si="12"/>
        <v>0.50168350168350173</v>
      </c>
      <c r="AD6" s="104">
        <f t="shared" si="13"/>
        <v>30</v>
      </c>
      <c r="AE6" s="6">
        <f t="shared" si="14"/>
        <v>33</v>
      </c>
      <c r="AF6" s="110">
        <f t="shared" si="15"/>
        <v>0.47619047619047616</v>
      </c>
      <c r="AG6" s="6">
        <f t="shared" si="16"/>
        <v>5</v>
      </c>
      <c r="AH6" s="6">
        <f t="shared" si="17"/>
        <v>3</v>
      </c>
      <c r="AI6" s="6">
        <f t="shared" si="18"/>
        <v>1</v>
      </c>
      <c r="AJ6" s="111">
        <f t="shared" si="19"/>
        <v>0</v>
      </c>
    </row>
    <row r="7" spans="13:36" x14ac:dyDescent="0.2">
      <c r="M7" t="s">
        <v>555</v>
      </c>
      <c r="N7" s="1" t="str">
        <f>CONCATENATE(Cobb!$G$2," ",Cobb!$G$3)</f>
        <v>Alaska Hot Stoves</v>
      </c>
      <c r="O7" s="104">
        <f t="shared" si="0"/>
        <v>992</v>
      </c>
      <c r="P7" s="6">
        <f t="shared" si="1"/>
        <v>790</v>
      </c>
      <c r="Q7" s="105">
        <f t="shared" si="2"/>
        <v>0.55667789001122336</v>
      </c>
      <c r="R7" s="104">
        <f t="shared" si="3"/>
        <v>32</v>
      </c>
      <c r="S7" s="6">
        <f t="shared" si="4"/>
        <v>30</v>
      </c>
      <c r="T7" s="110">
        <f t="shared" si="5"/>
        <v>0.5161290322580645</v>
      </c>
      <c r="U7" s="6">
        <f t="shared" si="6"/>
        <v>6</v>
      </c>
      <c r="V7" s="6">
        <f t="shared" si="7"/>
        <v>4</v>
      </c>
      <c r="W7" s="6">
        <f t="shared" si="8"/>
        <v>1</v>
      </c>
      <c r="X7" s="111">
        <f t="shared" si="9"/>
        <v>1</v>
      </c>
      <c r="Y7" s="64"/>
      <c r="Z7" s="1" t="s">
        <v>471</v>
      </c>
      <c r="AA7" s="104">
        <f t="shared" si="10"/>
        <v>890</v>
      </c>
      <c r="AB7" s="6">
        <f t="shared" si="11"/>
        <v>731</v>
      </c>
      <c r="AC7" s="105">
        <f t="shared" si="12"/>
        <v>0.54904380012338061</v>
      </c>
      <c r="AD7" s="104">
        <f t="shared" si="13"/>
        <v>51</v>
      </c>
      <c r="AE7" s="6">
        <f t="shared" si="14"/>
        <v>45</v>
      </c>
      <c r="AF7" s="110">
        <f t="shared" si="15"/>
        <v>0.53125</v>
      </c>
      <c r="AG7" s="6">
        <f t="shared" si="16"/>
        <v>7</v>
      </c>
      <c r="AH7" s="6">
        <f t="shared" si="17"/>
        <v>2</v>
      </c>
      <c r="AI7" s="6">
        <f t="shared" si="18"/>
        <v>2</v>
      </c>
      <c r="AJ7" s="111">
        <f t="shared" si="19"/>
        <v>1</v>
      </c>
    </row>
    <row r="8" spans="13:36" x14ac:dyDescent="0.2">
      <c r="M8" t="s">
        <v>422</v>
      </c>
      <c r="N8" s="1" t="str">
        <f>CONCATENATE(Mays!$S$2," ",Mays!$S$3)</f>
        <v>Thunder Bay Roughnecks</v>
      </c>
      <c r="O8" s="104">
        <f t="shared" si="0"/>
        <v>980</v>
      </c>
      <c r="P8" s="6">
        <f t="shared" si="1"/>
        <v>803</v>
      </c>
      <c r="Q8" s="105">
        <f t="shared" si="2"/>
        <v>0.54963544587773416</v>
      </c>
      <c r="R8" s="104">
        <f t="shared" si="3"/>
        <v>52</v>
      </c>
      <c r="S8" s="6">
        <f t="shared" si="4"/>
        <v>49</v>
      </c>
      <c r="T8" s="110">
        <f t="shared" si="5"/>
        <v>0.51485148514851486</v>
      </c>
      <c r="U8" s="6">
        <f t="shared" si="6"/>
        <v>8</v>
      </c>
      <c r="V8" s="6">
        <f t="shared" si="7"/>
        <v>2</v>
      </c>
      <c r="W8" s="6">
        <f t="shared" si="8"/>
        <v>2</v>
      </c>
      <c r="X8" s="111">
        <f t="shared" si="9"/>
        <v>1</v>
      </c>
      <c r="Y8" s="64"/>
      <c r="Z8" s="1" t="s">
        <v>21</v>
      </c>
      <c r="AA8" s="104">
        <f t="shared" si="10"/>
        <v>888</v>
      </c>
      <c r="AB8" s="6">
        <f t="shared" si="11"/>
        <v>894</v>
      </c>
      <c r="AC8" s="105">
        <f t="shared" si="12"/>
        <v>0.49831649831649832</v>
      </c>
      <c r="AD8" s="104">
        <f t="shared" si="13"/>
        <v>14</v>
      </c>
      <c r="AE8" s="6">
        <f t="shared" si="14"/>
        <v>25</v>
      </c>
      <c r="AF8" s="110">
        <f t="shared" si="15"/>
        <v>0.35897435897435898</v>
      </c>
      <c r="AG8" s="6">
        <f t="shared" si="16"/>
        <v>5</v>
      </c>
      <c r="AH8" s="6">
        <f t="shared" si="17"/>
        <v>0</v>
      </c>
      <c r="AI8" s="6">
        <f t="shared" si="18"/>
        <v>0</v>
      </c>
      <c r="AJ8" s="111">
        <f t="shared" si="19"/>
        <v>0</v>
      </c>
    </row>
    <row r="9" spans="13:36" x14ac:dyDescent="0.2">
      <c r="M9" t="s">
        <v>416</v>
      </c>
      <c r="N9" s="1" t="str">
        <f>CONCATENATE(Ruth!$M$2," ",Ruth!$M$3)</f>
        <v>Hoboken Bums</v>
      </c>
      <c r="O9" s="104">
        <f t="shared" si="0"/>
        <v>972</v>
      </c>
      <c r="P9" s="6">
        <f t="shared" si="1"/>
        <v>810</v>
      </c>
      <c r="Q9" s="105">
        <f t="shared" si="2"/>
        <v>0.54545454545454541</v>
      </c>
      <c r="R9" s="104">
        <f t="shared" si="3"/>
        <v>38</v>
      </c>
      <c r="S9" s="6">
        <f t="shared" si="4"/>
        <v>39</v>
      </c>
      <c r="T9" s="110">
        <f t="shared" si="5"/>
        <v>0.4935064935064935</v>
      </c>
      <c r="U9" s="6">
        <f t="shared" si="6"/>
        <v>8</v>
      </c>
      <c r="V9" s="6">
        <f t="shared" si="7"/>
        <v>3</v>
      </c>
      <c r="W9" s="6">
        <f t="shared" si="8"/>
        <v>1</v>
      </c>
      <c r="X9" s="111">
        <f t="shared" si="9"/>
        <v>1</v>
      </c>
      <c r="Y9" s="64"/>
      <c r="Z9" s="1" t="s">
        <v>591</v>
      </c>
      <c r="AA9" s="104">
        <f t="shared" si="10"/>
        <v>876</v>
      </c>
      <c r="AB9" s="6">
        <f t="shared" si="11"/>
        <v>906</v>
      </c>
      <c r="AC9" s="105">
        <f t="shared" si="12"/>
        <v>0.49158249158249157</v>
      </c>
      <c r="AD9" s="104">
        <f t="shared" si="13"/>
        <v>10</v>
      </c>
      <c r="AE9" s="6">
        <f t="shared" si="14"/>
        <v>24</v>
      </c>
      <c r="AF9" s="110">
        <f t="shared" si="15"/>
        <v>0.29411764705882354</v>
      </c>
      <c r="AG9" s="6">
        <f t="shared" si="16"/>
        <v>6</v>
      </c>
      <c r="AH9" s="6">
        <f t="shared" si="17"/>
        <v>1</v>
      </c>
      <c r="AI9" s="6">
        <f t="shared" si="18"/>
        <v>0</v>
      </c>
      <c r="AJ9" s="111">
        <f t="shared" si="19"/>
        <v>0</v>
      </c>
    </row>
    <row r="10" spans="13:36" x14ac:dyDescent="0.2">
      <c r="M10" t="s">
        <v>190</v>
      </c>
      <c r="N10" s="1" t="str">
        <f>CONCATENATE(Ruth!$S$2," ",Ruth!$S$3)</f>
        <v>New York Metz</v>
      </c>
      <c r="O10" s="104">
        <f t="shared" si="0"/>
        <v>971</v>
      </c>
      <c r="P10" s="6">
        <f t="shared" si="1"/>
        <v>811</v>
      </c>
      <c r="Q10" s="105">
        <f t="shared" si="2"/>
        <v>0.54489337822671158</v>
      </c>
      <c r="R10" s="104">
        <f t="shared" si="3"/>
        <v>48</v>
      </c>
      <c r="S10" s="6">
        <f t="shared" si="4"/>
        <v>32</v>
      </c>
      <c r="T10" s="110">
        <f t="shared" si="5"/>
        <v>0.6</v>
      </c>
      <c r="U10" s="6">
        <f t="shared" si="6"/>
        <v>7</v>
      </c>
      <c r="V10" s="6">
        <f t="shared" si="7"/>
        <v>3</v>
      </c>
      <c r="W10" s="6">
        <f t="shared" si="8"/>
        <v>3</v>
      </c>
      <c r="X10" s="111">
        <f t="shared" si="9"/>
        <v>1</v>
      </c>
      <c r="Y10" s="64"/>
      <c r="Z10" s="1" t="s">
        <v>215</v>
      </c>
      <c r="AA10" s="104">
        <f t="shared" si="10"/>
        <v>844</v>
      </c>
      <c r="AB10" s="6">
        <f t="shared" si="11"/>
        <v>776</v>
      </c>
      <c r="AC10" s="105">
        <f t="shared" si="12"/>
        <v>0.5209876543209877</v>
      </c>
      <c r="AD10" s="104">
        <f t="shared" si="13"/>
        <v>28</v>
      </c>
      <c r="AE10" s="6">
        <f t="shared" si="14"/>
        <v>32</v>
      </c>
      <c r="AF10" s="110">
        <f t="shared" si="15"/>
        <v>0.46666666666666667</v>
      </c>
      <c r="AG10" s="6">
        <f t="shared" si="16"/>
        <v>6</v>
      </c>
      <c r="AH10" s="6">
        <f t="shared" si="17"/>
        <v>4</v>
      </c>
      <c r="AI10" s="6">
        <f t="shared" si="18"/>
        <v>2</v>
      </c>
      <c r="AJ10" s="111">
        <f t="shared" si="19"/>
        <v>1</v>
      </c>
    </row>
    <row r="11" spans="13:36" x14ac:dyDescent="0.2">
      <c r="M11" t="s">
        <v>36</v>
      </c>
      <c r="N11" s="1" t="str">
        <f>CONCATENATE(Mays!$M$2," ",Mays!$M$3)</f>
        <v>Mudville Nine</v>
      </c>
      <c r="O11" s="104">
        <f t="shared" si="0"/>
        <v>914</v>
      </c>
      <c r="P11" s="6">
        <f t="shared" si="1"/>
        <v>868</v>
      </c>
      <c r="Q11" s="105">
        <f t="shared" si="2"/>
        <v>0.51290684624017957</v>
      </c>
      <c r="R11" s="104">
        <f t="shared" si="3"/>
        <v>11</v>
      </c>
      <c r="S11" s="6">
        <f t="shared" si="4"/>
        <v>19</v>
      </c>
      <c r="T11" s="110">
        <f t="shared" si="5"/>
        <v>0.36666666666666664</v>
      </c>
      <c r="U11" s="6">
        <f t="shared" si="6"/>
        <v>4</v>
      </c>
      <c r="V11" s="6">
        <f t="shared" si="7"/>
        <v>1</v>
      </c>
      <c r="W11" s="6">
        <f t="shared" si="8"/>
        <v>0</v>
      </c>
      <c r="X11" s="111">
        <f t="shared" si="9"/>
        <v>0</v>
      </c>
      <c r="Y11" s="98"/>
      <c r="Z11" s="1" t="s">
        <v>656</v>
      </c>
      <c r="AA11" s="104">
        <f t="shared" si="10"/>
        <v>843</v>
      </c>
      <c r="AB11" s="6">
        <f t="shared" si="11"/>
        <v>939</v>
      </c>
      <c r="AC11" s="105">
        <f t="shared" si="12"/>
        <v>0.47306397306397308</v>
      </c>
      <c r="AD11" s="104">
        <f t="shared" si="13"/>
        <v>34</v>
      </c>
      <c r="AE11" s="6">
        <f t="shared" si="14"/>
        <v>29</v>
      </c>
      <c r="AF11" s="110">
        <f t="shared" si="15"/>
        <v>0.53968253968253965</v>
      </c>
      <c r="AG11" s="6">
        <f t="shared" si="16"/>
        <v>5</v>
      </c>
      <c r="AH11" s="6">
        <f t="shared" si="17"/>
        <v>0</v>
      </c>
      <c r="AI11" s="6">
        <f t="shared" si="18"/>
        <v>0</v>
      </c>
      <c r="AJ11" s="111">
        <f t="shared" si="19"/>
        <v>0</v>
      </c>
    </row>
    <row r="12" spans="13:36" x14ac:dyDescent="0.2">
      <c r="M12" t="s">
        <v>198</v>
      </c>
      <c r="N12" s="1" t="str">
        <f>CONCATENATE(Aaron!$AE$2," ",Aaron!$AE$3)</f>
        <v>Pismo Beach Diamond Dogs</v>
      </c>
      <c r="O12" s="104">
        <f t="shared" si="0"/>
        <v>889</v>
      </c>
      <c r="P12" s="6">
        <f t="shared" si="1"/>
        <v>893</v>
      </c>
      <c r="Q12" s="105">
        <f t="shared" si="2"/>
        <v>0.49887766554433222</v>
      </c>
      <c r="R12" s="104">
        <f t="shared" si="3"/>
        <v>28</v>
      </c>
      <c r="S12" s="6">
        <f t="shared" si="4"/>
        <v>32</v>
      </c>
      <c r="T12" s="110">
        <f t="shared" si="5"/>
        <v>0.46666666666666667</v>
      </c>
      <c r="U12" s="6">
        <f t="shared" si="6"/>
        <v>6</v>
      </c>
      <c r="V12" s="6">
        <f t="shared" si="7"/>
        <v>4</v>
      </c>
      <c r="W12" s="6">
        <f t="shared" si="8"/>
        <v>2</v>
      </c>
      <c r="X12" s="111">
        <f t="shared" si="9"/>
        <v>1</v>
      </c>
      <c r="Y12" s="64"/>
      <c r="Z12" s="1" t="s">
        <v>383</v>
      </c>
      <c r="AA12" s="104">
        <f t="shared" si="10"/>
        <v>761</v>
      </c>
      <c r="AB12" s="6">
        <f t="shared" si="11"/>
        <v>1022</v>
      </c>
      <c r="AC12" s="105">
        <f t="shared" si="12"/>
        <v>0.42680874929893436</v>
      </c>
      <c r="AD12" s="104">
        <f t="shared" si="13"/>
        <v>13</v>
      </c>
      <c r="AE12" s="6">
        <f t="shared" si="14"/>
        <v>12</v>
      </c>
      <c r="AF12" s="110">
        <f t="shared" si="15"/>
        <v>0.52</v>
      </c>
      <c r="AG12" s="6">
        <f t="shared" si="16"/>
        <v>2</v>
      </c>
      <c r="AH12" s="6">
        <f t="shared" si="17"/>
        <v>0</v>
      </c>
      <c r="AI12" s="6">
        <f t="shared" si="18"/>
        <v>0</v>
      </c>
      <c r="AJ12" s="111">
        <f t="shared" si="19"/>
        <v>0</v>
      </c>
    </row>
    <row r="13" spans="13:36" x14ac:dyDescent="0.2">
      <c r="M13" t="s">
        <v>196</v>
      </c>
      <c r="N13" s="1" t="str">
        <f>CONCATENATE(Cobb!$M$2," ",Cobb!$M$3)</f>
        <v>Mansfield Mounties</v>
      </c>
      <c r="O13" s="104">
        <f t="shared" si="0"/>
        <v>900</v>
      </c>
      <c r="P13" s="6">
        <f t="shared" si="1"/>
        <v>882</v>
      </c>
      <c r="Q13" s="105">
        <f t="shared" si="2"/>
        <v>0.50505050505050508</v>
      </c>
      <c r="R13" s="104">
        <f t="shared" si="3"/>
        <v>34</v>
      </c>
      <c r="S13" s="6">
        <f t="shared" si="4"/>
        <v>32</v>
      </c>
      <c r="T13" s="110">
        <f t="shared" si="5"/>
        <v>0.51515151515151514</v>
      </c>
      <c r="U13" s="6">
        <f t="shared" si="6"/>
        <v>6</v>
      </c>
      <c r="V13" s="6">
        <f t="shared" si="7"/>
        <v>1</v>
      </c>
      <c r="W13" s="6">
        <f t="shared" si="8"/>
        <v>1</v>
      </c>
      <c r="X13" s="111">
        <f t="shared" si="9"/>
        <v>1</v>
      </c>
      <c r="Y13" s="64"/>
      <c r="Z13" s="1" t="s">
        <v>244</v>
      </c>
      <c r="AA13" s="104">
        <f t="shared" si="10"/>
        <v>758</v>
      </c>
      <c r="AB13" s="6">
        <f t="shared" si="11"/>
        <v>538</v>
      </c>
      <c r="AC13" s="105">
        <f t="shared" si="12"/>
        <v>0.58487654320987659</v>
      </c>
      <c r="AD13" s="104">
        <f t="shared" si="13"/>
        <v>32</v>
      </c>
      <c r="AE13" s="6">
        <f t="shared" si="14"/>
        <v>26</v>
      </c>
      <c r="AF13" s="110">
        <f t="shared" si="15"/>
        <v>0.55172413793103448</v>
      </c>
      <c r="AG13" s="6">
        <f t="shared" si="16"/>
        <v>5</v>
      </c>
      <c r="AH13" s="6">
        <f t="shared" si="17"/>
        <v>3</v>
      </c>
      <c r="AI13" s="6">
        <f t="shared" si="18"/>
        <v>1</v>
      </c>
      <c r="AJ13" s="111">
        <f t="shared" si="19"/>
        <v>1</v>
      </c>
    </row>
    <row r="14" spans="13:36" x14ac:dyDescent="0.2">
      <c r="M14" t="s">
        <v>559</v>
      </c>
      <c r="N14" s="1" t="str">
        <f>CONCATENATE(Mays!$AE$2," ",Mays!$AE$3)</f>
        <v>West Oakland Wolverines</v>
      </c>
      <c r="O14" s="104">
        <f t="shared" si="0"/>
        <v>929</v>
      </c>
      <c r="P14" s="6">
        <f t="shared" si="1"/>
        <v>853</v>
      </c>
      <c r="Q14" s="105">
        <f t="shared" si="2"/>
        <v>0.521324354657688</v>
      </c>
      <c r="R14" s="104">
        <f t="shared" si="3"/>
        <v>29</v>
      </c>
      <c r="S14" s="6">
        <f t="shared" si="4"/>
        <v>33</v>
      </c>
      <c r="T14" s="110">
        <f t="shared" si="5"/>
        <v>0.46774193548387094</v>
      </c>
      <c r="U14" s="6">
        <f t="shared" si="6"/>
        <v>7</v>
      </c>
      <c r="V14" s="6">
        <f t="shared" si="7"/>
        <v>2</v>
      </c>
      <c r="W14" s="6">
        <f t="shared" si="8"/>
        <v>0</v>
      </c>
      <c r="X14" s="111">
        <f t="shared" si="9"/>
        <v>0</v>
      </c>
      <c r="Y14" s="98"/>
      <c r="Z14" s="1" t="s">
        <v>585</v>
      </c>
      <c r="AA14" s="104">
        <f t="shared" si="10"/>
        <v>738</v>
      </c>
      <c r="AB14" s="6">
        <f t="shared" si="11"/>
        <v>720</v>
      </c>
      <c r="AC14" s="105">
        <f t="shared" si="12"/>
        <v>0.50617283950617287</v>
      </c>
      <c r="AD14" s="104">
        <f t="shared" si="13"/>
        <v>18</v>
      </c>
      <c r="AE14" s="6">
        <f t="shared" si="14"/>
        <v>23</v>
      </c>
      <c r="AF14" s="110">
        <f t="shared" si="15"/>
        <v>0.43902439024390244</v>
      </c>
      <c r="AG14" s="6">
        <f t="shared" si="16"/>
        <v>5</v>
      </c>
      <c r="AH14" s="6">
        <f t="shared" si="17"/>
        <v>1</v>
      </c>
      <c r="AI14" s="6">
        <f t="shared" si="18"/>
        <v>0</v>
      </c>
      <c r="AJ14" s="111">
        <f t="shared" si="19"/>
        <v>0</v>
      </c>
    </row>
    <row r="15" spans="13:36" x14ac:dyDescent="0.2">
      <c r="M15" t="s">
        <v>188</v>
      </c>
      <c r="N15" s="1" t="str">
        <f>CONCATENATE(Ruth!$AE$2," ",Ruth!$AE$3)</f>
        <v>Williamsburg Burgesses</v>
      </c>
      <c r="O15" s="104">
        <f t="shared" si="0"/>
        <v>888</v>
      </c>
      <c r="P15" s="6">
        <f t="shared" si="1"/>
        <v>894</v>
      </c>
      <c r="Q15" s="105">
        <f t="shared" si="2"/>
        <v>0.49831649831649832</v>
      </c>
      <c r="R15" s="104">
        <f t="shared" si="3"/>
        <v>14</v>
      </c>
      <c r="S15" s="6">
        <f t="shared" si="4"/>
        <v>25</v>
      </c>
      <c r="T15" s="110">
        <f t="shared" si="5"/>
        <v>0.35897435897435898</v>
      </c>
      <c r="U15" s="6">
        <f t="shared" si="6"/>
        <v>5</v>
      </c>
      <c r="V15" s="6">
        <f t="shared" si="7"/>
        <v>0</v>
      </c>
      <c r="W15" s="6">
        <f t="shared" si="8"/>
        <v>0</v>
      </c>
      <c r="X15" s="111">
        <f t="shared" si="9"/>
        <v>0</v>
      </c>
      <c r="Y15" s="64"/>
      <c r="Z15" s="1" t="s">
        <v>253</v>
      </c>
      <c r="AA15" s="104">
        <f t="shared" si="10"/>
        <v>663</v>
      </c>
      <c r="AB15" s="6">
        <f t="shared" si="11"/>
        <v>633</v>
      </c>
      <c r="AC15" s="105">
        <f t="shared" si="12"/>
        <v>0.51157407407407407</v>
      </c>
      <c r="AD15" s="104">
        <f t="shared" si="13"/>
        <v>19</v>
      </c>
      <c r="AE15" s="6">
        <f t="shared" si="14"/>
        <v>30</v>
      </c>
      <c r="AF15" s="110">
        <f t="shared" si="15"/>
        <v>0.38775510204081631</v>
      </c>
      <c r="AG15" s="6">
        <f t="shared" si="16"/>
        <v>6</v>
      </c>
      <c r="AH15" s="6">
        <f t="shared" si="17"/>
        <v>1</v>
      </c>
      <c r="AI15" s="6">
        <f t="shared" si="18"/>
        <v>0</v>
      </c>
      <c r="AJ15" s="111">
        <f t="shared" si="19"/>
        <v>0</v>
      </c>
    </row>
    <row r="16" spans="13:36" x14ac:dyDescent="0.2">
      <c r="M16" t="s">
        <v>204</v>
      </c>
      <c r="N16" s="1" t="str">
        <f>CONCATENATE(Aaron!$G$2," ",Aaron!$G$3)</f>
        <v>Exeter Alewives</v>
      </c>
      <c r="O16" s="104">
        <f t="shared" si="0"/>
        <v>852</v>
      </c>
      <c r="P16" s="6">
        <f t="shared" si="1"/>
        <v>930</v>
      </c>
      <c r="Q16" s="105">
        <f t="shared" si="2"/>
        <v>0.4781144781144781</v>
      </c>
      <c r="R16" s="104">
        <f t="shared" si="3"/>
        <v>9</v>
      </c>
      <c r="S16" s="6">
        <f t="shared" si="4"/>
        <v>20</v>
      </c>
      <c r="T16" s="110">
        <f t="shared" si="5"/>
        <v>0.31034482758620691</v>
      </c>
      <c r="U16" s="6">
        <f t="shared" si="6"/>
        <v>5</v>
      </c>
      <c r="V16" s="6">
        <f t="shared" si="7"/>
        <v>2</v>
      </c>
      <c r="W16" s="6">
        <f t="shared" si="8"/>
        <v>0</v>
      </c>
      <c r="X16" s="111">
        <f t="shared" si="9"/>
        <v>0</v>
      </c>
      <c r="Y16" s="64"/>
      <c r="Z16" s="1" t="s">
        <v>467</v>
      </c>
      <c r="AA16" s="104">
        <f t="shared" si="10"/>
        <v>638</v>
      </c>
      <c r="AB16" s="6">
        <f t="shared" si="11"/>
        <v>496</v>
      </c>
      <c r="AC16" s="105">
        <f t="shared" si="12"/>
        <v>0.56261022927689597</v>
      </c>
      <c r="AD16" s="104">
        <f t="shared" si="13"/>
        <v>37</v>
      </c>
      <c r="AE16" s="6">
        <f t="shared" si="14"/>
        <v>32</v>
      </c>
      <c r="AF16" s="110">
        <f t="shared" si="15"/>
        <v>0.53623188405797106</v>
      </c>
      <c r="AG16" s="6">
        <f t="shared" si="16"/>
        <v>5</v>
      </c>
      <c r="AH16" s="6">
        <f t="shared" si="17"/>
        <v>2</v>
      </c>
      <c r="AI16" s="6">
        <f t="shared" si="18"/>
        <v>2</v>
      </c>
      <c r="AJ16" s="111">
        <f t="shared" si="19"/>
        <v>0</v>
      </c>
    </row>
    <row r="17" spans="13:36" x14ac:dyDescent="0.2">
      <c r="M17" t="s">
        <v>597</v>
      </c>
      <c r="N17" s="1" t="str">
        <f>CONCATENATE(Mays!$G$2," ",Mays!$G$3)</f>
        <v>Palo Alto Robber Barons</v>
      </c>
      <c r="O17" s="104">
        <f t="shared" si="0"/>
        <v>863</v>
      </c>
      <c r="P17" s="6">
        <f t="shared" si="1"/>
        <v>919</v>
      </c>
      <c r="Q17" s="105">
        <f t="shared" si="2"/>
        <v>0.48428731762065097</v>
      </c>
      <c r="R17" s="104">
        <f t="shared" si="3"/>
        <v>39</v>
      </c>
      <c r="S17" s="6">
        <f t="shared" si="4"/>
        <v>32</v>
      </c>
      <c r="T17" s="110">
        <f t="shared" si="5"/>
        <v>0.54929577464788737</v>
      </c>
      <c r="U17" s="6">
        <f t="shared" si="6"/>
        <v>5</v>
      </c>
      <c r="V17" s="6">
        <f t="shared" si="7"/>
        <v>1</v>
      </c>
      <c r="W17" s="6">
        <f t="shared" si="8"/>
        <v>1</v>
      </c>
      <c r="X17" s="111">
        <f t="shared" si="9"/>
        <v>1</v>
      </c>
      <c r="Y17" s="64"/>
      <c r="Z17" s="1" t="s">
        <v>529</v>
      </c>
      <c r="AA17" s="104">
        <f t="shared" si="10"/>
        <v>624</v>
      </c>
      <c r="AB17" s="6">
        <f t="shared" si="11"/>
        <v>510</v>
      </c>
      <c r="AC17" s="105">
        <f t="shared" si="12"/>
        <v>0.55026455026455023</v>
      </c>
      <c r="AD17" s="104">
        <f t="shared" si="13"/>
        <v>31</v>
      </c>
      <c r="AE17" s="6">
        <f t="shared" si="14"/>
        <v>20</v>
      </c>
      <c r="AF17" s="110">
        <f t="shared" si="15"/>
        <v>0.60784313725490191</v>
      </c>
      <c r="AG17" s="6">
        <f t="shared" si="16"/>
        <v>5</v>
      </c>
      <c r="AH17" s="6">
        <f t="shared" si="17"/>
        <v>2</v>
      </c>
      <c r="AI17" s="6">
        <f t="shared" si="18"/>
        <v>2</v>
      </c>
      <c r="AJ17" s="111">
        <f t="shared" si="19"/>
        <v>1</v>
      </c>
    </row>
    <row r="18" spans="13:36" x14ac:dyDescent="0.2">
      <c r="M18" t="s">
        <v>200</v>
      </c>
      <c r="N18" s="1" t="str">
        <f>CONCATENATE(Mays!$A$2," ",Mays!$A$3)</f>
        <v>Aspen Rainmakers</v>
      </c>
      <c r="O18" s="104">
        <f t="shared" si="0"/>
        <v>894</v>
      </c>
      <c r="P18" s="6">
        <f t="shared" si="1"/>
        <v>888</v>
      </c>
      <c r="Q18" s="105">
        <f t="shared" si="2"/>
        <v>0.50168350168350173</v>
      </c>
      <c r="R18" s="104">
        <f t="shared" si="3"/>
        <v>30</v>
      </c>
      <c r="S18" s="6">
        <f t="shared" si="4"/>
        <v>33</v>
      </c>
      <c r="T18" s="110">
        <f t="shared" si="5"/>
        <v>0.47619047619047616</v>
      </c>
      <c r="U18" s="6">
        <f t="shared" si="6"/>
        <v>5</v>
      </c>
      <c r="V18" s="6">
        <f t="shared" si="7"/>
        <v>3</v>
      </c>
      <c r="W18" s="6">
        <f t="shared" si="8"/>
        <v>1</v>
      </c>
      <c r="X18" s="111">
        <f t="shared" si="9"/>
        <v>0</v>
      </c>
      <c r="Y18" s="64"/>
      <c r="Z18" s="1" t="s">
        <v>214</v>
      </c>
      <c r="AA18" s="104">
        <f t="shared" si="10"/>
        <v>580</v>
      </c>
      <c r="AB18" s="6">
        <f t="shared" si="11"/>
        <v>878</v>
      </c>
      <c r="AC18" s="105">
        <f t="shared" si="12"/>
        <v>0.39780521262002744</v>
      </c>
      <c r="AD18" s="104">
        <f t="shared" si="13"/>
        <v>2</v>
      </c>
      <c r="AE18" s="6">
        <f t="shared" si="14"/>
        <v>4</v>
      </c>
      <c r="AF18" s="110">
        <f t="shared" si="15"/>
        <v>0.33333333333333331</v>
      </c>
      <c r="AG18" s="6">
        <f t="shared" si="16"/>
        <v>1</v>
      </c>
      <c r="AH18" s="6">
        <f t="shared" si="17"/>
        <v>0</v>
      </c>
      <c r="AI18" s="6">
        <f t="shared" si="18"/>
        <v>0</v>
      </c>
      <c r="AJ18" s="111">
        <f t="shared" si="19"/>
        <v>0</v>
      </c>
    </row>
    <row r="19" spans="13:36" x14ac:dyDescent="0.2">
      <c r="M19" t="s">
        <v>557</v>
      </c>
      <c r="N19" s="1" t="str">
        <f>CONCATENATE(Cobb!$A$2," ",Cobb!$A$3)</f>
        <v>Greenville Black Sox</v>
      </c>
      <c r="O19" s="104">
        <f t="shared" si="0"/>
        <v>876</v>
      </c>
      <c r="P19" s="6">
        <f t="shared" si="1"/>
        <v>906</v>
      </c>
      <c r="Q19" s="105">
        <f t="shared" si="2"/>
        <v>0.49158249158249157</v>
      </c>
      <c r="R19" s="104">
        <f t="shared" si="3"/>
        <v>10</v>
      </c>
      <c r="S19" s="6">
        <f t="shared" si="4"/>
        <v>24</v>
      </c>
      <c r="T19" s="110">
        <f t="shared" si="5"/>
        <v>0.29411764705882354</v>
      </c>
      <c r="U19" s="6">
        <f t="shared" si="6"/>
        <v>6</v>
      </c>
      <c r="V19" s="6">
        <f t="shared" si="7"/>
        <v>1</v>
      </c>
      <c r="W19" s="6">
        <f t="shared" si="8"/>
        <v>0</v>
      </c>
      <c r="X19" s="111">
        <f t="shared" si="9"/>
        <v>0</v>
      </c>
      <c r="Y19" s="64"/>
      <c r="Z19" s="1" t="s">
        <v>442</v>
      </c>
      <c r="AA19" s="104">
        <f t="shared" si="10"/>
        <v>574</v>
      </c>
      <c r="AB19" s="6">
        <f t="shared" si="11"/>
        <v>560</v>
      </c>
      <c r="AC19" s="105">
        <f t="shared" si="12"/>
        <v>0.50617283950617287</v>
      </c>
      <c r="AD19" s="104">
        <f t="shared" si="13"/>
        <v>14</v>
      </c>
      <c r="AE19" s="6">
        <f t="shared" si="14"/>
        <v>16</v>
      </c>
      <c r="AF19" s="110">
        <f t="shared" si="15"/>
        <v>0.46666666666666667</v>
      </c>
      <c r="AG19" s="6">
        <f t="shared" si="16"/>
        <v>3</v>
      </c>
      <c r="AH19" s="6">
        <f t="shared" si="17"/>
        <v>1</v>
      </c>
      <c r="AI19" s="6">
        <f t="shared" si="18"/>
        <v>0</v>
      </c>
      <c r="AJ19" s="111">
        <f t="shared" si="19"/>
        <v>0</v>
      </c>
    </row>
    <row r="20" spans="13:36" x14ac:dyDescent="0.2">
      <c r="M20" t="s">
        <v>420</v>
      </c>
      <c r="N20" s="1" t="str">
        <f>CONCATENATE(Mays!$Y$2," ",Mays!$Y$3)</f>
        <v>Los Angeles Outlaws</v>
      </c>
      <c r="O20" s="104">
        <f t="shared" si="0"/>
        <v>883</v>
      </c>
      <c r="P20" s="6">
        <f t="shared" si="1"/>
        <v>899</v>
      </c>
      <c r="Q20" s="105">
        <f t="shared" si="2"/>
        <v>0.49551066217732886</v>
      </c>
      <c r="R20" s="104">
        <f t="shared" si="3"/>
        <v>49</v>
      </c>
      <c r="S20" s="6">
        <f t="shared" si="4"/>
        <v>30</v>
      </c>
      <c r="T20" s="110">
        <f t="shared" si="5"/>
        <v>0.620253164556962</v>
      </c>
      <c r="U20" s="6">
        <f t="shared" si="6"/>
        <v>6</v>
      </c>
      <c r="V20" s="6">
        <f t="shared" si="7"/>
        <v>3</v>
      </c>
      <c r="W20" s="6">
        <f t="shared" si="8"/>
        <v>2</v>
      </c>
      <c r="X20" s="111">
        <f t="shared" si="9"/>
        <v>2</v>
      </c>
      <c r="Y20" s="64"/>
      <c r="Z20" s="1" t="s">
        <v>270</v>
      </c>
      <c r="AA20" s="104">
        <f t="shared" si="10"/>
        <v>563</v>
      </c>
      <c r="AB20" s="6">
        <f t="shared" si="11"/>
        <v>733</v>
      </c>
      <c r="AC20" s="105">
        <f t="shared" si="12"/>
        <v>0.43441358024691357</v>
      </c>
      <c r="AD20" s="104">
        <f t="shared" si="13"/>
        <v>7</v>
      </c>
      <c r="AE20" s="6">
        <f t="shared" si="14"/>
        <v>14</v>
      </c>
      <c r="AF20" s="110">
        <f t="shared" si="15"/>
        <v>0.33333333333333331</v>
      </c>
      <c r="AG20" s="6">
        <f t="shared" si="16"/>
        <v>3</v>
      </c>
      <c r="AH20" s="6">
        <f t="shared" si="17"/>
        <v>0</v>
      </c>
      <c r="AI20" s="6">
        <f t="shared" si="18"/>
        <v>0</v>
      </c>
      <c r="AJ20" s="111">
        <f t="shared" si="19"/>
        <v>0</v>
      </c>
    </row>
    <row r="21" spans="13:36" x14ac:dyDescent="0.2">
      <c r="M21" t="s">
        <v>414</v>
      </c>
      <c r="N21" s="1" t="str">
        <f>CONCATENATE(Ruth!$A$2," ",Ruth!$A$3)</f>
        <v>Plum Island Greenheads</v>
      </c>
      <c r="O21" s="104">
        <f t="shared" si="0"/>
        <v>843</v>
      </c>
      <c r="P21" s="6">
        <f t="shared" si="1"/>
        <v>939</v>
      </c>
      <c r="Q21" s="105">
        <f t="shared" si="2"/>
        <v>0.47306397306397308</v>
      </c>
      <c r="R21" s="104">
        <f t="shared" si="3"/>
        <v>34</v>
      </c>
      <c r="S21" s="6">
        <f t="shared" si="4"/>
        <v>29</v>
      </c>
      <c r="T21" s="110">
        <f t="shared" si="5"/>
        <v>0.53968253968253965</v>
      </c>
      <c r="U21" s="6">
        <f t="shared" si="6"/>
        <v>5</v>
      </c>
      <c r="V21" s="6">
        <f t="shared" si="7"/>
        <v>0</v>
      </c>
      <c r="W21" s="6">
        <f t="shared" si="8"/>
        <v>0</v>
      </c>
      <c r="X21" s="111">
        <f t="shared" si="9"/>
        <v>0</v>
      </c>
      <c r="Y21" s="64"/>
      <c r="Z21" s="1" t="s">
        <v>643</v>
      </c>
      <c r="AA21" s="104">
        <f t="shared" si="10"/>
        <v>530</v>
      </c>
      <c r="AB21" s="6">
        <f t="shared" si="11"/>
        <v>604</v>
      </c>
      <c r="AC21" s="105">
        <f t="shared" si="12"/>
        <v>0.46737213403880068</v>
      </c>
      <c r="AD21" s="104">
        <f t="shared" si="13"/>
        <v>14</v>
      </c>
      <c r="AE21" s="6">
        <f t="shared" si="14"/>
        <v>15</v>
      </c>
      <c r="AF21" s="110">
        <f t="shared" si="15"/>
        <v>0.48275862068965519</v>
      </c>
      <c r="AG21" s="6">
        <f t="shared" si="16"/>
        <v>3</v>
      </c>
      <c r="AH21" s="6">
        <f t="shared" si="17"/>
        <v>0</v>
      </c>
      <c r="AI21" s="6">
        <f t="shared" si="18"/>
        <v>0</v>
      </c>
      <c r="AJ21" s="111">
        <f t="shared" si="19"/>
        <v>0</v>
      </c>
    </row>
    <row r="22" spans="13:36" x14ac:dyDescent="0.2">
      <c r="M22" t="s">
        <v>192</v>
      </c>
      <c r="N22" s="1" t="str">
        <f>CONCATENATE(Cobb!$Y$2," ",Cobb!$Y$3)</f>
        <v>Gateway Grizzlies</v>
      </c>
      <c r="O22" s="104">
        <f t="shared" si="0"/>
        <v>841</v>
      </c>
      <c r="P22" s="6">
        <f t="shared" si="1"/>
        <v>941</v>
      </c>
      <c r="Q22" s="105">
        <f t="shared" si="2"/>
        <v>0.47194163860830529</v>
      </c>
      <c r="R22" s="104">
        <f t="shared" si="3"/>
        <v>16</v>
      </c>
      <c r="S22" s="6">
        <f t="shared" si="4"/>
        <v>24</v>
      </c>
      <c r="T22" s="110">
        <f t="shared" si="5"/>
        <v>0.4</v>
      </c>
      <c r="U22" s="6">
        <f t="shared" si="6"/>
        <v>5</v>
      </c>
      <c r="V22" s="6">
        <f t="shared" si="7"/>
        <v>1</v>
      </c>
      <c r="W22" s="6">
        <f t="shared" si="8"/>
        <v>0</v>
      </c>
      <c r="X22" s="111">
        <f t="shared" si="9"/>
        <v>0</v>
      </c>
      <c r="Y22" s="98"/>
      <c r="Z22" s="1" t="s">
        <v>636</v>
      </c>
      <c r="AA22" s="104">
        <f t="shared" si="10"/>
        <v>527</v>
      </c>
      <c r="AB22" s="6">
        <f t="shared" si="11"/>
        <v>445</v>
      </c>
      <c r="AC22" s="105">
        <f t="shared" si="12"/>
        <v>0.54218106995884774</v>
      </c>
      <c r="AD22" s="104">
        <f t="shared" si="13"/>
        <v>37</v>
      </c>
      <c r="AE22" s="6">
        <f t="shared" si="14"/>
        <v>28</v>
      </c>
      <c r="AF22" s="110">
        <f t="shared" si="15"/>
        <v>0.56923076923076921</v>
      </c>
      <c r="AG22" s="6">
        <f t="shared" si="16"/>
        <v>4</v>
      </c>
      <c r="AH22" s="6">
        <f t="shared" si="17"/>
        <v>0</v>
      </c>
      <c r="AI22" s="6">
        <f t="shared" si="18"/>
        <v>1</v>
      </c>
      <c r="AJ22" s="111">
        <f t="shared" si="19"/>
        <v>1</v>
      </c>
    </row>
    <row r="23" spans="13:36" x14ac:dyDescent="0.2">
      <c r="M23" t="s">
        <v>202</v>
      </c>
      <c r="N23" s="1" t="str">
        <f>CONCATENATE(Ruth!$Y$2," ",Ruth!$Y$3)</f>
        <v>Rock Island Freighters</v>
      </c>
      <c r="O23" s="104">
        <f t="shared" si="0"/>
        <v>808</v>
      </c>
      <c r="P23" s="6">
        <f t="shared" si="1"/>
        <v>974</v>
      </c>
      <c r="Q23" s="105">
        <f t="shared" si="2"/>
        <v>0.45342312008978675</v>
      </c>
      <c r="R23" s="104">
        <f t="shared" si="3"/>
        <v>13</v>
      </c>
      <c r="S23" s="6">
        <f t="shared" si="4"/>
        <v>13</v>
      </c>
      <c r="T23" s="110">
        <f t="shared" si="5"/>
        <v>0.5</v>
      </c>
      <c r="U23" s="6">
        <f t="shared" si="6"/>
        <v>3</v>
      </c>
      <c r="V23" s="6">
        <f t="shared" si="7"/>
        <v>1</v>
      </c>
      <c r="W23" s="6">
        <f t="shared" si="8"/>
        <v>0</v>
      </c>
      <c r="X23" s="111">
        <f t="shared" si="9"/>
        <v>0</v>
      </c>
      <c r="Y23" s="64"/>
      <c r="Z23" s="1" t="s">
        <v>539</v>
      </c>
      <c r="AA23" s="104">
        <f t="shared" si="10"/>
        <v>518</v>
      </c>
      <c r="AB23" s="6">
        <f t="shared" si="11"/>
        <v>454</v>
      </c>
      <c r="AC23" s="105">
        <f t="shared" si="12"/>
        <v>0.53292181069958844</v>
      </c>
      <c r="AD23" s="104">
        <f t="shared" si="13"/>
        <v>9</v>
      </c>
      <c r="AE23" s="6">
        <f t="shared" si="14"/>
        <v>15</v>
      </c>
      <c r="AF23" s="110">
        <f t="shared" si="15"/>
        <v>0.375</v>
      </c>
      <c r="AG23" s="6">
        <f t="shared" si="16"/>
        <v>3</v>
      </c>
      <c r="AH23" s="6">
        <f t="shared" si="17"/>
        <v>1</v>
      </c>
      <c r="AI23" s="6">
        <f t="shared" si="18"/>
        <v>0</v>
      </c>
      <c r="AJ23" s="111">
        <f t="shared" si="19"/>
        <v>0</v>
      </c>
    </row>
    <row r="24" spans="13:36" x14ac:dyDescent="0.2">
      <c r="M24" t="s">
        <v>187</v>
      </c>
      <c r="N24" s="1" t="str">
        <f>CONCATENATE(Aaron!$A$2," ",Aaron!$A$3)</f>
        <v>Middlesex Madcats</v>
      </c>
      <c r="O24" s="104">
        <f t="shared" si="0"/>
        <v>761</v>
      </c>
      <c r="P24" s="6">
        <f t="shared" si="1"/>
        <v>1022</v>
      </c>
      <c r="Q24" s="105">
        <f t="shared" si="2"/>
        <v>0.42680874929893436</v>
      </c>
      <c r="R24" s="104">
        <f t="shared" si="3"/>
        <v>13</v>
      </c>
      <c r="S24" s="6">
        <f t="shared" si="4"/>
        <v>12</v>
      </c>
      <c r="T24" s="110">
        <f t="shared" si="5"/>
        <v>0.52</v>
      </c>
      <c r="U24" s="6">
        <f t="shared" si="6"/>
        <v>2</v>
      </c>
      <c r="V24" s="6">
        <f t="shared" si="7"/>
        <v>0</v>
      </c>
      <c r="W24" s="6">
        <f t="shared" si="8"/>
        <v>0</v>
      </c>
      <c r="X24" s="111">
        <f t="shared" si="9"/>
        <v>0</v>
      </c>
      <c r="Y24" s="64"/>
      <c r="Z24" s="1" t="s">
        <v>238</v>
      </c>
      <c r="AA24" s="104">
        <f t="shared" si="10"/>
        <v>459</v>
      </c>
      <c r="AB24" s="6">
        <f t="shared" si="11"/>
        <v>513</v>
      </c>
      <c r="AC24" s="105">
        <f t="shared" si="12"/>
        <v>0.47222222222222221</v>
      </c>
      <c r="AD24" s="104">
        <f t="shared" si="13"/>
        <v>8</v>
      </c>
      <c r="AE24" s="6">
        <f t="shared" si="14"/>
        <v>9</v>
      </c>
      <c r="AF24" s="110">
        <f t="shared" si="15"/>
        <v>0.47058823529411764</v>
      </c>
      <c r="AG24" s="6">
        <f t="shared" si="16"/>
        <v>2</v>
      </c>
      <c r="AH24" s="6">
        <f t="shared" si="17"/>
        <v>0</v>
      </c>
      <c r="AI24" s="6">
        <f t="shared" si="18"/>
        <v>0</v>
      </c>
      <c r="AJ24" s="111">
        <f t="shared" si="19"/>
        <v>0</v>
      </c>
    </row>
    <row r="25" spans="13:36" x14ac:dyDescent="0.2">
      <c r="M25" t="s">
        <v>194</v>
      </c>
      <c r="N25" s="1" t="str">
        <f>CONCATENATE(Cobb!$AE$2," ",Cobb!$AE$3)</f>
        <v>Chicago Hitmen</v>
      </c>
      <c r="O25" s="104">
        <f t="shared" si="0"/>
        <v>776</v>
      </c>
      <c r="P25" s="6">
        <f t="shared" si="1"/>
        <v>1006</v>
      </c>
      <c r="Q25" s="105">
        <f t="shared" si="2"/>
        <v>0.43546576879910215</v>
      </c>
      <c r="R25" s="104">
        <f t="shared" si="3"/>
        <v>7</v>
      </c>
      <c r="S25" s="6">
        <f t="shared" si="4"/>
        <v>14</v>
      </c>
      <c r="T25" s="110">
        <f t="shared" si="5"/>
        <v>0.33333333333333331</v>
      </c>
      <c r="U25" s="6">
        <f t="shared" si="6"/>
        <v>3</v>
      </c>
      <c r="V25" s="6">
        <f t="shared" si="7"/>
        <v>0</v>
      </c>
      <c r="W25" s="6">
        <f t="shared" si="8"/>
        <v>0</v>
      </c>
      <c r="X25" s="111">
        <f t="shared" si="9"/>
        <v>0</v>
      </c>
      <c r="Y25" s="64"/>
      <c r="Z25" s="1" t="s">
        <v>178</v>
      </c>
      <c r="AA25" s="104">
        <f t="shared" si="10"/>
        <v>451</v>
      </c>
      <c r="AB25" s="6">
        <f t="shared" si="11"/>
        <v>197</v>
      </c>
      <c r="AC25" s="105">
        <f t="shared" si="12"/>
        <v>0.69598765432098764</v>
      </c>
      <c r="AD25" s="104">
        <f t="shared" si="13"/>
        <v>15</v>
      </c>
      <c r="AE25" s="6">
        <f t="shared" si="14"/>
        <v>17</v>
      </c>
      <c r="AF25" s="110">
        <f t="shared" si="15"/>
        <v>0.46875</v>
      </c>
      <c r="AG25" s="6">
        <f t="shared" si="16"/>
        <v>4</v>
      </c>
      <c r="AH25" s="6">
        <f t="shared" si="17"/>
        <v>3</v>
      </c>
      <c r="AI25" s="6">
        <f t="shared" si="18"/>
        <v>1</v>
      </c>
      <c r="AJ25" s="111">
        <f t="shared" si="19"/>
        <v>0</v>
      </c>
    </row>
    <row r="26" spans="13:36" x14ac:dyDescent="0.2">
      <c r="M26" t="s">
        <v>535</v>
      </c>
      <c r="N26" s="1" t="str">
        <f>CONCATENATE(Cobb!$S$2," ",Cobb!$S$3)</f>
        <v>Waikiki Rabbits</v>
      </c>
      <c r="O26" s="104">
        <f t="shared" si="0"/>
        <v>750</v>
      </c>
      <c r="P26" s="6">
        <f t="shared" si="1"/>
        <v>1032</v>
      </c>
      <c r="Q26" s="105">
        <f t="shared" si="2"/>
        <v>0.4208754208754209</v>
      </c>
      <c r="R26" s="104">
        <f t="shared" si="3"/>
        <v>15</v>
      </c>
      <c r="S26" s="6">
        <f t="shared" si="4"/>
        <v>9</v>
      </c>
      <c r="T26" s="110">
        <f t="shared" si="5"/>
        <v>0.625</v>
      </c>
      <c r="U26" s="6">
        <f t="shared" si="6"/>
        <v>2</v>
      </c>
      <c r="V26" s="6">
        <f t="shared" si="7"/>
        <v>1</v>
      </c>
      <c r="W26" s="6">
        <f t="shared" si="8"/>
        <v>1</v>
      </c>
      <c r="X26" s="111">
        <f t="shared" si="9"/>
        <v>1</v>
      </c>
      <c r="Y26" s="64"/>
      <c r="Z26" s="1" t="s">
        <v>130</v>
      </c>
      <c r="AA26" s="104">
        <f t="shared" si="10"/>
        <v>418</v>
      </c>
      <c r="AB26" s="6">
        <f t="shared" si="11"/>
        <v>554</v>
      </c>
      <c r="AC26" s="105">
        <f t="shared" si="12"/>
        <v>0.43004115226337447</v>
      </c>
      <c r="AD26" s="104">
        <f t="shared" si="13"/>
        <v>12</v>
      </c>
      <c r="AE26" s="6">
        <f t="shared" si="14"/>
        <v>5</v>
      </c>
      <c r="AF26" s="110">
        <f t="shared" si="15"/>
        <v>0.70588235294117652</v>
      </c>
      <c r="AG26" s="6">
        <f t="shared" si="16"/>
        <v>1</v>
      </c>
      <c r="AH26" s="6">
        <f t="shared" si="17"/>
        <v>1</v>
      </c>
      <c r="AI26" s="6">
        <f t="shared" si="18"/>
        <v>1</v>
      </c>
      <c r="AJ26" s="111">
        <f t="shared" si="19"/>
        <v>1</v>
      </c>
    </row>
    <row r="27" spans="13:36" x14ac:dyDescent="0.2">
      <c r="M27" t="s">
        <v>533</v>
      </c>
      <c r="N27" s="1" t="str">
        <f>CONCATENATE(Aaron!$Y$2," ",Aaron!$Y$3)</f>
        <v>Columbus Bobcats</v>
      </c>
      <c r="O27" s="104">
        <f t="shared" si="0"/>
        <v>688</v>
      </c>
      <c r="P27" s="6">
        <f t="shared" si="1"/>
        <v>1094</v>
      </c>
      <c r="Q27" s="105">
        <f t="shared" si="2"/>
        <v>0.38608305274971944</v>
      </c>
      <c r="R27" s="104">
        <f t="shared" si="3"/>
        <v>2</v>
      </c>
      <c r="S27" s="6">
        <f t="shared" si="4"/>
        <v>4</v>
      </c>
      <c r="T27" s="110">
        <f t="shared" si="5"/>
        <v>0.33333333333333331</v>
      </c>
      <c r="U27" s="6">
        <f t="shared" si="6"/>
        <v>1</v>
      </c>
      <c r="V27" s="6">
        <f t="shared" si="7"/>
        <v>0</v>
      </c>
      <c r="W27" s="6">
        <f t="shared" si="8"/>
        <v>0</v>
      </c>
      <c r="X27" s="111">
        <f t="shared" si="9"/>
        <v>0</v>
      </c>
      <c r="Y27" s="64"/>
      <c r="Z27" s="1" t="s">
        <v>678</v>
      </c>
      <c r="AA27" s="104">
        <f t="shared" si="10"/>
        <v>386</v>
      </c>
      <c r="AB27" s="6">
        <f t="shared" si="11"/>
        <v>370</v>
      </c>
      <c r="AC27" s="105">
        <f t="shared" si="12"/>
        <v>0.51058201058201058</v>
      </c>
      <c r="AD27" s="104">
        <f t="shared" si="13"/>
        <v>35</v>
      </c>
      <c r="AE27" s="6">
        <f t="shared" si="14"/>
        <v>15</v>
      </c>
      <c r="AF27" s="110">
        <f t="shared" si="15"/>
        <v>0.7</v>
      </c>
      <c r="AG27" s="6">
        <f t="shared" si="16"/>
        <v>3</v>
      </c>
      <c r="AH27" s="6">
        <f t="shared" si="17"/>
        <v>2</v>
      </c>
      <c r="AI27" s="6">
        <f t="shared" si="18"/>
        <v>2</v>
      </c>
      <c r="AJ27" s="111">
        <f t="shared" si="19"/>
        <v>2</v>
      </c>
    </row>
    <row r="28" spans="13:36" x14ac:dyDescent="0.2">
      <c r="M28"/>
      <c r="N28" s="101" t="s">
        <v>537</v>
      </c>
      <c r="O28" s="106">
        <f>SUM(O4:O27)</f>
        <v>21385</v>
      </c>
      <c r="P28" s="107">
        <f>SUM(P4:P27)</f>
        <v>21385</v>
      </c>
      <c r="Q28" s="108"/>
      <c r="R28" s="112">
        <f>SUM(R4:R27)</f>
        <v>677</v>
      </c>
      <c r="S28" s="113">
        <f>SUM(S4:S27)</f>
        <v>677</v>
      </c>
      <c r="T28" s="114"/>
      <c r="U28" s="114"/>
      <c r="V28" s="114"/>
      <c r="W28" s="114"/>
      <c r="X28" s="108"/>
      <c r="Y28" s="64"/>
      <c r="Z28" s="1" t="s">
        <v>402</v>
      </c>
      <c r="AA28" s="104">
        <f t="shared" si="10"/>
        <v>351</v>
      </c>
      <c r="AB28" s="6">
        <f t="shared" si="11"/>
        <v>567</v>
      </c>
      <c r="AC28" s="105">
        <f t="shared" si="12"/>
        <v>0.38235294117647056</v>
      </c>
      <c r="AD28" s="104">
        <f t="shared" si="13"/>
        <v>0</v>
      </c>
      <c r="AE28" s="6">
        <f t="shared" si="14"/>
        <v>0</v>
      </c>
      <c r="AF28" s="110">
        <f t="shared" si="15"/>
        <v>0</v>
      </c>
      <c r="AG28" s="6">
        <f t="shared" si="16"/>
        <v>0</v>
      </c>
      <c r="AH28" s="6">
        <f t="shared" si="17"/>
        <v>0</v>
      </c>
      <c r="AI28" s="6">
        <f t="shared" si="18"/>
        <v>0</v>
      </c>
      <c r="AJ28" s="111">
        <f t="shared" si="19"/>
        <v>0</v>
      </c>
    </row>
    <row r="29" spans="13:36" x14ac:dyDescent="0.2">
      <c r="M29"/>
      <c r="O29" s="64"/>
      <c r="P29" s="64"/>
      <c r="Q29" s="99"/>
      <c r="R29" s="99"/>
      <c r="S29" s="99"/>
      <c r="T29" s="99"/>
      <c r="U29" s="99"/>
      <c r="V29" s="99"/>
      <c r="W29" s="99"/>
      <c r="X29" s="99"/>
      <c r="Z29" s="1" t="s">
        <v>157</v>
      </c>
      <c r="AA29" s="104">
        <f t="shared" si="10"/>
        <v>347</v>
      </c>
      <c r="AB29" s="6">
        <f t="shared" si="11"/>
        <v>301</v>
      </c>
      <c r="AC29" s="105">
        <f t="shared" si="12"/>
        <v>0.53549382716049387</v>
      </c>
      <c r="AD29" s="104">
        <f t="shared" si="13"/>
        <v>17</v>
      </c>
      <c r="AE29" s="6">
        <f t="shared" si="14"/>
        <v>12</v>
      </c>
      <c r="AF29" s="110">
        <f t="shared" si="15"/>
        <v>0.58620689655172409</v>
      </c>
      <c r="AG29" s="6">
        <f t="shared" si="16"/>
        <v>2</v>
      </c>
      <c r="AH29" s="6">
        <f t="shared" si="17"/>
        <v>1</v>
      </c>
      <c r="AI29" s="6">
        <f t="shared" si="18"/>
        <v>1</v>
      </c>
      <c r="AJ29" s="111">
        <f t="shared" si="19"/>
        <v>0</v>
      </c>
    </row>
    <row r="30" spans="13:36" x14ac:dyDescent="0.2">
      <c r="M30"/>
      <c r="O30" s="64"/>
      <c r="P30" s="64"/>
      <c r="Q30" s="99"/>
      <c r="R30" s="99"/>
      <c r="S30" s="99"/>
      <c r="T30" s="99"/>
      <c r="U30" s="99"/>
      <c r="V30" s="99"/>
      <c r="W30" s="99"/>
      <c r="X30" s="99"/>
      <c r="Z30" s="1" t="s">
        <v>366</v>
      </c>
      <c r="AA30" s="104">
        <f t="shared" si="10"/>
        <v>337</v>
      </c>
      <c r="AB30" s="6">
        <f t="shared" si="11"/>
        <v>311</v>
      </c>
      <c r="AC30" s="105">
        <f t="shared" si="12"/>
        <v>0.52006172839506171</v>
      </c>
      <c r="AD30" s="104">
        <f t="shared" si="13"/>
        <v>2</v>
      </c>
      <c r="AE30" s="6">
        <f t="shared" si="14"/>
        <v>8</v>
      </c>
      <c r="AF30" s="110">
        <f t="shared" si="15"/>
        <v>0.2</v>
      </c>
      <c r="AG30" s="6">
        <f t="shared" si="16"/>
        <v>2</v>
      </c>
      <c r="AH30" s="6">
        <f t="shared" si="17"/>
        <v>1</v>
      </c>
      <c r="AI30" s="6">
        <f t="shared" si="18"/>
        <v>0</v>
      </c>
      <c r="AJ30" s="111">
        <f t="shared" si="19"/>
        <v>0</v>
      </c>
    </row>
    <row r="31" spans="13:36" x14ac:dyDescent="0.2">
      <c r="M31"/>
      <c r="O31" s="64"/>
      <c r="P31" s="64"/>
      <c r="Q31" s="99"/>
      <c r="R31" s="99"/>
      <c r="S31" s="99"/>
      <c r="T31" s="99"/>
      <c r="U31" s="99"/>
      <c r="V31" s="99"/>
      <c r="W31" s="99"/>
      <c r="X31" s="99"/>
      <c r="Z31" s="1" t="s">
        <v>367</v>
      </c>
      <c r="AA31" s="104">
        <f t="shared" si="10"/>
        <v>316</v>
      </c>
      <c r="AB31" s="6">
        <f t="shared" si="11"/>
        <v>359</v>
      </c>
      <c r="AC31" s="105">
        <f t="shared" si="12"/>
        <v>0.46814814814814815</v>
      </c>
      <c r="AD31" s="104">
        <f t="shared" si="13"/>
        <v>9</v>
      </c>
      <c r="AE31" s="6">
        <f t="shared" si="14"/>
        <v>11</v>
      </c>
      <c r="AF31" s="110">
        <f t="shared" si="15"/>
        <v>0.45</v>
      </c>
      <c r="AG31" s="6">
        <f t="shared" si="16"/>
        <v>2</v>
      </c>
      <c r="AH31" s="6">
        <f t="shared" si="17"/>
        <v>1</v>
      </c>
      <c r="AI31" s="6">
        <f t="shared" si="18"/>
        <v>0</v>
      </c>
      <c r="AJ31" s="111">
        <f t="shared" si="19"/>
        <v>0</v>
      </c>
    </row>
    <row r="32" spans="13:36" x14ac:dyDescent="0.2">
      <c r="M32"/>
      <c r="O32" s="64"/>
      <c r="P32" s="64"/>
      <c r="Q32" s="99"/>
      <c r="R32" s="99"/>
      <c r="S32" s="99"/>
      <c r="T32" s="99"/>
      <c r="U32" s="99"/>
      <c r="V32" s="99"/>
      <c r="W32" s="99"/>
      <c r="X32" s="99"/>
      <c r="Z32" s="1" t="s">
        <v>369</v>
      </c>
      <c r="AA32" s="104">
        <f t="shared" si="10"/>
        <v>309</v>
      </c>
      <c r="AB32" s="6">
        <f t="shared" si="11"/>
        <v>177</v>
      </c>
      <c r="AC32" s="105">
        <f t="shared" si="12"/>
        <v>0.63580246913580252</v>
      </c>
      <c r="AD32" s="104">
        <f t="shared" si="13"/>
        <v>19</v>
      </c>
      <c r="AE32" s="6">
        <f t="shared" si="14"/>
        <v>9</v>
      </c>
      <c r="AF32" s="110">
        <f t="shared" si="15"/>
        <v>0.6785714285714286</v>
      </c>
      <c r="AG32" s="6">
        <f t="shared" si="16"/>
        <v>2</v>
      </c>
      <c r="AH32" s="6">
        <f t="shared" si="17"/>
        <v>2</v>
      </c>
      <c r="AI32" s="6">
        <f t="shared" si="18"/>
        <v>1</v>
      </c>
      <c r="AJ32" s="111">
        <f t="shared" si="19"/>
        <v>1</v>
      </c>
    </row>
    <row r="33" spans="13:36" x14ac:dyDescent="0.2">
      <c r="M33"/>
      <c r="O33" s="64"/>
      <c r="P33" s="64"/>
      <c r="Q33" s="99"/>
      <c r="R33" s="99"/>
      <c r="S33" s="99"/>
      <c r="T33" s="99"/>
      <c r="U33" s="99"/>
      <c r="V33" s="99"/>
      <c r="W33" s="99"/>
      <c r="X33" s="99"/>
      <c r="Z33" s="1" t="s">
        <v>8</v>
      </c>
      <c r="AA33" s="104">
        <f t="shared" si="10"/>
        <v>261</v>
      </c>
      <c r="AB33" s="6">
        <f t="shared" si="11"/>
        <v>279</v>
      </c>
      <c r="AC33" s="105">
        <f t="shared" si="12"/>
        <v>0.48333333333333334</v>
      </c>
      <c r="AD33" s="104">
        <f t="shared" si="13"/>
        <v>3</v>
      </c>
      <c r="AE33" s="6">
        <f t="shared" si="14"/>
        <v>8</v>
      </c>
      <c r="AF33" s="110">
        <f t="shared" si="15"/>
        <v>0.27272727272727271</v>
      </c>
      <c r="AG33" s="6">
        <f t="shared" si="16"/>
        <v>2</v>
      </c>
      <c r="AH33" s="6">
        <f t="shared" si="17"/>
        <v>1</v>
      </c>
      <c r="AI33" s="6">
        <f t="shared" si="18"/>
        <v>0</v>
      </c>
      <c r="AJ33" s="111">
        <f t="shared" si="19"/>
        <v>0</v>
      </c>
    </row>
    <row r="34" spans="13:36" x14ac:dyDescent="0.2">
      <c r="M34"/>
      <c r="O34" s="64"/>
      <c r="P34" s="64"/>
      <c r="Q34" s="99"/>
      <c r="R34" s="99"/>
      <c r="S34" s="99"/>
      <c r="T34" s="99"/>
      <c r="U34" s="99"/>
      <c r="V34" s="99"/>
      <c r="W34" s="99"/>
      <c r="X34" s="99"/>
      <c r="Z34" s="1" t="s">
        <v>208</v>
      </c>
      <c r="AA34" s="104">
        <f t="shared" si="10"/>
        <v>249</v>
      </c>
      <c r="AB34" s="6">
        <f t="shared" si="11"/>
        <v>372</v>
      </c>
      <c r="AC34" s="105">
        <f t="shared" si="12"/>
        <v>0.40096618357487923</v>
      </c>
      <c r="AD34" s="104">
        <f t="shared" si="13"/>
        <v>3</v>
      </c>
      <c r="AE34" s="6">
        <f t="shared" si="14"/>
        <v>4</v>
      </c>
      <c r="AF34" s="110">
        <f t="shared" si="15"/>
        <v>0.42857142857142855</v>
      </c>
      <c r="AG34" s="6">
        <f t="shared" si="16"/>
        <v>1</v>
      </c>
      <c r="AH34" s="6">
        <f t="shared" si="17"/>
        <v>0</v>
      </c>
      <c r="AI34" s="6">
        <f t="shared" si="18"/>
        <v>0</v>
      </c>
      <c r="AJ34" s="111">
        <f t="shared" si="19"/>
        <v>0</v>
      </c>
    </row>
    <row r="35" spans="13:36" x14ac:dyDescent="0.2">
      <c r="M35"/>
      <c r="O35" s="64"/>
      <c r="P35" s="64"/>
      <c r="Q35" s="99"/>
      <c r="R35" s="99"/>
      <c r="S35" s="99"/>
      <c r="T35" s="99"/>
      <c r="U35" s="99"/>
      <c r="V35" s="99"/>
      <c r="W35" s="99"/>
      <c r="X35" s="99"/>
      <c r="Z35" s="1" t="s">
        <v>543</v>
      </c>
      <c r="AA35" s="104">
        <f t="shared" si="10"/>
        <v>213</v>
      </c>
      <c r="AB35" s="6">
        <f t="shared" si="11"/>
        <v>273</v>
      </c>
      <c r="AC35" s="105">
        <f t="shared" si="12"/>
        <v>0.43827160493827161</v>
      </c>
      <c r="AD35" s="104">
        <f t="shared" si="13"/>
        <v>0</v>
      </c>
      <c r="AE35" s="6">
        <f t="shared" si="14"/>
        <v>0</v>
      </c>
      <c r="AF35" s="110">
        <f t="shared" si="15"/>
        <v>0</v>
      </c>
      <c r="AG35" s="6">
        <f t="shared" si="16"/>
        <v>0</v>
      </c>
      <c r="AH35" s="6">
        <f t="shared" si="17"/>
        <v>0</v>
      </c>
      <c r="AI35" s="6">
        <f t="shared" si="18"/>
        <v>0</v>
      </c>
      <c r="AJ35" s="111">
        <f t="shared" si="19"/>
        <v>0</v>
      </c>
    </row>
    <row r="36" spans="13:36" x14ac:dyDescent="0.2">
      <c r="M36"/>
      <c r="O36" s="64"/>
      <c r="P36" s="64"/>
      <c r="Q36" s="99"/>
      <c r="R36" s="99"/>
      <c r="S36" s="99"/>
      <c r="T36" s="99"/>
      <c r="U36" s="99"/>
      <c r="V36" s="99"/>
      <c r="W36" s="99"/>
      <c r="X36" s="99"/>
      <c r="Z36" s="1" t="s">
        <v>733</v>
      </c>
      <c r="AA36" s="104">
        <f t="shared" ref="AA36:AA87" si="20">SUMIF($B$83:$B$30163,$Z36,$D$83:$D$30163)</f>
        <v>191</v>
      </c>
      <c r="AB36" s="6">
        <f t="shared" ref="AB36:AB87" si="21">SUMIF($B$83:$B$30163,$Z36,$E$83:$E$30163)</f>
        <v>133</v>
      </c>
      <c r="AC36" s="105">
        <f t="shared" ref="AC36:AC87" si="22">IF((AA36+AB36)=0,0,AA36/(AA36+AB36))</f>
        <v>0.58950617283950613</v>
      </c>
      <c r="AD36" s="104">
        <f t="shared" ref="AD36:AD87" si="23">SUMIF($B$83:$B$30163,$Z36,$F$83:$F$30163)</f>
        <v>11</v>
      </c>
      <c r="AE36" s="6">
        <f t="shared" ref="AE36:AE87" si="24">SUMIF($B$83:$B$30163,$Z36,$G$83:$G$30163)</f>
        <v>10</v>
      </c>
      <c r="AF36" s="110">
        <f t="shared" ref="AF36:AF87" si="25">IF((AD36+AE36)=0,0,AD36/(AD36+AE36))</f>
        <v>0.52380952380952384</v>
      </c>
      <c r="AG36" s="6">
        <f t="shared" ref="AG36:AG87" si="26">SUMIF($B$83:$B$30163,$Z36,$H$83:$H$30163)</f>
        <v>2</v>
      </c>
      <c r="AH36" s="6">
        <f t="shared" ref="AH36:AH87" si="27">SUMIF($B$83:$B$30163,$Z36,$I$83:$I$30163)</f>
        <v>1</v>
      </c>
      <c r="AI36" s="6">
        <f t="shared" ref="AI36:AI87" si="28">SUMIF($B$83:$B$30163,$Z36,$J$83:$J$30163)</f>
        <v>0</v>
      </c>
      <c r="AJ36" s="111">
        <f t="shared" ref="AJ36:AJ87" si="29">SUMIF($B$83:$B$30163,$Z36,$K$83:$K$30163)</f>
        <v>0</v>
      </c>
    </row>
    <row r="37" spans="13:36" x14ac:dyDescent="0.2">
      <c r="M37"/>
      <c r="O37" s="64"/>
      <c r="P37" s="64"/>
      <c r="Q37" s="99"/>
      <c r="R37" s="99"/>
      <c r="S37" s="99"/>
      <c r="T37" s="99"/>
      <c r="U37" s="99"/>
      <c r="V37" s="99"/>
      <c r="W37" s="99"/>
      <c r="X37" s="99"/>
      <c r="Z37" s="1" t="s">
        <v>544</v>
      </c>
      <c r="AA37" s="104">
        <f t="shared" si="20"/>
        <v>190</v>
      </c>
      <c r="AB37" s="6">
        <f t="shared" si="21"/>
        <v>134</v>
      </c>
      <c r="AC37" s="105">
        <f t="shared" si="22"/>
        <v>0.5864197530864198</v>
      </c>
      <c r="AD37" s="104">
        <f t="shared" si="23"/>
        <v>12</v>
      </c>
      <c r="AE37" s="6">
        <f t="shared" si="24"/>
        <v>8</v>
      </c>
      <c r="AF37" s="110">
        <f t="shared" si="25"/>
        <v>0.6</v>
      </c>
      <c r="AG37" s="6">
        <f t="shared" si="26"/>
        <v>2</v>
      </c>
      <c r="AH37" s="6">
        <f t="shared" si="27"/>
        <v>1</v>
      </c>
      <c r="AI37" s="6">
        <f t="shared" si="28"/>
        <v>1</v>
      </c>
      <c r="AJ37" s="111">
        <f t="shared" si="29"/>
        <v>1</v>
      </c>
    </row>
    <row r="38" spans="13:36" x14ac:dyDescent="0.2">
      <c r="M38"/>
      <c r="O38" s="64"/>
      <c r="P38" s="64"/>
      <c r="Q38" s="99"/>
      <c r="R38" s="99"/>
      <c r="S38" s="99"/>
      <c r="T38" s="99"/>
      <c r="U38" s="99"/>
      <c r="V38" s="99"/>
      <c r="W38" s="99"/>
      <c r="X38" s="99"/>
      <c r="Z38" s="1" t="s">
        <v>170</v>
      </c>
      <c r="AA38" s="104">
        <f t="shared" si="20"/>
        <v>179</v>
      </c>
      <c r="AB38" s="6">
        <f t="shared" si="21"/>
        <v>145</v>
      </c>
      <c r="AC38" s="105">
        <f t="shared" si="22"/>
        <v>0.55246913580246915</v>
      </c>
      <c r="AD38" s="104">
        <f t="shared" si="23"/>
        <v>2</v>
      </c>
      <c r="AE38" s="6">
        <f t="shared" si="24"/>
        <v>8</v>
      </c>
      <c r="AF38" s="110">
        <f t="shared" si="25"/>
        <v>0.2</v>
      </c>
      <c r="AG38" s="6">
        <f t="shared" si="26"/>
        <v>2</v>
      </c>
      <c r="AH38" s="6">
        <f t="shared" si="27"/>
        <v>0</v>
      </c>
      <c r="AI38" s="6">
        <f t="shared" si="28"/>
        <v>0</v>
      </c>
      <c r="AJ38" s="111">
        <f t="shared" si="29"/>
        <v>0</v>
      </c>
    </row>
    <row r="39" spans="13:36" x14ac:dyDescent="0.2">
      <c r="M39"/>
      <c r="O39" s="64"/>
      <c r="P39" s="64"/>
      <c r="Q39" s="99"/>
      <c r="R39" s="99"/>
      <c r="S39" s="99"/>
      <c r="T39" s="99"/>
      <c r="U39" s="99"/>
      <c r="V39" s="99"/>
      <c r="W39" s="99"/>
      <c r="X39" s="99"/>
      <c r="Z39" s="1" t="s">
        <v>365</v>
      </c>
      <c r="AA39" s="104">
        <f t="shared" si="20"/>
        <v>171</v>
      </c>
      <c r="AB39" s="6">
        <f t="shared" si="21"/>
        <v>153</v>
      </c>
      <c r="AC39" s="105">
        <f t="shared" si="22"/>
        <v>0.52777777777777779</v>
      </c>
      <c r="AD39" s="104">
        <f t="shared" si="23"/>
        <v>5</v>
      </c>
      <c r="AE39" s="6">
        <f t="shared" si="24"/>
        <v>4</v>
      </c>
      <c r="AF39" s="110">
        <f t="shared" si="25"/>
        <v>0.55555555555555558</v>
      </c>
      <c r="AG39" s="6">
        <f t="shared" si="26"/>
        <v>1</v>
      </c>
      <c r="AH39" s="6">
        <f t="shared" si="27"/>
        <v>1</v>
      </c>
      <c r="AI39" s="6">
        <f t="shared" si="28"/>
        <v>0</v>
      </c>
      <c r="AJ39" s="111">
        <f t="shared" si="29"/>
        <v>0</v>
      </c>
    </row>
    <row r="40" spans="13:36" x14ac:dyDescent="0.2">
      <c r="M40"/>
      <c r="O40" s="64"/>
      <c r="P40" s="64"/>
      <c r="Q40" s="99"/>
      <c r="R40" s="99"/>
      <c r="S40" s="99"/>
      <c r="T40" s="99"/>
      <c r="U40" s="99"/>
      <c r="V40" s="99"/>
      <c r="W40" s="99"/>
      <c r="X40" s="99"/>
      <c r="Z40" s="1" t="s">
        <v>648</v>
      </c>
      <c r="AA40" s="104">
        <f t="shared" si="20"/>
        <v>170</v>
      </c>
      <c r="AB40" s="6">
        <f t="shared" si="21"/>
        <v>154</v>
      </c>
      <c r="AC40" s="105">
        <f t="shared" si="22"/>
        <v>0.52469135802469136</v>
      </c>
      <c r="AD40" s="104">
        <f t="shared" si="23"/>
        <v>0</v>
      </c>
      <c r="AE40" s="6">
        <f t="shared" si="24"/>
        <v>0</v>
      </c>
      <c r="AF40" s="110">
        <f t="shared" si="25"/>
        <v>0</v>
      </c>
      <c r="AG40" s="6">
        <f t="shared" si="26"/>
        <v>0</v>
      </c>
      <c r="AH40" s="6">
        <f t="shared" si="27"/>
        <v>0</v>
      </c>
      <c r="AI40" s="6">
        <f t="shared" si="28"/>
        <v>0</v>
      </c>
      <c r="AJ40" s="111">
        <f t="shared" si="29"/>
        <v>0</v>
      </c>
    </row>
    <row r="41" spans="13:36" x14ac:dyDescent="0.2">
      <c r="M41"/>
      <c r="O41" s="64"/>
      <c r="P41" s="64"/>
      <c r="Q41" s="99"/>
      <c r="R41" s="99"/>
      <c r="S41" s="99"/>
      <c r="T41" s="99"/>
      <c r="U41" s="99"/>
      <c r="V41" s="99"/>
      <c r="W41" s="99"/>
      <c r="X41" s="99"/>
      <c r="Z41" s="1" t="s">
        <v>541</v>
      </c>
      <c r="AA41" s="104">
        <f t="shared" si="20"/>
        <v>166</v>
      </c>
      <c r="AB41" s="6">
        <f t="shared" si="21"/>
        <v>158</v>
      </c>
      <c r="AC41" s="105">
        <f t="shared" si="22"/>
        <v>0.51234567901234573</v>
      </c>
      <c r="AD41" s="104">
        <f t="shared" si="23"/>
        <v>0</v>
      </c>
      <c r="AE41" s="6">
        <f t="shared" si="24"/>
        <v>4</v>
      </c>
      <c r="AF41" s="110">
        <f t="shared" si="25"/>
        <v>0</v>
      </c>
      <c r="AG41" s="6">
        <f t="shared" si="26"/>
        <v>1</v>
      </c>
      <c r="AH41" s="6">
        <f t="shared" si="27"/>
        <v>1</v>
      </c>
      <c r="AI41" s="6">
        <f t="shared" si="28"/>
        <v>0</v>
      </c>
      <c r="AJ41" s="111">
        <f t="shared" si="29"/>
        <v>0</v>
      </c>
    </row>
    <row r="42" spans="13:36" x14ac:dyDescent="0.2">
      <c r="M42"/>
      <c r="O42" s="64"/>
      <c r="P42" s="64"/>
      <c r="Q42" s="99"/>
      <c r="R42" s="99"/>
      <c r="S42" s="99"/>
      <c r="T42" s="99"/>
      <c r="U42" s="99"/>
      <c r="V42" s="99"/>
      <c r="W42" s="99"/>
      <c r="X42" s="99"/>
      <c r="Z42" s="1" t="s">
        <v>368</v>
      </c>
      <c r="AA42" s="104">
        <f t="shared" si="20"/>
        <v>137</v>
      </c>
      <c r="AB42" s="6">
        <f t="shared" si="21"/>
        <v>106</v>
      </c>
      <c r="AC42" s="105">
        <f t="shared" si="22"/>
        <v>0.56378600823045266</v>
      </c>
      <c r="AD42" s="104">
        <f t="shared" si="23"/>
        <v>3</v>
      </c>
      <c r="AE42" s="6">
        <f t="shared" si="24"/>
        <v>4</v>
      </c>
      <c r="AF42" s="110">
        <f t="shared" si="25"/>
        <v>0.42857142857142855</v>
      </c>
      <c r="AG42" s="6">
        <f t="shared" si="26"/>
        <v>1</v>
      </c>
      <c r="AH42" s="6">
        <f t="shared" si="27"/>
        <v>1</v>
      </c>
      <c r="AI42" s="6">
        <f t="shared" si="28"/>
        <v>0</v>
      </c>
      <c r="AJ42" s="111">
        <f t="shared" si="29"/>
        <v>0</v>
      </c>
    </row>
    <row r="43" spans="13:36" x14ac:dyDescent="0.2">
      <c r="M43"/>
      <c r="O43" s="64"/>
      <c r="P43" s="64"/>
      <c r="Q43" s="99"/>
      <c r="R43" s="99"/>
      <c r="S43" s="99"/>
      <c r="T43" s="99"/>
      <c r="U43" s="99"/>
      <c r="V43" s="99"/>
      <c r="W43" s="99"/>
      <c r="X43" s="99"/>
      <c r="Z43" s="1" t="s">
        <v>834</v>
      </c>
      <c r="AA43" s="104">
        <f t="shared" si="20"/>
        <v>136</v>
      </c>
      <c r="AB43" s="6">
        <f t="shared" si="21"/>
        <v>161</v>
      </c>
      <c r="AC43" s="105">
        <f t="shared" si="22"/>
        <v>0.45791245791245794</v>
      </c>
      <c r="AD43" s="104">
        <f t="shared" si="23"/>
        <v>4</v>
      </c>
      <c r="AE43" s="6">
        <f t="shared" si="24"/>
        <v>6</v>
      </c>
      <c r="AF43" s="110">
        <f t="shared" si="25"/>
        <v>0.4</v>
      </c>
      <c r="AG43" s="6">
        <f t="shared" si="26"/>
        <v>1</v>
      </c>
      <c r="AH43" s="6">
        <f t="shared" si="27"/>
        <v>0</v>
      </c>
      <c r="AI43" s="6">
        <f t="shared" si="28"/>
        <v>0</v>
      </c>
      <c r="AJ43" s="111">
        <f t="shared" si="29"/>
        <v>0</v>
      </c>
    </row>
    <row r="44" spans="13:36" x14ac:dyDescent="0.2">
      <c r="M44"/>
      <c r="O44" s="64"/>
      <c r="P44" s="64"/>
      <c r="Q44" s="99"/>
      <c r="R44" s="99"/>
      <c r="S44" s="99"/>
      <c r="T44" s="99"/>
      <c r="U44" s="99"/>
      <c r="V44" s="99"/>
      <c r="W44" s="99"/>
      <c r="X44" s="99"/>
      <c r="Z44" s="1" t="s">
        <v>158</v>
      </c>
      <c r="AA44" s="104">
        <f t="shared" si="20"/>
        <v>133</v>
      </c>
      <c r="AB44" s="6">
        <f t="shared" si="21"/>
        <v>191</v>
      </c>
      <c r="AC44" s="105">
        <f t="shared" si="22"/>
        <v>0.41049382716049382</v>
      </c>
      <c r="AD44" s="104">
        <f t="shared" si="23"/>
        <v>2</v>
      </c>
      <c r="AE44" s="6">
        <f t="shared" si="24"/>
        <v>4</v>
      </c>
      <c r="AF44" s="110">
        <f t="shared" si="25"/>
        <v>0.33333333333333331</v>
      </c>
      <c r="AG44" s="6">
        <f t="shared" si="26"/>
        <v>1</v>
      </c>
      <c r="AH44" s="6">
        <f t="shared" si="27"/>
        <v>0</v>
      </c>
      <c r="AI44" s="6">
        <f t="shared" si="28"/>
        <v>0</v>
      </c>
      <c r="AJ44" s="111">
        <f t="shared" si="29"/>
        <v>0</v>
      </c>
    </row>
    <row r="45" spans="13:36" x14ac:dyDescent="0.2">
      <c r="M45"/>
      <c r="O45" s="64"/>
      <c r="P45" s="64"/>
      <c r="Q45" s="99"/>
      <c r="R45" s="99"/>
      <c r="S45" s="99"/>
      <c r="T45" s="99"/>
      <c r="U45" s="99"/>
      <c r="V45" s="99"/>
      <c r="W45" s="99"/>
      <c r="X45" s="99"/>
      <c r="Z45" s="1" t="s">
        <v>540</v>
      </c>
      <c r="AA45" s="104">
        <f t="shared" si="20"/>
        <v>131</v>
      </c>
      <c r="AB45" s="6">
        <f t="shared" si="21"/>
        <v>193</v>
      </c>
      <c r="AC45" s="105">
        <f t="shared" si="22"/>
        <v>0.40432098765432101</v>
      </c>
      <c r="AD45" s="104">
        <f t="shared" si="23"/>
        <v>0</v>
      </c>
      <c r="AE45" s="6">
        <f t="shared" si="24"/>
        <v>0</v>
      </c>
      <c r="AF45" s="110">
        <f t="shared" si="25"/>
        <v>0</v>
      </c>
      <c r="AG45" s="6">
        <f t="shared" si="26"/>
        <v>0</v>
      </c>
      <c r="AH45" s="6">
        <f t="shared" si="27"/>
        <v>0</v>
      </c>
      <c r="AI45" s="6">
        <f t="shared" si="28"/>
        <v>0</v>
      </c>
      <c r="AJ45" s="111">
        <f t="shared" si="29"/>
        <v>0</v>
      </c>
    </row>
    <row r="46" spans="13:36" x14ac:dyDescent="0.2">
      <c r="M46"/>
      <c r="O46" s="64"/>
      <c r="P46" s="64"/>
      <c r="Q46" s="99"/>
      <c r="R46" s="99"/>
      <c r="S46" s="99"/>
      <c r="T46" s="99"/>
      <c r="U46" s="99"/>
      <c r="V46" s="99"/>
      <c r="W46" s="99"/>
      <c r="X46" s="99"/>
      <c r="Z46" s="1" t="s">
        <v>155</v>
      </c>
      <c r="AA46" s="104">
        <f t="shared" si="20"/>
        <v>129</v>
      </c>
      <c r="AB46" s="6">
        <f t="shared" si="21"/>
        <v>195</v>
      </c>
      <c r="AC46" s="105">
        <f t="shared" si="22"/>
        <v>0.39814814814814814</v>
      </c>
      <c r="AD46" s="104">
        <f t="shared" si="23"/>
        <v>0</v>
      </c>
      <c r="AE46" s="6">
        <f t="shared" si="24"/>
        <v>0</v>
      </c>
      <c r="AF46" s="110">
        <f t="shared" si="25"/>
        <v>0</v>
      </c>
      <c r="AG46" s="6">
        <f t="shared" si="26"/>
        <v>0</v>
      </c>
      <c r="AH46" s="6">
        <f t="shared" si="27"/>
        <v>0</v>
      </c>
      <c r="AI46" s="6">
        <f t="shared" si="28"/>
        <v>0</v>
      </c>
      <c r="AJ46" s="111">
        <f t="shared" si="29"/>
        <v>0</v>
      </c>
    </row>
    <row r="47" spans="13:36" x14ac:dyDescent="0.2">
      <c r="M47"/>
      <c r="O47" s="64"/>
      <c r="P47" s="64"/>
      <c r="Q47" s="99"/>
      <c r="R47" s="99"/>
      <c r="S47" s="99"/>
      <c r="T47" s="99"/>
      <c r="U47" s="99"/>
      <c r="V47" s="99"/>
      <c r="W47" s="99"/>
      <c r="X47" s="99"/>
      <c r="Z47" s="1" t="s">
        <v>741</v>
      </c>
      <c r="AA47" s="104">
        <f t="shared" si="20"/>
        <v>108</v>
      </c>
      <c r="AB47" s="6">
        <f t="shared" si="21"/>
        <v>216</v>
      </c>
      <c r="AC47" s="105">
        <f t="shared" si="22"/>
        <v>0.33333333333333331</v>
      </c>
      <c r="AD47" s="104">
        <f t="shared" si="23"/>
        <v>0</v>
      </c>
      <c r="AE47" s="6">
        <f t="shared" si="24"/>
        <v>0</v>
      </c>
      <c r="AF47" s="110">
        <f t="shared" si="25"/>
        <v>0</v>
      </c>
      <c r="AG47" s="6">
        <f t="shared" si="26"/>
        <v>0</v>
      </c>
      <c r="AH47" s="6">
        <f t="shared" si="27"/>
        <v>0</v>
      </c>
      <c r="AI47" s="6">
        <f t="shared" si="28"/>
        <v>0</v>
      </c>
      <c r="AJ47" s="111">
        <f t="shared" si="29"/>
        <v>0</v>
      </c>
    </row>
    <row r="48" spans="13:36" x14ac:dyDescent="0.2">
      <c r="M48"/>
      <c r="O48" s="64"/>
      <c r="P48" s="64"/>
      <c r="Q48" s="99"/>
      <c r="R48" s="99"/>
      <c r="S48" s="99"/>
      <c r="T48" s="99"/>
      <c r="U48" s="99"/>
      <c r="V48" s="99"/>
      <c r="W48" s="99"/>
      <c r="X48" s="99"/>
      <c r="Z48" s="1" t="s">
        <v>542</v>
      </c>
      <c r="AA48" s="104">
        <f t="shared" si="20"/>
        <v>92</v>
      </c>
      <c r="AB48" s="6">
        <f t="shared" si="21"/>
        <v>70</v>
      </c>
      <c r="AC48" s="105">
        <f t="shared" si="22"/>
        <v>0.5679012345679012</v>
      </c>
      <c r="AD48" s="104">
        <f t="shared" si="23"/>
        <v>0</v>
      </c>
      <c r="AE48" s="6">
        <f t="shared" si="24"/>
        <v>4</v>
      </c>
      <c r="AF48" s="110">
        <f t="shared" si="25"/>
        <v>0</v>
      </c>
      <c r="AG48" s="6">
        <f t="shared" si="26"/>
        <v>1</v>
      </c>
      <c r="AH48" s="6">
        <f t="shared" si="27"/>
        <v>0</v>
      </c>
      <c r="AI48" s="6">
        <f t="shared" si="28"/>
        <v>0</v>
      </c>
      <c r="AJ48" s="111">
        <f t="shared" si="29"/>
        <v>0</v>
      </c>
    </row>
    <row r="49" spans="1:36" x14ac:dyDescent="0.2">
      <c r="M49"/>
      <c r="O49" s="64"/>
      <c r="P49" s="64"/>
      <c r="Q49" s="99"/>
      <c r="R49" s="99"/>
      <c r="S49" s="99"/>
      <c r="T49" s="99"/>
      <c r="U49" s="99"/>
      <c r="V49" s="99"/>
      <c r="W49" s="99"/>
      <c r="X49" s="99"/>
      <c r="Z49" s="1" t="s">
        <v>159</v>
      </c>
      <c r="AA49" s="104">
        <f t="shared" si="20"/>
        <v>92</v>
      </c>
      <c r="AB49" s="6">
        <f t="shared" si="21"/>
        <v>70</v>
      </c>
      <c r="AC49" s="105">
        <f t="shared" si="22"/>
        <v>0.5679012345679012</v>
      </c>
      <c r="AD49" s="104">
        <f t="shared" si="23"/>
        <v>11</v>
      </c>
      <c r="AE49" s="6">
        <f t="shared" si="24"/>
        <v>7</v>
      </c>
      <c r="AF49" s="110">
        <f t="shared" si="25"/>
        <v>0.61111111111111116</v>
      </c>
      <c r="AG49" s="6">
        <f t="shared" si="26"/>
        <v>1</v>
      </c>
      <c r="AH49" s="6">
        <f t="shared" si="27"/>
        <v>0</v>
      </c>
      <c r="AI49" s="6">
        <f t="shared" si="28"/>
        <v>0</v>
      </c>
      <c r="AJ49" s="111">
        <f t="shared" si="29"/>
        <v>0</v>
      </c>
    </row>
    <row r="50" spans="1:36" x14ac:dyDescent="0.2">
      <c r="M50"/>
      <c r="O50" s="64"/>
      <c r="P50" s="64"/>
      <c r="Q50" s="99"/>
      <c r="R50" s="99"/>
      <c r="S50" s="99"/>
      <c r="T50" s="99"/>
      <c r="U50" s="99"/>
      <c r="V50" s="99"/>
      <c r="W50" s="99"/>
      <c r="X50" s="99"/>
      <c r="Z50" s="1" t="s">
        <v>740</v>
      </c>
      <c r="AA50" s="104">
        <f t="shared" si="20"/>
        <v>85</v>
      </c>
      <c r="AB50" s="6">
        <f t="shared" si="21"/>
        <v>77</v>
      </c>
      <c r="AC50" s="105">
        <f t="shared" si="22"/>
        <v>0.52469135802469136</v>
      </c>
      <c r="AD50" s="104">
        <f t="shared" si="23"/>
        <v>2</v>
      </c>
      <c r="AE50" s="6">
        <f t="shared" si="24"/>
        <v>4</v>
      </c>
      <c r="AF50" s="110">
        <f t="shared" si="25"/>
        <v>0.33333333333333331</v>
      </c>
      <c r="AG50" s="6">
        <f t="shared" si="26"/>
        <v>1</v>
      </c>
      <c r="AH50" s="6">
        <f t="shared" si="27"/>
        <v>0</v>
      </c>
      <c r="AI50" s="6">
        <f t="shared" si="28"/>
        <v>0</v>
      </c>
      <c r="AJ50" s="111">
        <f t="shared" si="29"/>
        <v>0</v>
      </c>
    </row>
    <row r="51" spans="1:36" x14ac:dyDescent="0.2">
      <c r="D51" s="125"/>
      <c r="E51" s="125"/>
      <c r="F51" s="125"/>
      <c r="G51" s="125"/>
      <c r="H51" s="125"/>
      <c r="I51" s="125"/>
      <c r="J51" s="125"/>
      <c r="K51" s="125"/>
      <c r="M51"/>
      <c r="O51" s="125"/>
      <c r="P51" s="125"/>
      <c r="Q51" s="99"/>
      <c r="R51" s="99"/>
      <c r="S51" s="99"/>
      <c r="T51" s="99"/>
      <c r="U51" s="99"/>
      <c r="V51" s="99"/>
      <c r="W51" s="99"/>
      <c r="X51" s="99"/>
      <c r="Z51" s="1" t="s">
        <v>386</v>
      </c>
      <c r="AA51" s="104">
        <f t="shared" si="20"/>
        <v>81</v>
      </c>
      <c r="AB51" s="126">
        <f t="shared" si="21"/>
        <v>81</v>
      </c>
      <c r="AC51" s="105">
        <f t="shared" si="22"/>
        <v>0.5</v>
      </c>
      <c r="AD51" s="104">
        <f t="shared" si="23"/>
        <v>0</v>
      </c>
      <c r="AE51" s="126">
        <f t="shared" si="24"/>
        <v>0</v>
      </c>
      <c r="AF51" s="110">
        <f t="shared" si="25"/>
        <v>0</v>
      </c>
      <c r="AG51" s="126">
        <f t="shared" si="26"/>
        <v>0</v>
      </c>
      <c r="AH51" s="126">
        <f t="shared" si="27"/>
        <v>0</v>
      </c>
      <c r="AI51" s="126">
        <f t="shared" si="28"/>
        <v>0</v>
      </c>
      <c r="AJ51" s="111">
        <f t="shared" si="29"/>
        <v>0</v>
      </c>
    </row>
    <row r="52" spans="1:36" x14ac:dyDescent="0.2">
      <c r="D52" s="125"/>
      <c r="E52" s="125"/>
      <c r="F52" s="125"/>
      <c r="G52" s="125"/>
      <c r="H52" s="125"/>
      <c r="I52" s="125"/>
      <c r="J52" s="125"/>
      <c r="K52" s="125"/>
      <c r="M52"/>
      <c r="O52" s="125"/>
      <c r="P52" s="125"/>
      <c r="Q52" s="99"/>
      <c r="R52" s="99"/>
      <c r="S52" s="99"/>
      <c r="T52" s="99"/>
      <c r="U52" s="99"/>
      <c r="V52" s="99"/>
      <c r="W52" s="99"/>
      <c r="X52" s="99"/>
      <c r="Z52" s="1" t="s">
        <v>370</v>
      </c>
      <c r="AA52" s="104">
        <f t="shared" si="20"/>
        <v>74</v>
      </c>
      <c r="AB52" s="126">
        <f t="shared" si="21"/>
        <v>88</v>
      </c>
      <c r="AC52" s="105">
        <f t="shared" si="22"/>
        <v>0.4567901234567901</v>
      </c>
      <c r="AD52" s="104">
        <f t="shared" si="23"/>
        <v>0</v>
      </c>
      <c r="AE52" s="126">
        <f t="shared" si="24"/>
        <v>0</v>
      </c>
      <c r="AF52" s="110">
        <f t="shared" si="25"/>
        <v>0</v>
      </c>
      <c r="AG52" s="126">
        <f t="shared" si="26"/>
        <v>0</v>
      </c>
      <c r="AH52" s="126">
        <f t="shared" si="27"/>
        <v>0</v>
      </c>
      <c r="AI52" s="126">
        <f t="shared" si="28"/>
        <v>0</v>
      </c>
      <c r="AJ52" s="111">
        <f t="shared" si="29"/>
        <v>0</v>
      </c>
    </row>
    <row r="53" spans="1:36" x14ac:dyDescent="0.2">
      <c r="D53" s="125"/>
      <c r="E53" s="125"/>
      <c r="F53" s="125"/>
      <c r="G53" s="125"/>
      <c r="H53" s="125"/>
      <c r="I53" s="125"/>
      <c r="J53" s="125"/>
      <c r="K53" s="125"/>
      <c r="M53"/>
      <c r="O53" s="125"/>
      <c r="P53" s="125"/>
      <c r="Q53" s="99"/>
      <c r="R53" s="99"/>
      <c r="S53" s="99"/>
      <c r="T53" s="99"/>
      <c r="U53" s="99"/>
      <c r="V53" s="99"/>
      <c r="W53" s="99"/>
      <c r="X53" s="99"/>
      <c r="Z53" s="1" t="s">
        <v>156</v>
      </c>
      <c r="AA53" s="104">
        <f t="shared" si="20"/>
        <v>68</v>
      </c>
      <c r="AB53" s="126">
        <f t="shared" si="21"/>
        <v>94</v>
      </c>
      <c r="AC53" s="105">
        <f t="shared" si="22"/>
        <v>0.41975308641975306</v>
      </c>
      <c r="AD53" s="104">
        <f t="shared" si="23"/>
        <v>0</v>
      </c>
      <c r="AE53" s="126">
        <f t="shared" si="24"/>
        <v>0</v>
      </c>
      <c r="AF53" s="110">
        <f t="shared" si="25"/>
        <v>0</v>
      </c>
      <c r="AG53" s="126">
        <f t="shared" si="26"/>
        <v>0</v>
      </c>
      <c r="AH53" s="126">
        <f t="shared" si="27"/>
        <v>0</v>
      </c>
      <c r="AI53" s="126">
        <f t="shared" si="28"/>
        <v>0</v>
      </c>
      <c r="AJ53" s="111">
        <f t="shared" si="29"/>
        <v>0</v>
      </c>
    </row>
    <row r="54" spans="1:36" x14ac:dyDescent="0.2">
      <c r="M54"/>
      <c r="Z54" s="1" t="s">
        <v>154</v>
      </c>
      <c r="AA54" s="104">
        <f t="shared" si="20"/>
        <v>62</v>
      </c>
      <c r="AB54" s="132">
        <f t="shared" si="21"/>
        <v>100</v>
      </c>
      <c r="AC54" s="105">
        <f t="shared" si="22"/>
        <v>0.38271604938271603</v>
      </c>
      <c r="AD54" s="104">
        <f t="shared" si="23"/>
        <v>0</v>
      </c>
      <c r="AE54" s="132">
        <f t="shared" si="24"/>
        <v>0</v>
      </c>
      <c r="AF54" s="110">
        <f t="shared" si="25"/>
        <v>0</v>
      </c>
      <c r="AG54" s="132">
        <f t="shared" si="26"/>
        <v>0</v>
      </c>
      <c r="AH54" s="132">
        <f t="shared" si="27"/>
        <v>0</v>
      </c>
      <c r="AI54" s="132">
        <f t="shared" si="28"/>
        <v>0</v>
      </c>
      <c r="AJ54" s="111">
        <f t="shared" si="29"/>
        <v>0</v>
      </c>
    </row>
    <row r="55" spans="1:36" x14ac:dyDescent="0.2">
      <c r="D55" s="598" t="s">
        <v>578</v>
      </c>
      <c r="E55" s="598"/>
      <c r="F55" s="598" t="s">
        <v>577</v>
      </c>
      <c r="G55" s="598"/>
      <c r="H55" s="598"/>
      <c r="I55" s="598"/>
      <c r="J55" s="598"/>
      <c r="K55" s="598"/>
      <c r="M55"/>
      <c r="Z55" s="1" t="s">
        <v>387</v>
      </c>
      <c r="AA55" s="104">
        <f t="shared" si="20"/>
        <v>53</v>
      </c>
      <c r="AB55" s="343">
        <f t="shared" si="21"/>
        <v>109</v>
      </c>
      <c r="AC55" s="105">
        <f t="shared" ref="AC55:AC59" si="30">IF((AA55+AB55)=0,0,AA55/(AA55+AB55))</f>
        <v>0.3271604938271605</v>
      </c>
      <c r="AD55" s="104">
        <f t="shared" si="23"/>
        <v>0</v>
      </c>
      <c r="AE55" s="343">
        <f t="shared" si="24"/>
        <v>0</v>
      </c>
      <c r="AF55" s="110">
        <f t="shared" ref="AF55:AF59" si="31">IF((AD55+AE55)=0,0,AD55/(AD55+AE55))</f>
        <v>0</v>
      </c>
      <c r="AG55" s="343">
        <f t="shared" si="26"/>
        <v>0</v>
      </c>
      <c r="AH55" s="343">
        <f t="shared" si="27"/>
        <v>0</v>
      </c>
      <c r="AI55" s="343">
        <f t="shared" si="28"/>
        <v>0</v>
      </c>
      <c r="AJ55" s="111">
        <f t="shared" si="29"/>
        <v>0</v>
      </c>
    </row>
    <row r="56" spans="1:36" x14ac:dyDescent="0.2">
      <c r="D56" s="342" t="s">
        <v>411</v>
      </c>
      <c r="E56" s="342" t="s">
        <v>412</v>
      </c>
      <c r="F56" s="342" t="s">
        <v>411</v>
      </c>
      <c r="G56" s="342" t="s">
        <v>412</v>
      </c>
      <c r="H56" s="342" t="s">
        <v>576</v>
      </c>
      <c r="I56" s="342" t="s">
        <v>573</v>
      </c>
      <c r="J56" s="342" t="s">
        <v>574</v>
      </c>
      <c r="K56" s="342" t="s">
        <v>579</v>
      </c>
      <c r="M56"/>
      <c r="Z56" s="141" t="s">
        <v>984</v>
      </c>
      <c r="AA56" s="104">
        <f t="shared" si="20"/>
        <v>0</v>
      </c>
      <c r="AB56" s="343">
        <f t="shared" si="21"/>
        <v>0</v>
      </c>
      <c r="AC56" s="105">
        <f t="shared" si="30"/>
        <v>0</v>
      </c>
      <c r="AD56" s="104">
        <f t="shared" si="23"/>
        <v>0</v>
      </c>
      <c r="AE56" s="343">
        <f t="shared" si="24"/>
        <v>0</v>
      </c>
      <c r="AF56" s="110">
        <f t="shared" si="31"/>
        <v>0</v>
      </c>
      <c r="AG56" s="343">
        <f t="shared" si="26"/>
        <v>0</v>
      </c>
      <c r="AH56" s="343">
        <f t="shared" si="27"/>
        <v>0</v>
      </c>
      <c r="AI56" s="343">
        <f t="shared" si="28"/>
        <v>0</v>
      </c>
      <c r="AJ56" s="111">
        <f t="shared" si="29"/>
        <v>0</v>
      </c>
    </row>
    <row r="57" spans="1:36" x14ac:dyDescent="0.2">
      <c r="A57" s="598">
        <v>2015</v>
      </c>
      <c r="B57" s="598"/>
      <c r="C57" s="598"/>
      <c r="D57" s="598"/>
      <c r="E57" s="598"/>
      <c r="F57" s="342"/>
      <c r="G57" s="342"/>
      <c r="H57" s="342"/>
      <c r="I57" s="342"/>
      <c r="J57" s="342"/>
      <c r="K57" s="342"/>
      <c r="Z57" s="141" t="s">
        <v>977</v>
      </c>
      <c r="AA57" s="104">
        <f t="shared" si="20"/>
        <v>0</v>
      </c>
      <c r="AB57" s="343">
        <f t="shared" si="21"/>
        <v>0</v>
      </c>
      <c r="AC57" s="105">
        <f t="shared" si="30"/>
        <v>0</v>
      </c>
      <c r="AD57" s="104">
        <f t="shared" si="23"/>
        <v>0</v>
      </c>
      <c r="AE57" s="343">
        <f t="shared" si="24"/>
        <v>0</v>
      </c>
      <c r="AF57" s="110">
        <f t="shared" si="31"/>
        <v>0</v>
      </c>
      <c r="AG57" s="343">
        <f t="shared" si="26"/>
        <v>0</v>
      </c>
      <c r="AH57" s="343">
        <f t="shared" si="27"/>
        <v>0</v>
      </c>
      <c r="AI57" s="343">
        <f t="shared" si="28"/>
        <v>0</v>
      </c>
      <c r="AJ57" s="111">
        <f t="shared" si="29"/>
        <v>0</v>
      </c>
    </row>
    <row r="58" spans="1:36" x14ac:dyDescent="0.2">
      <c r="A58" t="s">
        <v>198</v>
      </c>
      <c r="B58" s="194" t="s">
        <v>984</v>
      </c>
      <c r="C58" s="194" t="s">
        <v>1115</v>
      </c>
      <c r="D58" s="342"/>
      <c r="E58" s="342"/>
      <c r="F58" s="342"/>
      <c r="G58" s="342"/>
      <c r="H58" s="342"/>
      <c r="I58" s="342"/>
      <c r="J58" s="342"/>
      <c r="K58" s="342"/>
      <c r="Z58" s="141" t="s">
        <v>986</v>
      </c>
      <c r="AA58" s="104">
        <f t="shared" si="20"/>
        <v>0</v>
      </c>
      <c r="AB58" s="343">
        <f t="shared" si="21"/>
        <v>0</v>
      </c>
      <c r="AC58" s="105">
        <f t="shared" si="30"/>
        <v>0</v>
      </c>
      <c r="AD58" s="104">
        <f t="shared" si="23"/>
        <v>0</v>
      </c>
      <c r="AE58" s="343">
        <f t="shared" si="24"/>
        <v>0</v>
      </c>
      <c r="AF58" s="110">
        <f t="shared" si="31"/>
        <v>0</v>
      </c>
      <c r="AG58" s="343">
        <f t="shared" si="26"/>
        <v>0</v>
      </c>
      <c r="AH58" s="343">
        <f t="shared" si="27"/>
        <v>0</v>
      </c>
      <c r="AI58" s="343">
        <f t="shared" si="28"/>
        <v>0</v>
      </c>
      <c r="AJ58" s="111">
        <f t="shared" si="29"/>
        <v>0</v>
      </c>
    </row>
    <row r="59" spans="1:36" x14ac:dyDescent="0.2">
      <c r="A59" t="s">
        <v>557</v>
      </c>
      <c r="B59" s="318" t="s">
        <v>591</v>
      </c>
      <c r="C59" s="318" t="s">
        <v>558</v>
      </c>
      <c r="D59" s="342"/>
      <c r="E59" s="342"/>
      <c r="F59" s="342"/>
      <c r="G59" s="342"/>
      <c r="H59" s="342"/>
      <c r="I59" s="342"/>
      <c r="J59" s="342"/>
      <c r="K59" s="342"/>
      <c r="Z59" s="141" t="s">
        <v>1252</v>
      </c>
      <c r="AA59" s="104">
        <f t="shared" si="20"/>
        <v>0</v>
      </c>
      <c r="AB59" s="343">
        <f t="shared" si="21"/>
        <v>0</v>
      </c>
      <c r="AC59" s="105">
        <f t="shared" si="30"/>
        <v>0</v>
      </c>
      <c r="AD59" s="104">
        <f t="shared" si="23"/>
        <v>0</v>
      </c>
      <c r="AE59" s="343">
        <f t="shared" si="24"/>
        <v>0</v>
      </c>
      <c r="AF59" s="110">
        <f t="shared" si="31"/>
        <v>0</v>
      </c>
      <c r="AG59" s="343">
        <f t="shared" si="26"/>
        <v>0</v>
      </c>
      <c r="AH59" s="343">
        <f t="shared" si="27"/>
        <v>0</v>
      </c>
      <c r="AI59" s="343">
        <f t="shared" si="28"/>
        <v>0</v>
      </c>
      <c r="AJ59" s="111">
        <f t="shared" si="29"/>
        <v>0</v>
      </c>
    </row>
    <row r="60" spans="1:36" x14ac:dyDescent="0.2">
      <c r="A60" t="s">
        <v>194</v>
      </c>
      <c r="B60" t="s">
        <v>270</v>
      </c>
      <c r="C60" t="s">
        <v>195</v>
      </c>
      <c r="D60" s="342"/>
      <c r="E60" s="342"/>
      <c r="F60" s="342"/>
      <c r="G60" s="342"/>
      <c r="H60" s="342"/>
      <c r="I60" s="342"/>
      <c r="J60" s="342"/>
      <c r="K60" s="342"/>
      <c r="Z60" s="141"/>
      <c r="AA60" s="104"/>
      <c r="AB60" s="343"/>
      <c r="AC60" s="105"/>
      <c r="AD60" s="104"/>
      <c r="AE60" s="343"/>
      <c r="AF60" s="110"/>
      <c r="AG60" s="343"/>
      <c r="AH60" s="343"/>
      <c r="AI60" s="343"/>
      <c r="AJ60" s="111"/>
    </row>
    <row r="61" spans="1:36" x14ac:dyDescent="0.2">
      <c r="A61" t="s">
        <v>555</v>
      </c>
      <c r="B61" s="318" t="s">
        <v>244</v>
      </c>
      <c r="C61" s="318" t="s">
        <v>556</v>
      </c>
      <c r="D61" s="342"/>
      <c r="E61" s="342"/>
      <c r="F61" s="342"/>
      <c r="G61" s="342"/>
      <c r="H61" s="342"/>
      <c r="I61" s="342"/>
      <c r="J61" s="342"/>
      <c r="K61" s="342"/>
      <c r="Z61" s="101" t="s">
        <v>537</v>
      </c>
      <c r="AA61" s="106" t="e">
        <f>SUM(#REF!)</f>
        <v>#REF!</v>
      </c>
      <c r="AB61" s="107" t="e">
        <f>SUM(#REF!)</f>
        <v>#REF!</v>
      </c>
      <c r="AC61" s="108"/>
      <c r="AD61" s="106" t="e">
        <f>SUM(#REF!)</f>
        <v>#REF!</v>
      </c>
      <c r="AE61" s="107" t="e">
        <f>SUM(#REF!)</f>
        <v>#REF!</v>
      </c>
      <c r="AF61" s="114"/>
      <c r="AG61" s="115"/>
      <c r="AH61" s="115"/>
      <c r="AI61" s="115"/>
      <c r="AJ61" s="116"/>
    </row>
    <row r="62" spans="1:36" x14ac:dyDescent="0.2">
      <c r="A62" t="s">
        <v>196</v>
      </c>
      <c r="B62" s="318" t="s">
        <v>834</v>
      </c>
      <c r="C62" s="318" t="s">
        <v>40</v>
      </c>
      <c r="D62" s="342"/>
      <c r="E62" s="342"/>
      <c r="F62" s="342"/>
      <c r="G62" s="342"/>
      <c r="H62" s="342"/>
      <c r="I62" s="342"/>
      <c r="J62" s="342"/>
      <c r="K62" s="342"/>
      <c r="Z62" s="32"/>
      <c r="AA62" s="343"/>
      <c r="AB62" s="343"/>
      <c r="AC62" s="110"/>
      <c r="AD62" s="343"/>
      <c r="AE62" s="343"/>
      <c r="AF62" s="110"/>
      <c r="AG62" s="32"/>
      <c r="AH62" s="32"/>
      <c r="AI62" s="32"/>
      <c r="AJ62" s="32"/>
    </row>
    <row r="63" spans="1:36" x14ac:dyDescent="0.2">
      <c r="A63" t="s">
        <v>535</v>
      </c>
      <c r="B63" s="318" t="s">
        <v>130</v>
      </c>
      <c r="C63" s="318" t="s">
        <v>536</v>
      </c>
      <c r="D63" s="342"/>
      <c r="E63" s="342"/>
      <c r="F63" s="342"/>
      <c r="G63" s="342"/>
      <c r="H63" s="342"/>
      <c r="I63" s="342"/>
      <c r="J63" s="342"/>
      <c r="K63" s="342"/>
      <c r="Z63" s="32"/>
      <c r="AA63" s="343"/>
      <c r="AB63" s="343"/>
      <c r="AC63" s="110"/>
      <c r="AD63" s="343"/>
      <c r="AE63" s="343"/>
      <c r="AF63" s="110"/>
      <c r="AG63" s="32"/>
      <c r="AH63" s="32"/>
      <c r="AI63" s="32"/>
      <c r="AJ63" s="32"/>
    </row>
    <row r="64" spans="1:36" x14ac:dyDescent="0.2">
      <c r="A64" t="s">
        <v>414</v>
      </c>
      <c r="B64" s="318" t="s">
        <v>656</v>
      </c>
      <c r="C64" s="318" t="s">
        <v>415</v>
      </c>
      <c r="D64" s="342"/>
      <c r="E64" s="342"/>
      <c r="F64" s="342"/>
      <c r="G64" s="342"/>
      <c r="H64" s="342"/>
      <c r="I64" s="342"/>
      <c r="J64" s="342"/>
      <c r="K64" s="342"/>
      <c r="Z64" s="32"/>
      <c r="AA64" s="343"/>
      <c r="AB64" s="343"/>
      <c r="AC64" s="110"/>
      <c r="AD64" s="343"/>
      <c r="AE64" s="343"/>
      <c r="AF64" s="110"/>
      <c r="AG64" s="32"/>
      <c r="AH64" s="32"/>
      <c r="AI64" s="32"/>
      <c r="AJ64" s="32"/>
    </row>
    <row r="65" spans="1:36" x14ac:dyDescent="0.2">
      <c r="A65" t="s">
        <v>418</v>
      </c>
      <c r="B65" s="318" t="s">
        <v>26</v>
      </c>
      <c r="C65" s="318" t="s">
        <v>419</v>
      </c>
      <c r="D65" s="342"/>
      <c r="E65" s="342"/>
      <c r="F65" s="342"/>
      <c r="G65" s="342"/>
      <c r="H65" s="342"/>
      <c r="I65" s="342"/>
      <c r="J65" s="342"/>
      <c r="K65" s="342"/>
      <c r="Z65" s="32"/>
      <c r="AA65" s="343"/>
      <c r="AB65" s="343"/>
      <c r="AC65" s="110"/>
      <c r="AD65" s="343"/>
      <c r="AE65" s="343"/>
      <c r="AF65" s="110"/>
      <c r="AG65" s="32"/>
      <c r="AH65" s="32"/>
      <c r="AI65" s="32"/>
      <c r="AJ65" s="32"/>
    </row>
    <row r="66" spans="1:36" x14ac:dyDescent="0.2">
      <c r="A66" t="s">
        <v>416</v>
      </c>
      <c r="B66" s="318" t="s">
        <v>253</v>
      </c>
      <c r="C66" s="318" t="s">
        <v>417</v>
      </c>
      <c r="D66" s="342"/>
      <c r="E66" s="342"/>
      <c r="F66" s="342"/>
      <c r="G66" s="342"/>
      <c r="H66" s="342"/>
      <c r="I66" s="342"/>
      <c r="J66" s="342"/>
      <c r="K66" s="342"/>
    </row>
    <row r="67" spans="1:36" x14ac:dyDescent="0.2">
      <c r="A67" t="s">
        <v>190</v>
      </c>
      <c r="B67" s="318" t="s">
        <v>529</v>
      </c>
      <c r="C67" s="318" t="s">
        <v>191</v>
      </c>
      <c r="D67" s="342"/>
      <c r="E67" s="342"/>
      <c r="F67" s="342"/>
      <c r="G67" s="342"/>
      <c r="H67" s="342"/>
      <c r="I67" s="342"/>
      <c r="J67" s="342"/>
      <c r="K67" s="342"/>
    </row>
    <row r="68" spans="1:36" x14ac:dyDescent="0.2">
      <c r="A68" t="s">
        <v>202</v>
      </c>
      <c r="B68" t="s">
        <v>238</v>
      </c>
      <c r="C68" t="s">
        <v>596</v>
      </c>
      <c r="D68" s="342"/>
      <c r="E68" s="342"/>
      <c r="F68" s="342"/>
      <c r="G68" s="342"/>
      <c r="H68" s="342"/>
      <c r="I68" s="342"/>
      <c r="J68" s="342"/>
      <c r="K68" s="342"/>
    </row>
    <row r="69" spans="1:36" x14ac:dyDescent="0.2">
      <c r="A69" t="s">
        <v>188</v>
      </c>
      <c r="B69" s="318" t="s">
        <v>21</v>
      </c>
      <c r="C69" s="318" t="s">
        <v>189</v>
      </c>
      <c r="D69" s="342"/>
      <c r="E69" s="342"/>
      <c r="F69" s="342"/>
      <c r="G69" s="342"/>
      <c r="H69" s="342"/>
      <c r="I69" s="342"/>
      <c r="J69" s="342"/>
      <c r="K69" s="342"/>
    </row>
    <row r="70" spans="1:36" x14ac:dyDescent="0.2">
      <c r="A70" t="s">
        <v>187</v>
      </c>
      <c r="B70" s="194" t="s">
        <v>986</v>
      </c>
      <c r="C70" t="s">
        <v>532</v>
      </c>
      <c r="D70" s="342"/>
      <c r="E70" s="342"/>
      <c r="F70" s="342"/>
      <c r="G70" s="342"/>
      <c r="H70" s="342"/>
      <c r="I70" s="342"/>
      <c r="J70" s="342"/>
      <c r="K70" s="342"/>
    </row>
    <row r="71" spans="1:36" x14ac:dyDescent="0.2">
      <c r="A71" t="s">
        <v>204</v>
      </c>
      <c r="B71" s="318" t="s">
        <v>208</v>
      </c>
      <c r="C71" s="318" t="s">
        <v>180</v>
      </c>
      <c r="D71" s="342"/>
      <c r="E71" s="342"/>
      <c r="F71" s="342"/>
      <c r="G71" s="342"/>
      <c r="H71" s="342"/>
      <c r="I71" s="342"/>
      <c r="J71" s="342"/>
      <c r="K71" s="342"/>
    </row>
    <row r="72" spans="1:36" x14ac:dyDescent="0.2">
      <c r="A72" t="s">
        <v>192</v>
      </c>
      <c r="B72" t="s">
        <v>402</v>
      </c>
      <c r="C72" t="s">
        <v>359</v>
      </c>
      <c r="D72" s="342"/>
      <c r="E72" s="342"/>
      <c r="F72" s="342"/>
      <c r="G72" s="342"/>
      <c r="H72" s="342"/>
      <c r="I72" s="342"/>
      <c r="J72" s="342"/>
      <c r="K72" s="342"/>
    </row>
    <row r="73" spans="1:36" x14ac:dyDescent="0.2">
      <c r="A73" t="s">
        <v>546</v>
      </c>
      <c r="B73" s="318" t="s">
        <v>92</v>
      </c>
      <c r="C73" s="318" t="s">
        <v>35</v>
      </c>
      <c r="D73" s="342"/>
      <c r="E73" s="342"/>
      <c r="F73" s="342"/>
      <c r="G73" s="342"/>
      <c r="H73" s="342"/>
      <c r="I73" s="342"/>
      <c r="J73" s="342"/>
      <c r="K73" s="342"/>
    </row>
    <row r="74" spans="1:36" x14ac:dyDescent="0.2">
      <c r="A74" t="s">
        <v>424</v>
      </c>
      <c r="B74" s="318" t="s">
        <v>178</v>
      </c>
      <c r="C74" s="318" t="s">
        <v>322</v>
      </c>
      <c r="D74" s="342"/>
      <c r="E74" s="342"/>
      <c r="F74" s="342"/>
      <c r="G74" s="342"/>
      <c r="H74" s="342"/>
      <c r="I74" s="342"/>
      <c r="J74" s="342"/>
      <c r="K74" s="342"/>
    </row>
    <row r="75" spans="1:36" x14ac:dyDescent="0.2">
      <c r="A75" t="s">
        <v>533</v>
      </c>
      <c r="B75" s="321" t="s">
        <v>977</v>
      </c>
      <c r="C75" s="321" t="s">
        <v>2161</v>
      </c>
      <c r="D75" s="342"/>
      <c r="E75" s="342"/>
      <c r="F75" s="342"/>
      <c r="G75" s="342"/>
      <c r="H75" s="342"/>
      <c r="I75" s="342"/>
      <c r="J75" s="342"/>
      <c r="K75" s="342"/>
    </row>
    <row r="76" spans="1:36" x14ac:dyDescent="0.2">
      <c r="A76" t="s">
        <v>200</v>
      </c>
      <c r="B76" s="318" t="s">
        <v>137</v>
      </c>
      <c r="C76" s="318" t="s">
        <v>201</v>
      </c>
      <c r="D76" s="342"/>
      <c r="E76" s="342"/>
      <c r="F76" s="342"/>
      <c r="G76" s="342"/>
      <c r="H76" s="342"/>
      <c r="I76" s="342"/>
      <c r="J76" s="342"/>
      <c r="K76" s="342"/>
    </row>
    <row r="77" spans="1:36" x14ac:dyDescent="0.2">
      <c r="A77" t="s">
        <v>597</v>
      </c>
      <c r="B77" s="321" t="s">
        <v>636</v>
      </c>
      <c r="C77" s="318" t="s">
        <v>186</v>
      </c>
      <c r="D77" s="342"/>
      <c r="E77" s="342"/>
      <c r="F77" s="342"/>
      <c r="G77" s="342"/>
      <c r="H77" s="342"/>
      <c r="I77" s="342"/>
      <c r="J77" s="342"/>
      <c r="K77" s="342"/>
    </row>
    <row r="78" spans="1:36" x14ac:dyDescent="0.2">
      <c r="A78" t="s">
        <v>36</v>
      </c>
      <c r="B78" s="194" t="s">
        <v>985</v>
      </c>
      <c r="C78" s="194" t="s">
        <v>1116</v>
      </c>
      <c r="D78" s="342"/>
      <c r="E78" s="342"/>
      <c r="F78" s="342"/>
      <c r="G78" s="342"/>
      <c r="H78" s="342"/>
      <c r="I78" s="342"/>
      <c r="J78" s="342"/>
      <c r="K78" s="342"/>
    </row>
    <row r="79" spans="1:36" x14ac:dyDescent="0.2">
      <c r="A79" t="s">
        <v>422</v>
      </c>
      <c r="B79" s="318" t="s">
        <v>170</v>
      </c>
      <c r="C79" s="318" t="s">
        <v>971</v>
      </c>
      <c r="D79" s="342"/>
      <c r="E79" s="342"/>
      <c r="F79" s="342"/>
      <c r="G79" s="342"/>
      <c r="H79" s="342"/>
      <c r="I79" s="342"/>
      <c r="J79" s="342"/>
      <c r="K79" s="342"/>
      <c r="M79"/>
    </row>
    <row r="80" spans="1:36" x14ac:dyDescent="0.2">
      <c r="A80" t="s">
        <v>420</v>
      </c>
      <c r="B80" t="s">
        <v>8</v>
      </c>
      <c r="C80" t="s">
        <v>610</v>
      </c>
      <c r="D80" s="342"/>
      <c r="E80" s="342"/>
      <c r="F80" s="342"/>
      <c r="G80" s="342"/>
      <c r="H80" s="342"/>
      <c r="I80" s="342"/>
      <c r="J80" s="342"/>
      <c r="K80" s="342"/>
      <c r="M80"/>
    </row>
    <row r="81" spans="1:36" x14ac:dyDescent="0.2">
      <c r="A81" t="s">
        <v>559</v>
      </c>
      <c r="B81" s="318" t="s">
        <v>733</v>
      </c>
      <c r="C81" s="318" t="s">
        <v>560</v>
      </c>
      <c r="D81" s="342"/>
      <c r="E81" s="342"/>
      <c r="F81" s="342"/>
      <c r="G81" s="342"/>
      <c r="H81" s="342"/>
      <c r="I81" s="342"/>
      <c r="J81" s="342"/>
      <c r="K81" s="342"/>
      <c r="M81"/>
    </row>
    <row r="82" spans="1:36" x14ac:dyDescent="0.2">
      <c r="M82"/>
      <c r="Z82" s="141" t="s">
        <v>840</v>
      </c>
      <c r="AA82" s="104">
        <f t="shared" si="20"/>
        <v>60</v>
      </c>
      <c r="AB82" s="140">
        <f t="shared" si="21"/>
        <v>102</v>
      </c>
      <c r="AC82" s="105">
        <f t="shared" si="22"/>
        <v>0.37037037037037035</v>
      </c>
      <c r="AD82" s="104">
        <f t="shared" si="23"/>
        <v>0</v>
      </c>
      <c r="AE82" s="140">
        <f t="shared" si="24"/>
        <v>0</v>
      </c>
      <c r="AF82" s="110">
        <f t="shared" si="25"/>
        <v>0</v>
      </c>
      <c r="AG82" s="140">
        <f t="shared" si="26"/>
        <v>0</v>
      </c>
      <c r="AH82" s="140">
        <f t="shared" si="27"/>
        <v>0</v>
      </c>
      <c r="AI82" s="140">
        <f t="shared" si="28"/>
        <v>0</v>
      </c>
      <c r="AJ82" s="111">
        <f t="shared" si="29"/>
        <v>0</v>
      </c>
    </row>
    <row r="83" spans="1:36" x14ac:dyDescent="0.2">
      <c r="D83" s="598" t="s">
        <v>578</v>
      </c>
      <c r="E83" s="598"/>
      <c r="F83" s="598" t="s">
        <v>577</v>
      </c>
      <c r="G83" s="598"/>
      <c r="H83" s="598"/>
      <c r="I83" s="598"/>
      <c r="J83" s="598"/>
      <c r="K83" s="598"/>
      <c r="M83"/>
      <c r="Z83" s="1" t="s">
        <v>387</v>
      </c>
      <c r="AA83" s="104">
        <f t="shared" si="20"/>
        <v>53</v>
      </c>
      <c r="AB83" s="6">
        <f t="shared" si="21"/>
        <v>109</v>
      </c>
      <c r="AC83" s="105">
        <f t="shared" si="22"/>
        <v>0.3271604938271605</v>
      </c>
      <c r="AD83" s="104">
        <f t="shared" si="23"/>
        <v>0</v>
      </c>
      <c r="AE83" s="6">
        <f t="shared" si="24"/>
        <v>0</v>
      </c>
      <c r="AF83" s="110">
        <f t="shared" si="25"/>
        <v>0</v>
      </c>
      <c r="AG83" s="6">
        <f t="shared" si="26"/>
        <v>0</v>
      </c>
      <c r="AH83" s="6">
        <f t="shared" si="27"/>
        <v>0</v>
      </c>
      <c r="AI83" s="6">
        <f t="shared" si="28"/>
        <v>0</v>
      </c>
      <c r="AJ83" s="111">
        <f t="shared" si="29"/>
        <v>0</v>
      </c>
    </row>
    <row r="84" spans="1:36" x14ac:dyDescent="0.2">
      <c r="D84" s="125" t="s">
        <v>411</v>
      </c>
      <c r="E84" s="125" t="s">
        <v>412</v>
      </c>
      <c r="F84" s="125" t="s">
        <v>411</v>
      </c>
      <c r="G84" s="125" t="s">
        <v>412</v>
      </c>
      <c r="H84" s="125" t="s">
        <v>576</v>
      </c>
      <c r="I84" s="125" t="s">
        <v>573</v>
      </c>
      <c r="J84" s="125" t="s">
        <v>574</v>
      </c>
      <c r="K84" s="125" t="s">
        <v>579</v>
      </c>
      <c r="M84"/>
      <c r="Z84" s="141" t="s">
        <v>984</v>
      </c>
      <c r="AA84" s="104">
        <f t="shared" si="20"/>
        <v>0</v>
      </c>
      <c r="AB84" s="186">
        <f t="shared" si="21"/>
        <v>0</v>
      </c>
      <c r="AC84" s="105">
        <f t="shared" si="22"/>
        <v>0</v>
      </c>
      <c r="AD84" s="104">
        <f t="shared" si="23"/>
        <v>0</v>
      </c>
      <c r="AE84" s="186">
        <f t="shared" si="24"/>
        <v>0</v>
      </c>
      <c r="AF84" s="110">
        <f t="shared" si="25"/>
        <v>0</v>
      </c>
      <c r="AG84" s="186">
        <f t="shared" si="26"/>
        <v>0</v>
      </c>
      <c r="AH84" s="186">
        <f t="shared" si="27"/>
        <v>0</v>
      </c>
      <c r="AI84" s="186">
        <f t="shared" si="28"/>
        <v>0</v>
      </c>
      <c r="AJ84" s="111">
        <f t="shared" si="29"/>
        <v>0</v>
      </c>
    </row>
    <row r="85" spans="1:36" x14ac:dyDescent="0.2">
      <c r="A85" s="598">
        <v>2014</v>
      </c>
      <c r="B85" s="598"/>
      <c r="C85" s="598"/>
      <c r="D85" s="598"/>
      <c r="E85" s="598"/>
      <c r="F85" s="164"/>
      <c r="G85" s="164"/>
      <c r="H85" s="164"/>
      <c r="I85" s="164"/>
      <c r="J85" s="164"/>
      <c r="K85" s="164"/>
      <c r="Z85" s="141" t="s">
        <v>977</v>
      </c>
      <c r="AA85" s="104">
        <f t="shared" si="20"/>
        <v>0</v>
      </c>
      <c r="AB85" s="186">
        <f t="shared" si="21"/>
        <v>0</v>
      </c>
      <c r="AC85" s="105">
        <f t="shared" si="22"/>
        <v>0</v>
      </c>
      <c r="AD85" s="104">
        <f t="shared" si="23"/>
        <v>0</v>
      </c>
      <c r="AE85" s="186">
        <f t="shared" si="24"/>
        <v>0</v>
      </c>
      <c r="AF85" s="110">
        <f t="shared" si="25"/>
        <v>0</v>
      </c>
      <c r="AG85" s="186">
        <f t="shared" si="26"/>
        <v>0</v>
      </c>
      <c r="AH85" s="186">
        <f t="shared" si="27"/>
        <v>0</v>
      </c>
      <c r="AI85" s="186">
        <f t="shared" si="28"/>
        <v>0</v>
      </c>
      <c r="AJ85" s="111">
        <f t="shared" si="29"/>
        <v>0</v>
      </c>
    </row>
    <row r="86" spans="1:36" x14ac:dyDescent="0.2">
      <c r="A86" t="s">
        <v>198</v>
      </c>
      <c r="B86" s="194" t="s">
        <v>984</v>
      </c>
      <c r="C86" s="194" t="s">
        <v>1115</v>
      </c>
      <c r="D86" s="164"/>
      <c r="E86" s="164"/>
      <c r="F86" s="164"/>
      <c r="G86" s="164"/>
      <c r="H86" s="164"/>
      <c r="I86" s="164"/>
      <c r="J86" s="164"/>
      <c r="K86" s="164"/>
      <c r="Z86" s="141" t="s">
        <v>986</v>
      </c>
      <c r="AA86" s="104">
        <f t="shared" si="20"/>
        <v>0</v>
      </c>
      <c r="AB86" s="186">
        <f t="shared" si="21"/>
        <v>0</v>
      </c>
      <c r="AC86" s="105">
        <f t="shared" si="22"/>
        <v>0</v>
      </c>
      <c r="AD86" s="104">
        <f t="shared" si="23"/>
        <v>0</v>
      </c>
      <c r="AE86" s="186">
        <f t="shared" si="24"/>
        <v>0</v>
      </c>
      <c r="AF86" s="110">
        <f t="shared" si="25"/>
        <v>0</v>
      </c>
      <c r="AG86" s="186">
        <f t="shared" si="26"/>
        <v>0</v>
      </c>
      <c r="AH86" s="186">
        <f t="shared" si="27"/>
        <v>0</v>
      </c>
      <c r="AI86" s="186">
        <f t="shared" si="28"/>
        <v>0</v>
      </c>
      <c r="AJ86" s="111">
        <f t="shared" si="29"/>
        <v>0</v>
      </c>
    </row>
    <row r="87" spans="1:36" x14ac:dyDescent="0.2">
      <c r="A87" t="s">
        <v>557</v>
      </c>
      <c r="B87" t="s">
        <v>591</v>
      </c>
      <c r="C87" t="s">
        <v>558</v>
      </c>
      <c r="D87" s="164"/>
      <c r="E87" s="164"/>
      <c r="F87" s="164"/>
      <c r="G87" s="164"/>
      <c r="H87" s="164"/>
      <c r="I87" s="164"/>
      <c r="J87" s="164"/>
      <c r="K87" s="164"/>
      <c r="Z87" s="141" t="s">
        <v>1252</v>
      </c>
      <c r="AA87" s="104">
        <f t="shared" si="20"/>
        <v>0</v>
      </c>
      <c r="AB87" s="186">
        <f t="shared" si="21"/>
        <v>0</v>
      </c>
      <c r="AC87" s="105">
        <f t="shared" si="22"/>
        <v>0</v>
      </c>
      <c r="AD87" s="104">
        <f t="shared" si="23"/>
        <v>0</v>
      </c>
      <c r="AE87" s="186">
        <f t="shared" si="24"/>
        <v>0</v>
      </c>
      <c r="AF87" s="110">
        <f t="shared" si="25"/>
        <v>0</v>
      </c>
      <c r="AG87" s="186">
        <f t="shared" si="26"/>
        <v>0</v>
      </c>
      <c r="AH87" s="186">
        <f t="shared" si="27"/>
        <v>0</v>
      </c>
      <c r="AI87" s="186">
        <f t="shared" si="28"/>
        <v>0</v>
      </c>
      <c r="AJ87" s="111">
        <f t="shared" si="29"/>
        <v>0</v>
      </c>
    </row>
    <row r="88" spans="1:36" x14ac:dyDescent="0.2">
      <c r="A88" t="s">
        <v>194</v>
      </c>
      <c r="B88" t="s">
        <v>270</v>
      </c>
      <c r="C88" t="s">
        <v>195</v>
      </c>
      <c r="D88" s="164"/>
      <c r="E88" s="164"/>
      <c r="F88" s="164"/>
      <c r="G88" s="164"/>
      <c r="H88" s="164"/>
      <c r="I88" s="164"/>
      <c r="J88" s="164"/>
      <c r="K88" s="164"/>
      <c r="Z88" s="141"/>
      <c r="AA88" s="104"/>
      <c r="AB88" s="186"/>
      <c r="AC88" s="105"/>
      <c r="AD88" s="104"/>
      <c r="AE88" s="186"/>
      <c r="AF88" s="110"/>
      <c r="AG88" s="186"/>
      <c r="AH88" s="186"/>
      <c r="AI88" s="186"/>
      <c r="AJ88" s="111"/>
    </row>
    <row r="89" spans="1:36" x14ac:dyDescent="0.2">
      <c r="A89" t="s">
        <v>555</v>
      </c>
      <c r="B89" t="s">
        <v>244</v>
      </c>
      <c r="C89" t="s">
        <v>556</v>
      </c>
      <c r="D89" s="164"/>
      <c r="E89" s="164"/>
      <c r="F89" s="164"/>
      <c r="G89" s="164"/>
      <c r="H89" s="164"/>
      <c r="I89" s="164"/>
      <c r="J89" s="164"/>
      <c r="K89" s="164"/>
      <c r="Z89" s="101" t="s">
        <v>537</v>
      </c>
      <c r="AA89" s="106" t="e">
        <f>SUM(AA4:AA83)</f>
        <v>#REF!</v>
      </c>
      <c r="AB89" s="107" t="e">
        <f>SUM(AB4:AB83)</f>
        <v>#REF!</v>
      </c>
      <c r="AC89" s="108"/>
      <c r="AD89" s="106" t="e">
        <f>SUM(AD4:AD83)</f>
        <v>#REF!</v>
      </c>
      <c r="AE89" s="107" t="e">
        <f>SUM(AE4:AE83)</f>
        <v>#REF!</v>
      </c>
      <c r="AF89" s="114"/>
      <c r="AG89" s="115"/>
      <c r="AH89" s="115"/>
      <c r="AI89" s="115"/>
      <c r="AJ89" s="116"/>
    </row>
    <row r="90" spans="1:36" x14ac:dyDescent="0.2">
      <c r="A90" t="s">
        <v>196</v>
      </c>
      <c r="B90" t="s">
        <v>834</v>
      </c>
      <c r="C90" t="s">
        <v>40</v>
      </c>
      <c r="D90" s="164"/>
      <c r="E90" s="164"/>
      <c r="F90" s="164"/>
      <c r="G90" s="164"/>
      <c r="H90" s="164"/>
      <c r="I90" s="164"/>
      <c r="J90" s="164"/>
      <c r="K90" s="164"/>
      <c r="Z90" s="32"/>
      <c r="AA90" s="165"/>
      <c r="AB90" s="165"/>
      <c r="AC90" s="110"/>
      <c r="AD90" s="165"/>
      <c r="AE90" s="165"/>
      <c r="AF90" s="110"/>
      <c r="AG90" s="32"/>
      <c r="AH90" s="32"/>
      <c r="AI90" s="32"/>
      <c r="AJ90" s="32"/>
    </row>
    <row r="91" spans="1:36" x14ac:dyDescent="0.2">
      <c r="A91" t="s">
        <v>535</v>
      </c>
      <c r="B91" t="s">
        <v>130</v>
      </c>
      <c r="C91" t="s">
        <v>536</v>
      </c>
      <c r="D91" s="164"/>
      <c r="E91" s="164"/>
      <c r="F91" s="164"/>
      <c r="G91" s="164"/>
      <c r="H91" s="164"/>
      <c r="I91" s="164"/>
      <c r="J91" s="164"/>
      <c r="K91" s="164"/>
      <c r="Z91" s="32"/>
      <c r="AA91" s="165"/>
      <c r="AB91" s="165"/>
      <c r="AC91" s="110"/>
      <c r="AD91" s="165"/>
      <c r="AE91" s="165"/>
      <c r="AF91" s="110"/>
      <c r="AG91" s="32"/>
      <c r="AH91" s="32"/>
      <c r="AI91" s="32"/>
      <c r="AJ91" s="32"/>
    </row>
    <row r="92" spans="1:36" x14ac:dyDescent="0.2">
      <c r="A92" t="s">
        <v>414</v>
      </c>
      <c r="B92" t="s">
        <v>656</v>
      </c>
      <c r="C92" t="s">
        <v>415</v>
      </c>
      <c r="D92" s="164"/>
      <c r="E92" s="164"/>
      <c r="F92" s="164"/>
      <c r="G92" s="164"/>
      <c r="H92" s="164"/>
      <c r="I92" s="164"/>
      <c r="J92" s="164"/>
      <c r="K92" s="164"/>
      <c r="Z92" s="32"/>
      <c r="AA92" s="165"/>
      <c r="AB92" s="165"/>
      <c r="AC92" s="110"/>
      <c r="AD92" s="165"/>
      <c r="AE92" s="165"/>
      <c r="AF92" s="110"/>
      <c r="AG92" s="32"/>
      <c r="AH92" s="32"/>
      <c r="AI92" s="32"/>
      <c r="AJ92" s="32"/>
    </row>
    <row r="93" spans="1:36" x14ac:dyDescent="0.2">
      <c r="A93" t="s">
        <v>418</v>
      </c>
      <c r="B93" t="s">
        <v>26</v>
      </c>
      <c r="C93" t="s">
        <v>419</v>
      </c>
      <c r="D93" s="164"/>
      <c r="E93" s="164"/>
      <c r="F93" s="164"/>
      <c r="G93" s="164"/>
      <c r="H93" s="164"/>
      <c r="I93" s="164"/>
      <c r="J93" s="164"/>
      <c r="K93" s="164"/>
      <c r="Z93" s="32"/>
      <c r="AA93" s="165"/>
      <c r="AB93" s="165"/>
      <c r="AC93" s="110"/>
      <c r="AD93" s="165"/>
      <c r="AE93" s="165"/>
      <c r="AF93" s="110"/>
      <c r="AG93" s="32"/>
      <c r="AH93" s="32"/>
      <c r="AI93" s="32"/>
      <c r="AJ93" s="32"/>
    </row>
    <row r="94" spans="1:36" x14ac:dyDescent="0.2">
      <c r="A94" t="s">
        <v>416</v>
      </c>
      <c r="B94" t="s">
        <v>253</v>
      </c>
      <c r="C94" t="s">
        <v>417</v>
      </c>
      <c r="D94" s="164"/>
      <c r="E94" s="164"/>
      <c r="F94" s="164"/>
      <c r="G94" s="164"/>
      <c r="H94" s="164"/>
      <c r="I94" s="164"/>
      <c r="J94" s="164"/>
      <c r="K94" s="164"/>
    </row>
    <row r="95" spans="1:36" x14ac:dyDescent="0.2">
      <c r="A95" t="s">
        <v>190</v>
      </c>
      <c r="B95" t="s">
        <v>529</v>
      </c>
      <c r="C95" t="s">
        <v>191</v>
      </c>
      <c r="D95" s="164"/>
      <c r="E95" s="164"/>
      <c r="F95" s="164"/>
      <c r="G95" s="164"/>
      <c r="H95" s="164"/>
      <c r="I95" s="164"/>
      <c r="J95" s="164"/>
      <c r="K95" s="164"/>
    </row>
    <row r="96" spans="1:36" x14ac:dyDescent="0.2">
      <c r="A96" t="s">
        <v>202</v>
      </c>
      <c r="B96" t="s">
        <v>238</v>
      </c>
      <c r="C96" t="s">
        <v>596</v>
      </c>
      <c r="D96" s="164"/>
      <c r="E96" s="164"/>
      <c r="F96" s="164"/>
      <c r="G96" s="164"/>
      <c r="H96" s="164"/>
      <c r="I96" s="164"/>
      <c r="J96" s="164"/>
      <c r="K96" s="164"/>
    </row>
    <row r="97" spans="1:13" x14ac:dyDescent="0.2">
      <c r="A97" t="s">
        <v>188</v>
      </c>
      <c r="B97" t="s">
        <v>21</v>
      </c>
      <c r="C97" t="s">
        <v>189</v>
      </c>
      <c r="D97" s="164"/>
      <c r="E97" s="164"/>
      <c r="F97" s="164"/>
      <c r="G97" s="164"/>
      <c r="H97" s="164"/>
      <c r="I97" s="164"/>
      <c r="J97" s="164"/>
      <c r="K97" s="164"/>
    </row>
    <row r="98" spans="1:13" x14ac:dyDescent="0.2">
      <c r="A98" t="s">
        <v>187</v>
      </c>
      <c r="B98" s="194" t="s">
        <v>986</v>
      </c>
      <c r="C98" t="s">
        <v>532</v>
      </c>
      <c r="D98" s="164"/>
      <c r="E98" s="164"/>
      <c r="F98" s="164"/>
      <c r="G98" s="164"/>
      <c r="H98" s="164"/>
      <c r="I98" s="164"/>
      <c r="J98" s="164"/>
      <c r="K98" s="164"/>
    </row>
    <row r="99" spans="1:13" x14ac:dyDescent="0.2">
      <c r="A99" t="s">
        <v>204</v>
      </c>
      <c r="B99" t="s">
        <v>208</v>
      </c>
      <c r="C99" t="s">
        <v>180</v>
      </c>
      <c r="D99" s="164"/>
      <c r="E99" s="164"/>
      <c r="F99" s="164"/>
      <c r="G99" s="164"/>
      <c r="H99" s="164"/>
      <c r="I99" s="164"/>
      <c r="J99" s="164"/>
      <c r="K99" s="164"/>
    </row>
    <row r="100" spans="1:13" x14ac:dyDescent="0.2">
      <c r="A100" t="s">
        <v>192</v>
      </c>
      <c r="B100" t="s">
        <v>402</v>
      </c>
      <c r="C100" t="s">
        <v>359</v>
      </c>
      <c r="D100" s="164"/>
      <c r="E100" s="164"/>
      <c r="F100" s="164"/>
      <c r="G100" s="164"/>
      <c r="H100" s="164"/>
      <c r="I100" s="164"/>
      <c r="J100" s="164"/>
      <c r="K100" s="164"/>
    </row>
    <row r="101" spans="1:13" x14ac:dyDescent="0.2">
      <c r="A101" t="s">
        <v>546</v>
      </c>
      <c r="B101" t="s">
        <v>92</v>
      </c>
      <c r="C101" t="s">
        <v>35</v>
      </c>
      <c r="D101" s="164"/>
      <c r="E101" s="164"/>
      <c r="F101" s="164"/>
      <c r="G101" s="164"/>
      <c r="H101" s="164"/>
      <c r="I101" s="164"/>
      <c r="J101" s="164"/>
      <c r="K101" s="164"/>
    </row>
    <row r="102" spans="1:13" x14ac:dyDescent="0.2">
      <c r="A102" t="s">
        <v>424</v>
      </c>
      <c r="B102" t="s">
        <v>178</v>
      </c>
      <c r="C102" t="s">
        <v>322</v>
      </c>
      <c r="D102" s="164"/>
      <c r="E102" s="164"/>
      <c r="F102" s="164"/>
      <c r="G102" s="164"/>
      <c r="H102" s="164"/>
      <c r="I102" s="164"/>
      <c r="J102" s="164"/>
      <c r="K102" s="164"/>
    </row>
    <row r="103" spans="1:13" x14ac:dyDescent="0.2">
      <c r="A103" t="s">
        <v>533</v>
      </c>
      <c r="B103" s="194" t="s">
        <v>977</v>
      </c>
      <c r="C103" s="194" t="s">
        <v>2161</v>
      </c>
      <c r="D103" s="164"/>
      <c r="E103" s="164"/>
      <c r="F103" s="164"/>
      <c r="G103" s="164"/>
      <c r="H103" s="164"/>
      <c r="I103" s="164"/>
      <c r="J103" s="164"/>
      <c r="K103" s="164"/>
    </row>
    <row r="104" spans="1:13" x14ac:dyDescent="0.2">
      <c r="A104" t="s">
        <v>200</v>
      </c>
      <c r="B104" t="s">
        <v>137</v>
      </c>
      <c r="C104" t="s">
        <v>201</v>
      </c>
      <c r="D104" s="164"/>
      <c r="E104" s="164"/>
      <c r="F104" s="164"/>
      <c r="G104" s="164"/>
      <c r="H104" s="164"/>
      <c r="I104" s="164"/>
      <c r="J104" s="164"/>
      <c r="K104" s="164"/>
    </row>
    <row r="105" spans="1:13" x14ac:dyDescent="0.2">
      <c r="A105" t="s">
        <v>597</v>
      </c>
      <c r="B105" t="s">
        <v>636</v>
      </c>
      <c r="C105" t="s">
        <v>186</v>
      </c>
      <c r="D105" s="164"/>
      <c r="E105" s="164"/>
      <c r="F105" s="164"/>
      <c r="G105" s="164"/>
      <c r="H105" s="164"/>
      <c r="I105" s="164"/>
      <c r="J105" s="164"/>
      <c r="K105" s="164"/>
    </row>
    <row r="106" spans="1:13" x14ac:dyDescent="0.2">
      <c r="A106" t="s">
        <v>36</v>
      </c>
      <c r="B106" s="194" t="s">
        <v>985</v>
      </c>
      <c r="C106" s="194" t="s">
        <v>1116</v>
      </c>
      <c r="D106" s="164"/>
      <c r="E106" s="164"/>
      <c r="F106" s="164"/>
      <c r="G106" s="164"/>
      <c r="H106" s="164"/>
      <c r="I106" s="164"/>
      <c r="J106" s="164"/>
      <c r="K106" s="164"/>
    </row>
    <row r="107" spans="1:13" x14ac:dyDescent="0.2">
      <c r="A107" t="s">
        <v>422</v>
      </c>
      <c r="B107" t="s">
        <v>170</v>
      </c>
      <c r="C107" t="s">
        <v>971</v>
      </c>
      <c r="D107" s="164"/>
      <c r="E107" s="164"/>
      <c r="F107" s="164"/>
      <c r="G107" s="164"/>
      <c r="H107" s="164"/>
      <c r="I107" s="164"/>
      <c r="J107" s="164"/>
      <c r="K107" s="164"/>
      <c r="M107"/>
    </row>
    <row r="108" spans="1:13" x14ac:dyDescent="0.2">
      <c r="A108" t="s">
        <v>420</v>
      </c>
      <c r="B108" t="s">
        <v>8</v>
      </c>
      <c r="C108" t="s">
        <v>610</v>
      </c>
      <c r="D108" s="164"/>
      <c r="E108" s="164"/>
      <c r="F108" s="164"/>
      <c r="G108" s="164"/>
      <c r="H108" s="164"/>
      <c r="I108" s="164"/>
      <c r="J108" s="164"/>
      <c r="K108" s="164"/>
      <c r="M108"/>
    </row>
    <row r="109" spans="1:13" x14ac:dyDescent="0.2">
      <c r="A109" t="s">
        <v>559</v>
      </c>
      <c r="B109" t="s">
        <v>733</v>
      </c>
      <c r="C109" t="s">
        <v>560</v>
      </c>
      <c r="D109" s="164"/>
      <c r="E109" s="164"/>
      <c r="F109" s="164"/>
      <c r="G109" s="164"/>
      <c r="H109" s="164"/>
      <c r="I109" s="164"/>
      <c r="J109" s="164"/>
      <c r="K109" s="164"/>
      <c r="M109"/>
    </row>
    <row r="110" spans="1:13" x14ac:dyDescent="0.2">
      <c r="D110" s="598" t="s">
        <v>578</v>
      </c>
      <c r="E110" s="598"/>
      <c r="F110" s="598" t="s">
        <v>577</v>
      </c>
      <c r="G110" s="598"/>
      <c r="H110" s="598"/>
      <c r="I110" s="598"/>
      <c r="J110" s="598"/>
      <c r="K110" s="598"/>
    </row>
    <row r="111" spans="1:13" x14ac:dyDescent="0.2">
      <c r="D111" s="164" t="s">
        <v>411</v>
      </c>
      <c r="E111" s="164" t="s">
        <v>412</v>
      </c>
      <c r="F111" s="164" t="s">
        <v>411</v>
      </c>
      <c r="G111" s="164" t="s">
        <v>412</v>
      </c>
      <c r="H111" s="164" t="s">
        <v>576</v>
      </c>
      <c r="I111" s="164" t="s">
        <v>573</v>
      </c>
      <c r="J111" s="164" t="s">
        <v>574</v>
      </c>
      <c r="K111" s="164" t="s">
        <v>579</v>
      </c>
    </row>
    <row r="112" spans="1:13" x14ac:dyDescent="0.2">
      <c r="A112" s="598">
        <v>2013</v>
      </c>
      <c r="B112" s="598"/>
      <c r="C112" s="598"/>
      <c r="D112" s="598"/>
      <c r="E112" s="598"/>
      <c r="F112" s="164"/>
      <c r="G112" s="164"/>
      <c r="H112" s="164"/>
      <c r="I112" s="164"/>
      <c r="J112" s="164"/>
      <c r="K112" s="164"/>
      <c r="L112" s="177" t="s">
        <v>978</v>
      </c>
      <c r="M112" s="178" t="s">
        <v>979</v>
      </c>
    </row>
    <row r="113" spans="1:13" x14ac:dyDescent="0.2">
      <c r="A113" t="s">
        <v>198</v>
      </c>
      <c r="C113" t="s">
        <v>199</v>
      </c>
      <c r="D113" s="164">
        <v>45</v>
      </c>
      <c r="E113" s="164">
        <v>117</v>
      </c>
      <c r="F113" s="164"/>
      <c r="G113" s="164"/>
      <c r="H113" s="164"/>
      <c r="I113" s="164"/>
      <c r="J113" s="164"/>
      <c r="K113" s="164"/>
      <c r="L113" s="176">
        <v>48272000</v>
      </c>
      <c r="M113" s="99">
        <f>D113/(L113/1000000)</f>
        <v>0.93221743453762018</v>
      </c>
    </row>
    <row r="114" spans="1:13" x14ac:dyDescent="0.2">
      <c r="A114" t="s">
        <v>557</v>
      </c>
      <c r="B114" t="s">
        <v>591</v>
      </c>
      <c r="C114" t="s">
        <v>558</v>
      </c>
      <c r="D114" s="164">
        <v>88</v>
      </c>
      <c r="E114" s="164">
        <v>74</v>
      </c>
      <c r="F114" s="164">
        <v>3</v>
      </c>
      <c r="G114" s="164">
        <v>4</v>
      </c>
      <c r="H114" s="164">
        <v>1</v>
      </c>
      <c r="I114" s="164"/>
      <c r="J114" s="164"/>
      <c r="K114" s="164"/>
      <c r="L114" s="176">
        <v>53839000</v>
      </c>
      <c r="M114" s="99">
        <f t="shared" ref="M114:M136" si="32">D114/(L114/1000000)</f>
        <v>1.6345028696669701</v>
      </c>
    </row>
    <row r="115" spans="1:13" x14ac:dyDescent="0.2">
      <c r="A115" t="s">
        <v>194</v>
      </c>
      <c r="B115" t="s">
        <v>270</v>
      </c>
      <c r="C115" t="s">
        <v>195</v>
      </c>
      <c r="D115" s="164">
        <v>92</v>
      </c>
      <c r="E115" s="164">
        <v>70</v>
      </c>
      <c r="F115" s="164">
        <v>2</v>
      </c>
      <c r="G115" s="164">
        <v>4</v>
      </c>
      <c r="H115" s="164">
        <v>1</v>
      </c>
      <c r="I115" s="164"/>
      <c r="J115" s="164"/>
      <c r="K115" s="164"/>
      <c r="L115" s="176">
        <v>59720000</v>
      </c>
      <c r="M115" s="99">
        <f t="shared" si="32"/>
        <v>1.5405224380442064</v>
      </c>
    </row>
    <row r="116" spans="1:13" x14ac:dyDescent="0.2">
      <c r="A116" t="s">
        <v>555</v>
      </c>
      <c r="B116" t="s">
        <v>244</v>
      </c>
      <c r="C116" t="s">
        <v>556</v>
      </c>
      <c r="D116" s="164">
        <v>86</v>
      </c>
      <c r="E116" s="164">
        <v>76</v>
      </c>
      <c r="F116" s="164"/>
      <c r="G116" s="164"/>
      <c r="H116" s="164"/>
      <c r="I116" s="164"/>
      <c r="J116" s="164"/>
      <c r="K116" s="164"/>
      <c r="L116" s="176">
        <v>32673043</v>
      </c>
      <c r="M116" s="99">
        <f t="shared" si="32"/>
        <v>2.6321392837514401</v>
      </c>
    </row>
    <row r="117" spans="1:13" x14ac:dyDescent="0.2">
      <c r="A117" t="s">
        <v>196</v>
      </c>
      <c r="B117" t="s">
        <v>834</v>
      </c>
      <c r="C117" t="s">
        <v>40</v>
      </c>
      <c r="D117" s="164">
        <v>66</v>
      </c>
      <c r="E117" s="164">
        <v>96</v>
      </c>
      <c r="F117" s="164"/>
      <c r="G117" s="164"/>
      <c r="H117" s="164"/>
      <c r="I117" s="164"/>
      <c r="J117" s="164"/>
      <c r="K117" s="164"/>
      <c r="L117" s="176">
        <v>33101553</v>
      </c>
      <c r="M117" s="99">
        <f t="shared" si="32"/>
        <v>1.9938641549536964</v>
      </c>
    </row>
    <row r="118" spans="1:13" x14ac:dyDescent="0.2">
      <c r="A118" t="s">
        <v>535</v>
      </c>
      <c r="B118" t="s">
        <v>130</v>
      </c>
      <c r="C118" t="s">
        <v>536</v>
      </c>
      <c r="D118" s="164">
        <v>98</v>
      </c>
      <c r="E118" s="164">
        <v>64</v>
      </c>
      <c r="F118" s="164">
        <v>12</v>
      </c>
      <c r="G118" s="164">
        <v>5</v>
      </c>
      <c r="H118" s="164">
        <v>1</v>
      </c>
      <c r="I118" s="164">
        <v>1</v>
      </c>
      <c r="J118" s="164">
        <v>1</v>
      </c>
      <c r="K118" s="164">
        <v>1</v>
      </c>
      <c r="L118" s="176">
        <v>55881500</v>
      </c>
      <c r="M118" s="99">
        <f t="shared" si="32"/>
        <v>1.75371097769387</v>
      </c>
    </row>
    <row r="119" spans="1:13" x14ac:dyDescent="0.2">
      <c r="A119" t="s">
        <v>414</v>
      </c>
      <c r="B119" t="s">
        <v>656</v>
      </c>
      <c r="C119" t="s">
        <v>415</v>
      </c>
      <c r="D119" s="164">
        <v>65</v>
      </c>
      <c r="E119" s="164">
        <v>97</v>
      </c>
      <c r="F119" s="164"/>
      <c r="G119" s="164"/>
      <c r="H119" s="164"/>
      <c r="I119" s="164"/>
      <c r="J119" s="164"/>
      <c r="K119" s="164"/>
      <c r="L119" s="176">
        <v>33339800</v>
      </c>
      <c r="M119" s="99">
        <f t="shared" si="32"/>
        <v>1.9496217733759653</v>
      </c>
    </row>
    <row r="120" spans="1:13" x14ac:dyDescent="0.2">
      <c r="A120" t="s">
        <v>418</v>
      </c>
      <c r="B120" t="s">
        <v>26</v>
      </c>
      <c r="C120" t="s">
        <v>419</v>
      </c>
      <c r="D120" s="164">
        <v>94</v>
      </c>
      <c r="E120" s="164">
        <v>68</v>
      </c>
      <c r="F120" s="164">
        <v>7</v>
      </c>
      <c r="G120" s="164">
        <v>7</v>
      </c>
      <c r="H120" s="164">
        <v>1</v>
      </c>
      <c r="I120" s="164"/>
      <c r="J120" s="164"/>
      <c r="K120" s="164"/>
      <c r="L120" s="176">
        <v>52881000</v>
      </c>
      <c r="M120" s="99">
        <f t="shared" si="32"/>
        <v>1.7775760670183998</v>
      </c>
    </row>
    <row r="121" spans="1:13" x14ac:dyDescent="0.2">
      <c r="A121" t="s">
        <v>416</v>
      </c>
      <c r="B121" t="s">
        <v>253</v>
      </c>
      <c r="C121" t="s">
        <v>417</v>
      </c>
      <c r="D121" s="164">
        <v>91</v>
      </c>
      <c r="E121" s="164">
        <v>71</v>
      </c>
      <c r="F121" s="164">
        <v>10</v>
      </c>
      <c r="G121" s="164">
        <v>9</v>
      </c>
      <c r="H121" s="164">
        <v>1</v>
      </c>
      <c r="I121" s="164">
        <v>1</v>
      </c>
      <c r="J121" s="164"/>
      <c r="K121" s="164"/>
      <c r="L121" s="176">
        <v>45533877</v>
      </c>
      <c r="M121" s="99">
        <f t="shared" si="32"/>
        <v>1.9985120089817963</v>
      </c>
    </row>
    <row r="122" spans="1:13" x14ac:dyDescent="0.2">
      <c r="A122" t="s">
        <v>190</v>
      </c>
      <c r="B122" t="s">
        <v>529</v>
      </c>
      <c r="C122" t="s">
        <v>191</v>
      </c>
      <c r="D122" s="164">
        <v>109</v>
      </c>
      <c r="E122" s="164">
        <v>53</v>
      </c>
      <c r="F122" s="164">
        <v>3</v>
      </c>
      <c r="G122" s="164">
        <v>4</v>
      </c>
      <c r="H122" s="164">
        <v>1</v>
      </c>
      <c r="I122" s="164"/>
      <c r="J122" s="164"/>
      <c r="K122" s="164"/>
      <c r="L122" s="176">
        <v>37858400</v>
      </c>
      <c r="M122" s="99">
        <f t="shared" si="32"/>
        <v>2.8791496735202755</v>
      </c>
    </row>
    <row r="123" spans="1:13" x14ac:dyDescent="0.2">
      <c r="A123" t="s">
        <v>202</v>
      </c>
      <c r="B123" t="s">
        <v>238</v>
      </c>
      <c r="C123" t="s">
        <v>596</v>
      </c>
      <c r="D123" s="164">
        <v>64</v>
      </c>
      <c r="E123" s="164">
        <v>98</v>
      </c>
      <c r="F123" s="164"/>
      <c r="G123" s="164"/>
      <c r="H123" s="164"/>
      <c r="I123" s="164"/>
      <c r="J123" s="164"/>
      <c r="K123" s="164"/>
      <c r="L123" s="176">
        <v>35271000</v>
      </c>
      <c r="M123" s="99">
        <f t="shared" si="32"/>
        <v>1.8145218451419012</v>
      </c>
    </row>
    <row r="124" spans="1:13" x14ac:dyDescent="0.2">
      <c r="A124" t="s">
        <v>188</v>
      </c>
      <c r="B124" t="s">
        <v>21</v>
      </c>
      <c r="C124" t="s">
        <v>189</v>
      </c>
      <c r="D124" s="164">
        <v>74</v>
      </c>
      <c r="E124" s="164">
        <v>88</v>
      </c>
      <c r="F124" s="164"/>
      <c r="G124" s="164"/>
      <c r="H124" s="164"/>
      <c r="I124" s="164"/>
      <c r="J124" s="164"/>
      <c r="K124" s="164"/>
      <c r="L124" s="176">
        <v>48204250</v>
      </c>
      <c r="M124" s="99">
        <f t="shared" si="32"/>
        <v>1.5351343501869648</v>
      </c>
    </row>
    <row r="125" spans="1:13" x14ac:dyDescent="0.2">
      <c r="A125" t="s">
        <v>187</v>
      </c>
      <c r="B125" t="s">
        <v>383</v>
      </c>
      <c r="C125" t="s">
        <v>532</v>
      </c>
      <c r="D125" s="164">
        <v>66</v>
      </c>
      <c r="E125" s="164">
        <v>96</v>
      </c>
      <c r="F125" s="164"/>
      <c r="G125" s="164"/>
      <c r="H125" s="164"/>
      <c r="I125" s="164"/>
      <c r="J125" s="164"/>
      <c r="K125" s="164"/>
      <c r="L125" s="176">
        <v>43500000</v>
      </c>
      <c r="M125" s="99">
        <f t="shared" si="32"/>
        <v>1.5172413793103448</v>
      </c>
    </row>
    <row r="126" spans="1:13" x14ac:dyDescent="0.2">
      <c r="A126" t="s">
        <v>204</v>
      </c>
      <c r="B126" t="s">
        <v>208</v>
      </c>
      <c r="C126" t="s">
        <v>180</v>
      </c>
      <c r="D126" s="164">
        <v>48</v>
      </c>
      <c r="E126" s="164">
        <v>114</v>
      </c>
      <c r="F126" s="164"/>
      <c r="G126" s="164"/>
      <c r="H126" s="164"/>
      <c r="I126" s="164"/>
      <c r="J126" s="164"/>
      <c r="K126" s="164"/>
      <c r="L126" s="176">
        <v>47375000</v>
      </c>
      <c r="M126" s="99">
        <f t="shared" si="32"/>
        <v>1.0131926121372032</v>
      </c>
    </row>
    <row r="127" spans="1:13" x14ac:dyDescent="0.2">
      <c r="A127" t="s">
        <v>192</v>
      </c>
      <c r="B127" t="s">
        <v>402</v>
      </c>
      <c r="C127" t="s">
        <v>359</v>
      </c>
      <c r="D127" s="164">
        <v>78</v>
      </c>
      <c r="E127" s="164">
        <v>84</v>
      </c>
      <c r="F127" s="164"/>
      <c r="G127" s="164"/>
      <c r="H127" s="164"/>
      <c r="I127" s="164"/>
      <c r="J127" s="164"/>
      <c r="K127" s="164"/>
      <c r="L127" s="176">
        <v>43438000</v>
      </c>
      <c r="M127" s="99">
        <f t="shared" si="32"/>
        <v>1.795662783737741</v>
      </c>
    </row>
    <row r="128" spans="1:13" x14ac:dyDescent="0.2">
      <c r="A128" t="s">
        <v>546</v>
      </c>
      <c r="B128" t="s">
        <v>92</v>
      </c>
      <c r="C128" t="s">
        <v>35</v>
      </c>
      <c r="D128" s="164">
        <v>79</v>
      </c>
      <c r="E128" s="164">
        <v>83</v>
      </c>
      <c r="F128" s="164">
        <v>4</v>
      </c>
      <c r="G128" s="164">
        <v>6</v>
      </c>
      <c r="H128" s="164">
        <v>1</v>
      </c>
      <c r="I128" s="164"/>
      <c r="J128" s="164"/>
      <c r="K128" s="164"/>
      <c r="L128" s="176">
        <v>60637000</v>
      </c>
      <c r="M128" s="99">
        <f t="shared" si="32"/>
        <v>1.3028349027821298</v>
      </c>
    </row>
    <row r="129" spans="1:13" x14ac:dyDescent="0.2">
      <c r="A129" t="s">
        <v>424</v>
      </c>
      <c r="B129" t="s">
        <v>178</v>
      </c>
      <c r="C129" t="s">
        <v>322</v>
      </c>
      <c r="D129" s="164">
        <v>123</v>
      </c>
      <c r="E129" s="164">
        <v>39</v>
      </c>
      <c r="F129" s="164">
        <v>2</v>
      </c>
      <c r="G129" s="164">
        <v>4</v>
      </c>
      <c r="H129" s="164">
        <v>1</v>
      </c>
      <c r="I129" s="164"/>
      <c r="J129" s="164"/>
      <c r="K129" s="164"/>
      <c r="L129" s="176">
        <v>50331851</v>
      </c>
      <c r="M129" s="99">
        <f t="shared" si="32"/>
        <v>2.4437805794187861</v>
      </c>
    </row>
    <row r="130" spans="1:13" x14ac:dyDescent="0.2">
      <c r="A130" t="s">
        <v>533</v>
      </c>
      <c r="B130" t="s">
        <v>741</v>
      </c>
      <c r="C130" s="133" t="s">
        <v>838</v>
      </c>
      <c r="D130" s="164">
        <v>63</v>
      </c>
      <c r="E130" s="164">
        <v>99</v>
      </c>
      <c r="F130" s="164"/>
      <c r="G130" s="164"/>
      <c r="H130" s="164"/>
      <c r="I130" s="164"/>
      <c r="J130" s="164"/>
      <c r="K130" s="164"/>
      <c r="L130" s="176">
        <v>37884000</v>
      </c>
      <c r="M130" s="99">
        <f t="shared" si="32"/>
        <v>1.662971175166297</v>
      </c>
    </row>
    <row r="131" spans="1:13" x14ac:dyDescent="0.2">
      <c r="A131" t="s">
        <v>200</v>
      </c>
      <c r="B131" t="s">
        <v>137</v>
      </c>
      <c r="C131" t="s">
        <v>201</v>
      </c>
      <c r="D131" s="164">
        <v>99</v>
      </c>
      <c r="E131" s="164">
        <v>63</v>
      </c>
      <c r="F131" s="164">
        <v>12</v>
      </c>
      <c r="G131" s="164">
        <v>10</v>
      </c>
      <c r="H131" s="164">
        <v>1</v>
      </c>
      <c r="I131" s="164">
        <v>1</v>
      </c>
      <c r="J131" s="164">
        <v>1</v>
      </c>
      <c r="K131" s="164"/>
      <c r="L131" s="176">
        <v>29978231</v>
      </c>
      <c r="M131" s="99">
        <f t="shared" si="32"/>
        <v>3.3023963288560956</v>
      </c>
    </row>
    <row r="132" spans="1:13" x14ac:dyDescent="0.2">
      <c r="A132" t="s">
        <v>597</v>
      </c>
      <c r="B132" t="s">
        <v>636</v>
      </c>
      <c r="C132" t="s">
        <v>186</v>
      </c>
      <c r="D132" s="164">
        <v>63</v>
      </c>
      <c r="E132" s="164">
        <v>99</v>
      </c>
      <c r="F132" s="164"/>
      <c r="G132" s="164"/>
      <c r="H132" s="164"/>
      <c r="I132" s="164"/>
      <c r="J132" s="164"/>
      <c r="K132" s="164"/>
      <c r="L132" s="176">
        <v>32828114</v>
      </c>
      <c r="M132" s="99">
        <f t="shared" si="32"/>
        <v>1.9190867924974306</v>
      </c>
    </row>
    <row r="133" spans="1:13" x14ac:dyDescent="0.2">
      <c r="A133" t="s">
        <v>36</v>
      </c>
      <c r="B133" s="133" t="s">
        <v>840</v>
      </c>
      <c r="C133" t="s">
        <v>470</v>
      </c>
      <c r="D133" s="164">
        <v>60</v>
      </c>
      <c r="E133" s="164">
        <v>102</v>
      </c>
      <c r="F133" s="164"/>
      <c r="G133" s="164"/>
      <c r="H133" s="164"/>
      <c r="I133" s="164"/>
      <c r="J133" s="164"/>
      <c r="K133" s="164"/>
      <c r="L133" s="176">
        <v>42614375</v>
      </c>
      <c r="M133" s="99">
        <f t="shared" si="32"/>
        <v>1.4079755950896851</v>
      </c>
    </row>
    <row r="134" spans="1:13" x14ac:dyDescent="0.2">
      <c r="A134" t="s">
        <v>422</v>
      </c>
      <c r="B134" t="s">
        <v>170</v>
      </c>
      <c r="C134" t="s">
        <v>971</v>
      </c>
      <c r="D134" s="164">
        <v>90</v>
      </c>
      <c r="E134" s="164">
        <v>72</v>
      </c>
      <c r="F134" s="164">
        <v>1</v>
      </c>
      <c r="G134" s="164">
        <v>4</v>
      </c>
      <c r="H134" s="164">
        <v>1</v>
      </c>
      <c r="I134" s="164"/>
      <c r="J134" s="164"/>
      <c r="K134" s="164"/>
      <c r="L134" s="176">
        <v>56400000</v>
      </c>
      <c r="M134" s="99">
        <f t="shared" si="32"/>
        <v>1.5957446808510638</v>
      </c>
    </row>
    <row r="135" spans="1:13" x14ac:dyDescent="0.2">
      <c r="A135" t="s">
        <v>420</v>
      </c>
      <c r="B135" t="s">
        <v>8</v>
      </c>
      <c r="C135" t="s">
        <v>610</v>
      </c>
      <c r="D135" s="164">
        <v>99</v>
      </c>
      <c r="E135" s="164">
        <v>63</v>
      </c>
      <c r="F135" s="164">
        <v>2</v>
      </c>
      <c r="G135" s="164">
        <v>4</v>
      </c>
      <c r="H135" s="164">
        <v>1</v>
      </c>
      <c r="I135" s="164"/>
      <c r="J135" s="164"/>
      <c r="K135" s="164"/>
      <c r="L135" s="176">
        <v>43589000</v>
      </c>
      <c r="M135" s="99">
        <f t="shared" si="32"/>
        <v>2.2712152148477829</v>
      </c>
    </row>
    <row r="136" spans="1:13" x14ac:dyDescent="0.2">
      <c r="A136" t="s">
        <v>559</v>
      </c>
      <c r="B136" t="s">
        <v>733</v>
      </c>
      <c r="C136" t="s">
        <v>560</v>
      </c>
      <c r="D136" s="164">
        <v>104</v>
      </c>
      <c r="E136" s="164">
        <v>58</v>
      </c>
      <c r="F136" s="164">
        <v>7</v>
      </c>
      <c r="G136" s="164">
        <v>4</v>
      </c>
      <c r="H136" s="164">
        <v>1</v>
      </c>
      <c r="I136" s="164">
        <v>1</v>
      </c>
      <c r="J136" s="164"/>
      <c r="K136" s="164"/>
      <c r="L136" s="176">
        <v>46103381</v>
      </c>
      <c r="M136" s="99">
        <f t="shared" si="32"/>
        <v>2.2557998512083093</v>
      </c>
    </row>
    <row r="137" spans="1:13" x14ac:dyDescent="0.2">
      <c r="D137" s="598" t="s">
        <v>578</v>
      </c>
      <c r="E137" s="598"/>
      <c r="F137" s="598" t="s">
        <v>577</v>
      </c>
      <c r="G137" s="598"/>
      <c r="H137" s="598"/>
      <c r="I137" s="598"/>
      <c r="J137" s="598"/>
      <c r="K137" s="598"/>
      <c r="M137"/>
    </row>
    <row r="138" spans="1:13" x14ac:dyDescent="0.2">
      <c r="D138" s="164" t="s">
        <v>411</v>
      </c>
      <c r="E138" s="164" t="s">
        <v>412</v>
      </c>
      <c r="F138" s="164" t="s">
        <v>411</v>
      </c>
      <c r="G138" s="164" t="s">
        <v>412</v>
      </c>
      <c r="H138" s="164" t="s">
        <v>576</v>
      </c>
      <c r="I138" s="164" t="s">
        <v>573</v>
      </c>
      <c r="J138" s="164" t="s">
        <v>574</v>
      </c>
      <c r="K138" s="164" t="s">
        <v>579</v>
      </c>
    </row>
    <row r="139" spans="1:13" x14ac:dyDescent="0.2">
      <c r="A139" s="598">
        <v>2012</v>
      </c>
      <c r="B139" s="598"/>
      <c r="C139" s="598"/>
      <c r="D139" s="598"/>
      <c r="E139" s="598"/>
      <c r="F139" s="125"/>
      <c r="G139" s="125"/>
      <c r="H139" s="125"/>
      <c r="I139" s="125"/>
      <c r="J139" s="125"/>
      <c r="K139" s="125"/>
    </row>
    <row r="140" spans="1:13" x14ac:dyDescent="0.2">
      <c r="A140" t="s">
        <v>198</v>
      </c>
      <c r="B140" t="s">
        <v>215</v>
      </c>
      <c r="C140" t="s">
        <v>199</v>
      </c>
      <c r="D140" s="139">
        <v>107</v>
      </c>
      <c r="E140" s="139">
        <v>55</v>
      </c>
      <c r="F140" s="139"/>
      <c r="G140" s="139">
        <v>4</v>
      </c>
      <c r="H140" s="139">
        <v>1</v>
      </c>
      <c r="I140" s="139">
        <v>1</v>
      </c>
      <c r="J140" s="139"/>
      <c r="K140" s="139"/>
    </row>
    <row r="141" spans="1:13" x14ac:dyDescent="0.2">
      <c r="A141" t="s">
        <v>557</v>
      </c>
      <c r="B141" t="s">
        <v>591</v>
      </c>
      <c r="C141" t="s">
        <v>558</v>
      </c>
      <c r="D141" s="139">
        <v>72</v>
      </c>
      <c r="E141" s="139">
        <v>90</v>
      </c>
      <c r="F141" s="139"/>
      <c r="G141" s="139"/>
      <c r="H141" s="139"/>
      <c r="I141" s="139"/>
      <c r="J141" s="139"/>
      <c r="K141" s="139"/>
    </row>
    <row r="142" spans="1:13" x14ac:dyDescent="0.2">
      <c r="A142" t="s">
        <v>194</v>
      </c>
      <c r="B142" t="s">
        <v>270</v>
      </c>
      <c r="C142" t="s">
        <v>195</v>
      </c>
      <c r="D142" s="139">
        <v>73</v>
      </c>
      <c r="E142" s="139">
        <v>89</v>
      </c>
      <c r="F142" s="139"/>
      <c r="G142" s="139"/>
      <c r="H142" s="139"/>
      <c r="I142" s="139"/>
      <c r="J142" s="139"/>
      <c r="K142" s="139"/>
    </row>
    <row r="143" spans="1:13" x14ac:dyDescent="0.2">
      <c r="A143" t="s">
        <v>555</v>
      </c>
      <c r="B143" t="s">
        <v>244</v>
      </c>
      <c r="C143" t="s">
        <v>556</v>
      </c>
      <c r="D143" s="139">
        <v>105</v>
      </c>
      <c r="E143" s="139">
        <v>57</v>
      </c>
      <c r="F143" s="139">
        <v>9</v>
      </c>
      <c r="G143" s="139">
        <v>6</v>
      </c>
      <c r="H143" s="139">
        <v>1</v>
      </c>
      <c r="I143" s="139"/>
      <c r="J143" s="139"/>
      <c r="K143" s="139"/>
    </row>
    <row r="144" spans="1:13" x14ac:dyDescent="0.2">
      <c r="A144" t="s">
        <v>196</v>
      </c>
      <c r="B144" t="s">
        <v>367</v>
      </c>
      <c r="C144" t="s">
        <v>40</v>
      </c>
      <c r="D144" s="139">
        <v>17</v>
      </c>
      <c r="E144" s="139">
        <v>10</v>
      </c>
      <c r="F144" s="139"/>
      <c r="G144" s="139"/>
      <c r="H144" s="139"/>
      <c r="I144" s="139"/>
      <c r="J144" s="139"/>
      <c r="K144" s="139"/>
    </row>
    <row r="145" spans="1:11" x14ac:dyDescent="0.2">
      <c r="A145" t="s">
        <v>196</v>
      </c>
      <c r="B145" t="s">
        <v>834</v>
      </c>
      <c r="C145" t="s">
        <v>40</v>
      </c>
      <c r="D145" s="139">
        <v>70</v>
      </c>
      <c r="E145" s="139">
        <v>65</v>
      </c>
      <c r="F145" s="139">
        <v>4</v>
      </c>
      <c r="G145" s="139">
        <v>6</v>
      </c>
      <c r="H145" s="139">
        <v>1</v>
      </c>
      <c r="I145" s="139"/>
      <c r="J145" s="139"/>
      <c r="K145" s="139"/>
    </row>
    <row r="146" spans="1:11" x14ac:dyDescent="0.2">
      <c r="A146" t="s">
        <v>535</v>
      </c>
      <c r="B146" t="s">
        <v>130</v>
      </c>
      <c r="C146" t="s">
        <v>536</v>
      </c>
      <c r="D146" s="139">
        <v>76</v>
      </c>
      <c r="E146" s="139">
        <v>86</v>
      </c>
      <c r="F146" s="139"/>
      <c r="G146" s="139"/>
      <c r="H146" s="139"/>
      <c r="I146" s="139"/>
      <c r="J146" s="139"/>
      <c r="K146" s="139"/>
    </row>
    <row r="147" spans="1:11" x14ac:dyDescent="0.2">
      <c r="A147" t="s">
        <v>414</v>
      </c>
      <c r="B147" t="s">
        <v>656</v>
      </c>
      <c r="C147" t="s">
        <v>415</v>
      </c>
      <c r="D147" s="139">
        <v>40</v>
      </c>
      <c r="E147" s="139">
        <v>122</v>
      </c>
      <c r="F147" s="139"/>
      <c r="G147" s="139"/>
      <c r="H147" s="139"/>
      <c r="I147" s="139"/>
      <c r="J147" s="139"/>
      <c r="K147" s="139"/>
    </row>
    <row r="148" spans="1:11" x14ac:dyDescent="0.2">
      <c r="A148" t="s">
        <v>418</v>
      </c>
      <c r="B148" t="s">
        <v>26</v>
      </c>
      <c r="C148" t="s">
        <v>419</v>
      </c>
      <c r="D148" s="139">
        <v>61</v>
      </c>
      <c r="E148" s="139">
        <v>101</v>
      </c>
      <c r="F148" s="139"/>
      <c r="G148" s="139"/>
      <c r="H148" s="139"/>
      <c r="I148" s="139"/>
      <c r="J148" s="139"/>
      <c r="K148" s="139"/>
    </row>
    <row r="149" spans="1:11" x14ac:dyDescent="0.2">
      <c r="A149" t="s">
        <v>416</v>
      </c>
      <c r="B149" t="s">
        <v>253</v>
      </c>
      <c r="C149" t="s">
        <v>417</v>
      </c>
      <c r="D149" s="139">
        <v>79</v>
      </c>
      <c r="E149" s="139">
        <v>83</v>
      </c>
      <c r="F149" s="139">
        <v>2</v>
      </c>
      <c r="G149" s="139">
        <v>4</v>
      </c>
      <c r="H149" s="139">
        <v>1</v>
      </c>
      <c r="I149" s="139"/>
      <c r="J149" s="139"/>
      <c r="K149" s="139"/>
    </row>
    <row r="150" spans="1:11" x14ac:dyDescent="0.2">
      <c r="A150" t="s">
        <v>190</v>
      </c>
      <c r="B150" t="s">
        <v>529</v>
      </c>
      <c r="C150" t="s">
        <v>191</v>
      </c>
      <c r="D150" s="139">
        <v>112</v>
      </c>
      <c r="E150" s="139">
        <v>50</v>
      </c>
      <c r="F150" s="139">
        <v>12</v>
      </c>
      <c r="G150" s="139">
        <v>2</v>
      </c>
      <c r="H150" s="139">
        <v>1</v>
      </c>
      <c r="I150" s="139">
        <v>1</v>
      </c>
      <c r="J150" s="139">
        <v>1</v>
      </c>
      <c r="K150" s="139">
        <v>1</v>
      </c>
    </row>
    <row r="151" spans="1:11" x14ac:dyDescent="0.2">
      <c r="A151" t="s">
        <v>202</v>
      </c>
      <c r="B151" t="s">
        <v>238</v>
      </c>
      <c r="C151" t="s">
        <v>596</v>
      </c>
      <c r="D151" s="139">
        <v>86</v>
      </c>
      <c r="E151" s="139">
        <v>76</v>
      </c>
      <c r="F151" s="139">
        <v>2</v>
      </c>
      <c r="G151" s="139">
        <v>4</v>
      </c>
      <c r="H151" s="139">
        <v>1</v>
      </c>
      <c r="I151" s="139"/>
      <c r="J151" s="139"/>
      <c r="K151" s="139"/>
    </row>
    <row r="152" spans="1:11" x14ac:dyDescent="0.2">
      <c r="A152" t="s">
        <v>188</v>
      </c>
      <c r="B152" t="s">
        <v>21</v>
      </c>
      <c r="C152" t="s">
        <v>189</v>
      </c>
      <c r="D152" s="139">
        <v>74</v>
      </c>
      <c r="E152" s="139">
        <v>88</v>
      </c>
      <c r="F152" s="139"/>
      <c r="G152" s="139"/>
      <c r="H152" s="139"/>
      <c r="I152" s="139"/>
      <c r="J152" s="139"/>
      <c r="K152" s="139"/>
    </row>
    <row r="153" spans="1:11" x14ac:dyDescent="0.2">
      <c r="A153" t="s">
        <v>187</v>
      </c>
      <c r="B153" t="s">
        <v>383</v>
      </c>
      <c r="C153" t="s">
        <v>532</v>
      </c>
      <c r="D153" s="139">
        <v>82</v>
      </c>
      <c r="E153" s="139">
        <v>80</v>
      </c>
      <c r="F153" s="139"/>
      <c r="G153" s="139"/>
      <c r="H153" s="139"/>
      <c r="I153" s="139"/>
      <c r="J153" s="139"/>
      <c r="K153" s="139"/>
    </row>
    <row r="154" spans="1:11" x14ac:dyDescent="0.2">
      <c r="A154" t="s">
        <v>204</v>
      </c>
      <c r="B154" t="s">
        <v>208</v>
      </c>
      <c r="C154" t="s">
        <v>180</v>
      </c>
      <c r="D154" s="139">
        <v>69</v>
      </c>
      <c r="E154" s="139">
        <v>93</v>
      </c>
      <c r="F154" s="139"/>
      <c r="G154" s="139"/>
      <c r="H154" s="139"/>
      <c r="I154" s="139"/>
      <c r="J154" s="139"/>
      <c r="K154" s="139"/>
    </row>
    <row r="155" spans="1:11" x14ac:dyDescent="0.2">
      <c r="A155" t="s">
        <v>192</v>
      </c>
      <c r="B155" t="s">
        <v>402</v>
      </c>
      <c r="C155" t="s">
        <v>359</v>
      </c>
      <c r="D155" s="139">
        <v>55</v>
      </c>
      <c r="E155" s="139">
        <v>107</v>
      </c>
      <c r="F155" s="139"/>
      <c r="G155" s="139"/>
      <c r="H155" s="139"/>
      <c r="I155" s="139"/>
      <c r="J155" s="139"/>
      <c r="K155" s="139"/>
    </row>
    <row r="156" spans="1:11" x14ac:dyDescent="0.2">
      <c r="A156" t="s">
        <v>546</v>
      </c>
      <c r="B156" t="s">
        <v>92</v>
      </c>
      <c r="C156" t="s">
        <v>35</v>
      </c>
      <c r="D156" s="139">
        <v>94</v>
      </c>
      <c r="E156" s="139">
        <v>68</v>
      </c>
      <c r="F156" s="139">
        <v>1</v>
      </c>
      <c r="G156" s="139">
        <v>4</v>
      </c>
      <c r="H156" s="139">
        <v>1</v>
      </c>
      <c r="I156" s="139"/>
      <c r="J156" s="139"/>
      <c r="K156" s="139"/>
    </row>
    <row r="157" spans="1:11" x14ac:dyDescent="0.2">
      <c r="A157" t="s">
        <v>424</v>
      </c>
      <c r="B157" t="s">
        <v>178</v>
      </c>
      <c r="C157" t="s">
        <v>322</v>
      </c>
      <c r="D157" s="139">
        <v>127</v>
      </c>
      <c r="E157" s="139">
        <v>35</v>
      </c>
      <c r="F157" s="139">
        <v>9</v>
      </c>
      <c r="G157" s="139">
        <v>5</v>
      </c>
      <c r="H157" s="139">
        <v>1</v>
      </c>
      <c r="I157" s="139">
        <v>1</v>
      </c>
      <c r="J157" s="139">
        <v>1</v>
      </c>
      <c r="K157" s="139"/>
    </row>
    <row r="158" spans="1:11" x14ac:dyDescent="0.2">
      <c r="A158" t="s">
        <v>533</v>
      </c>
      <c r="B158" t="s">
        <v>741</v>
      </c>
      <c r="C158" s="133" t="s">
        <v>838</v>
      </c>
      <c r="D158" s="139">
        <v>45</v>
      </c>
      <c r="E158" s="139">
        <v>117</v>
      </c>
      <c r="F158" s="139"/>
      <c r="G158" s="139"/>
      <c r="H158" s="139"/>
      <c r="I158" s="139"/>
      <c r="J158" s="139"/>
      <c r="K158" s="139"/>
    </row>
    <row r="159" spans="1:11" x14ac:dyDescent="0.2">
      <c r="A159" t="s">
        <v>200</v>
      </c>
      <c r="B159" t="s">
        <v>137</v>
      </c>
      <c r="C159" t="s">
        <v>201</v>
      </c>
      <c r="D159" s="139">
        <v>81</v>
      </c>
      <c r="E159" s="139">
        <v>81</v>
      </c>
      <c r="F159" s="139"/>
      <c r="G159" s="139"/>
      <c r="H159" s="139"/>
      <c r="I159" s="139"/>
      <c r="J159" s="139"/>
      <c r="K159" s="139"/>
    </row>
    <row r="160" spans="1:11" x14ac:dyDescent="0.2">
      <c r="A160" t="s">
        <v>597</v>
      </c>
      <c r="B160" t="s">
        <v>636</v>
      </c>
      <c r="C160" t="s">
        <v>186</v>
      </c>
      <c r="D160" s="139">
        <v>76</v>
      </c>
      <c r="E160" s="139">
        <v>86</v>
      </c>
      <c r="F160" s="139"/>
      <c r="G160" s="139"/>
      <c r="H160" s="139"/>
      <c r="I160" s="139"/>
      <c r="J160" s="139"/>
      <c r="K160" s="139"/>
    </row>
    <row r="161" spans="1:11" x14ac:dyDescent="0.2">
      <c r="A161" t="s">
        <v>36</v>
      </c>
      <c r="B161" t="s">
        <v>740</v>
      </c>
      <c r="C161" t="s">
        <v>470</v>
      </c>
      <c r="D161" s="139">
        <v>85</v>
      </c>
      <c r="E161" s="139">
        <v>77</v>
      </c>
      <c r="F161" s="139">
        <v>2</v>
      </c>
      <c r="G161" s="139">
        <v>4</v>
      </c>
      <c r="H161" s="139">
        <v>1</v>
      </c>
      <c r="I161" s="139"/>
      <c r="J161" s="139"/>
      <c r="K161" s="139"/>
    </row>
    <row r="162" spans="1:11" x14ac:dyDescent="0.2">
      <c r="A162" t="s">
        <v>422</v>
      </c>
      <c r="B162" t="s">
        <v>471</v>
      </c>
      <c r="C162" t="s">
        <v>423</v>
      </c>
      <c r="D162" s="139">
        <v>83</v>
      </c>
      <c r="E162" s="139">
        <v>79</v>
      </c>
      <c r="F162" s="139">
        <v>9</v>
      </c>
      <c r="G162" s="139">
        <v>6</v>
      </c>
      <c r="H162" s="139">
        <v>1</v>
      </c>
      <c r="I162" s="139"/>
      <c r="J162" s="139"/>
      <c r="K162" s="139"/>
    </row>
    <row r="163" spans="1:11" x14ac:dyDescent="0.2">
      <c r="A163" t="s">
        <v>420</v>
      </c>
      <c r="B163" t="s">
        <v>8</v>
      </c>
      <c r="C163" t="s">
        <v>610</v>
      </c>
      <c r="D163" s="139">
        <v>88</v>
      </c>
      <c r="E163" s="139">
        <v>74</v>
      </c>
      <c r="F163" s="139">
        <v>1</v>
      </c>
      <c r="G163" s="139">
        <v>4</v>
      </c>
      <c r="H163" s="139">
        <v>1</v>
      </c>
      <c r="I163" s="139">
        <v>1</v>
      </c>
      <c r="J163" s="139"/>
      <c r="K163" s="139"/>
    </row>
    <row r="164" spans="1:11" x14ac:dyDescent="0.2">
      <c r="A164" t="s">
        <v>559</v>
      </c>
      <c r="B164" t="s">
        <v>733</v>
      </c>
      <c r="C164" t="s">
        <v>560</v>
      </c>
      <c r="D164" s="139">
        <v>87</v>
      </c>
      <c r="E164" s="139">
        <v>75</v>
      </c>
      <c r="F164" s="139">
        <v>4</v>
      </c>
      <c r="G164" s="139">
        <v>6</v>
      </c>
      <c r="H164" s="139">
        <v>1</v>
      </c>
      <c r="I164" s="139"/>
      <c r="J164" s="139"/>
      <c r="K164" s="139"/>
    </row>
    <row r="165" spans="1:11" x14ac:dyDescent="0.2">
      <c r="D165" s="598" t="s">
        <v>578</v>
      </c>
      <c r="E165" s="598"/>
      <c r="F165" s="598" t="s">
        <v>577</v>
      </c>
      <c r="G165" s="598"/>
      <c r="H165" s="598"/>
      <c r="I165" s="598"/>
      <c r="J165" s="598"/>
      <c r="K165" s="598"/>
    </row>
    <row r="166" spans="1:11" x14ac:dyDescent="0.2">
      <c r="D166" s="139" t="s">
        <v>411</v>
      </c>
      <c r="E166" s="139" t="s">
        <v>412</v>
      </c>
      <c r="F166" s="139" t="s">
        <v>411</v>
      </c>
      <c r="G166" s="139" t="s">
        <v>412</v>
      </c>
      <c r="H166" s="139" t="s">
        <v>576</v>
      </c>
      <c r="I166" s="139" t="s">
        <v>573</v>
      </c>
      <c r="J166" s="139" t="s">
        <v>574</v>
      </c>
      <c r="K166" s="139" t="s">
        <v>579</v>
      </c>
    </row>
    <row r="167" spans="1:11" x14ac:dyDescent="0.2">
      <c r="A167" s="598">
        <v>2011</v>
      </c>
      <c r="B167" s="598"/>
      <c r="C167" s="598"/>
      <c r="D167" s="598"/>
      <c r="E167" s="598"/>
      <c r="F167" s="139"/>
      <c r="G167" s="139"/>
      <c r="H167" s="139"/>
      <c r="I167" s="139"/>
      <c r="J167" s="139"/>
      <c r="K167" s="139"/>
    </row>
    <row r="168" spans="1:11" x14ac:dyDescent="0.2">
      <c r="A168" t="s">
        <v>198</v>
      </c>
      <c r="B168" t="s">
        <v>215</v>
      </c>
      <c r="C168" t="s">
        <v>199</v>
      </c>
      <c r="D168" s="125">
        <v>120</v>
      </c>
      <c r="E168" s="125">
        <v>42</v>
      </c>
      <c r="F168" s="125">
        <v>2</v>
      </c>
      <c r="G168" s="125">
        <v>4</v>
      </c>
      <c r="H168" s="125">
        <v>1</v>
      </c>
      <c r="I168" s="125">
        <v>1</v>
      </c>
      <c r="J168" s="125"/>
      <c r="K168" s="125"/>
    </row>
    <row r="169" spans="1:11" x14ac:dyDescent="0.2">
      <c r="A169" t="s">
        <v>557</v>
      </c>
      <c r="B169" t="s">
        <v>591</v>
      </c>
      <c r="C169" t="s">
        <v>558</v>
      </c>
      <c r="D169" s="125">
        <v>69</v>
      </c>
      <c r="E169" s="125">
        <v>93</v>
      </c>
      <c r="F169" s="125"/>
      <c r="G169" s="125"/>
      <c r="H169" s="125"/>
      <c r="I169" s="125"/>
      <c r="J169" s="125"/>
      <c r="K169" s="125"/>
    </row>
    <row r="170" spans="1:11" x14ac:dyDescent="0.2">
      <c r="A170" t="s">
        <v>194</v>
      </c>
      <c r="B170" t="s">
        <v>270</v>
      </c>
      <c r="C170" t="s">
        <v>195</v>
      </c>
      <c r="D170" s="125">
        <v>54</v>
      </c>
      <c r="E170" s="125">
        <v>108</v>
      </c>
      <c r="F170" s="125"/>
      <c r="G170" s="125"/>
      <c r="H170" s="125"/>
      <c r="I170" s="125"/>
      <c r="J170" s="125"/>
      <c r="K170" s="125"/>
    </row>
    <row r="171" spans="1:11" x14ac:dyDescent="0.2">
      <c r="A171" t="s">
        <v>555</v>
      </c>
      <c r="B171" t="s">
        <v>244</v>
      </c>
      <c r="C171" t="s">
        <v>556</v>
      </c>
      <c r="D171" s="125">
        <v>94</v>
      </c>
      <c r="E171" s="125">
        <v>68</v>
      </c>
      <c r="F171" s="125">
        <v>9</v>
      </c>
      <c r="G171" s="125">
        <v>6</v>
      </c>
      <c r="H171" s="125">
        <v>1</v>
      </c>
      <c r="I171" s="125"/>
      <c r="J171" s="125"/>
      <c r="K171" s="125"/>
    </row>
    <row r="172" spans="1:11" x14ac:dyDescent="0.2">
      <c r="A172" t="s">
        <v>196</v>
      </c>
      <c r="B172" t="s">
        <v>367</v>
      </c>
      <c r="C172" t="s">
        <v>40</v>
      </c>
      <c r="D172" s="125">
        <v>99</v>
      </c>
      <c r="E172" s="125">
        <v>63</v>
      </c>
      <c r="F172" s="125">
        <v>7</v>
      </c>
      <c r="G172" s="125">
        <v>7</v>
      </c>
      <c r="H172" s="125">
        <v>1</v>
      </c>
      <c r="I172" s="125"/>
      <c r="J172" s="125"/>
      <c r="K172" s="125"/>
    </row>
    <row r="173" spans="1:11" x14ac:dyDescent="0.2">
      <c r="A173" t="s">
        <v>535</v>
      </c>
      <c r="B173" t="s">
        <v>130</v>
      </c>
      <c r="C173" t="s">
        <v>536</v>
      </c>
      <c r="D173" s="125">
        <v>63</v>
      </c>
      <c r="E173" s="125">
        <v>99</v>
      </c>
      <c r="F173" s="125"/>
      <c r="G173" s="125"/>
      <c r="H173" s="125"/>
      <c r="I173" s="125"/>
      <c r="J173" s="125"/>
      <c r="K173" s="125"/>
    </row>
    <row r="174" spans="1:11" x14ac:dyDescent="0.2">
      <c r="A174" t="s">
        <v>414</v>
      </c>
      <c r="B174" t="s">
        <v>656</v>
      </c>
      <c r="C174" t="s">
        <v>415</v>
      </c>
      <c r="D174" s="125">
        <v>42</v>
      </c>
      <c r="E174" s="125">
        <v>120</v>
      </c>
      <c r="F174" s="125"/>
      <c r="G174" s="125"/>
      <c r="H174" s="125"/>
      <c r="I174" s="125"/>
      <c r="J174" s="125"/>
      <c r="K174" s="125"/>
    </row>
    <row r="175" spans="1:11" x14ac:dyDescent="0.2">
      <c r="A175" t="s">
        <v>418</v>
      </c>
      <c r="B175" t="s">
        <v>26</v>
      </c>
      <c r="C175" t="s">
        <v>419</v>
      </c>
      <c r="D175" s="125">
        <v>101</v>
      </c>
      <c r="E175" s="125">
        <v>61</v>
      </c>
      <c r="F175" s="125">
        <v>12</v>
      </c>
      <c r="G175" s="125">
        <v>7</v>
      </c>
      <c r="H175" s="125">
        <v>1</v>
      </c>
      <c r="I175" s="125">
        <v>1</v>
      </c>
      <c r="J175" s="125">
        <v>1</v>
      </c>
      <c r="K175" s="125">
        <v>1</v>
      </c>
    </row>
    <row r="176" spans="1:11" x14ac:dyDescent="0.2">
      <c r="A176" t="s">
        <v>416</v>
      </c>
      <c r="B176" t="s">
        <v>253</v>
      </c>
      <c r="C176" t="s">
        <v>417</v>
      </c>
      <c r="D176" s="125">
        <v>78</v>
      </c>
      <c r="E176" s="125">
        <v>84</v>
      </c>
      <c r="F176" s="125"/>
      <c r="G176" s="125"/>
      <c r="H176" s="125"/>
      <c r="I176" s="125"/>
      <c r="J176" s="125"/>
      <c r="K176" s="125"/>
    </row>
    <row r="177" spans="1:11" x14ac:dyDescent="0.2">
      <c r="A177" t="s">
        <v>190</v>
      </c>
      <c r="B177" t="s">
        <v>529</v>
      </c>
      <c r="C177" t="s">
        <v>191</v>
      </c>
      <c r="D177" s="125">
        <v>83</v>
      </c>
      <c r="E177" s="125">
        <v>79</v>
      </c>
      <c r="F177" s="125">
        <v>3</v>
      </c>
      <c r="G177" s="125">
        <v>4</v>
      </c>
      <c r="H177" s="125">
        <v>1</v>
      </c>
      <c r="I177" s="125"/>
      <c r="J177" s="125"/>
      <c r="K177" s="125"/>
    </row>
    <row r="178" spans="1:11" x14ac:dyDescent="0.2">
      <c r="A178" t="s">
        <v>202</v>
      </c>
      <c r="B178" t="s">
        <v>238</v>
      </c>
      <c r="C178" t="s">
        <v>596</v>
      </c>
      <c r="D178" s="125">
        <v>77</v>
      </c>
      <c r="E178" s="125">
        <v>85</v>
      </c>
      <c r="F178" s="125"/>
      <c r="G178" s="125"/>
      <c r="H178" s="125"/>
      <c r="I178" s="125"/>
      <c r="J178" s="125"/>
      <c r="K178" s="125"/>
    </row>
    <row r="179" spans="1:11" x14ac:dyDescent="0.2">
      <c r="A179" t="s">
        <v>188</v>
      </c>
      <c r="B179" t="s">
        <v>21</v>
      </c>
      <c r="C179" t="s">
        <v>189</v>
      </c>
      <c r="D179" s="125">
        <v>92</v>
      </c>
      <c r="E179" s="125">
        <v>70</v>
      </c>
      <c r="F179" s="125"/>
      <c r="G179" s="125">
        <v>4</v>
      </c>
      <c r="H179" s="125">
        <v>1</v>
      </c>
      <c r="I179" s="125"/>
      <c r="J179" s="125"/>
      <c r="K179" s="125"/>
    </row>
    <row r="180" spans="1:11" x14ac:dyDescent="0.2">
      <c r="A180" t="s">
        <v>187</v>
      </c>
      <c r="B180" t="s">
        <v>383</v>
      </c>
      <c r="C180" t="s">
        <v>532</v>
      </c>
      <c r="D180" s="125">
        <v>82</v>
      </c>
      <c r="E180" s="125">
        <v>81</v>
      </c>
      <c r="F180" s="125"/>
      <c r="G180" s="125"/>
      <c r="H180" s="125"/>
      <c r="I180" s="125"/>
      <c r="J180" s="125"/>
      <c r="K180" s="125"/>
    </row>
    <row r="181" spans="1:11" x14ac:dyDescent="0.2">
      <c r="A181" t="s">
        <v>204</v>
      </c>
      <c r="B181" t="s">
        <v>208</v>
      </c>
      <c r="C181" t="s">
        <v>180</v>
      </c>
      <c r="D181" s="125">
        <v>87</v>
      </c>
      <c r="E181" s="125">
        <v>75</v>
      </c>
      <c r="F181" s="125">
        <v>3</v>
      </c>
      <c r="G181" s="125">
        <v>4</v>
      </c>
      <c r="H181" s="125">
        <v>1</v>
      </c>
      <c r="I181" s="125"/>
      <c r="J181" s="125"/>
      <c r="K181" s="125"/>
    </row>
    <row r="182" spans="1:11" x14ac:dyDescent="0.2">
      <c r="A182" t="s">
        <v>192</v>
      </c>
      <c r="B182" t="s">
        <v>387</v>
      </c>
      <c r="C182" t="s">
        <v>359</v>
      </c>
      <c r="D182" s="125">
        <v>53</v>
      </c>
      <c r="E182" s="125">
        <v>109</v>
      </c>
      <c r="F182" s="125"/>
      <c r="G182" s="125"/>
      <c r="H182" s="125"/>
      <c r="I182" s="125"/>
      <c r="J182" s="125"/>
      <c r="K182" s="125"/>
    </row>
    <row r="183" spans="1:11" x14ac:dyDescent="0.2">
      <c r="A183" t="s">
        <v>546</v>
      </c>
      <c r="B183" t="s">
        <v>92</v>
      </c>
      <c r="C183" t="s">
        <v>35</v>
      </c>
      <c r="D183" s="125">
        <v>100</v>
      </c>
      <c r="E183" s="125">
        <v>62</v>
      </c>
      <c r="F183" s="125">
        <v>15</v>
      </c>
      <c r="G183" s="125">
        <v>9</v>
      </c>
      <c r="H183" s="125">
        <v>1</v>
      </c>
      <c r="I183" s="125"/>
      <c r="J183" s="125">
        <v>1</v>
      </c>
      <c r="K183" s="125"/>
    </row>
    <row r="184" spans="1:11" x14ac:dyDescent="0.2">
      <c r="A184" t="s">
        <v>424</v>
      </c>
      <c r="B184" t="s">
        <v>178</v>
      </c>
      <c r="C184" t="s">
        <v>322</v>
      </c>
      <c r="D184" s="125">
        <v>101</v>
      </c>
      <c r="E184" s="125">
        <v>61</v>
      </c>
      <c r="F184" s="125">
        <v>1</v>
      </c>
      <c r="G184" s="125">
        <v>4</v>
      </c>
      <c r="H184" s="125">
        <v>1</v>
      </c>
      <c r="I184" s="125">
        <v>1</v>
      </c>
      <c r="J184" s="125"/>
      <c r="K184" s="125"/>
    </row>
    <row r="185" spans="1:11" x14ac:dyDescent="0.2">
      <c r="A185" t="s">
        <v>533</v>
      </c>
      <c r="B185" t="s">
        <v>214</v>
      </c>
      <c r="C185" s="133" t="s">
        <v>838</v>
      </c>
      <c r="D185" s="125">
        <v>48</v>
      </c>
      <c r="E185" s="125">
        <v>114</v>
      </c>
      <c r="F185" s="125"/>
      <c r="G185" s="125"/>
      <c r="H185" s="125"/>
      <c r="I185" s="125"/>
      <c r="J185" s="125"/>
      <c r="K185" s="125"/>
    </row>
    <row r="186" spans="1:11" x14ac:dyDescent="0.2">
      <c r="A186" t="s">
        <v>200</v>
      </c>
      <c r="B186" t="s">
        <v>137</v>
      </c>
      <c r="C186" t="s">
        <v>201</v>
      </c>
      <c r="D186" s="125">
        <v>105</v>
      </c>
      <c r="E186" s="125">
        <v>57</v>
      </c>
      <c r="F186" s="125">
        <v>5</v>
      </c>
      <c r="G186" s="125">
        <v>7</v>
      </c>
      <c r="H186" s="125">
        <v>1</v>
      </c>
      <c r="I186" s="125">
        <v>1</v>
      </c>
      <c r="J186" s="125"/>
      <c r="K186" s="125"/>
    </row>
    <row r="187" spans="1:11" x14ac:dyDescent="0.2">
      <c r="A187" t="s">
        <v>597</v>
      </c>
      <c r="B187" t="s">
        <v>636</v>
      </c>
      <c r="C187" t="s">
        <v>186</v>
      </c>
      <c r="D187" s="125">
        <v>99</v>
      </c>
      <c r="E187" s="125">
        <v>63</v>
      </c>
      <c r="F187" s="125">
        <v>7</v>
      </c>
      <c r="G187" s="125">
        <v>7</v>
      </c>
      <c r="H187" s="125">
        <v>1</v>
      </c>
      <c r="I187" s="125"/>
      <c r="J187" s="125"/>
      <c r="K187" s="125"/>
    </row>
    <row r="188" spans="1:11" x14ac:dyDescent="0.2">
      <c r="A188" t="s">
        <v>36</v>
      </c>
      <c r="B188" t="s">
        <v>386</v>
      </c>
      <c r="C188" t="s">
        <v>470</v>
      </c>
      <c r="D188" s="125">
        <v>81</v>
      </c>
      <c r="E188" s="125">
        <v>81</v>
      </c>
      <c r="F188" s="125"/>
      <c r="G188" s="125"/>
      <c r="H188" s="125"/>
      <c r="I188" s="125"/>
      <c r="J188" s="125"/>
      <c r="K188" s="125"/>
    </row>
    <row r="189" spans="1:11" x14ac:dyDescent="0.2">
      <c r="A189" t="s">
        <v>422</v>
      </c>
      <c r="B189" t="s">
        <v>471</v>
      </c>
      <c r="C189" t="s">
        <v>423</v>
      </c>
      <c r="D189" s="125">
        <v>83</v>
      </c>
      <c r="E189" s="125">
        <v>80</v>
      </c>
      <c r="F189" s="125">
        <v>3</v>
      </c>
      <c r="G189" s="125">
        <v>4</v>
      </c>
      <c r="H189" s="125">
        <v>1</v>
      </c>
      <c r="I189" s="125"/>
      <c r="J189" s="125"/>
      <c r="K189" s="125"/>
    </row>
    <row r="190" spans="1:11" x14ac:dyDescent="0.2">
      <c r="A190" t="s">
        <v>420</v>
      </c>
      <c r="B190" t="s">
        <v>8</v>
      </c>
      <c r="C190" t="s">
        <v>610</v>
      </c>
      <c r="D190" s="125">
        <v>66</v>
      </c>
      <c r="E190" s="125">
        <v>96</v>
      </c>
      <c r="F190" s="125"/>
      <c r="G190" s="125"/>
      <c r="H190" s="125"/>
      <c r="I190" s="125"/>
      <c r="J190" s="125"/>
      <c r="K190" s="125"/>
    </row>
    <row r="191" spans="1:11" x14ac:dyDescent="0.2">
      <c r="A191" t="s">
        <v>559</v>
      </c>
      <c r="B191" t="s">
        <v>585</v>
      </c>
      <c r="C191" t="s">
        <v>560</v>
      </c>
      <c r="D191" s="125">
        <v>68</v>
      </c>
      <c r="E191" s="125">
        <v>94</v>
      </c>
      <c r="F191" s="125"/>
      <c r="G191" s="125"/>
      <c r="H191" s="125"/>
      <c r="I191" s="125"/>
      <c r="J191" s="125"/>
      <c r="K191" s="125"/>
    </row>
    <row r="192" spans="1:11" x14ac:dyDescent="0.2">
      <c r="D192" s="598" t="s">
        <v>578</v>
      </c>
      <c r="E192" s="598"/>
      <c r="F192" s="598" t="s">
        <v>577</v>
      </c>
      <c r="G192" s="598"/>
      <c r="H192" s="598"/>
      <c r="I192" s="598"/>
      <c r="J192" s="598"/>
      <c r="K192" s="598"/>
    </row>
    <row r="193" spans="1:11" x14ac:dyDescent="0.2">
      <c r="D193" s="64" t="s">
        <v>411</v>
      </c>
      <c r="E193" s="64" t="s">
        <v>412</v>
      </c>
      <c r="F193" s="64" t="s">
        <v>411</v>
      </c>
      <c r="G193" s="64" t="s">
        <v>412</v>
      </c>
      <c r="H193" s="64" t="s">
        <v>576</v>
      </c>
      <c r="I193" s="64" t="s">
        <v>573</v>
      </c>
      <c r="J193" s="64" t="s">
        <v>574</v>
      </c>
      <c r="K193" s="64" t="s">
        <v>579</v>
      </c>
    </row>
    <row r="194" spans="1:11" x14ac:dyDescent="0.2">
      <c r="A194" s="598">
        <v>2010</v>
      </c>
      <c r="B194" s="598"/>
      <c r="C194" s="598"/>
      <c r="D194" s="598"/>
      <c r="E194" s="598"/>
    </row>
    <row r="195" spans="1:11" x14ac:dyDescent="0.2">
      <c r="A195" t="s">
        <v>198</v>
      </c>
      <c r="B195" t="s">
        <v>215</v>
      </c>
      <c r="C195" t="s">
        <v>199</v>
      </c>
      <c r="D195" s="64">
        <v>79</v>
      </c>
      <c r="E195" s="64">
        <v>83</v>
      </c>
    </row>
    <row r="196" spans="1:11" x14ac:dyDescent="0.2">
      <c r="A196" t="s">
        <v>557</v>
      </c>
      <c r="B196" t="s">
        <v>591</v>
      </c>
      <c r="C196" t="s">
        <v>558</v>
      </c>
      <c r="D196" s="64">
        <v>84</v>
      </c>
      <c r="E196" s="64">
        <v>78</v>
      </c>
      <c r="G196" s="64">
        <v>4</v>
      </c>
      <c r="H196" s="64">
        <v>1</v>
      </c>
    </row>
    <row r="197" spans="1:11" x14ac:dyDescent="0.2">
      <c r="A197" t="s">
        <v>194</v>
      </c>
      <c r="B197" t="s">
        <v>270</v>
      </c>
      <c r="C197" t="s">
        <v>195</v>
      </c>
      <c r="D197" s="64">
        <v>45</v>
      </c>
      <c r="E197" s="64">
        <v>117</v>
      </c>
    </row>
    <row r="198" spans="1:11" x14ac:dyDescent="0.2">
      <c r="A198" t="s">
        <v>555</v>
      </c>
      <c r="B198" t="s">
        <v>244</v>
      </c>
      <c r="C198" t="s">
        <v>556</v>
      </c>
      <c r="D198" s="64">
        <v>102</v>
      </c>
      <c r="E198" s="64">
        <v>60</v>
      </c>
      <c r="G198" s="64">
        <v>4</v>
      </c>
      <c r="H198" s="64">
        <v>1</v>
      </c>
      <c r="I198" s="64">
        <v>1</v>
      </c>
    </row>
    <row r="199" spans="1:11" x14ac:dyDescent="0.2">
      <c r="A199" t="s">
        <v>196</v>
      </c>
      <c r="B199" t="s">
        <v>643</v>
      </c>
      <c r="C199" t="s">
        <v>197</v>
      </c>
      <c r="D199" s="64">
        <v>96</v>
      </c>
      <c r="E199" s="64">
        <v>66</v>
      </c>
      <c r="F199" s="64">
        <v>1</v>
      </c>
      <c r="G199" s="64">
        <v>4</v>
      </c>
      <c r="H199" s="64">
        <v>1</v>
      </c>
    </row>
    <row r="200" spans="1:11" x14ac:dyDescent="0.2">
      <c r="A200" t="s">
        <v>535</v>
      </c>
      <c r="B200" t="s">
        <v>130</v>
      </c>
      <c r="C200" t="s">
        <v>536</v>
      </c>
      <c r="D200" s="64">
        <v>64</v>
      </c>
      <c r="E200" s="64">
        <v>98</v>
      </c>
    </row>
    <row r="201" spans="1:11" x14ac:dyDescent="0.2">
      <c r="A201" t="s">
        <v>414</v>
      </c>
      <c r="B201" t="s">
        <v>656</v>
      </c>
      <c r="C201" t="s">
        <v>415</v>
      </c>
      <c r="D201" s="64">
        <v>65</v>
      </c>
      <c r="E201" s="64">
        <v>97</v>
      </c>
    </row>
    <row r="202" spans="1:11" x14ac:dyDescent="0.2">
      <c r="A202" t="s">
        <v>418</v>
      </c>
      <c r="B202" t="s">
        <v>26</v>
      </c>
      <c r="C202" t="s">
        <v>419</v>
      </c>
      <c r="D202" s="64">
        <v>96</v>
      </c>
      <c r="E202" s="64">
        <v>66</v>
      </c>
      <c r="F202" s="64">
        <v>9</v>
      </c>
      <c r="G202" s="64">
        <v>4</v>
      </c>
      <c r="H202" s="64">
        <v>1</v>
      </c>
    </row>
    <row r="203" spans="1:11" x14ac:dyDescent="0.2">
      <c r="A203" t="s">
        <v>416</v>
      </c>
      <c r="B203" t="s">
        <v>253</v>
      </c>
      <c r="C203" t="s">
        <v>417</v>
      </c>
      <c r="D203" s="64">
        <v>62</v>
      </c>
      <c r="E203" s="64">
        <v>100</v>
      </c>
    </row>
    <row r="204" spans="1:11" x14ac:dyDescent="0.2">
      <c r="A204" t="s">
        <v>190</v>
      </c>
      <c r="B204" t="s">
        <v>529</v>
      </c>
      <c r="C204" t="s">
        <v>191</v>
      </c>
      <c r="D204" s="64">
        <v>112</v>
      </c>
      <c r="E204" s="64">
        <v>50</v>
      </c>
      <c r="F204" s="64">
        <v>11</v>
      </c>
      <c r="G204" s="64">
        <v>6</v>
      </c>
      <c r="H204" s="64">
        <v>1</v>
      </c>
      <c r="I204" s="64">
        <v>1</v>
      </c>
      <c r="J204" s="64">
        <v>1</v>
      </c>
    </row>
    <row r="205" spans="1:11" x14ac:dyDescent="0.2">
      <c r="A205" t="s">
        <v>202</v>
      </c>
      <c r="B205" t="s">
        <v>238</v>
      </c>
      <c r="C205" t="s">
        <v>596</v>
      </c>
      <c r="D205" s="64">
        <v>73</v>
      </c>
      <c r="E205" s="64">
        <v>89</v>
      </c>
    </row>
    <row r="206" spans="1:11" x14ac:dyDescent="0.2">
      <c r="A206" t="s">
        <v>188</v>
      </c>
      <c r="B206" t="s">
        <v>21</v>
      </c>
      <c r="C206" t="s">
        <v>189</v>
      </c>
      <c r="D206" s="64">
        <v>94</v>
      </c>
      <c r="E206" s="64">
        <v>68</v>
      </c>
      <c r="F206" s="64">
        <v>5</v>
      </c>
      <c r="G206" s="64">
        <v>5</v>
      </c>
      <c r="H206" s="64">
        <v>1</v>
      </c>
    </row>
    <row r="207" spans="1:11" x14ac:dyDescent="0.2">
      <c r="A207" t="s">
        <v>187</v>
      </c>
      <c r="B207" t="s">
        <v>383</v>
      </c>
      <c r="C207" t="s">
        <v>532</v>
      </c>
      <c r="D207" s="64">
        <v>63</v>
      </c>
      <c r="E207" s="64">
        <v>99</v>
      </c>
    </row>
    <row r="208" spans="1:11" x14ac:dyDescent="0.2">
      <c r="A208" t="s">
        <v>204</v>
      </c>
      <c r="B208" t="s">
        <v>402</v>
      </c>
      <c r="C208" t="s">
        <v>180</v>
      </c>
      <c r="D208" s="64">
        <v>10</v>
      </c>
      <c r="E208" s="64">
        <v>17</v>
      </c>
    </row>
    <row r="209" spans="1:11" x14ac:dyDescent="0.2">
      <c r="A209" t="s">
        <v>204</v>
      </c>
      <c r="B209" t="s">
        <v>208</v>
      </c>
      <c r="C209" t="s">
        <v>180</v>
      </c>
      <c r="D209" s="64">
        <v>45</v>
      </c>
      <c r="E209" s="64">
        <v>90</v>
      </c>
    </row>
    <row r="210" spans="1:11" x14ac:dyDescent="0.2">
      <c r="A210" t="s">
        <v>192</v>
      </c>
      <c r="B210" t="s">
        <v>442</v>
      </c>
      <c r="C210" t="s">
        <v>193</v>
      </c>
      <c r="D210" s="64">
        <v>100</v>
      </c>
      <c r="E210" s="64">
        <v>62</v>
      </c>
      <c r="F210" s="64">
        <v>9</v>
      </c>
      <c r="G210" s="64">
        <v>8</v>
      </c>
      <c r="H210" s="64">
        <v>1</v>
      </c>
    </row>
    <row r="211" spans="1:11" x14ac:dyDescent="0.2">
      <c r="A211" t="s">
        <v>546</v>
      </c>
      <c r="B211" t="s">
        <v>92</v>
      </c>
      <c r="C211" t="s">
        <v>35</v>
      </c>
      <c r="D211" s="64">
        <v>97</v>
      </c>
      <c r="E211" s="64">
        <v>65</v>
      </c>
      <c r="F211" s="64">
        <v>2</v>
      </c>
      <c r="G211" s="64">
        <v>4</v>
      </c>
      <c r="H211" s="64">
        <v>1</v>
      </c>
    </row>
    <row r="212" spans="1:11" x14ac:dyDescent="0.2">
      <c r="A212" t="s">
        <v>424</v>
      </c>
      <c r="B212" t="s">
        <v>178</v>
      </c>
      <c r="C212" t="s">
        <v>322</v>
      </c>
      <c r="D212" s="64">
        <v>100</v>
      </c>
      <c r="E212" s="64">
        <v>62</v>
      </c>
      <c r="F212" s="64">
        <v>3</v>
      </c>
      <c r="G212" s="64">
        <v>4</v>
      </c>
      <c r="H212" s="64">
        <v>1</v>
      </c>
      <c r="I212" s="64">
        <v>1</v>
      </c>
    </row>
    <row r="213" spans="1:11" x14ac:dyDescent="0.2">
      <c r="A213" t="s">
        <v>533</v>
      </c>
      <c r="B213" t="s">
        <v>214</v>
      </c>
      <c r="C213" s="133" t="s">
        <v>838</v>
      </c>
      <c r="D213" s="64">
        <v>66</v>
      </c>
      <c r="E213" s="64">
        <v>96</v>
      </c>
    </row>
    <row r="214" spans="1:11" x14ac:dyDescent="0.2">
      <c r="A214" t="s">
        <v>200</v>
      </c>
      <c r="B214" t="s">
        <v>137</v>
      </c>
      <c r="C214" t="s">
        <v>201</v>
      </c>
      <c r="D214" s="64">
        <v>86</v>
      </c>
      <c r="E214" s="64">
        <v>76</v>
      </c>
      <c r="F214" s="64">
        <v>1</v>
      </c>
      <c r="G214" s="64">
        <v>4</v>
      </c>
      <c r="H214" s="64">
        <v>1</v>
      </c>
    </row>
    <row r="215" spans="1:11" x14ac:dyDescent="0.2">
      <c r="A215" t="s">
        <v>597</v>
      </c>
      <c r="B215" t="s">
        <v>636</v>
      </c>
      <c r="C215" t="s">
        <v>186</v>
      </c>
      <c r="D215" s="64">
        <v>99</v>
      </c>
      <c r="E215" s="64">
        <v>63</v>
      </c>
      <c r="F215" s="64">
        <v>16</v>
      </c>
      <c r="G215" s="64">
        <v>8</v>
      </c>
      <c r="H215" s="64">
        <v>1</v>
      </c>
      <c r="J215" s="64">
        <v>1</v>
      </c>
      <c r="K215" s="64">
        <v>1</v>
      </c>
    </row>
    <row r="216" spans="1:11" x14ac:dyDescent="0.2">
      <c r="A216" t="s">
        <v>36</v>
      </c>
      <c r="B216" t="s">
        <v>648</v>
      </c>
      <c r="C216" t="s">
        <v>554</v>
      </c>
      <c r="D216" s="64">
        <v>86</v>
      </c>
      <c r="E216" s="64">
        <v>76</v>
      </c>
    </row>
    <row r="217" spans="1:11" x14ac:dyDescent="0.2">
      <c r="A217" t="s">
        <v>422</v>
      </c>
      <c r="B217" t="s">
        <v>471</v>
      </c>
      <c r="C217" t="s">
        <v>423</v>
      </c>
      <c r="D217" s="64">
        <v>74</v>
      </c>
      <c r="E217" s="64">
        <v>88</v>
      </c>
    </row>
    <row r="218" spans="1:11" x14ac:dyDescent="0.2">
      <c r="A218" t="s">
        <v>420</v>
      </c>
      <c r="B218" t="s">
        <v>678</v>
      </c>
      <c r="C218" t="s">
        <v>421</v>
      </c>
      <c r="D218" s="64">
        <v>33</v>
      </c>
      <c r="E218" s="64">
        <v>75</v>
      </c>
    </row>
    <row r="219" spans="1:11" x14ac:dyDescent="0.2">
      <c r="A219" t="s">
        <v>420</v>
      </c>
      <c r="B219" t="s">
        <v>8</v>
      </c>
      <c r="C219" t="s">
        <v>421</v>
      </c>
      <c r="D219" s="64">
        <v>8</v>
      </c>
      <c r="E219" s="64">
        <v>46</v>
      </c>
    </row>
    <row r="220" spans="1:11" x14ac:dyDescent="0.2">
      <c r="A220" t="s">
        <v>559</v>
      </c>
      <c r="B220" t="s">
        <v>585</v>
      </c>
      <c r="C220" t="s">
        <v>560</v>
      </c>
      <c r="D220" s="64">
        <v>105</v>
      </c>
      <c r="E220" s="64">
        <v>57</v>
      </c>
      <c r="F220" s="64">
        <v>2</v>
      </c>
      <c r="G220" s="64">
        <v>4</v>
      </c>
      <c r="H220" s="64">
        <v>1</v>
      </c>
      <c r="I220" s="64">
        <v>1</v>
      </c>
    </row>
    <row r="221" spans="1:11" x14ac:dyDescent="0.2">
      <c r="A221" s="598">
        <v>2009</v>
      </c>
      <c r="B221" s="598"/>
      <c r="C221" s="598"/>
      <c r="D221" s="598"/>
      <c r="E221" s="598"/>
    </row>
    <row r="222" spans="1:11" x14ac:dyDescent="0.2">
      <c r="A222" t="s">
        <v>198</v>
      </c>
      <c r="B222" t="s">
        <v>215</v>
      </c>
      <c r="C222" t="s">
        <v>199</v>
      </c>
      <c r="D222" s="64">
        <v>98</v>
      </c>
      <c r="E222" s="64">
        <v>64</v>
      </c>
      <c r="F222" s="64">
        <v>5</v>
      </c>
      <c r="G222" s="64">
        <v>6</v>
      </c>
      <c r="H222" s="64">
        <v>1</v>
      </c>
    </row>
    <row r="223" spans="1:11" x14ac:dyDescent="0.2">
      <c r="A223" t="s">
        <v>557</v>
      </c>
      <c r="B223" t="s">
        <v>591</v>
      </c>
      <c r="C223" t="s">
        <v>558</v>
      </c>
      <c r="D223" s="64">
        <v>72</v>
      </c>
      <c r="E223" s="64">
        <v>90</v>
      </c>
    </row>
    <row r="224" spans="1:11" x14ac:dyDescent="0.2">
      <c r="A224" t="s">
        <v>194</v>
      </c>
      <c r="B224" t="s">
        <v>270</v>
      </c>
      <c r="C224" t="s">
        <v>195</v>
      </c>
      <c r="D224" s="64">
        <v>61</v>
      </c>
      <c r="E224" s="64">
        <v>101</v>
      </c>
    </row>
    <row r="225" spans="1:11" x14ac:dyDescent="0.2">
      <c r="A225" t="s">
        <v>555</v>
      </c>
      <c r="B225" t="s">
        <v>244</v>
      </c>
      <c r="C225" t="s">
        <v>556</v>
      </c>
      <c r="D225" s="64">
        <v>113</v>
      </c>
      <c r="E225" s="64">
        <v>49</v>
      </c>
      <c r="F225" s="64">
        <v>12</v>
      </c>
      <c r="G225" s="64">
        <v>6</v>
      </c>
      <c r="H225" s="64">
        <v>1</v>
      </c>
      <c r="I225" s="64">
        <v>1</v>
      </c>
      <c r="J225" s="64">
        <v>1</v>
      </c>
      <c r="K225" s="64">
        <v>1</v>
      </c>
    </row>
    <row r="226" spans="1:11" x14ac:dyDescent="0.2">
      <c r="A226" t="s">
        <v>196</v>
      </c>
      <c r="B226" t="s">
        <v>643</v>
      </c>
      <c r="C226" t="s">
        <v>197</v>
      </c>
      <c r="D226" s="64">
        <v>102</v>
      </c>
      <c r="E226" s="64">
        <v>60</v>
      </c>
      <c r="F226" s="64">
        <v>10</v>
      </c>
      <c r="G226" s="64">
        <v>7</v>
      </c>
      <c r="H226" s="64">
        <v>1</v>
      </c>
    </row>
    <row r="227" spans="1:11" x14ac:dyDescent="0.2">
      <c r="A227" t="s">
        <v>535</v>
      </c>
      <c r="B227" t="s">
        <v>130</v>
      </c>
      <c r="C227" t="s">
        <v>536</v>
      </c>
      <c r="D227" s="64">
        <v>57</v>
      </c>
      <c r="E227" s="64">
        <v>105</v>
      </c>
    </row>
    <row r="228" spans="1:11" x14ac:dyDescent="0.2">
      <c r="A228" t="s">
        <v>414</v>
      </c>
      <c r="B228" t="s">
        <v>656</v>
      </c>
      <c r="C228" t="s">
        <v>415</v>
      </c>
      <c r="D228" s="64">
        <v>41</v>
      </c>
      <c r="E228" s="64">
        <v>121</v>
      </c>
    </row>
    <row r="229" spans="1:11" x14ac:dyDescent="0.2">
      <c r="A229" t="s">
        <v>418</v>
      </c>
      <c r="B229" t="s">
        <v>26</v>
      </c>
      <c r="C229" t="s">
        <v>419</v>
      </c>
      <c r="D229" s="64">
        <v>108</v>
      </c>
      <c r="E229" s="64">
        <v>54</v>
      </c>
      <c r="F229" s="64">
        <v>3</v>
      </c>
      <c r="G229" s="64">
        <v>4</v>
      </c>
      <c r="H229" s="64">
        <v>1</v>
      </c>
      <c r="I229" s="64">
        <v>1</v>
      </c>
    </row>
    <row r="230" spans="1:11" x14ac:dyDescent="0.2">
      <c r="A230" t="s">
        <v>416</v>
      </c>
      <c r="B230" t="s">
        <v>253</v>
      </c>
      <c r="C230" t="s">
        <v>417</v>
      </c>
      <c r="D230" s="64">
        <v>80</v>
      </c>
      <c r="E230" s="64">
        <v>82</v>
      </c>
      <c r="G230" s="64">
        <v>4</v>
      </c>
      <c r="H230" s="64">
        <v>1</v>
      </c>
    </row>
    <row r="231" spans="1:11" x14ac:dyDescent="0.2">
      <c r="A231" t="s">
        <v>190</v>
      </c>
      <c r="B231" t="s">
        <v>529</v>
      </c>
      <c r="C231" t="s">
        <v>191</v>
      </c>
      <c r="D231" s="64">
        <v>87</v>
      </c>
      <c r="E231" s="64">
        <v>75</v>
      </c>
      <c r="F231" s="64">
        <v>2</v>
      </c>
      <c r="G231" s="64">
        <v>4</v>
      </c>
      <c r="H231" s="64">
        <v>1</v>
      </c>
    </row>
    <row r="232" spans="1:11" x14ac:dyDescent="0.2">
      <c r="A232" t="s">
        <v>202</v>
      </c>
      <c r="B232" t="s">
        <v>238</v>
      </c>
      <c r="C232" t="s">
        <v>596</v>
      </c>
      <c r="D232" s="64">
        <v>75</v>
      </c>
      <c r="E232" s="64">
        <v>87</v>
      </c>
    </row>
    <row r="233" spans="1:11" x14ac:dyDescent="0.2">
      <c r="A233" t="s">
        <v>188</v>
      </c>
      <c r="B233" t="s">
        <v>21</v>
      </c>
      <c r="C233" t="s">
        <v>189</v>
      </c>
      <c r="D233" s="64">
        <v>78</v>
      </c>
      <c r="E233" s="64">
        <v>84</v>
      </c>
    </row>
    <row r="234" spans="1:11" x14ac:dyDescent="0.2">
      <c r="A234" t="s">
        <v>187</v>
      </c>
      <c r="B234" t="s">
        <v>383</v>
      </c>
      <c r="C234" t="s">
        <v>532</v>
      </c>
      <c r="D234" s="64">
        <v>48</v>
      </c>
      <c r="E234" s="64">
        <v>114</v>
      </c>
    </row>
    <row r="235" spans="1:11" x14ac:dyDescent="0.2">
      <c r="A235" t="s">
        <v>204</v>
      </c>
      <c r="B235" t="s">
        <v>368</v>
      </c>
      <c r="C235" t="s">
        <v>545</v>
      </c>
      <c r="D235" s="64">
        <v>32</v>
      </c>
      <c r="E235" s="64">
        <v>49</v>
      </c>
    </row>
    <row r="236" spans="1:11" x14ac:dyDescent="0.2">
      <c r="A236" t="s">
        <v>204</v>
      </c>
      <c r="B236" t="s">
        <v>402</v>
      </c>
      <c r="C236" t="s">
        <v>545</v>
      </c>
      <c r="D236" s="64">
        <v>30</v>
      </c>
      <c r="E236" s="64">
        <v>51</v>
      </c>
    </row>
    <row r="237" spans="1:11" x14ac:dyDescent="0.2">
      <c r="A237" t="s">
        <v>192</v>
      </c>
      <c r="B237" t="s">
        <v>442</v>
      </c>
      <c r="C237" t="s">
        <v>193</v>
      </c>
      <c r="D237" s="64">
        <v>91</v>
      </c>
      <c r="E237" s="64">
        <v>71</v>
      </c>
      <c r="F237" s="64">
        <v>3</v>
      </c>
      <c r="G237" s="64">
        <v>4</v>
      </c>
      <c r="H237" s="64">
        <v>1</v>
      </c>
    </row>
    <row r="238" spans="1:11" x14ac:dyDescent="0.2">
      <c r="A238" t="s">
        <v>546</v>
      </c>
      <c r="B238" t="s">
        <v>92</v>
      </c>
      <c r="C238" t="s">
        <v>35</v>
      </c>
      <c r="D238" s="64">
        <v>106</v>
      </c>
      <c r="E238" s="64">
        <v>56</v>
      </c>
      <c r="F238" s="64">
        <v>11</v>
      </c>
      <c r="G238" s="64">
        <v>8</v>
      </c>
      <c r="H238" s="64">
        <v>1</v>
      </c>
      <c r="I238" s="64">
        <v>1</v>
      </c>
      <c r="J238" s="64">
        <v>1</v>
      </c>
    </row>
    <row r="239" spans="1:11" x14ac:dyDescent="0.2">
      <c r="A239" t="s">
        <v>424</v>
      </c>
      <c r="B239" t="s">
        <v>467</v>
      </c>
      <c r="C239" t="s">
        <v>203</v>
      </c>
      <c r="D239" s="64">
        <v>104</v>
      </c>
      <c r="E239" s="64">
        <v>58</v>
      </c>
      <c r="F239" s="64">
        <v>2</v>
      </c>
      <c r="G239" s="64">
        <v>4</v>
      </c>
      <c r="H239" s="64">
        <v>1</v>
      </c>
    </row>
    <row r="240" spans="1:11" x14ac:dyDescent="0.2">
      <c r="A240" t="s">
        <v>533</v>
      </c>
      <c r="B240" t="s">
        <v>214</v>
      </c>
      <c r="C240" t="s">
        <v>119</v>
      </c>
      <c r="D240" s="64">
        <v>68</v>
      </c>
      <c r="E240" s="64">
        <v>94</v>
      </c>
    </row>
    <row r="241" spans="1:11" x14ac:dyDescent="0.2">
      <c r="A241" t="s">
        <v>200</v>
      </c>
      <c r="B241" t="s">
        <v>137</v>
      </c>
      <c r="C241" t="s">
        <v>201</v>
      </c>
      <c r="D241" s="64">
        <v>89</v>
      </c>
      <c r="E241" s="64">
        <v>73</v>
      </c>
      <c r="F241" s="64">
        <v>7</v>
      </c>
      <c r="G241" s="64">
        <v>6</v>
      </c>
      <c r="H241" s="64">
        <v>1</v>
      </c>
    </row>
    <row r="242" spans="1:11" x14ac:dyDescent="0.2">
      <c r="A242" t="s">
        <v>597</v>
      </c>
      <c r="B242" t="s">
        <v>636</v>
      </c>
      <c r="C242" t="s">
        <v>186</v>
      </c>
      <c r="D242" s="64">
        <v>93</v>
      </c>
      <c r="E242" s="64">
        <v>69</v>
      </c>
      <c r="F242" s="64">
        <v>7</v>
      </c>
      <c r="G242" s="64">
        <v>7</v>
      </c>
      <c r="H242" s="64">
        <v>1</v>
      </c>
    </row>
    <row r="243" spans="1:11" x14ac:dyDescent="0.2">
      <c r="A243" t="s">
        <v>36</v>
      </c>
      <c r="B243" t="s">
        <v>648</v>
      </c>
      <c r="C243" t="s">
        <v>554</v>
      </c>
      <c r="D243" s="64">
        <v>84</v>
      </c>
      <c r="E243" s="64">
        <v>78</v>
      </c>
    </row>
    <row r="244" spans="1:11" x14ac:dyDescent="0.2">
      <c r="A244" t="s">
        <v>422</v>
      </c>
      <c r="B244" t="s">
        <v>471</v>
      </c>
      <c r="C244" t="s">
        <v>423</v>
      </c>
      <c r="D244" s="64">
        <v>105</v>
      </c>
      <c r="E244" s="64">
        <v>57</v>
      </c>
      <c r="F244" s="64">
        <v>5</v>
      </c>
      <c r="G244" s="64">
        <v>7</v>
      </c>
      <c r="H244" s="64">
        <v>1</v>
      </c>
      <c r="I244" s="64">
        <v>1</v>
      </c>
    </row>
    <row r="245" spans="1:11" x14ac:dyDescent="0.2">
      <c r="A245" t="s">
        <v>420</v>
      </c>
      <c r="B245" t="s">
        <v>678</v>
      </c>
      <c r="C245" t="s">
        <v>421</v>
      </c>
      <c r="D245" s="64">
        <v>41</v>
      </c>
      <c r="E245" s="64">
        <v>121</v>
      </c>
    </row>
    <row r="246" spans="1:11" x14ac:dyDescent="0.2">
      <c r="A246" t="s">
        <v>559</v>
      </c>
      <c r="B246" t="s">
        <v>585</v>
      </c>
      <c r="C246" t="s">
        <v>560</v>
      </c>
      <c r="D246" s="64">
        <v>81</v>
      </c>
      <c r="E246" s="64">
        <v>81</v>
      </c>
    </row>
    <row r="247" spans="1:11" x14ac:dyDescent="0.2">
      <c r="A247" s="598">
        <v>2008</v>
      </c>
      <c r="B247" s="598"/>
      <c r="C247" s="598"/>
      <c r="D247" s="598"/>
      <c r="E247" s="598"/>
    </row>
    <row r="248" spans="1:11" x14ac:dyDescent="0.2">
      <c r="A248" t="s">
        <v>198</v>
      </c>
      <c r="B248" t="s">
        <v>215</v>
      </c>
      <c r="C248" t="s">
        <v>199</v>
      </c>
      <c r="D248" s="64">
        <v>105</v>
      </c>
      <c r="E248" s="64">
        <v>57</v>
      </c>
      <c r="F248" s="64">
        <v>12</v>
      </c>
      <c r="G248" s="64">
        <v>5</v>
      </c>
      <c r="H248" s="64">
        <v>1</v>
      </c>
      <c r="I248" s="64">
        <v>1</v>
      </c>
      <c r="J248" s="64">
        <v>1</v>
      </c>
      <c r="K248" s="64">
        <v>1</v>
      </c>
    </row>
    <row r="249" spans="1:11" x14ac:dyDescent="0.2">
      <c r="A249" t="s">
        <v>557</v>
      </c>
      <c r="B249" t="s">
        <v>591</v>
      </c>
      <c r="C249" t="s">
        <v>558</v>
      </c>
      <c r="D249" s="64">
        <v>94</v>
      </c>
      <c r="E249" s="64">
        <v>68</v>
      </c>
      <c r="F249" s="64">
        <v>1</v>
      </c>
      <c r="G249" s="64">
        <v>4</v>
      </c>
      <c r="H249" s="64">
        <v>1</v>
      </c>
    </row>
    <row r="250" spans="1:11" x14ac:dyDescent="0.2">
      <c r="A250" t="s">
        <v>194</v>
      </c>
      <c r="B250" t="s">
        <v>270</v>
      </c>
      <c r="C250" t="s">
        <v>195</v>
      </c>
      <c r="D250" s="64">
        <v>90</v>
      </c>
      <c r="E250" s="64">
        <v>72</v>
      </c>
      <c r="F250" s="64">
        <v>4</v>
      </c>
      <c r="G250" s="64">
        <v>6</v>
      </c>
      <c r="H250" s="64">
        <v>1</v>
      </c>
    </row>
    <row r="251" spans="1:11" x14ac:dyDescent="0.2">
      <c r="A251" t="s">
        <v>555</v>
      </c>
      <c r="B251" t="s">
        <v>244</v>
      </c>
      <c r="C251" t="s">
        <v>556</v>
      </c>
      <c r="D251" s="64">
        <v>80</v>
      </c>
      <c r="E251" s="64">
        <v>82</v>
      </c>
    </row>
    <row r="252" spans="1:11" x14ac:dyDescent="0.2">
      <c r="A252" t="s">
        <v>196</v>
      </c>
      <c r="B252" t="s">
        <v>540</v>
      </c>
      <c r="C252" t="s">
        <v>160</v>
      </c>
      <c r="D252" s="64">
        <v>59</v>
      </c>
      <c r="E252" s="64">
        <v>103</v>
      </c>
    </row>
    <row r="253" spans="1:11" x14ac:dyDescent="0.2">
      <c r="A253" t="s">
        <v>535</v>
      </c>
      <c r="B253" t="s">
        <v>130</v>
      </c>
      <c r="C253" t="s">
        <v>536</v>
      </c>
      <c r="D253" s="64">
        <v>60</v>
      </c>
      <c r="E253" s="64">
        <v>102</v>
      </c>
    </row>
    <row r="254" spans="1:11" x14ac:dyDescent="0.2">
      <c r="A254" t="s">
        <v>414</v>
      </c>
      <c r="B254" t="s">
        <v>656</v>
      </c>
      <c r="C254" t="s">
        <v>415</v>
      </c>
      <c r="D254" s="64">
        <v>82</v>
      </c>
      <c r="E254" s="64">
        <v>80</v>
      </c>
    </row>
    <row r="255" spans="1:11" x14ac:dyDescent="0.2">
      <c r="A255" t="s">
        <v>418</v>
      </c>
      <c r="B255" t="s">
        <v>26</v>
      </c>
      <c r="C255" t="s">
        <v>419</v>
      </c>
      <c r="D255" s="64">
        <v>103</v>
      </c>
      <c r="E255" s="64">
        <v>59</v>
      </c>
      <c r="F255" s="64">
        <v>6</v>
      </c>
      <c r="G255" s="64">
        <v>6</v>
      </c>
      <c r="H255" s="64">
        <v>1</v>
      </c>
      <c r="I255" s="64">
        <v>1</v>
      </c>
    </row>
    <row r="256" spans="1:11" x14ac:dyDescent="0.2">
      <c r="A256" t="s">
        <v>416</v>
      </c>
      <c r="B256" t="s">
        <v>253</v>
      </c>
      <c r="C256" t="s">
        <v>417</v>
      </c>
      <c r="D256" s="64">
        <v>87</v>
      </c>
      <c r="E256" s="64">
        <v>75</v>
      </c>
      <c r="F256" s="64">
        <v>2</v>
      </c>
      <c r="G256" s="64">
        <v>4</v>
      </c>
      <c r="H256" s="64">
        <v>1</v>
      </c>
    </row>
    <row r="257" spans="1:10" x14ac:dyDescent="0.2">
      <c r="A257" t="s">
        <v>190</v>
      </c>
      <c r="B257" t="s">
        <v>529</v>
      </c>
      <c r="C257" t="s">
        <v>191</v>
      </c>
      <c r="D257" s="64">
        <v>50</v>
      </c>
      <c r="E257" s="64">
        <v>112</v>
      </c>
    </row>
    <row r="258" spans="1:10" x14ac:dyDescent="0.2">
      <c r="A258" t="s">
        <v>202</v>
      </c>
      <c r="B258" t="s">
        <v>238</v>
      </c>
      <c r="C258" t="s">
        <v>596</v>
      </c>
      <c r="D258" s="64">
        <v>84</v>
      </c>
      <c r="E258" s="64">
        <v>78</v>
      </c>
      <c r="F258" s="64">
        <v>6</v>
      </c>
      <c r="G258" s="64">
        <v>5</v>
      </c>
      <c r="H258" s="64">
        <v>1</v>
      </c>
    </row>
    <row r="259" spans="1:10" x14ac:dyDescent="0.2">
      <c r="A259" t="s">
        <v>188</v>
      </c>
      <c r="B259" t="s">
        <v>21</v>
      </c>
      <c r="C259" t="s">
        <v>189</v>
      </c>
      <c r="D259" s="64">
        <v>78</v>
      </c>
      <c r="E259" s="64">
        <v>84</v>
      </c>
    </row>
    <row r="260" spans="1:10" x14ac:dyDescent="0.2">
      <c r="A260" t="s">
        <v>187</v>
      </c>
      <c r="B260" t="s">
        <v>383</v>
      </c>
      <c r="C260" t="s">
        <v>532</v>
      </c>
      <c r="D260" s="64">
        <v>39</v>
      </c>
      <c r="E260" s="64">
        <v>123</v>
      </c>
    </row>
    <row r="261" spans="1:10" x14ac:dyDescent="0.2">
      <c r="A261" t="s">
        <v>204</v>
      </c>
      <c r="B261" t="s">
        <v>368</v>
      </c>
      <c r="C261" t="s">
        <v>545</v>
      </c>
      <c r="D261" s="64">
        <v>105</v>
      </c>
      <c r="E261" s="64">
        <v>57</v>
      </c>
      <c r="F261" s="64">
        <v>3</v>
      </c>
      <c r="G261" s="64">
        <v>4</v>
      </c>
      <c r="H261" s="64">
        <v>1</v>
      </c>
      <c r="I261" s="64">
        <v>1</v>
      </c>
    </row>
    <row r="262" spans="1:10" x14ac:dyDescent="0.2">
      <c r="A262" t="s">
        <v>192</v>
      </c>
      <c r="B262" t="s">
        <v>442</v>
      </c>
      <c r="C262" t="s">
        <v>193</v>
      </c>
      <c r="D262" s="64">
        <v>74</v>
      </c>
      <c r="E262" s="64">
        <v>88</v>
      </c>
    </row>
    <row r="263" spans="1:10" x14ac:dyDescent="0.2">
      <c r="A263" t="s">
        <v>546</v>
      </c>
      <c r="B263" t="s">
        <v>92</v>
      </c>
      <c r="C263" t="s">
        <v>35</v>
      </c>
      <c r="D263" s="64">
        <v>87</v>
      </c>
      <c r="E263" s="64">
        <v>75</v>
      </c>
      <c r="F263" s="64">
        <v>3</v>
      </c>
      <c r="G263" s="64">
        <v>4</v>
      </c>
      <c r="H263" s="64">
        <v>1</v>
      </c>
    </row>
    <row r="264" spans="1:10" x14ac:dyDescent="0.2">
      <c r="A264" t="s">
        <v>424</v>
      </c>
      <c r="B264" t="s">
        <v>467</v>
      </c>
      <c r="C264" t="s">
        <v>203</v>
      </c>
      <c r="D264" s="64">
        <v>52</v>
      </c>
      <c r="E264" s="64">
        <v>110</v>
      </c>
    </row>
    <row r="265" spans="1:10" x14ac:dyDescent="0.2">
      <c r="A265" t="s">
        <v>533</v>
      </c>
      <c r="B265" t="s">
        <v>214</v>
      </c>
      <c r="C265" t="s">
        <v>534</v>
      </c>
      <c r="D265" s="64">
        <v>95</v>
      </c>
      <c r="E265" s="64">
        <v>67</v>
      </c>
      <c r="F265" s="64">
        <v>2</v>
      </c>
      <c r="G265" s="64">
        <v>4</v>
      </c>
      <c r="H265" s="64">
        <v>1</v>
      </c>
    </row>
    <row r="266" spans="1:10" x14ac:dyDescent="0.2">
      <c r="A266" t="s">
        <v>200</v>
      </c>
      <c r="B266" t="s">
        <v>137</v>
      </c>
      <c r="C266" t="s">
        <v>201</v>
      </c>
      <c r="D266" s="64">
        <v>64</v>
      </c>
      <c r="E266" s="64">
        <v>98</v>
      </c>
    </row>
    <row r="267" spans="1:10" x14ac:dyDescent="0.2">
      <c r="A267" t="s">
        <v>597</v>
      </c>
      <c r="B267" t="s">
        <v>636</v>
      </c>
      <c r="C267" t="s">
        <v>186</v>
      </c>
      <c r="D267" s="64">
        <v>97</v>
      </c>
      <c r="E267" s="64">
        <v>65</v>
      </c>
      <c r="F267" s="64">
        <v>7</v>
      </c>
      <c r="G267" s="64">
        <v>6</v>
      </c>
      <c r="H267" s="64">
        <v>1</v>
      </c>
    </row>
    <row r="268" spans="1:10" x14ac:dyDescent="0.2">
      <c r="A268" t="s">
        <v>36</v>
      </c>
      <c r="B268" t="s">
        <v>539</v>
      </c>
      <c r="C268" t="s">
        <v>161</v>
      </c>
      <c r="D268" s="64">
        <v>75</v>
      </c>
      <c r="E268" s="64">
        <v>87</v>
      </c>
    </row>
    <row r="269" spans="1:10" x14ac:dyDescent="0.2">
      <c r="A269" t="s">
        <v>422</v>
      </c>
      <c r="B269" t="s">
        <v>471</v>
      </c>
      <c r="C269" t="s">
        <v>423</v>
      </c>
      <c r="D269" s="64">
        <v>97</v>
      </c>
      <c r="E269" s="64">
        <v>65</v>
      </c>
      <c r="F269" s="64">
        <v>15</v>
      </c>
      <c r="G269" s="64">
        <v>13</v>
      </c>
      <c r="H269" s="64">
        <v>1</v>
      </c>
      <c r="J269" s="64">
        <v>1</v>
      </c>
    </row>
    <row r="270" spans="1:10" x14ac:dyDescent="0.2">
      <c r="A270" t="s">
        <v>420</v>
      </c>
      <c r="B270" t="s">
        <v>678</v>
      </c>
      <c r="C270" t="s">
        <v>421</v>
      </c>
      <c r="D270" s="64">
        <v>113</v>
      </c>
      <c r="E270" s="64">
        <v>49</v>
      </c>
      <c r="F270" s="64">
        <v>7</v>
      </c>
      <c r="G270" s="64">
        <v>7</v>
      </c>
      <c r="H270" s="64">
        <v>1</v>
      </c>
      <c r="I270" s="64">
        <v>1</v>
      </c>
    </row>
    <row r="271" spans="1:10" x14ac:dyDescent="0.2">
      <c r="A271" t="s">
        <v>559</v>
      </c>
      <c r="B271" t="s">
        <v>585</v>
      </c>
      <c r="C271" t="s">
        <v>560</v>
      </c>
      <c r="D271" s="64">
        <v>74</v>
      </c>
      <c r="E271" s="64">
        <v>88</v>
      </c>
    </row>
    <row r="272" spans="1:10" x14ac:dyDescent="0.2">
      <c r="A272" s="598">
        <v>2007</v>
      </c>
      <c r="B272" s="598"/>
      <c r="C272" s="598"/>
      <c r="D272" s="598"/>
      <c r="E272" s="598"/>
    </row>
    <row r="273" spans="1:10" x14ac:dyDescent="0.2">
      <c r="A273" t="s">
        <v>198</v>
      </c>
      <c r="B273" t="s">
        <v>215</v>
      </c>
      <c r="C273" t="s">
        <v>199</v>
      </c>
      <c r="D273" s="64">
        <v>52</v>
      </c>
      <c r="E273" s="64">
        <v>110</v>
      </c>
    </row>
    <row r="274" spans="1:10" x14ac:dyDescent="0.2">
      <c r="A274" t="s">
        <v>557</v>
      </c>
      <c r="B274" t="s">
        <v>591</v>
      </c>
      <c r="C274" t="s">
        <v>558</v>
      </c>
      <c r="D274" s="64">
        <v>84</v>
      </c>
      <c r="E274" s="64">
        <v>78</v>
      </c>
      <c r="F274" s="64">
        <v>1</v>
      </c>
      <c r="G274" s="64">
        <v>4</v>
      </c>
      <c r="H274" s="64">
        <v>1</v>
      </c>
    </row>
    <row r="275" spans="1:10" x14ac:dyDescent="0.2">
      <c r="A275" t="s">
        <v>194</v>
      </c>
      <c r="B275" t="s">
        <v>270</v>
      </c>
      <c r="C275" t="s">
        <v>195</v>
      </c>
      <c r="D275" s="64">
        <v>56</v>
      </c>
      <c r="E275" s="64">
        <v>106</v>
      </c>
    </row>
    <row r="276" spans="1:10" x14ac:dyDescent="0.2">
      <c r="A276" t="s">
        <v>555</v>
      </c>
      <c r="B276" t="s">
        <v>244</v>
      </c>
      <c r="C276" t="s">
        <v>556</v>
      </c>
      <c r="D276" s="64">
        <v>109</v>
      </c>
      <c r="E276" s="64">
        <v>53</v>
      </c>
      <c r="F276" s="64">
        <v>2</v>
      </c>
      <c r="G276" s="64">
        <v>4</v>
      </c>
      <c r="H276" s="64">
        <v>1</v>
      </c>
      <c r="I276" s="64">
        <v>1</v>
      </c>
    </row>
    <row r="277" spans="1:10" x14ac:dyDescent="0.2">
      <c r="A277" t="s">
        <v>196</v>
      </c>
      <c r="B277" t="s">
        <v>540</v>
      </c>
      <c r="C277" t="s">
        <v>160</v>
      </c>
      <c r="D277" s="64">
        <v>72</v>
      </c>
      <c r="E277" s="64">
        <v>90</v>
      </c>
    </row>
    <row r="278" spans="1:10" x14ac:dyDescent="0.2">
      <c r="A278" t="s">
        <v>535</v>
      </c>
      <c r="B278" t="s">
        <v>643</v>
      </c>
      <c r="C278" t="s">
        <v>179</v>
      </c>
      <c r="D278" s="64">
        <v>72</v>
      </c>
      <c r="E278" s="64">
        <v>90</v>
      </c>
    </row>
    <row r="279" spans="1:10" x14ac:dyDescent="0.2">
      <c r="A279" t="s">
        <v>414</v>
      </c>
      <c r="B279" t="s">
        <v>656</v>
      </c>
      <c r="C279" t="s">
        <v>415</v>
      </c>
      <c r="D279" s="64">
        <v>92</v>
      </c>
      <c r="E279" s="64">
        <v>70</v>
      </c>
      <c r="F279" s="64">
        <v>8</v>
      </c>
      <c r="G279" s="64">
        <v>7</v>
      </c>
      <c r="H279" s="64">
        <v>1</v>
      </c>
    </row>
    <row r="280" spans="1:10" x14ac:dyDescent="0.2">
      <c r="A280" t="s">
        <v>418</v>
      </c>
      <c r="B280" t="s">
        <v>26</v>
      </c>
      <c r="C280" t="s">
        <v>419</v>
      </c>
      <c r="D280" s="64">
        <v>114</v>
      </c>
      <c r="E280" s="64">
        <v>48</v>
      </c>
      <c r="F280" s="64">
        <v>9</v>
      </c>
      <c r="G280" s="64">
        <v>4</v>
      </c>
      <c r="H280" s="64">
        <v>1</v>
      </c>
      <c r="I280" s="64">
        <v>1</v>
      </c>
      <c r="J280" s="64">
        <v>1</v>
      </c>
    </row>
    <row r="281" spans="1:10" x14ac:dyDescent="0.2">
      <c r="A281" t="s">
        <v>416</v>
      </c>
      <c r="B281" t="s">
        <v>253</v>
      </c>
      <c r="C281" t="s">
        <v>417</v>
      </c>
      <c r="D281" s="64">
        <v>86</v>
      </c>
      <c r="E281" s="64">
        <v>76</v>
      </c>
      <c r="F281" s="64">
        <v>4</v>
      </c>
      <c r="G281" s="64">
        <v>5</v>
      </c>
      <c r="H281" s="64">
        <v>1</v>
      </c>
    </row>
    <row r="282" spans="1:10" x14ac:dyDescent="0.2">
      <c r="A282" t="s">
        <v>190</v>
      </c>
      <c r="B282" t="s">
        <v>529</v>
      </c>
      <c r="C282" t="s">
        <v>191</v>
      </c>
      <c r="D282" s="64">
        <v>71</v>
      </c>
      <c r="E282" s="64">
        <v>91</v>
      </c>
    </row>
    <row r="283" spans="1:10" x14ac:dyDescent="0.2">
      <c r="A283" t="s">
        <v>202</v>
      </c>
      <c r="B283" t="s">
        <v>402</v>
      </c>
      <c r="C283" t="s">
        <v>180</v>
      </c>
      <c r="D283" s="64">
        <v>77</v>
      </c>
      <c r="E283" s="64">
        <v>85</v>
      </c>
    </row>
    <row r="284" spans="1:10" x14ac:dyDescent="0.2">
      <c r="A284" t="s">
        <v>188</v>
      </c>
      <c r="B284" t="s">
        <v>21</v>
      </c>
      <c r="C284" t="s">
        <v>189</v>
      </c>
      <c r="D284" s="64">
        <v>87</v>
      </c>
      <c r="E284" s="64">
        <v>75</v>
      </c>
      <c r="F284" s="64">
        <v>1</v>
      </c>
      <c r="G284" s="64">
        <v>4</v>
      </c>
      <c r="H284" s="64">
        <v>1</v>
      </c>
    </row>
    <row r="285" spans="1:10" x14ac:dyDescent="0.2">
      <c r="A285" t="s">
        <v>187</v>
      </c>
      <c r="B285" t="s">
        <v>383</v>
      </c>
      <c r="C285" t="s">
        <v>532</v>
      </c>
      <c r="D285" s="64">
        <v>55</v>
      </c>
      <c r="E285" s="64">
        <v>107</v>
      </c>
    </row>
    <row r="286" spans="1:10" x14ac:dyDescent="0.2">
      <c r="A286" t="s">
        <v>204</v>
      </c>
      <c r="B286" t="s">
        <v>170</v>
      </c>
      <c r="C286" t="s">
        <v>181</v>
      </c>
      <c r="D286" s="64">
        <v>89</v>
      </c>
      <c r="E286" s="64">
        <v>73</v>
      </c>
      <c r="F286" s="64">
        <v>1</v>
      </c>
      <c r="G286" s="64">
        <v>4</v>
      </c>
      <c r="H286" s="64">
        <v>1</v>
      </c>
    </row>
    <row r="287" spans="1:10" x14ac:dyDescent="0.2">
      <c r="A287" t="s">
        <v>192</v>
      </c>
      <c r="B287" t="s">
        <v>442</v>
      </c>
      <c r="C287" t="s">
        <v>193</v>
      </c>
      <c r="D287" s="64">
        <v>111</v>
      </c>
      <c r="E287" s="64">
        <v>51</v>
      </c>
      <c r="F287" s="64">
        <v>2</v>
      </c>
      <c r="G287" s="64">
        <v>4</v>
      </c>
      <c r="H287" s="64">
        <v>1</v>
      </c>
      <c r="I287" s="64">
        <v>1</v>
      </c>
    </row>
    <row r="288" spans="1:10" x14ac:dyDescent="0.2">
      <c r="A288" t="s">
        <v>546</v>
      </c>
      <c r="B288" t="s">
        <v>92</v>
      </c>
      <c r="C288" t="s">
        <v>35</v>
      </c>
      <c r="D288" s="64">
        <v>72</v>
      </c>
      <c r="E288" s="64">
        <v>90</v>
      </c>
    </row>
    <row r="289" spans="1:11" x14ac:dyDescent="0.2">
      <c r="A289" t="s">
        <v>424</v>
      </c>
      <c r="B289" t="s">
        <v>467</v>
      </c>
      <c r="C289" t="s">
        <v>203</v>
      </c>
      <c r="D289" s="64">
        <v>98</v>
      </c>
      <c r="E289" s="64">
        <v>64</v>
      </c>
      <c r="F289" s="64">
        <v>9</v>
      </c>
      <c r="G289" s="64">
        <v>7</v>
      </c>
      <c r="H289" s="64">
        <v>1</v>
      </c>
    </row>
    <row r="290" spans="1:11" x14ac:dyDescent="0.2">
      <c r="A290" t="s">
        <v>533</v>
      </c>
      <c r="B290" t="s">
        <v>214</v>
      </c>
      <c r="C290" t="s">
        <v>534</v>
      </c>
      <c r="D290" s="64">
        <v>66</v>
      </c>
      <c r="E290" s="64">
        <v>96</v>
      </c>
    </row>
    <row r="291" spans="1:11" x14ac:dyDescent="0.2">
      <c r="A291" t="s">
        <v>200</v>
      </c>
      <c r="B291" t="s">
        <v>137</v>
      </c>
      <c r="C291" t="s">
        <v>201</v>
      </c>
      <c r="D291" s="64">
        <v>56</v>
      </c>
      <c r="E291" s="64">
        <v>106</v>
      </c>
    </row>
    <row r="292" spans="1:11" x14ac:dyDescent="0.2">
      <c r="A292" t="s">
        <v>597</v>
      </c>
      <c r="B292" t="s">
        <v>367</v>
      </c>
      <c r="C292" t="s">
        <v>40</v>
      </c>
      <c r="D292" s="64">
        <v>50</v>
      </c>
      <c r="E292" s="64">
        <v>112</v>
      </c>
    </row>
    <row r="293" spans="1:11" x14ac:dyDescent="0.2">
      <c r="A293" t="s">
        <v>36</v>
      </c>
      <c r="B293" t="s">
        <v>539</v>
      </c>
      <c r="C293" t="s">
        <v>161</v>
      </c>
      <c r="D293" s="64">
        <v>78</v>
      </c>
      <c r="E293" s="64">
        <v>84</v>
      </c>
    </row>
    <row r="294" spans="1:11" x14ac:dyDescent="0.2">
      <c r="A294" t="s">
        <v>422</v>
      </c>
      <c r="B294" t="s">
        <v>471</v>
      </c>
      <c r="C294" t="s">
        <v>423</v>
      </c>
      <c r="D294" s="64">
        <v>100</v>
      </c>
      <c r="E294" s="64">
        <v>62</v>
      </c>
      <c r="F294" s="64">
        <v>4</v>
      </c>
      <c r="G294" s="64">
        <v>5</v>
      </c>
      <c r="H294" s="64">
        <v>1</v>
      </c>
    </row>
    <row r="295" spans="1:11" x14ac:dyDescent="0.2">
      <c r="A295" t="s">
        <v>420</v>
      </c>
      <c r="B295" t="s">
        <v>678</v>
      </c>
      <c r="C295" t="s">
        <v>421</v>
      </c>
      <c r="D295" s="64">
        <v>107</v>
      </c>
      <c r="E295" s="64">
        <v>55</v>
      </c>
      <c r="F295" s="64">
        <v>12</v>
      </c>
      <c r="G295" s="64">
        <v>2</v>
      </c>
      <c r="H295" s="64">
        <v>1</v>
      </c>
      <c r="I295" s="64">
        <v>1</v>
      </c>
      <c r="J295" s="64">
        <v>1</v>
      </c>
      <c r="K295" s="64">
        <v>1</v>
      </c>
    </row>
    <row r="296" spans="1:11" x14ac:dyDescent="0.2">
      <c r="A296" t="s">
        <v>559</v>
      </c>
      <c r="B296" t="s">
        <v>585</v>
      </c>
      <c r="C296" t="s">
        <v>560</v>
      </c>
      <c r="D296" s="64">
        <v>90</v>
      </c>
      <c r="E296" s="64">
        <v>72</v>
      </c>
      <c r="F296" s="64">
        <v>1</v>
      </c>
      <c r="G296" s="64">
        <v>4</v>
      </c>
      <c r="H296" s="64">
        <v>1</v>
      </c>
    </row>
    <row r="297" spans="1:11" x14ac:dyDescent="0.2">
      <c r="A297" s="598">
        <v>2006</v>
      </c>
      <c r="B297" s="598"/>
      <c r="C297" s="598"/>
      <c r="D297" s="598"/>
      <c r="E297" s="598"/>
    </row>
    <row r="298" spans="1:11" x14ac:dyDescent="0.2">
      <c r="A298" t="s">
        <v>198</v>
      </c>
      <c r="B298" t="s">
        <v>215</v>
      </c>
      <c r="C298" t="s">
        <v>199</v>
      </c>
      <c r="D298" s="64">
        <v>43</v>
      </c>
      <c r="E298" s="64">
        <v>119</v>
      </c>
    </row>
    <row r="299" spans="1:11" x14ac:dyDescent="0.2">
      <c r="A299" t="s">
        <v>557</v>
      </c>
      <c r="B299" t="s">
        <v>591</v>
      </c>
      <c r="C299" t="s">
        <v>558</v>
      </c>
      <c r="D299" s="64">
        <v>93</v>
      </c>
      <c r="E299" s="64">
        <v>69</v>
      </c>
      <c r="F299" s="64">
        <v>3</v>
      </c>
      <c r="G299" s="64">
        <v>4</v>
      </c>
      <c r="H299" s="64">
        <v>1</v>
      </c>
      <c r="I299" s="64">
        <v>1</v>
      </c>
    </row>
    <row r="300" spans="1:11" x14ac:dyDescent="0.2">
      <c r="A300" t="s">
        <v>194</v>
      </c>
      <c r="B300" t="s">
        <v>270</v>
      </c>
      <c r="C300" t="s">
        <v>195</v>
      </c>
      <c r="D300" s="64">
        <v>92</v>
      </c>
      <c r="E300" s="64">
        <v>70</v>
      </c>
      <c r="F300" s="64">
        <v>1</v>
      </c>
      <c r="G300" s="64">
        <v>4</v>
      </c>
      <c r="H300" s="64">
        <v>1</v>
      </c>
    </row>
    <row r="301" spans="1:11" x14ac:dyDescent="0.2">
      <c r="A301" t="s">
        <v>555</v>
      </c>
      <c r="B301" t="s">
        <v>244</v>
      </c>
      <c r="C301" t="s">
        <v>556</v>
      </c>
      <c r="D301" s="64">
        <v>69</v>
      </c>
      <c r="E301" s="64">
        <v>93</v>
      </c>
    </row>
    <row r="302" spans="1:11" x14ac:dyDescent="0.2">
      <c r="A302" t="s">
        <v>196</v>
      </c>
      <c r="B302" t="s">
        <v>155</v>
      </c>
      <c r="C302" t="s">
        <v>41</v>
      </c>
      <c r="D302" s="64">
        <v>71</v>
      </c>
      <c r="E302" s="64">
        <v>91</v>
      </c>
    </row>
    <row r="303" spans="1:11" x14ac:dyDescent="0.2">
      <c r="A303" t="s">
        <v>535</v>
      </c>
      <c r="B303" t="s">
        <v>643</v>
      </c>
      <c r="C303" t="s">
        <v>179</v>
      </c>
      <c r="D303" s="64">
        <v>42</v>
      </c>
      <c r="E303" s="64">
        <v>120</v>
      </c>
    </row>
    <row r="304" spans="1:11" x14ac:dyDescent="0.2">
      <c r="A304" t="s">
        <v>414</v>
      </c>
      <c r="B304" t="s">
        <v>656</v>
      </c>
      <c r="C304" t="s">
        <v>415</v>
      </c>
      <c r="D304" s="64">
        <v>107</v>
      </c>
      <c r="E304" s="64">
        <v>55</v>
      </c>
      <c r="F304" s="64">
        <v>8</v>
      </c>
      <c r="G304" s="64">
        <v>8</v>
      </c>
      <c r="H304" s="64">
        <v>1</v>
      </c>
    </row>
    <row r="305" spans="1:11" x14ac:dyDescent="0.2">
      <c r="A305" t="s">
        <v>418</v>
      </c>
      <c r="B305" t="s">
        <v>26</v>
      </c>
      <c r="C305" t="s">
        <v>419</v>
      </c>
      <c r="D305" s="64">
        <v>99</v>
      </c>
      <c r="E305" s="64">
        <v>63</v>
      </c>
      <c r="F305" s="64">
        <v>5</v>
      </c>
      <c r="G305" s="64">
        <v>5</v>
      </c>
      <c r="H305" s="64">
        <v>1</v>
      </c>
    </row>
    <row r="306" spans="1:11" x14ac:dyDescent="0.2">
      <c r="A306" t="s">
        <v>416</v>
      </c>
      <c r="B306" t="s">
        <v>253</v>
      </c>
      <c r="C306" t="s">
        <v>417</v>
      </c>
      <c r="D306" s="64">
        <v>100</v>
      </c>
      <c r="E306" s="64">
        <v>62</v>
      </c>
      <c r="F306" s="64">
        <v>1</v>
      </c>
      <c r="G306" s="64">
        <v>4</v>
      </c>
      <c r="H306" s="64">
        <v>1</v>
      </c>
    </row>
    <row r="307" spans="1:11" x14ac:dyDescent="0.2">
      <c r="A307" t="s">
        <v>190</v>
      </c>
      <c r="B307" t="s">
        <v>157</v>
      </c>
      <c r="C307" t="s">
        <v>42</v>
      </c>
      <c r="D307" s="64">
        <v>116</v>
      </c>
      <c r="E307" s="64">
        <v>46</v>
      </c>
      <c r="F307" s="64">
        <v>11</v>
      </c>
      <c r="G307" s="64">
        <v>5</v>
      </c>
      <c r="H307" s="64">
        <v>1</v>
      </c>
      <c r="I307" s="64">
        <v>1</v>
      </c>
      <c r="J307" s="64">
        <v>1</v>
      </c>
    </row>
    <row r="308" spans="1:11" x14ac:dyDescent="0.2">
      <c r="A308" t="s">
        <v>202</v>
      </c>
      <c r="B308" t="s">
        <v>402</v>
      </c>
      <c r="C308" t="s">
        <v>180</v>
      </c>
      <c r="D308" s="64">
        <v>51</v>
      </c>
      <c r="E308" s="64">
        <v>111</v>
      </c>
    </row>
    <row r="309" spans="1:11" x14ac:dyDescent="0.2">
      <c r="A309" t="s">
        <v>188</v>
      </c>
      <c r="B309" t="s">
        <v>21</v>
      </c>
      <c r="C309" t="s">
        <v>189</v>
      </c>
      <c r="D309" s="64">
        <v>72</v>
      </c>
      <c r="E309" s="64">
        <v>90</v>
      </c>
    </row>
    <row r="310" spans="1:11" x14ac:dyDescent="0.2">
      <c r="A310" t="s">
        <v>187</v>
      </c>
      <c r="B310" t="s">
        <v>383</v>
      </c>
      <c r="C310" t="s">
        <v>532</v>
      </c>
      <c r="D310" s="64">
        <v>53</v>
      </c>
      <c r="E310" s="64">
        <v>109</v>
      </c>
    </row>
    <row r="311" spans="1:11" x14ac:dyDescent="0.2">
      <c r="A311" t="s">
        <v>204</v>
      </c>
      <c r="B311" t="s">
        <v>366</v>
      </c>
      <c r="C311" t="s">
        <v>43</v>
      </c>
      <c r="D311" s="64">
        <v>99</v>
      </c>
      <c r="E311" s="64">
        <v>63</v>
      </c>
      <c r="F311" s="64">
        <v>0</v>
      </c>
      <c r="G311" s="64">
        <v>4</v>
      </c>
      <c r="H311" s="64">
        <v>1</v>
      </c>
      <c r="I311" s="64">
        <v>1</v>
      </c>
    </row>
    <row r="312" spans="1:11" x14ac:dyDescent="0.2">
      <c r="A312" t="s">
        <v>192</v>
      </c>
      <c r="B312" t="s">
        <v>442</v>
      </c>
      <c r="C312" t="s">
        <v>193</v>
      </c>
      <c r="D312" s="64">
        <v>54</v>
      </c>
      <c r="E312" s="64">
        <v>108</v>
      </c>
    </row>
    <row r="313" spans="1:11" x14ac:dyDescent="0.2">
      <c r="A313" t="s">
        <v>546</v>
      </c>
      <c r="B313" t="s">
        <v>92</v>
      </c>
      <c r="C313" t="s">
        <v>35</v>
      </c>
      <c r="D313" s="64">
        <v>77</v>
      </c>
      <c r="E313" s="64">
        <v>85</v>
      </c>
    </row>
    <row r="314" spans="1:11" x14ac:dyDescent="0.2">
      <c r="A314" t="s">
        <v>424</v>
      </c>
      <c r="B314" t="s">
        <v>467</v>
      </c>
      <c r="C314" t="s">
        <v>203</v>
      </c>
      <c r="D314" s="64">
        <v>84</v>
      </c>
      <c r="E314" s="64">
        <v>78</v>
      </c>
    </row>
    <row r="315" spans="1:11" x14ac:dyDescent="0.2">
      <c r="A315" t="s">
        <v>533</v>
      </c>
      <c r="B315" t="s">
        <v>214</v>
      </c>
      <c r="C315" t="s">
        <v>534</v>
      </c>
      <c r="D315" s="64">
        <v>56</v>
      </c>
      <c r="E315" s="64">
        <v>106</v>
      </c>
    </row>
    <row r="316" spans="1:11" x14ac:dyDescent="0.2">
      <c r="A316" t="s">
        <v>200</v>
      </c>
      <c r="B316" t="s">
        <v>137</v>
      </c>
      <c r="C316" t="s">
        <v>201</v>
      </c>
      <c r="D316" s="64">
        <v>85</v>
      </c>
      <c r="E316" s="64">
        <v>77</v>
      </c>
    </row>
    <row r="317" spans="1:11" x14ac:dyDescent="0.2">
      <c r="A317" t="s">
        <v>597</v>
      </c>
      <c r="B317" t="s">
        <v>367</v>
      </c>
      <c r="C317" t="s">
        <v>40</v>
      </c>
      <c r="D317" s="64">
        <v>109</v>
      </c>
      <c r="E317" s="64">
        <v>53</v>
      </c>
      <c r="F317" s="64">
        <v>2</v>
      </c>
      <c r="G317" s="64">
        <v>4</v>
      </c>
      <c r="H317" s="64">
        <v>1</v>
      </c>
      <c r="I317" s="64">
        <v>1</v>
      </c>
    </row>
    <row r="318" spans="1:11" x14ac:dyDescent="0.2">
      <c r="A318" t="s">
        <v>36</v>
      </c>
      <c r="B318" t="s">
        <v>539</v>
      </c>
      <c r="C318" t="s">
        <v>161</v>
      </c>
      <c r="D318" s="64">
        <v>87</v>
      </c>
      <c r="E318" s="64">
        <v>75</v>
      </c>
      <c r="F318" s="64">
        <v>0</v>
      </c>
      <c r="G318" s="64">
        <v>4</v>
      </c>
      <c r="H318" s="64">
        <v>1</v>
      </c>
    </row>
    <row r="319" spans="1:11" x14ac:dyDescent="0.2">
      <c r="A319" t="s">
        <v>422</v>
      </c>
      <c r="B319" t="s">
        <v>471</v>
      </c>
      <c r="C319" t="s">
        <v>423</v>
      </c>
      <c r="D319" s="64">
        <v>107</v>
      </c>
      <c r="E319" s="64">
        <v>55</v>
      </c>
      <c r="F319" s="64">
        <v>3</v>
      </c>
      <c r="G319" s="64">
        <v>4</v>
      </c>
      <c r="H319" s="64">
        <v>1</v>
      </c>
    </row>
    <row r="320" spans="1:11" x14ac:dyDescent="0.2">
      <c r="A320" t="s">
        <v>420</v>
      </c>
      <c r="B320" t="s">
        <v>678</v>
      </c>
      <c r="C320" t="s">
        <v>421</v>
      </c>
      <c r="D320" s="64">
        <v>92</v>
      </c>
      <c r="E320" s="64">
        <v>70</v>
      </c>
      <c r="F320" s="64">
        <v>16</v>
      </c>
      <c r="G320" s="64">
        <v>6</v>
      </c>
      <c r="H320" s="64">
        <v>1</v>
      </c>
      <c r="J320" s="64">
        <v>1</v>
      </c>
      <c r="K320" s="64">
        <v>1</v>
      </c>
    </row>
    <row r="321" spans="1:10" x14ac:dyDescent="0.2">
      <c r="A321" t="s">
        <v>559</v>
      </c>
      <c r="B321" t="s">
        <v>585</v>
      </c>
      <c r="C321" t="s">
        <v>560</v>
      </c>
      <c r="D321" s="64">
        <v>86</v>
      </c>
      <c r="E321" s="64">
        <v>76</v>
      </c>
      <c r="F321" s="64">
        <v>9</v>
      </c>
      <c r="G321" s="64">
        <v>7</v>
      </c>
      <c r="H321" s="64">
        <v>1</v>
      </c>
    </row>
    <row r="322" spans="1:10" x14ac:dyDescent="0.2">
      <c r="A322" s="598">
        <v>2005</v>
      </c>
      <c r="B322" s="598"/>
      <c r="C322" s="598"/>
      <c r="D322" s="598"/>
      <c r="E322" s="598"/>
    </row>
    <row r="323" spans="1:10" x14ac:dyDescent="0.2">
      <c r="A323" t="s">
        <v>198</v>
      </c>
      <c r="B323" t="s">
        <v>215</v>
      </c>
      <c r="C323" t="s">
        <v>199</v>
      </c>
      <c r="D323" s="64">
        <v>98</v>
      </c>
      <c r="E323" s="64">
        <v>64</v>
      </c>
      <c r="F323" s="64">
        <v>8</v>
      </c>
      <c r="G323" s="64">
        <v>9</v>
      </c>
      <c r="H323" s="64">
        <v>1</v>
      </c>
      <c r="I323" s="64">
        <v>1</v>
      </c>
      <c r="J323" s="64">
        <v>1</v>
      </c>
    </row>
    <row r="324" spans="1:10" x14ac:dyDescent="0.2">
      <c r="A324" t="s">
        <v>557</v>
      </c>
      <c r="B324" t="s">
        <v>591</v>
      </c>
      <c r="C324" t="s">
        <v>558</v>
      </c>
      <c r="D324" s="64">
        <v>63</v>
      </c>
      <c r="E324" s="64">
        <v>99</v>
      </c>
    </row>
    <row r="325" spans="1:10" x14ac:dyDescent="0.2">
      <c r="A325" t="s">
        <v>194</v>
      </c>
      <c r="B325" t="s">
        <v>543</v>
      </c>
      <c r="C325" t="s">
        <v>44</v>
      </c>
      <c r="D325" s="64">
        <v>76</v>
      </c>
      <c r="E325" s="64">
        <v>86</v>
      </c>
    </row>
    <row r="326" spans="1:10" x14ac:dyDescent="0.2">
      <c r="A326" t="s">
        <v>555</v>
      </c>
      <c r="B326" t="s">
        <v>541</v>
      </c>
      <c r="C326" t="s">
        <v>673</v>
      </c>
      <c r="D326" s="64">
        <v>62</v>
      </c>
      <c r="E326" s="64">
        <v>100</v>
      </c>
    </row>
    <row r="327" spans="1:10" x14ac:dyDescent="0.2">
      <c r="A327" t="s">
        <v>196</v>
      </c>
      <c r="B327" t="s">
        <v>155</v>
      </c>
      <c r="C327" t="s">
        <v>674</v>
      </c>
      <c r="D327" s="64">
        <v>58</v>
      </c>
      <c r="E327" s="64">
        <v>104</v>
      </c>
    </row>
    <row r="328" spans="1:10" x14ac:dyDescent="0.2">
      <c r="A328" t="s">
        <v>535</v>
      </c>
      <c r="B328" t="s">
        <v>643</v>
      </c>
      <c r="C328" t="s">
        <v>179</v>
      </c>
      <c r="D328" s="64">
        <v>65</v>
      </c>
      <c r="E328" s="64">
        <v>97</v>
      </c>
    </row>
    <row r="329" spans="1:10" x14ac:dyDescent="0.2">
      <c r="A329" t="s">
        <v>414</v>
      </c>
      <c r="B329" t="s">
        <v>656</v>
      </c>
      <c r="C329" t="s">
        <v>415</v>
      </c>
      <c r="D329" s="64">
        <v>111</v>
      </c>
      <c r="E329" s="64">
        <v>51</v>
      </c>
      <c r="F329" s="64">
        <v>3</v>
      </c>
      <c r="G329" s="64">
        <v>4</v>
      </c>
      <c r="H329" s="64">
        <v>1</v>
      </c>
    </row>
    <row r="330" spans="1:10" x14ac:dyDescent="0.2">
      <c r="A330" t="s">
        <v>418</v>
      </c>
      <c r="B330" t="s">
        <v>26</v>
      </c>
      <c r="C330" t="s">
        <v>419</v>
      </c>
      <c r="D330" s="64">
        <v>88</v>
      </c>
      <c r="E330" s="64">
        <v>74</v>
      </c>
      <c r="F330" s="64">
        <v>1</v>
      </c>
      <c r="G330" s="64">
        <v>4</v>
      </c>
      <c r="H330" s="64">
        <v>1</v>
      </c>
    </row>
    <row r="331" spans="1:10" x14ac:dyDescent="0.2">
      <c r="A331" t="s">
        <v>416</v>
      </c>
      <c r="B331" t="s">
        <v>369</v>
      </c>
      <c r="C331" t="s">
        <v>675</v>
      </c>
      <c r="D331" s="64">
        <v>122</v>
      </c>
      <c r="E331" s="64">
        <v>40</v>
      </c>
      <c r="F331" s="64">
        <v>7</v>
      </c>
      <c r="G331" s="64">
        <v>4</v>
      </c>
      <c r="H331" s="64">
        <v>1</v>
      </c>
      <c r="I331" s="64">
        <v>1</v>
      </c>
    </row>
    <row r="332" spans="1:10" x14ac:dyDescent="0.2">
      <c r="A332" t="s">
        <v>190</v>
      </c>
      <c r="B332" t="s">
        <v>157</v>
      </c>
      <c r="C332" t="s">
        <v>42</v>
      </c>
      <c r="D332" s="64">
        <v>83</v>
      </c>
      <c r="E332" s="64">
        <v>79</v>
      </c>
      <c r="F332" s="64">
        <v>6</v>
      </c>
      <c r="G332" s="64">
        <v>7</v>
      </c>
      <c r="H332" s="64">
        <v>1</v>
      </c>
    </row>
    <row r="333" spans="1:10" x14ac:dyDescent="0.2">
      <c r="A333" t="s">
        <v>202</v>
      </c>
      <c r="B333" t="s">
        <v>402</v>
      </c>
      <c r="C333" t="s">
        <v>180</v>
      </c>
      <c r="D333" s="64">
        <v>50</v>
      </c>
      <c r="E333" s="64">
        <v>112</v>
      </c>
    </row>
    <row r="334" spans="1:10" x14ac:dyDescent="0.2">
      <c r="A334" t="s">
        <v>188</v>
      </c>
      <c r="B334" t="s">
        <v>21</v>
      </c>
      <c r="C334" t="s">
        <v>189</v>
      </c>
      <c r="D334" s="64">
        <v>97</v>
      </c>
      <c r="E334" s="64">
        <v>65</v>
      </c>
      <c r="F334" s="64">
        <v>4</v>
      </c>
      <c r="G334" s="64">
        <v>5</v>
      </c>
      <c r="H334" s="64">
        <v>1</v>
      </c>
    </row>
    <row r="335" spans="1:10" x14ac:dyDescent="0.2">
      <c r="A335" t="s">
        <v>187</v>
      </c>
      <c r="B335" t="s">
        <v>383</v>
      </c>
      <c r="C335" t="s">
        <v>532</v>
      </c>
      <c r="D335" s="64">
        <v>97</v>
      </c>
      <c r="E335" s="64">
        <v>65</v>
      </c>
      <c r="F335" s="64">
        <v>3</v>
      </c>
      <c r="G335" s="64">
        <v>4</v>
      </c>
      <c r="H335" s="64">
        <v>1</v>
      </c>
    </row>
    <row r="336" spans="1:10" x14ac:dyDescent="0.2">
      <c r="A336" t="s">
        <v>204</v>
      </c>
      <c r="B336" t="s">
        <v>366</v>
      </c>
      <c r="C336" t="s">
        <v>43</v>
      </c>
      <c r="D336" s="64">
        <v>97</v>
      </c>
      <c r="E336" s="64">
        <v>65</v>
      </c>
      <c r="F336" s="64">
        <v>2</v>
      </c>
      <c r="G336" s="64">
        <v>4</v>
      </c>
      <c r="H336" s="64">
        <v>1</v>
      </c>
    </row>
    <row r="337" spans="1:11" x14ac:dyDescent="0.2">
      <c r="A337" t="s">
        <v>192</v>
      </c>
      <c r="B337" t="s">
        <v>158</v>
      </c>
      <c r="C337" t="s">
        <v>388</v>
      </c>
      <c r="D337" s="64">
        <v>55</v>
      </c>
      <c r="E337" s="64">
        <v>107</v>
      </c>
    </row>
    <row r="338" spans="1:11" x14ac:dyDescent="0.2">
      <c r="A338" t="s">
        <v>546</v>
      </c>
      <c r="B338" t="s">
        <v>92</v>
      </c>
      <c r="C338" t="s">
        <v>35</v>
      </c>
      <c r="D338" s="64">
        <v>96</v>
      </c>
      <c r="E338" s="64">
        <v>66</v>
      </c>
      <c r="F338" s="64">
        <v>3</v>
      </c>
      <c r="G338" s="64">
        <v>4</v>
      </c>
      <c r="H338" s="64">
        <v>1</v>
      </c>
    </row>
    <row r="339" spans="1:11" x14ac:dyDescent="0.2">
      <c r="A339" t="s">
        <v>424</v>
      </c>
      <c r="B339" t="s">
        <v>467</v>
      </c>
      <c r="C339" t="s">
        <v>203</v>
      </c>
      <c r="D339" s="64">
        <v>107</v>
      </c>
      <c r="E339" s="64">
        <v>55</v>
      </c>
      <c r="F339" s="64">
        <v>2</v>
      </c>
      <c r="G339" s="64">
        <v>4</v>
      </c>
      <c r="H339" s="64">
        <v>1</v>
      </c>
      <c r="I339" s="64">
        <v>1</v>
      </c>
    </row>
    <row r="340" spans="1:11" x14ac:dyDescent="0.2">
      <c r="A340" t="s">
        <v>533</v>
      </c>
      <c r="B340" t="s">
        <v>214</v>
      </c>
      <c r="C340" t="s">
        <v>534</v>
      </c>
      <c r="D340" s="64">
        <v>53</v>
      </c>
      <c r="E340" s="64">
        <v>109</v>
      </c>
    </row>
    <row r="341" spans="1:11" x14ac:dyDescent="0.2">
      <c r="A341" t="s">
        <v>200</v>
      </c>
      <c r="B341" t="s">
        <v>137</v>
      </c>
      <c r="C341" t="s">
        <v>201</v>
      </c>
      <c r="D341" s="64">
        <v>67</v>
      </c>
      <c r="E341" s="64">
        <v>95</v>
      </c>
    </row>
    <row r="342" spans="1:11" x14ac:dyDescent="0.2">
      <c r="A342" t="s">
        <v>597</v>
      </c>
      <c r="B342" t="s">
        <v>367</v>
      </c>
      <c r="C342" t="s">
        <v>40</v>
      </c>
      <c r="D342" s="64">
        <v>41</v>
      </c>
      <c r="E342" s="64">
        <v>121</v>
      </c>
    </row>
    <row r="343" spans="1:11" x14ac:dyDescent="0.2">
      <c r="A343" t="s">
        <v>36</v>
      </c>
      <c r="B343" t="s">
        <v>539</v>
      </c>
      <c r="C343" t="s">
        <v>161</v>
      </c>
      <c r="D343" s="64">
        <v>90</v>
      </c>
      <c r="E343" s="64">
        <v>72</v>
      </c>
    </row>
    <row r="344" spans="1:11" x14ac:dyDescent="0.2">
      <c r="A344" t="s">
        <v>422</v>
      </c>
      <c r="B344" t="s">
        <v>471</v>
      </c>
      <c r="C344" t="s">
        <v>423</v>
      </c>
      <c r="D344" s="64">
        <v>112</v>
      </c>
      <c r="E344" s="64">
        <v>50</v>
      </c>
      <c r="F344" s="64">
        <v>12</v>
      </c>
      <c r="G344" s="64">
        <v>6</v>
      </c>
      <c r="H344" s="64">
        <v>1</v>
      </c>
      <c r="I344" s="64">
        <v>1</v>
      </c>
      <c r="J344" s="64">
        <v>1</v>
      </c>
      <c r="K344" s="64">
        <v>1</v>
      </c>
    </row>
    <row r="345" spans="1:11" x14ac:dyDescent="0.2">
      <c r="A345" t="s">
        <v>420</v>
      </c>
      <c r="B345" t="s">
        <v>159</v>
      </c>
      <c r="C345" t="s">
        <v>389</v>
      </c>
      <c r="D345" s="64">
        <v>92</v>
      </c>
      <c r="E345" s="64">
        <v>70</v>
      </c>
      <c r="F345" s="64">
        <v>11</v>
      </c>
      <c r="G345" s="64">
        <v>7</v>
      </c>
      <c r="H345" s="64">
        <v>1</v>
      </c>
    </row>
    <row r="346" spans="1:11" x14ac:dyDescent="0.2">
      <c r="A346" t="s">
        <v>559</v>
      </c>
      <c r="B346" t="s">
        <v>585</v>
      </c>
      <c r="C346" t="s">
        <v>560</v>
      </c>
      <c r="D346" s="64">
        <v>64</v>
      </c>
      <c r="E346" s="64">
        <v>98</v>
      </c>
    </row>
    <row r="347" spans="1:11" x14ac:dyDescent="0.2">
      <c r="A347" s="598">
        <v>2004</v>
      </c>
      <c r="B347" s="598"/>
      <c r="C347" s="598"/>
      <c r="D347" s="598"/>
      <c r="E347" s="598"/>
    </row>
    <row r="348" spans="1:11" x14ac:dyDescent="0.2">
      <c r="A348" t="s">
        <v>198</v>
      </c>
      <c r="B348" t="s">
        <v>215</v>
      </c>
      <c r="C348" t="s">
        <v>199</v>
      </c>
      <c r="D348" s="64">
        <v>89</v>
      </c>
      <c r="E348" s="64">
        <v>73</v>
      </c>
      <c r="F348" s="64">
        <v>1</v>
      </c>
      <c r="G348" s="64">
        <v>4</v>
      </c>
      <c r="H348" s="64">
        <v>1</v>
      </c>
    </row>
    <row r="349" spans="1:11" x14ac:dyDescent="0.2">
      <c r="A349" t="s">
        <v>557</v>
      </c>
      <c r="B349" t="s">
        <v>591</v>
      </c>
      <c r="C349" t="s">
        <v>558</v>
      </c>
      <c r="D349" s="64">
        <v>70</v>
      </c>
      <c r="E349" s="64">
        <v>92</v>
      </c>
    </row>
    <row r="350" spans="1:11" x14ac:dyDescent="0.2">
      <c r="A350" t="s">
        <v>194</v>
      </c>
      <c r="B350" t="s">
        <v>543</v>
      </c>
      <c r="C350" t="s">
        <v>44</v>
      </c>
      <c r="D350" s="64">
        <v>65</v>
      </c>
      <c r="E350" s="64">
        <v>97</v>
      </c>
    </row>
    <row r="351" spans="1:11" x14ac:dyDescent="0.2">
      <c r="A351" t="s">
        <v>555</v>
      </c>
      <c r="B351" t="s">
        <v>541</v>
      </c>
      <c r="C351" t="s">
        <v>673</v>
      </c>
      <c r="D351" s="64">
        <v>104</v>
      </c>
      <c r="E351" s="64">
        <v>58</v>
      </c>
      <c r="F351" s="64">
        <v>0</v>
      </c>
      <c r="G351" s="64">
        <v>4</v>
      </c>
      <c r="H351" s="64">
        <v>1</v>
      </c>
      <c r="I351" s="64">
        <v>1</v>
      </c>
    </row>
    <row r="352" spans="1:11" x14ac:dyDescent="0.2">
      <c r="A352" t="s">
        <v>196</v>
      </c>
      <c r="B352" t="s">
        <v>544</v>
      </c>
      <c r="C352" t="s">
        <v>729</v>
      </c>
      <c r="D352" s="64">
        <v>83</v>
      </c>
      <c r="E352" s="64">
        <v>79</v>
      </c>
      <c r="F352" s="64">
        <v>0</v>
      </c>
      <c r="G352" s="64">
        <v>4</v>
      </c>
      <c r="H352" s="64">
        <v>1</v>
      </c>
    </row>
    <row r="353" spans="1:11" x14ac:dyDescent="0.2">
      <c r="A353" t="s">
        <v>535</v>
      </c>
      <c r="B353" t="s">
        <v>643</v>
      </c>
      <c r="C353" t="s">
        <v>179</v>
      </c>
      <c r="D353" s="64">
        <v>56</v>
      </c>
      <c r="E353" s="64">
        <v>106</v>
      </c>
    </row>
    <row r="354" spans="1:11" x14ac:dyDescent="0.2">
      <c r="A354" t="s">
        <v>414</v>
      </c>
      <c r="B354" t="s">
        <v>656</v>
      </c>
      <c r="C354" t="s">
        <v>415</v>
      </c>
      <c r="D354" s="64">
        <v>107</v>
      </c>
      <c r="E354" s="64">
        <v>55</v>
      </c>
      <c r="F354" s="64">
        <v>10</v>
      </c>
      <c r="G354" s="64">
        <v>4</v>
      </c>
      <c r="H354" s="64">
        <v>1</v>
      </c>
    </row>
    <row r="355" spans="1:11" x14ac:dyDescent="0.2">
      <c r="A355" t="s">
        <v>418</v>
      </c>
      <c r="B355" t="s">
        <v>26</v>
      </c>
      <c r="C355" t="s">
        <v>419</v>
      </c>
      <c r="D355" s="64">
        <v>85</v>
      </c>
      <c r="E355" s="64">
        <v>77</v>
      </c>
      <c r="F355" s="64">
        <v>5</v>
      </c>
      <c r="G355" s="64">
        <v>5</v>
      </c>
      <c r="H355" s="64">
        <v>1</v>
      </c>
    </row>
    <row r="356" spans="1:11" x14ac:dyDescent="0.2">
      <c r="A356" t="s">
        <v>416</v>
      </c>
      <c r="B356" t="s">
        <v>369</v>
      </c>
      <c r="C356" t="s">
        <v>675</v>
      </c>
      <c r="D356" s="64">
        <v>114</v>
      </c>
      <c r="E356" s="64">
        <v>48</v>
      </c>
      <c r="F356" s="64">
        <v>12</v>
      </c>
      <c r="G356" s="64">
        <v>5</v>
      </c>
      <c r="H356" s="64">
        <v>1</v>
      </c>
      <c r="I356" s="64">
        <v>1</v>
      </c>
      <c r="J356" s="64">
        <v>1</v>
      </c>
      <c r="K356" s="64">
        <v>1</v>
      </c>
    </row>
    <row r="357" spans="1:11" x14ac:dyDescent="0.2">
      <c r="A357" t="s">
        <v>190</v>
      </c>
      <c r="B357" t="s">
        <v>157</v>
      </c>
      <c r="C357" t="s">
        <v>42</v>
      </c>
      <c r="D357" s="64">
        <v>80</v>
      </c>
      <c r="E357" s="64">
        <v>82</v>
      </c>
    </row>
    <row r="358" spans="1:11" x14ac:dyDescent="0.2">
      <c r="A358" t="s">
        <v>202</v>
      </c>
      <c r="B358" t="s">
        <v>365</v>
      </c>
      <c r="C358" t="s">
        <v>663</v>
      </c>
      <c r="D358" s="64">
        <v>70</v>
      </c>
      <c r="E358" s="64">
        <v>92</v>
      </c>
    </row>
    <row r="359" spans="1:11" x14ac:dyDescent="0.2">
      <c r="A359" t="s">
        <v>188</v>
      </c>
      <c r="B359" t="s">
        <v>21</v>
      </c>
      <c r="C359" t="s">
        <v>189</v>
      </c>
      <c r="D359" s="64">
        <v>56</v>
      </c>
      <c r="E359" s="64">
        <v>106</v>
      </c>
    </row>
    <row r="360" spans="1:11" x14ac:dyDescent="0.2">
      <c r="A360" t="s">
        <v>187</v>
      </c>
      <c r="B360" t="s">
        <v>383</v>
      </c>
      <c r="C360" t="s">
        <v>532</v>
      </c>
      <c r="D360" s="64">
        <v>101</v>
      </c>
      <c r="E360" s="64">
        <v>61</v>
      </c>
      <c r="F360" s="64">
        <v>10</v>
      </c>
      <c r="G360" s="64">
        <v>8</v>
      </c>
      <c r="H360" s="64">
        <v>1</v>
      </c>
    </row>
    <row r="361" spans="1:11" x14ac:dyDescent="0.2">
      <c r="A361" t="s">
        <v>204</v>
      </c>
      <c r="B361" t="s">
        <v>366</v>
      </c>
      <c r="C361" t="s">
        <v>43</v>
      </c>
      <c r="D361" s="64">
        <v>62</v>
      </c>
      <c r="E361" s="64">
        <v>100</v>
      </c>
    </row>
    <row r="362" spans="1:11" x14ac:dyDescent="0.2">
      <c r="A362" t="s">
        <v>192</v>
      </c>
      <c r="B362" t="s">
        <v>158</v>
      </c>
      <c r="C362" t="s">
        <v>388</v>
      </c>
      <c r="D362" s="64">
        <v>78</v>
      </c>
      <c r="E362" s="64">
        <v>84</v>
      </c>
      <c r="F362" s="64">
        <v>2</v>
      </c>
      <c r="G362" s="64">
        <v>4</v>
      </c>
      <c r="H362" s="64">
        <v>1</v>
      </c>
    </row>
    <row r="363" spans="1:11" x14ac:dyDescent="0.2">
      <c r="A363" t="s">
        <v>546</v>
      </c>
      <c r="B363" t="s">
        <v>92</v>
      </c>
      <c r="C363" t="s">
        <v>35</v>
      </c>
      <c r="D363" s="64">
        <v>104</v>
      </c>
      <c r="E363" s="64">
        <v>58</v>
      </c>
      <c r="F363" s="64">
        <v>0</v>
      </c>
      <c r="G363" s="64">
        <v>4</v>
      </c>
      <c r="H363" s="64">
        <v>1</v>
      </c>
      <c r="I363" s="64">
        <v>1</v>
      </c>
    </row>
    <row r="364" spans="1:11" x14ac:dyDescent="0.2">
      <c r="A364" t="s">
        <v>424</v>
      </c>
      <c r="B364" t="s">
        <v>467</v>
      </c>
      <c r="C364" t="s">
        <v>203</v>
      </c>
      <c r="D364" s="64">
        <v>98</v>
      </c>
      <c r="E364" s="64">
        <v>64</v>
      </c>
      <c r="F364" s="64">
        <v>14</v>
      </c>
      <c r="G364" s="64">
        <v>9</v>
      </c>
      <c r="H364" s="64">
        <v>1</v>
      </c>
      <c r="J364" s="64">
        <v>1</v>
      </c>
    </row>
    <row r="365" spans="1:11" x14ac:dyDescent="0.2">
      <c r="A365" t="s">
        <v>533</v>
      </c>
      <c r="B365" t="s">
        <v>214</v>
      </c>
      <c r="C365" t="s">
        <v>534</v>
      </c>
      <c r="D365" s="64">
        <v>67</v>
      </c>
      <c r="E365" s="64">
        <v>95</v>
      </c>
    </row>
    <row r="366" spans="1:11" x14ac:dyDescent="0.2">
      <c r="A366" t="s">
        <v>200</v>
      </c>
      <c r="B366" t="s">
        <v>137</v>
      </c>
      <c r="C366" t="s">
        <v>201</v>
      </c>
      <c r="D366" s="64">
        <v>61</v>
      </c>
      <c r="E366" s="64">
        <v>101</v>
      </c>
    </row>
    <row r="367" spans="1:11" x14ac:dyDescent="0.2">
      <c r="A367" t="s">
        <v>597</v>
      </c>
      <c r="B367" t="s">
        <v>370</v>
      </c>
      <c r="C367" t="s">
        <v>664</v>
      </c>
      <c r="D367" s="64">
        <v>74</v>
      </c>
      <c r="E367" s="64">
        <v>88</v>
      </c>
    </row>
    <row r="368" spans="1:11" x14ac:dyDescent="0.2">
      <c r="A368" t="s">
        <v>36</v>
      </c>
      <c r="B368" t="s">
        <v>539</v>
      </c>
      <c r="C368" t="s">
        <v>161</v>
      </c>
      <c r="D368" s="64">
        <v>91</v>
      </c>
      <c r="E368" s="64">
        <v>71</v>
      </c>
      <c r="F368" s="64">
        <v>2</v>
      </c>
      <c r="G368" s="64">
        <v>4</v>
      </c>
      <c r="H368" s="64">
        <v>1</v>
      </c>
      <c r="I368" s="64">
        <v>1</v>
      </c>
    </row>
    <row r="369" spans="1:11" x14ac:dyDescent="0.2">
      <c r="A369" t="s">
        <v>422</v>
      </c>
      <c r="B369" t="s">
        <v>471</v>
      </c>
      <c r="C369" t="s">
        <v>423</v>
      </c>
      <c r="D369" s="64">
        <v>70</v>
      </c>
      <c r="E369" s="64">
        <v>92</v>
      </c>
    </row>
    <row r="370" spans="1:11" x14ac:dyDescent="0.2">
      <c r="A370" t="s">
        <v>420</v>
      </c>
      <c r="B370" t="s">
        <v>442</v>
      </c>
      <c r="C370" t="s">
        <v>193</v>
      </c>
      <c r="D370" s="64">
        <v>73</v>
      </c>
      <c r="E370" s="64">
        <v>89</v>
      </c>
    </row>
    <row r="371" spans="1:11" x14ac:dyDescent="0.2">
      <c r="A371" t="s">
        <v>559</v>
      </c>
      <c r="B371" t="s">
        <v>585</v>
      </c>
      <c r="C371" t="s">
        <v>560</v>
      </c>
      <c r="D371" s="64">
        <v>86</v>
      </c>
      <c r="E371" s="64">
        <v>76</v>
      </c>
      <c r="F371" s="64">
        <v>3</v>
      </c>
      <c r="G371" s="64">
        <v>4</v>
      </c>
      <c r="H371" s="64">
        <v>1</v>
      </c>
    </row>
    <row r="372" spans="1:11" x14ac:dyDescent="0.2">
      <c r="A372" s="598">
        <v>2003</v>
      </c>
      <c r="B372" s="598"/>
      <c r="C372" s="598"/>
      <c r="D372" s="598"/>
      <c r="E372" s="598"/>
    </row>
    <row r="373" spans="1:11" x14ac:dyDescent="0.2">
      <c r="A373" t="s">
        <v>198</v>
      </c>
      <c r="B373" t="s">
        <v>215</v>
      </c>
      <c r="C373" t="s">
        <v>199</v>
      </c>
      <c r="D373" s="64">
        <v>53</v>
      </c>
      <c r="E373" s="64">
        <v>109</v>
      </c>
    </row>
    <row r="374" spans="1:11" x14ac:dyDescent="0.2">
      <c r="A374" t="s">
        <v>557</v>
      </c>
      <c r="B374" t="s">
        <v>591</v>
      </c>
      <c r="C374" t="s">
        <v>558</v>
      </c>
      <c r="D374" s="64">
        <v>87</v>
      </c>
      <c r="E374" s="64">
        <v>75</v>
      </c>
      <c r="F374" s="64">
        <v>2</v>
      </c>
      <c r="G374" s="64">
        <v>4</v>
      </c>
      <c r="H374" s="64">
        <v>1</v>
      </c>
    </row>
    <row r="375" spans="1:11" x14ac:dyDescent="0.2">
      <c r="A375" t="s">
        <v>194</v>
      </c>
      <c r="B375" t="s">
        <v>543</v>
      </c>
      <c r="C375" t="s">
        <v>44</v>
      </c>
      <c r="D375" s="64">
        <v>72</v>
      </c>
      <c r="E375" s="64">
        <v>90</v>
      </c>
    </row>
    <row r="376" spans="1:11" x14ac:dyDescent="0.2">
      <c r="A376" t="s">
        <v>555</v>
      </c>
      <c r="B376" t="s">
        <v>156</v>
      </c>
      <c r="C376" t="s">
        <v>665</v>
      </c>
      <c r="D376" s="64">
        <v>68</v>
      </c>
      <c r="E376" s="64">
        <v>94</v>
      </c>
    </row>
    <row r="377" spans="1:11" x14ac:dyDescent="0.2">
      <c r="A377" t="s">
        <v>196</v>
      </c>
      <c r="B377" t="s">
        <v>544</v>
      </c>
      <c r="C377" t="s">
        <v>729</v>
      </c>
      <c r="D377" s="64">
        <v>107</v>
      </c>
      <c r="E377" s="64">
        <v>55</v>
      </c>
      <c r="F377" s="64">
        <v>12</v>
      </c>
      <c r="G377" s="64">
        <v>4</v>
      </c>
      <c r="H377" s="64">
        <v>1</v>
      </c>
      <c r="I377" s="64">
        <v>1</v>
      </c>
      <c r="J377" s="64">
        <v>1</v>
      </c>
      <c r="K377" s="64">
        <v>1</v>
      </c>
    </row>
    <row r="378" spans="1:11" x14ac:dyDescent="0.2">
      <c r="A378" t="s">
        <v>535</v>
      </c>
      <c r="B378" t="s">
        <v>643</v>
      </c>
      <c r="C378" t="s">
        <v>179</v>
      </c>
      <c r="D378" s="64">
        <v>97</v>
      </c>
      <c r="E378" s="64">
        <v>65</v>
      </c>
      <c r="F378" s="64">
        <v>3</v>
      </c>
      <c r="G378" s="64">
        <v>4</v>
      </c>
      <c r="H378" s="64">
        <v>1</v>
      </c>
    </row>
    <row r="379" spans="1:11" x14ac:dyDescent="0.2">
      <c r="A379" t="s">
        <v>414</v>
      </c>
      <c r="B379" t="s">
        <v>656</v>
      </c>
      <c r="C379" t="s">
        <v>415</v>
      </c>
      <c r="D379" s="64">
        <v>91</v>
      </c>
      <c r="E379" s="64">
        <v>71</v>
      </c>
      <c r="F379" s="64">
        <v>5</v>
      </c>
      <c r="G379" s="64">
        <v>6</v>
      </c>
      <c r="H379" s="64">
        <v>1</v>
      </c>
    </row>
    <row r="380" spans="1:11" x14ac:dyDescent="0.2">
      <c r="A380" t="s">
        <v>418</v>
      </c>
      <c r="B380" t="s">
        <v>26</v>
      </c>
      <c r="C380" t="s">
        <v>419</v>
      </c>
      <c r="D380" s="64">
        <v>75</v>
      </c>
      <c r="E380" s="64">
        <v>87</v>
      </c>
    </row>
    <row r="381" spans="1:11" x14ac:dyDescent="0.2">
      <c r="A381" t="s">
        <v>416</v>
      </c>
      <c r="B381" t="s">
        <v>369</v>
      </c>
      <c r="C381" t="s">
        <v>675</v>
      </c>
      <c r="D381" s="64">
        <v>73</v>
      </c>
      <c r="E381" s="64">
        <v>89</v>
      </c>
    </row>
    <row r="382" spans="1:11" x14ac:dyDescent="0.2">
      <c r="A382" t="s">
        <v>190</v>
      </c>
      <c r="B382" t="s">
        <v>157</v>
      </c>
      <c r="C382" t="s">
        <v>42</v>
      </c>
      <c r="D382" s="64">
        <v>68</v>
      </c>
      <c r="E382" s="64">
        <v>94</v>
      </c>
    </row>
    <row r="383" spans="1:11" x14ac:dyDescent="0.2">
      <c r="A383" t="s">
        <v>202</v>
      </c>
      <c r="B383" t="s">
        <v>365</v>
      </c>
      <c r="C383" t="s">
        <v>663</v>
      </c>
      <c r="D383" s="64">
        <v>101</v>
      </c>
      <c r="E383" s="64">
        <v>61</v>
      </c>
      <c r="F383" s="64">
        <v>5</v>
      </c>
      <c r="G383" s="64">
        <v>4</v>
      </c>
      <c r="H383" s="64">
        <v>1</v>
      </c>
      <c r="I383" s="64">
        <v>1</v>
      </c>
    </row>
    <row r="384" spans="1:11" x14ac:dyDescent="0.2">
      <c r="A384" t="s">
        <v>188</v>
      </c>
      <c r="B384" t="s">
        <v>21</v>
      </c>
      <c r="C384" t="s">
        <v>189</v>
      </c>
      <c r="D384" s="64">
        <v>86</v>
      </c>
      <c r="E384" s="64">
        <v>76</v>
      </c>
      <c r="F384" s="64">
        <v>4</v>
      </c>
      <c r="G384" s="64">
        <v>7</v>
      </c>
      <c r="H384" s="64">
        <v>1</v>
      </c>
    </row>
    <row r="385" spans="1:10" x14ac:dyDescent="0.2">
      <c r="A385" t="s">
        <v>187</v>
      </c>
      <c r="B385" t="s">
        <v>383</v>
      </c>
      <c r="C385" t="s">
        <v>532</v>
      </c>
      <c r="D385" s="64">
        <v>75</v>
      </c>
      <c r="E385" s="64">
        <v>87</v>
      </c>
    </row>
    <row r="386" spans="1:10" x14ac:dyDescent="0.2">
      <c r="A386" t="s">
        <v>204</v>
      </c>
      <c r="B386" t="s">
        <v>366</v>
      </c>
      <c r="C386" t="s">
        <v>43</v>
      </c>
      <c r="D386" s="64">
        <v>79</v>
      </c>
      <c r="E386" s="64">
        <v>83</v>
      </c>
    </row>
    <row r="387" spans="1:10" x14ac:dyDescent="0.2">
      <c r="A387" t="s">
        <v>192</v>
      </c>
      <c r="B387" t="s">
        <v>542</v>
      </c>
      <c r="C387" t="s">
        <v>666</v>
      </c>
      <c r="D387" s="64">
        <v>92</v>
      </c>
      <c r="E387" s="64">
        <v>70</v>
      </c>
      <c r="F387" s="64">
        <v>0</v>
      </c>
      <c r="G387" s="64">
        <v>4</v>
      </c>
      <c r="H387" s="64">
        <v>1</v>
      </c>
    </row>
    <row r="388" spans="1:10" x14ac:dyDescent="0.2">
      <c r="A388" t="s">
        <v>546</v>
      </c>
      <c r="B388" t="s">
        <v>92</v>
      </c>
      <c r="C388" t="s">
        <v>35</v>
      </c>
      <c r="D388" s="64">
        <v>90</v>
      </c>
      <c r="E388" s="64">
        <v>72</v>
      </c>
      <c r="F388" s="64">
        <v>6</v>
      </c>
      <c r="G388" s="64">
        <v>4</v>
      </c>
      <c r="H388" s="64">
        <v>1</v>
      </c>
    </row>
    <row r="389" spans="1:10" x14ac:dyDescent="0.2">
      <c r="A389" t="s">
        <v>424</v>
      </c>
      <c r="B389" t="s">
        <v>467</v>
      </c>
      <c r="C389" t="s">
        <v>203</v>
      </c>
      <c r="D389" s="64">
        <v>95</v>
      </c>
      <c r="E389" s="64">
        <v>67</v>
      </c>
      <c r="F389" s="64">
        <v>10</v>
      </c>
      <c r="G389" s="64">
        <v>8</v>
      </c>
      <c r="H389" s="64">
        <v>1</v>
      </c>
      <c r="I389" s="64">
        <v>1</v>
      </c>
      <c r="J389" s="64">
        <v>1</v>
      </c>
    </row>
    <row r="390" spans="1:10" x14ac:dyDescent="0.2">
      <c r="A390" t="s">
        <v>533</v>
      </c>
      <c r="B390" t="s">
        <v>214</v>
      </c>
      <c r="C390" t="s">
        <v>534</v>
      </c>
      <c r="D390" s="64">
        <v>61</v>
      </c>
      <c r="E390" s="64">
        <v>101</v>
      </c>
    </row>
    <row r="391" spans="1:10" x14ac:dyDescent="0.2">
      <c r="A391" t="s">
        <v>200</v>
      </c>
      <c r="B391" t="s">
        <v>137</v>
      </c>
      <c r="C391" t="s">
        <v>201</v>
      </c>
      <c r="D391" s="64">
        <v>101</v>
      </c>
      <c r="E391" s="64">
        <v>61</v>
      </c>
      <c r="F391" s="64">
        <v>5</v>
      </c>
      <c r="G391" s="64">
        <v>6</v>
      </c>
      <c r="H391" s="64">
        <v>1</v>
      </c>
      <c r="I391" s="64">
        <v>1</v>
      </c>
    </row>
    <row r="392" spans="1:10" x14ac:dyDescent="0.2">
      <c r="A392" t="s">
        <v>597</v>
      </c>
      <c r="B392" t="s">
        <v>154</v>
      </c>
      <c r="C392" t="s">
        <v>667</v>
      </c>
      <c r="D392" s="64">
        <v>62</v>
      </c>
      <c r="E392" s="64">
        <v>100</v>
      </c>
    </row>
    <row r="393" spans="1:10" x14ac:dyDescent="0.2">
      <c r="A393" t="s">
        <v>36</v>
      </c>
      <c r="B393" t="s">
        <v>539</v>
      </c>
      <c r="C393" t="s">
        <v>161</v>
      </c>
      <c r="D393" s="64">
        <v>97</v>
      </c>
      <c r="E393" s="64">
        <v>65</v>
      </c>
      <c r="F393" s="64">
        <v>7</v>
      </c>
      <c r="G393" s="64">
        <v>7</v>
      </c>
      <c r="H393" s="64">
        <v>1</v>
      </c>
    </row>
    <row r="394" spans="1:10" x14ac:dyDescent="0.2">
      <c r="A394" t="s">
        <v>422</v>
      </c>
      <c r="B394" t="s">
        <v>471</v>
      </c>
      <c r="C394" t="s">
        <v>423</v>
      </c>
      <c r="D394" s="64">
        <v>59</v>
      </c>
      <c r="E394" s="64">
        <v>103</v>
      </c>
    </row>
    <row r="395" spans="1:10" x14ac:dyDescent="0.2">
      <c r="A395" t="s">
        <v>420</v>
      </c>
      <c r="B395" t="s">
        <v>442</v>
      </c>
      <c r="C395" t="s">
        <v>193</v>
      </c>
      <c r="D395" s="64">
        <v>71</v>
      </c>
      <c r="E395" s="64">
        <v>91</v>
      </c>
    </row>
    <row r="396" spans="1:10" x14ac:dyDescent="0.2">
      <c r="A396" t="s">
        <v>559</v>
      </c>
      <c r="B396" t="s">
        <v>585</v>
      </c>
      <c r="C396" t="s">
        <v>560</v>
      </c>
      <c r="D396" s="64">
        <v>84</v>
      </c>
      <c r="E396" s="64">
        <v>78</v>
      </c>
      <c r="F396" s="64">
        <v>3</v>
      </c>
      <c r="G396" s="64">
        <v>4</v>
      </c>
      <c r="H396" s="64">
        <v>1</v>
      </c>
    </row>
  </sheetData>
  <sortState ref="Z4:AJ60">
    <sortCondition descending="1" ref="AA4"/>
  </sortState>
  <mergeCells count="29">
    <mergeCell ref="F137:K137"/>
    <mergeCell ref="D110:E110"/>
    <mergeCell ref="F110:K110"/>
    <mergeCell ref="A112:E112"/>
    <mergeCell ref="A247:E247"/>
    <mergeCell ref="A85:E85"/>
    <mergeCell ref="A167:E167"/>
    <mergeCell ref="D137:E137"/>
    <mergeCell ref="A372:E372"/>
    <mergeCell ref="A347:E347"/>
    <mergeCell ref="A322:E322"/>
    <mergeCell ref="A297:E297"/>
    <mergeCell ref="A272:E272"/>
    <mergeCell ref="D55:E55"/>
    <mergeCell ref="F55:K55"/>
    <mergeCell ref="A57:E57"/>
    <mergeCell ref="AD2:AJ2"/>
    <mergeCell ref="A221:E221"/>
    <mergeCell ref="D192:E192"/>
    <mergeCell ref="O2:Q2"/>
    <mergeCell ref="R2:X2"/>
    <mergeCell ref="AA2:AC2"/>
    <mergeCell ref="F192:K192"/>
    <mergeCell ref="A194:E194"/>
    <mergeCell ref="D83:E83"/>
    <mergeCell ref="F83:K83"/>
    <mergeCell ref="A139:E139"/>
    <mergeCell ref="D165:E165"/>
    <mergeCell ref="F165:K165"/>
  </mergeCells>
  <phoneticPr fontId="48" type="noConversion"/>
  <pageMargins left="0.75" right="0.75" top="1" bottom="1" header="0.5" footer="0.5"/>
  <pageSetup scale="9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M2009"/>
  <sheetViews>
    <sheetView zoomScale="65" zoomScaleNormal="65" workbookViewId="0">
      <pane ySplit="30" topLeftCell="A1239" activePane="bottomLeft" state="frozen"/>
      <selection activeCell="A3" sqref="A3:J1660"/>
      <selection pane="bottomLeft" activeCell="B1251" sqref="B1251"/>
    </sheetView>
  </sheetViews>
  <sheetFormatPr defaultRowHeight="12.75" x14ac:dyDescent="0.2"/>
  <cols>
    <col min="1" max="1" width="16.5703125" style="468" customWidth="1"/>
    <col min="2" max="2" width="18.5703125" style="232" customWidth="1"/>
    <col min="3" max="3" width="35.5703125" style="232" bestFit="1" customWidth="1"/>
    <col min="4" max="4" width="17.7109375" style="445" customWidth="1"/>
    <col min="5" max="5" width="20.7109375" style="560" customWidth="1"/>
    <col min="6" max="6" width="57.28515625" style="352" bestFit="1" customWidth="1"/>
    <col min="7" max="7" width="11.7109375" style="171" customWidth="1"/>
    <col min="8" max="8" width="11.140625" style="171" bestFit="1" customWidth="1"/>
    <col min="9" max="9" width="9.140625" style="171"/>
    <col min="10" max="10" width="14" style="171" bestFit="1" customWidth="1"/>
    <col min="11" max="11" width="16.5703125" style="171" bestFit="1" customWidth="1"/>
    <col min="12" max="12" width="9.42578125" style="171" customWidth="1"/>
    <col min="13" max="13" width="10.28515625" style="171" customWidth="1"/>
    <col min="14" max="16384" width="9.140625" style="171"/>
  </cols>
  <sheetData>
    <row r="1" spans="1:13" ht="15.75" x14ac:dyDescent="0.25">
      <c r="A1" s="655" t="s">
        <v>525</v>
      </c>
      <c r="B1" s="655"/>
      <c r="C1" s="655"/>
      <c r="D1" s="655"/>
      <c r="E1" s="655"/>
      <c r="F1" s="655"/>
      <c r="J1" s="523"/>
    </row>
    <row r="2" spans="1:13" ht="13.5" thickBot="1" x14ac:dyDescent="0.25">
      <c r="A2" s="232"/>
      <c r="C2" s="468"/>
      <c r="D2" s="539"/>
      <c r="E2" s="554"/>
      <c r="F2" s="445"/>
      <c r="K2" s="540"/>
    </row>
    <row r="3" spans="1:13" x14ac:dyDescent="0.2">
      <c r="A3" s="653" t="s">
        <v>496</v>
      </c>
      <c r="B3" s="654"/>
      <c r="C3" s="468"/>
      <c r="D3" s="539"/>
      <c r="E3" s="554"/>
      <c r="F3" s="445"/>
      <c r="K3" s="540"/>
    </row>
    <row r="4" spans="1:13" x14ac:dyDescent="0.2">
      <c r="A4" s="541" t="str">
        <f>Cobb!$G$2</f>
        <v>Alaska</v>
      </c>
      <c r="B4" s="542">
        <f t="shared" ref="B4:B27" si="0">SUMIF(B$31:B$1999,A4,E$31:E$1999)</f>
        <v>36021201</v>
      </c>
      <c r="C4" s="468"/>
      <c r="D4" s="539"/>
      <c r="E4" s="554"/>
      <c r="F4" s="445"/>
      <c r="K4" s="540"/>
    </row>
    <row r="5" spans="1:13" x14ac:dyDescent="0.2">
      <c r="A5" s="541" t="str">
        <f>Mays!$A$2</f>
        <v>Aspen</v>
      </c>
      <c r="B5" s="542">
        <f t="shared" si="0"/>
        <v>44562972</v>
      </c>
      <c r="C5" s="468"/>
      <c r="D5" s="539"/>
      <c r="E5" s="554"/>
      <c r="F5" s="445"/>
      <c r="K5" s="540"/>
    </row>
    <row r="6" spans="1:13" x14ac:dyDescent="0.2">
      <c r="A6" s="541" t="str">
        <f>Cobb!$AE$2</f>
        <v>Chicago</v>
      </c>
      <c r="B6" s="542">
        <f t="shared" si="0"/>
        <v>8626351</v>
      </c>
      <c r="C6" s="468"/>
      <c r="D6" s="539"/>
      <c r="E6" s="554"/>
      <c r="F6" s="445"/>
      <c r="K6" s="540"/>
    </row>
    <row r="7" spans="1:13" x14ac:dyDescent="0.2">
      <c r="A7" s="541" t="str">
        <f>Aaron!$Y$2</f>
        <v>Columbus</v>
      </c>
      <c r="B7" s="542">
        <f t="shared" si="0"/>
        <v>32921188</v>
      </c>
      <c r="C7" s="468"/>
      <c r="D7" s="539"/>
      <c r="E7" s="554"/>
      <c r="F7" s="445"/>
      <c r="K7" s="540"/>
    </row>
    <row r="8" spans="1:13" x14ac:dyDescent="0.2">
      <c r="A8" s="541" t="str">
        <f>Aaron!$G$2</f>
        <v>Exeter</v>
      </c>
      <c r="B8" s="542">
        <f t="shared" si="0"/>
        <v>41280955</v>
      </c>
      <c r="C8" s="468"/>
      <c r="D8" s="539"/>
      <c r="E8" s="554"/>
      <c r="F8" s="445"/>
      <c r="K8" s="540"/>
    </row>
    <row r="9" spans="1:13" x14ac:dyDescent="0.2">
      <c r="A9" s="541" t="str">
        <f>Cobb!$Y$2</f>
        <v>Gateway</v>
      </c>
      <c r="B9" s="542">
        <f t="shared" si="0"/>
        <v>9020368</v>
      </c>
      <c r="C9" s="468"/>
      <c r="D9" s="539"/>
      <c r="E9" s="554"/>
      <c r="F9" s="445"/>
      <c r="K9" s="540"/>
    </row>
    <row r="10" spans="1:13" x14ac:dyDescent="0.2">
      <c r="A10" s="541" t="str">
        <f>Ruth!$G$2</f>
        <v>Gotham City</v>
      </c>
      <c r="B10" s="542">
        <f t="shared" si="0"/>
        <v>16169461</v>
      </c>
      <c r="C10" s="468"/>
      <c r="D10" s="539"/>
      <c r="E10" s="554"/>
      <c r="F10" s="445"/>
      <c r="K10" s="187"/>
      <c r="L10" s="168"/>
      <c r="M10" s="262"/>
    </row>
    <row r="11" spans="1:13" x14ac:dyDescent="0.2">
      <c r="A11" s="541" t="str">
        <f>Cobb!$A$2</f>
        <v>Greenville</v>
      </c>
      <c r="B11" s="542">
        <f t="shared" si="0"/>
        <v>12734113.75</v>
      </c>
      <c r="C11" s="468"/>
      <c r="D11" s="539"/>
      <c r="E11" s="554"/>
      <c r="F11" s="445"/>
      <c r="K11" s="187"/>
      <c r="L11" s="168"/>
      <c r="M11" s="262"/>
    </row>
    <row r="12" spans="1:13" x14ac:dyDescent="0.2">
      <c r="A12" s="541" t="str">
        <f>Ruth!$M$2</f>
        <v>Hoboken</v>
      </c>
      <c r="B12" s="542">
        <f t="shared" si="0"/>
        <v>9720332</v>
      </c>
      <c r="C12" s="468"/>
      <c r="D12" s="539"/>
      <c r="E12" s="554"/>
      <c r="F12" s="445"/>
      <c r="K12" s="187"/>
      <c r="L12" s="168"/>
      <c r="M12" s="262"/>
    </row>
    <row r="13" spans="1:13" x14ac:dyDescent="0.2">
      <c r="A13" s="541" t="str">
        <f>Mays!$Y$2</f>
        <v>Los Angeles</v>
      </c>
      <c r="B13" s="542">
        <f t="shared" si="0"/>
        <v>29388610</v>
      </c>
      <c r="C13" s="468"/>
      <c r="D13" s="539"/>
      <c r="E13" s="554"/>
      <c r="F13" s="445"/>
      <c r="K13" s="187"/>
      <c r="L13" s="232"/>
      <c r="M13" s="301"/>
    </row>
    <row r="14" spans="1:13" x14ac:dyDescent="0.2">
      <c r="A14" s="541" t="str">
        <f>Cobb!$M$2</f>
        <v>Mansfield</v>
      </c>
      <c r="B14" s="542">
        <f t="shared" si="0"/>
        <v>11289825</v>
      </c>
      <c r="C14" s="468"/>
      <c r="D14" s="539"/>
      <c r="E14" s="554"/>
      <c r="F14" s="445"/>
      <c r="K14" s="187"/>
      <c r="L14" s="168"/>
      <c r="M14" s="301"/>
    </row>
    <row r="15" spans="1:13" x14ac:dyDescent="0.2">
      <c r="A15" s="541" t="str">
        <f>Aaron!$A$2</f>
        <v>Middlesex</v>
      </c>
      <c r="B15" s="542">
        <f t="shared" si="0"/>
        <v>3189119</v>
      </c>
      <c r="C15" s="468"/>
      <c r="D15" s="539"/>
      <c r="E15" s="554"/>
      <c r="F15" s="445"/>
      <c r="K15" s="540"/>
    </row>
    <row r="16" spans="1:13" x14ac:dyDescent="0.2">
      <c r="A16" s="541" t="str">
        <f>Mays!$M$2</f>
        <v>Mudville</v>
      </c>
      <c r="B16" s="542">
        <f t="shared" si="0"/>
        <v>27129205</v>
      </c>
      <c r="C16" s="468"/>
      <c r="D16" s="539"/>
      <c r="E16" s="554"/>
      <c r="F16" s="445"/>
      <c r="K16" s="540"/>
    </row>
    <row r="17" spans="1:11" x14ac:dyDescent="0.2">
      <c r="A17" s="541" t="str">
        <f>Ruth!$S$2</f>
        <v>New York</v>
      </c>
      <c r="B17" s="542">
        <f t="shared" si="0"/>
        <v>34493595</v>
      </c>
      <c r="C17" s="468"/>
      <c r="D17" s="539"/>
      <c r="E17" s="554"/>
      <c r="F17" s="445"/>
      <c r="K17" s="540"/>
    </row>
    <row r="18" spans="1:11" x14ac:dyDescent="0.2">
      <c r="A18" s="541" t="str">
        <f>Mays!$G$2</f>
        <v>Palo Alto</v>
      </c>
      <c r="B18" s="542">
        <f t="shared" si="0"/>
        <v>23027257</v>
      </c>
      <c r="C18" s="468"/>
      <c r="D18" s="539"/>
      <c r="E18" s="554"/>
      <c r="F18" s="445"/>
      <c r="K18" s="540"/>
    </row>
    <row r="19" spans="1:11" x14ac:dyDescent="0.2">
      <c r="A19" s="541" t="str">
        <f>Aaron!$AE$2</f>
        <v>Pismo Beach</v>
      </c>
      <c r="B19" s="542">
        <f t="shared" si="0"/>
        <v>30538202</v>
      </c>
      <c r="C19" s="468"/>
      <c r="D19" s="539"/>
      <c r="E19" s="554"/>
      <c r="F19" s="445"/>
      <c r="K19" s="540"/>
    </row>
    <row r="20" spans="1:11" x14ac:dyDescent="0.2">
      <c r="A20" s="541" t="str">
        <f>Ruth!$A$2</f>
        <v>Plum Island</v>
      </c>
      <c r="B20" s="542">
        <f t="shared" si="0"/>
        <v>57607114</v>
      </c>
      <c r="C20" s="468"/>
      <c r="D20" s="539"/>
      <c r="E20" s="554"/>
      <c r="F20" s="445"/>
      <c r="K20" s="540"/>
    </row>
    <row r="21" spans="1:11" x14ac:dyDescent="0.2">
      <c r="A21" s="541" t="str">
        <f>Ruth!$Y$2</f>
        <v>Rock Island</v>
      </c>
      <c r="B21" s="542">
        <f t="shared" si="0"/>
        <v>3010196</v>
      </c>
      <c r="C21" s="468"/>
      <c r="D21" s="539"/>
      <c r="E21" s="554"/>
      <c r="F21" s="445"/>
      <c r="K21" s="540"/>
    </row>
    <row r="22" spans="1:11" x14ac:dyDescent="0.2">
      <c r="A22" s="541" t="str">
        <f>Aaron!$S$2</f>
        <v>San Jose</v>
      </c>
      <c r="B22" s="542">
        <f t="shared" si="0"/>
        <v>2475249</v>
      </c>
      <c r="C22" s="468"/>
      <c r="D22" s="539"/>
      <c r="E22" s="554"/>
      <c r="F22" s="445"/>
      <c r="K22" s="540"/>
    </row>
    <row r="23" spans="1:11" x14ac:dyDescent="0.2">
      <c r="A23" s="541" t="str">
        <f>Mays!$S$2</f>
        <v>Thunder Bay</v>
      </c>
      <c r="B23" s="542">
        <f t="shared" si="0"/>
        <v>8565585</v>
      </c>
      <c r="C23" s="468"/>
      <c r="D23" s="539"/>
      <c r="E23" s="554"/>
      <c r="F23" s="445"/>
      <c r="K23" s="540"/>
    </row>
    <row r="24" spans="1:11" x14ac:dyDescent="0.2">
      <c r="A24" s="541" t="str">
        <f>Aaron!$M$2</f>
        <v>Virginia</v>
      </c>
      <c r="B24" s="542">
        <f t="shared" si="0"/>
        <v>22710611</v>
      </c>
      <c r="C24" s="468"/>
      <c r="D24" s="539"/>
      <c r="E24" s="554"/>
      <c r="F24" s="445"/>
      <c r="K24" s="540"/>
    </row>
    <row r="25" spans="1:11" x14ac:dyDescent="0.2">
      <c r="A25" s="541" t="str">
        <f>Cobb!$S$2</f>
        <v>Waikiki</v>
      </c>
      <c r="B25" s="542">
        <f t="shared" si="0"/>
        <v>68848096</v>
      </c>
      <c r="C25" s="468"/>
      <c r="D25" s="539"/>
      <c r="E25" s="554"/>
      <c r="F25" s="445"/>
      <c r="K25" s="540"/>
    </row>
    <row r="26" spans="1:11" x14ac:dyDescent="0.2">
      <c r="A26" s="541" t="str">
        <f>Mays!$AE$2</f>
        <v>West Oakland</v>
      </c>
      <c r="B26" s="542">
        <f t="shared" si="0"/>
        <v>34853670</v>
      </c>
      <c r="C26" s="468"/>
      <c r="D26" s="539"/>
      <c r="E26" s="554"/>
      <c r="F26" s="445"/>
    </row>
    <row r="27" spans="1:11" ht="13.5" thickBot="1" x14ac:dyDescent="0.25">
      <c r="A27" s="543" t="str">
        <f>Ruth!$AE$2</f>
        <v>Williamsburg</v>
      </c>
      <c r="B27" s="542">
        <f t="shared" si="0"/>
        <v>71121058.950000003</v>
      </c>
      <c r="C27" s="468"/>
      <c r="D27" s="539"/>
      <c r="E27" s="554"/>
      <c r="F27" s="445"/>
    </row>
    <row r="30" spans="1:11" x14ac:dyDescent="0.2">
      <c r="A30" s="548" t="s">
        <v>267</v>
      </c>
      <c r="B30" s="545" t="s">
        <v>171</v>
      </c>
      <c r="C30" s="544" t="s">
        <v>443</v>
      </c>
      <c r="D30" s="570" t="s">
        <v>444</v>
      </c>
      <c r="E30" s="555" t="s">
        <v>522</v>
      </c>
      <c r="F30" s="544" t="s">
        <v>330</v>
      </c>
    </row>
    <row r="31" spans="1:11" x14ac:dyDescent="0.2">
      <c r="A31" s="549">
        <v>42082</v>
      </c>
      <c r="B31" s="572" t="str">
        <f>Cobb!$Y$2</f>
        <v>Gateway</v>
      </c>
      <c r="C31" s="134" t="s">
        <v>1475</v>
      </c>
      <c r="D31" s="134" t="s">
        <v>1476</v>
      </c>
      <c r="E31" s="556">
        <v>-333334</v>
      </c>
      <c r="F31" s="147" t="s">
        <v>1474</v>
      </c>
      <c r="G31" s="352"/>
    </row>
    <row r="32" spans="1:11" x14ac:dyDescent="0.2">
      <c r="A32" s="550">
        <v>42085</v>
      </c>
      <c r="B32" s="268" t="s">
        <v>229</v>
      </c>
      <c r="C32" s="572" t="s">
        <v>1477</v>
      </c>
      <c r="D32" s="572" t="s">
        <v>1476</v>
      </c>
      <c r="E32" s="556">
        <v>-2800000</v>
      </c>
      <c r="F32" s="148" t="s">
        <v>1478</v>
      </c>
      <c r="G32" s="352"/>
    </row>
    <row r="33" spans="1:6" x14ac:dyDescent="0.2">
      <c r="A33" s="550">
        <v>42292</v>
      </c>
      <c r="B33" s="268" t="s">
        <v>64</v>
      </c>
      <c r="C33" s="572" t="s">
        <v>1618</v>
      </c>
      <c r="D33" s="572" t="s">
        <v>1476</v>
      </c>
      <c r="E33" s="557">
        <v>-450000</v>
      </c>
      <c r="F33" s="375" t="s">
        <v>1619</v>
      </c>
    </row>
    <row r="34" spans="1:6" s="232" customFormat="1" x14ac:dyDescent="0.2">
      <c r="A34" s="550">
        <v>42301</v>
      </c>
      <c r="B34" s="268" t="s">
        <v>1290</v>
      </c>
      <c r="C34" s="572" t="s">
        <v>1620</v>
      </c>
      <c r="D34" s="572" t="s">
        <v>1476</v>
      </c>
      <c r="E34" s="557">
        <v>-813751</v>
      </c>
      <c r="F34" s="375" t="s">
        <v>1621</v>
      </c>
    </row>
    <row r="35" spans="1:6" x14ac:dyDescent="0.2">
      <c r="A35" s="549">
        <v>42317</v>
      </c>
      <c r="B35" s="268" t="s">
        <v>64</v>
      </c>
      <c r="C35" s="572" t="s">
        <v>1668</v>
      </c>
      <c r="D35" s="572" t="s">
        <v>1476</v>
      </c>
      <c r="E35" s="556">
        <v>-350000</v>
      </c>
      <c r="F35" s="147" t="s">
        <v>1669</v>
      </c>
    </row>
    <row r="36" spans="1:6" x14ac:dyDescent="0.2">
      <c r="A36" s="550">
        <v>42317</v>
      </c>
      <c r="B36" s="268" t="s">
        <v>64</v>
      </c>
      <c r="C36" s="572" t="s">
        <v>1667</v>
      </c>
      <c r="D36" s="572" t="s">
        <v>1476</v>
      </c>
      <c r="E36" s="556">
        <v>-334000</v>
      </c>
      <c r="F36" s="147" t="s">
        <v>1669</v>
      </c>
    </row>
    <row r="37" spans="1:6" x14ac:dyDescent="0.2">
      <c r="A37" s="551">
        <v>42399</v>
      </c>
      <c r="B37" s="232" t="s">
        <v>1290</v>
      </c>
      <c r="C37" s="572" t="s">
        <v>2134</v>
      </c>
      <c r="D37" s="572" t="s">
        <v>1476</v>
      </c>
      <c r="E37" s="556">
        <v>-761251</v>
      </c>
      <c r="F37" s="148" t="s">
        <v>2135</v>
      </c>
    </row>
    <row r="38" spans="1:6" x14ac:dyDescent="0.2">
      <c r="A38" s="550">
        <v>42422</v>
      </c>
      <c r="B38" s="268" t="s">
        <v>627</v>
      </c>
      <c r="C38" s="572" t="s">
        <v>2136</v>
      </c>
      <c r="D38" s="572" t="s">
        <v>1476</v>
      </c>
      <c r="E38" s="556">
        <v>-813751</v>
      </c>
      <c r="F38" s="148" t="s">
        <v>2137</v>
      </c>
    </row>
    <row r="39" spans="1:6" x14ac:dyDescent="0.2">
      <c r="A39" s="550">
        <v>42444</v>
      </c>
      <c r="B39" s="232" t="s">
        <v>360</v>
      </c>
      <c r="C39" s="572" t="s">
        <v>2157</v>
      </c>
      <c r="D39" s="572" t="s">
        <v>1476</v>
      </c>
      <c r="E39" s="558">
        <v>-525000</v>
      </c>
      <c r="F39" s="148" t="s">
        <v>2160</v>
      </c>
    </row>
    <row r="40" spans="1:6" x14ac:dyDescent="0.2">
      <c r="A40" s="550">
        <v>42444</v>
      </c>
      <c r="B40" s="232" t="s">
        <v>360</v>
      </c>
      <c r="C40" s="572" t="s">
        <v>2158</v>
      </c>
      <c r="D40" s="572" t="s">
        <v>1476</v>
      </c>
      <c r="E40" s="558">
        <v>-400000</v>
      </c>
      <c r="F40" s="148" t="s">
        <v>2160</v>
      </c>
    </row>
    <row r="41" spans="1:6" x14ac:dyDescent="0.2">
      <c r="A41" s="550">
        <v>42444</v>
      </c>
      <c r="B41" s="359" t="s">
        <v>360</v>
      </c>
      <c r="C41" s="572" t="s">
        <v>2159</v>
      </c>
      <c r="D41" s="572" t="s">
        <v>1476</v>
      </c>
      <c r="E41" s="558">
        <v>-826877</v>
      </c>
      <c r="F41" s="148" t="s">
        <v>2160</v>
      </c>
    </row>
    <row r="42" spans="1:6" x14ac:dyDescent="0.2">
      <c r="A42" s="550">
        <v>42446</v>
      </c>
      <c r="B42" s="572" t="str">
        <f>Cobb!$Y$2</f>
        <v>Gateway</v>
      </c>
      <c r="C42" s="572" t="s">
        <v>2162</v>
      </c>
      <c r="D42" s="572" t="s">
        <v>1476</v>
      </c>
      <c r="E42" s="556">
        <v>-400000</v>
      </c>
      <c r="F42" s="148" t="s">
        <v>2163</v>
      </c>
    </row>
    <row r="43" spans="1:6" x14ac:dyDescent="0.2">
      <c r="A43" s="550">
        <v>42452</v>
      </c>
      <c r="B43" s="359" t="s">
        <v>530</v>
      </c>
      <c r="C43" s="572" t="s">
        <v>2165</v>
      </c>
      <c r="D43" s="572" t="s">
        <v>1476</v>
      </c>
      <c r="E43" s="556">
        <v>-340000</v>
      </c>
      <c r="F43" s="148" t="s">
        <v>2166</v>
      </c>
    </row>
    <row r="44" spans="1:6" x14ac:dyDescent="0.2">
      <c r="A44" s="550">
        <v>42455</v>
      </c>
      <c r="B44" s="359" t="s">
        <v>456</v>
      </c>
      <c r="C44" s="572" t="s">
        <v>2167</v>
      </c>
      <c r="D44" s="572" t="s">
        <v>1476</v>
      </c>
      <c r="E44" s="556">
        <v>-1003000</v>
      </c>
      <c r="F44" s="148" t="s">
        <v>2168</v>
      </c>
    </row>
    <row r="45" spans="1:6" x14ac:dyDescent="0.2">
      <c r="A45" s="550">
        <v>42458</v>
      </c>
      <c r="B45" s="372" t="s">
        <v>959</v>
      </c>
      <c r="C45" s="134" t="s">
        <v>2170</v>
      </c>
      <c r="D45" s="371" t="s">
        <v>1476</v>
      </c>
      <c r="E45" s="556">
        <v>-415000</v>
      </c>
      <c r="F45" s="147" t="s">
        <v>2169</v>
      </c>
    </row>
    <row r="46" spans="1:6" x14ac:dyDescent="0.2">
      <c r="A46" s="550">
        <v>42458</v>
      </c>
      <c r="B46" s="372" t="s">
        <v>959</v>
      </c>
      <c r="C46" s="134" t="s">
        <v>2173</v>
      </c>
      <c r="D46" s="134" t="s">
        <v>1476</v>
      </c>
      <c r="E46" s="556">
        <v>-1450000</v>
      </c>
      <c r="F46" s="147" t="s">
        <v>2169</v>
      </c>
    </row>
    <row r="47" spans="1:6" x14ac:dyDescent="0.2">
      <c r="A47" s="550">
        <v>42458</v>
      </c>
      <c r="B47" s="373" t="s">
        <v>959</v>
      </c>
      <c r="C47" s="134" t="s">
        <v>2174</v>
      </c>
      <c r="D47" s="134" t="s">
        <v>1476</v>
      </c>
      <c r="E47" s="556">
        <v>-255000</v>
      </c>
      <c r="F47" s="147" t="s">
        <v>2169</v>
      </c>
    </row>
    <row r="48" spans="1:6" x14ac:dyDescent="0.2">
      <c r="A48" s="550">
        <v>42460</v>
      </c>
      <c r="B48" s="268" t="s">
        <v>627</v>
      </c>
      <c r="C48" s="134" t="s">
        <v>2182</v>
      </c>
      <c r="D48" s="134" t="s">
        <v>1476</v>
      </c>
      <c r="E48" s="556">
        <v>-445000</v>
      </c>
      <c r="F48" s="147" t="s">
        <v>2181</v>
      </c>
    </row>
    <row r="49" spans="1:7" x14ac:dyDescent="0.2">
      <c r="A49" s="550">
        <v>42460</v>
      </c>
      <c r="B49" s="372" t="s">
        <v>437</v>
      </c>
      <c r="C49" s="134" t="s">
        <v>2179</v>
      </c>
      <c r="D49" s="134" t="s">
        <v>1476</v>
      </c>
      <c r="E49" s="556">
        <v>-33334</v>
      </c>
      <c r="F49" s="147" t="s">
        <v>2180</v>
      </c>
    </row>
    <row r="50" spans="1:7" x14ac:dyDescent="0.2">
      <c r="A50" s="550">
        <v>42460</v>
      </c>
      <c r="B50" s="372" t="s">
        <v>396</v>
      </c>
      <c r="C50" s="572" t="s">
        <v>2185</v>
      </c>
      <c r="D50" s="134" t="s">
        <v>1476</v>
      </c>
      <c r="E50" s="556">
        <v>-1400000</v>
      </c>
      <c r="F50" s="148" t="s">
        <v>2186</v>
      </c>
    </row>
    <row r="51" spans="1:7" x14ac:dyDescent="0.2">
      <c r="A51" s="550">
        <v>42460</v>
      </c>
      <c r="B51" s="372" t="s">
        <v>1872</v>
      </c>
      <c r="C51" s="572" t="s">
        <v>2184</v>
      </c>
      <c r="D51" s="134" t="s">
        <v>1476</v>
      </c>
      <c r="E51" s="556">
        <v>-333334</v>
      </c>
      <c r="F51" s="148" t="s">
        <v>2187</v>
      </c>
    </row>
    <row r="52" spans="1:7" x14ac:dyDescent="0.2">
      <c r="A52" s="550">
        <v>42461</v>
      </c>
      <c r="B52" s="372" t="s">
        <v>1872</v>
      </c>
      <c r="C52" s="572" t="s">
        <v>2189</v>
      </c>
      <c r="D52" s="134" t="s">
        <v>1476</v>
      </c>
      <c r="E52" s="556">
        <v>-333334</v>
      </c>
      <c r="F52" s="148" t="s">
        <v>2188</v>
      </c>
    </row>
    <row r="53" spans="1:7" x14ac:dyDescent="0.2">
      <c r="A53" s="550">
        <v>42462</v>
      </c>
      <c r="B53" s="372" t="s">
        <v>1479</v>
      </c>
      <c r="C53" s="572" t="s">
        <v>2191</v>
      </c>
      <c r="D53" s="134" t="s">
        <v>1476</v>
      </c>
      <c r="E53" s="556">
        <v>-334000</v>
      </c>
      <c r="F53" s="148" t="s">
        <v>2192</v>
      </c>
    </row>
    <row r="54" spans="1:7" x14ac:dyDescent="0.2">
      <c r="A54" s="550">
        <v>42462</v>
      </c>
      <c r="B54" s="372" t="s">
        <v>1479</v>
      </c>
      <c r="C54" s="572" t="s">
        <v>2193</v>
      </c>
      <c r="D54" s="134" t="s">
        <v>1476</v>
      </c>
      <c r="E54" s="556">
        <v>-2250000</v>
      </c>
      <c r="F54" s="148" t="s">
        <v>2192</v>
      </c>
    </row>
    <row r="55" spans="1:7" x14ac:dyDescent="0.2">
      <c r="A55" s="550">
        <v>42551</v>
      </c>
      <c r="B55" s="372" t="s">
        <v>231</v>
      </c>
      <c r="C55" s="206" t="s">
        <v>2197</v>
      </c>
      <c r="D55" s="134" t="s">
        <v>1476</v>
      </c>
      <c r="E55" s="556">
        <v>-496000</v>
      </c>
      <c r="F55" s="148" t="s">
        <v>2198</v>
      </c>
    </row>
    <row r="56" spans="1:7" x14ac:dyDescent="0.2">
      <c r="A56" s="550">
        <v>42580</v>
      </c>
      <c r="B56" s="372" t="s">
        <v>657</v>
      </c>
      <c r="C56" s="134" t="s">
        <v>2203</v>
      </c>
      <c r="D56" s="134" t="s">
        <v>1476</v>
      </c>
      <c r="E56" s="556">
        <v>-400000</v>
      </c>
      <c r="F56" s="147" t="s">
        <v>2202</v>
      </c>
    </row>
    <row r="57" spans="1:7" x14ac:dyDescent="0.2">
      <c r="A57" s="550">
        <v>42613</v>
      </c>
      <c r="B57" s="372" t="s">
        <v>348</v>
      </c>
      <c r="C57" s="206" t="s">
        <v>2206</v>
      </c>
      <c r="D57" s="134" t="s">
        <v>1476</v>
      </c>
      <c r="E57" s="556">
        <v>-2800000</v>
      </c>
      <c r="F57" s="147" t="s">
        <v>2207</v>
      </c>
    </row>
    <row r="58" spans="1:7" x14ac:dyDescent="0.2">
      <c r="A58" s="550">
        <v>42636</v>
      </c>
      <c r="B58" s="359" t="s">
        <v>348</v>
      </c>
      <c r="C58" s="134" t="s">
        <v>165</v>
      </c>
      <c r="D58" s="147" t="s">
        <v>1280</v>
      </c>
      <c r="E58" s="556">
        <v>1000000</v>
      </c>
      <c r="F58" s="337"/>
    </row>
    <row r="59" spans="1:7" x14ac:dyDescent="0.2">
      <c r="A59" s="550">
        <v>42636</v>
      </c>
      <c r="B59" s="359" t="s">
        <v>1876</v>
      </c>
      <c r="C59" s="134" t="s">
        <v>165</v>
      </c>
      <c r="D59" s="147" t="s">
        <v>1280</v>
      </c>
      <c r="E59" s="556">
        <v>1000000</v>
      </c>
      <c r="F59" s="337"/>
      <c r="G59" s="353"/>
    </row>
    <row r="60" spans="1:7" x14ac:dyDescent="0.2">
      <c r="A60" s="550">
        <v>42636</v>
      </c>
      <c r="B60" s="359" t="s">
        <v>1124</v>
      </c>
      <c r="C60" s="134" t="s">
        <v>165</v>
      </c>
      <c r="D60" s="147" t="s">
        <v>1280</v>
      </c>
      <c r="E60" s="556">
        <v>1000000</v>
      </c>
      <c r="F60" s="337"/>
      <c r="G60" s="353"/>
    </row>
    <row r="61" spans="1:7" x14ac:dyDescent="0.2">
      <c r="A61" s="550">
        <v>42636</v>
      </c>
      <c r="B61" s="359" t="s">
        <v>657</v>
      </c>
      <c r="C61" s="134" t="s">
        <v>165</v>
      </c>
      <c r="D61" s="147" t="s">
        <v>1280</v>
      </c>
      <c r="E61" s="556">
        <v>1000000</v>
      </c>
      <c r="F61" s="337"/>
      <c r="G61" s="337"/>
    </row>
    <row r="62" spans="1:7" x14ac:dyDescent="0.2">
      <c r="A62" s="549">
        <v>42636</v>
      </c>
      <c r="B62" s="572" t="s">
        <v>655</v>
      </c>
      <c r="C62" s="134" t="s">
        <v>165</v>
      </c>
      <c r="D62" s="147" t="s">
        <v>1280</v>
      </c>
      <c r="E62" s="556">
        <v>1000000</v>
      </c>
      <c r="F62" s="337"/>
      <c r="G62" s="337"/>
    </row>
    <row r="63" spans="1:7" x14ac:dyDescent="0.2">
      <c r="A63" s="549">
        <v>42636</v>
      </c>
      <c r="B63" s="572" t="s">
        <v>1479</v>
      </c>
      <c r="C63" s="134" t="s">
        <v>165</v>
      </c>
      <c r="D63" s="147" t="s">
        <v>1280</v>
      </c>
      <c r="E63" s="556">
        <v>1000000</v>
      </c>
      <c r="F63" s="337"/>
      <c r="G63" s="337"/>
    </row>
    <row r="64" spans="1:7" x14ac:dyDescent="0.2">
      <c r="A64" s="549">
        <v>42636</v>
      </c>
      <c r="B64" s="572" t="s">
        <v>396</v>
      </c>
      <c r="C64" s="134" t="s">
        <v>165</v>
      </c>
      <c r="D64" s="147" t="s">
        <v>1280</v>
      </c>
      <c r="E64" s="556">
        <v>1000000</v>
      </c>
      <c r="F64" s="337"/>
      <c r="G64" s="337"/>
    </row>
    <row r="65" spans="1:7" x14ac:dyDescent="0.2">
      <c r="A65" s="549">
        <v>42636</v>
      </c>
      <c r="B65" s="572" t="s">
        <v>1290</v>
      </c>
      <c r="C65" s="134" t="s">
        <v>165</v>
      </c>
      <c r="D65" s="147" t="s">
        <v>1280</v>
      </c>
      <c r="E65" s="556">
        <v>1000000</v>
      </c>
      <c r="F65" s="337"/>
      <c r="G65" s="337"/>
    </row>
    <row r="66" spans="1:7" x14ac:dyDescent="0.2">
      <c r="A66" s="549">
        <v>42636</v>
      </c>
      <c r="B66" s="572" t="str">
        <f>Cobb!$Y$2</f>
        <v>Gateway</v>
      </c>
      <c r="C66" s="134" t="s">
        <v>165</v>
      </c>
      <c r="D66" s="147" t="s">
        <v>1280</v>
      </c>
      <c r="E66" s="556">
        <v>1000000</v>
      </c>
      <c r="F66" s="337"/>
      <c r="G66" s="337"/>
    </row>
    <row r="67" spans="1:7" x14ac:dyDescent="0.2">
      <c r="A67" s="549">
        <v>42636</v>
      </c>
      <c r="B67" s="572" t="s">
        <v>1872</v>
      </c>
      <c r="C67" s="134" t="s">
        <v>165</v>
      </c>
      <c r="D67" s="147" t="s">
        <v>1280</v>
      </c>
      <c r="E67" s="556">
        <v>1000000</v>
      </c>
      <c r="F67" s="337"/>
      <c r="G67" s="337"/>
    </row>
    <row r="68" spans="1:7" x14ac:dyDescent="0.2">
      <c r="A68" s="549">
        <v>42636</v>
      </c>
      <c r="B68" s="572" t="s">
        <v>456</v>
      </c>
      <c r="C68" s="134" t="s">
        <v>165</v>
      </c>
      <c r="D68" s="147" t="s">
        <v>1280</v>
      </c>
      <c r="E68" s="556">
        <v>1000000</v>
      </c>
      <c r="F68" s="337"/>
      <c r="G68" s="337"/>
    </row>
    <row r="69" spans="1:7" x14ac:dyDescent="0.2">
      <c r="A69" s="549">
        <v>42636</v>
      </c>
      <c r="B69" s="572" t="s">
        <v>566</v>
      </c>
      <c r="C69" s="134" t="s">
        <v>165</v>
      </c>
      <c r="D69" s="147" t="s">
        <v>1280</v>
      </c>
      <c r="E69" s="556">
        <v>1000000</v>
      </c>
      <c r="F69" s="337"/>
      <c r="G69" s="337"/>
    </row>
    <row r="70" spans="1:7" x14ac:dyDescent="0.2">
      <c r="A70" s="549">
        <v>42636</v>
      </c>
      <c r="B70" s="572" t="s">
        <v>231</v>
      </c>
      <c r="C70" s="134" t="s">
        <v>165</v>
      </c>
      <c r="D70" s="147" t="s">
        <v>1280</v>
      </c>
      <c r="E70" s="556">
        <v>1000000</v>
      </c>
      <c r="F70" s="337"/>
      <c r="G70" s="337"/>
    </row>
    <row r="71" spans="1:7" x14ac:dyDescent="0.2">
      <c r="A71" s="549">
        <v>42636</v>
      </c>
      <c r="B71" s="572" t="s">
        <v>406</v>
      </c>
      <c r="C71" s="134" t="s">
        <v>165</v>
      </c>
      <c r="D71" s="147" t="s">
        <v>1280</v>
      </c>
      <c r="E71" s="556">
        <v>1000000</v>
      </c>
      <c r="F71" s="337"/>
      <c r="G71" s="337"/>
    </row>
    <row r="72" spans="1:7" x14ac:dyDescent="0.2">
      <c r="A72" s="549">
        <v>42636</v>
      </c>
      <c r="B72" s="572" t="s">
        <v>468</v>
      </c>
      <c r="C72" s="134" t="s">
        <v>165</v>
      </c>
      <c r="D72" s="147" t="s">
        <v>1280</v>
      </c>
      <c r="E72" s="556">
        <v>1000000</v>
      </c>
      <c r="F72" s="337"/>
      <c r="G72" s="337"/>
    </row>
    <row r="73" spans="1:7" x14ac:dyDescent="0.2">
      <c r="A73" s="549">
        <v>42643</v>
      </c>
      <c r="B73" s="572" t="str">
        <f>Cobb!$S$2</f>
        <v>Waikiki</v>
      </c>
      <c r="C73" s="572" t="s">
        <v>2908</v>
      </c>
      <c r="D73" s="134" t="s">
        <v>1476</v>
      </c>
      <c r="E73" s="557">
        <v>-5000000</v>
      </c>
      <c r="F73" s="375"/>
      <c r="G73" s="337"/>
    </row>
    <row r="74" spans="1:7" x14ac:dyDescent="0.2">
      <c r="A74" s="549">
        <v>42644</v>
      </c>
      <c r="B74" s="572" t="str">
        <f>Cobb!$G$2</f>
        <v>Alaska</v>
      </c>
      <c r="C74" s="134" t="s">
        <v>165</v>
      </c>
      <c r="D74" s="147" t="s">
        <v>1491</v>
      </c>
      <c r="E74" s="556">
        <v>4000000</v>
      </c>
      <c r="F74" s="147" t="s">
        <v>1493</v>
      </c>
      <c r="G74" s="337"/>
    </row>
    <row r="75" spans="1:7" x14ac:dyDescent="0.2">
      <c r="A75" s="549">
        <v>42644</v>
      </c>
      <c r="B75" s="572" t="str">
        <f>Cobb!$G$2</f>
        <v>Alaska</v>
      </c>
      <c r="C75" s="134" t="s">
        <v>45</v>
      </c>
      <c r="D75" s="147" t="s">
        <v>1492</v>
      </c>
      <c r="E75" s="556">
        <v>50000000</v>
      </c>
      <c r="F75" s="148"/>
      <c r="G75" s="337"/>
    </row>
    <row r="76" spans="1:7" x14ac:dyDescent="0.2">
      <c r="A76" s="549">
        <v>42644</v>
      </c>
      <c r="B76" s="572" t="s">
        <v>348</v>
      </c>
      <c r="C76" s="572" t="s">
        <v>604</v>
      </c>
      <c r="D76" s="147" t="s">
        <v>2213</v>
      </c>
      <c r="E76" s="557">
        <v>32404369</v>
      </c>
      <c r="F76" s="337"/>
      <c r="G76" s="337"/>
    </row>
    <row r="77" spans="1:7" x14ac:dyDescent="0.2">
      <c r="A77" s="549">
        <v>42644</v>
      </c>
      <c r="B77" s="572" t="s">
        <v>348</v>
      </c>
      <c r="C77" s="572" t="s">
        <v>2060</v>
      </c>
      <c r="D77" s="429" t="s">
        <v>1476</v>
      </c>
      <c r="E77" s="556">
        <v>-100000</v>
      </c>
      <c r="F77" s="337"/>
      <c r="G77" s="337"/>
    </row>
    <row r="78" spans="1:7" x14ac:dyDescent="0.2">
      <c r="A78" s="549">
        <v>42644</v>
      </c>
      <c r="B78" s="572" t="s">
        <v>348</v>
      </c>
      <c r="C78" s="572" t="s">
        <v>2246</v>
      </c>
      <c r="D78" s="429" t="s">
        <v>1476</v>
      </c>
      <c r="E78" s="556">
        <v>-2850000</v>
      </c>
      <c r="F78" s="337"/>
      <c r="G78" s="337"/>
    </row>
    <row r="79" spans="1:7" x14ac:dyDescent="0.2">
      <c r="A79" s="549">
        <v>42644</v>
      </c>
      <c r="B79" s="572" t="s">
        <v>348</v>
      </c>
      <c r="C79" s="572" t="s">
        <v>2062</v>
      </c>
      <c r="D79" s="429" t="s">
        <v>1476</v>
      </c>
      <c r="E79" s="556">
        <v>-100000</v>
      </c>
      <c r="F79" s="337"/>
      <c r="G79" s="337"/>
    </row>
    <row r="80" spans="1:7" x14ac:dyDescent="0.2">
      <c r="A80" s="549">
        <v>42644</v>
      </c>
      <c r="B80" s="572" t="s">
        <v>348</v>
      </c>
      <c r="C80" s="572" t="s">
        <v>2258</v>
      </c>
      <c r="D80" s="429" t="s">
        <v>1476</v>
      </c>
      <c r="E80" s="556">
        <v>-400000</v>
      </c>
      <c r="F80" s="337"/>
      <c r="G80" s="337"/>
    </row>
    <row r="81" spans="1:7" x14ac:dyDescent="0.2">
      <c r="A81" s="549">
        <v>42644</v>
      </c>
      <c r="B81" s="572" t="s">
        <v>348</v>
      </c>
      <c r="C81" s="572" t="s">
        <v>2259</v>
      </c>
      <c r="D81" s="429" t="s">
        <v>1476</v>
      </c>
      <c r="E81" s="556">
        <v>-3336000</v>
      </c>
      <c r="F81" s="337"/>
      <c r="G81" s="337"/>
    </row>
    <row r="82" spans="1:7" x14ac:dyDescent="0.2">
      <c r="A82" s="549">
        <v>42644</v>
      </c>
      <c r="B82" s="572" t="s">
        <v>348</v>
      </c>
      <c r="C82" s="572" t="s">
        <v>2260</v>
      </c>
      <c r="D82" s="429" t="s">
        <v>1476</v>
      </c>
      <c r="E82" s="556">
        <v>-1600000</v>
      </c>
      <c r="F82" s="337"/>
      <c r="G82" s="337"/>
    </row>
    <row r="83" spans="1:7" x14ac:dyDescent="0.2">
      <c r="A83" s="549">
        <v>42644</v>
      </c>
      <c r="B83" s="572" t="s">
        <v>348</v>
      </c>
      <c r="C83" s="572" t="s">
        <v>2247</v>
      </c>
      <c r="D83" s="429" t="s">
        <v>1476</v>
      </c>
      <c r="E83" s="556">
        <v>-2500000</v>
      </c>
      <c r="F83" s="337"/>
      <c r="G83" s="337"/>
    </row>
    <row r="84" spans="1:7" x14ac:dyDescent="0.2">
      <c r="A84" s="549">
        <v>42644</v>
      </c>
      <c r="B84" s="572" t="s">
        <v>348</v>
      </c>
      <c r="C84" s="572" t="s">
        <v>2261</v>
      </c>
      <c r="D84" s="429" t="s">
        <v>1476</v>
      </c>
      <c r="E84" s="556">
        <v>-200000</v>
      </c>
      <c r="F84" s="337"/>
      <c r="G84" s="337"/>
    </row>
    <row r="85" spans="1:7" x14ac:dyDescent="0.2">
      <c r="A85" s="549">
        <v>42644</v>
      </c>
      <c r="B85" s="572" t="s">
        <v>348</v>
      </c>
      <c r="C85" s="572" t="s">
        <v>2262</v>
      </c>
      <c r="D85" s="429" t="s">
        <v>1476</v>
      </c>
      <c r="E85" s="556">
        <v>-2800000</v>
      </c>
      <c r="F85" s="337"/>
      <c r="G85" s="337"/>
    </row>
    <row r="86" spans="1:7" x14ac:dyDescent="0.2">
      <c r="A86" s="549">
        <v>42644</v>
      </c>
      <c r="B86" s="572" t="s">
        <v>348</v>
      </c>
      <c r="C86" s="572" t="s">
        <v>2061</v>
      </c>
      <c r="D86" s="429" t="s">
        <v>1476</v>
      </c>
      <c r="E86" s="556">
        <v>-100000</v>
      </c>
      <c r="F86" s="337"/>
      <c r="G86" s="337"/>
    </row>
    <row r="87" spans="1:7" x14ac:dyDescent="0.2">
      <c r="A87" s="549">
        <v>42644</v>
      </c>
      <c r="B87" s="572" t="s">
        <v>348</v>
      </c>
      <c r="C87" s="572" t="s">
        <v>2248</v>
      </c>
      <c r="D87" s="429" t="s">
        <v>1476</v>
      </c>
      <c r="E87" s="556">
        <v>-200000</v>
      </c>
      <c r="F87" s="337"/>
      <c r="G87" s="337"/>
    </row>
    <row r="88" spans="1:7" x14ac:dyDescent="0.2">
      <c r="A88" s="549">
        <v>42644</v>
      </c>
      <c r="B88" s="572" t="s">
        <v>348</v>
      </c>
      <c r="C88" s="572" t="s">
        <v>2249</v>
      </c>
      <c r="D88" s="429" t="s">
        <v>1476</v>
      </c>
      <c r="E88" s="556">
        <v>-200000</v>
      </c>
      <c r="F88" s="337"/>
      <c r="G88" s="337"/>
    </row>
    <row r="89" spans="1:7" x14ac:dyDescent="0.2">
      <c r="A89" s="549">
        <v>42644</v>
      </c>
      <c r="B89" s="572" t="s">
        <v>348</v>
      </c>
      <c r="C89" s="572" t="s">
        <v>2250</v>
      </c>
      <c r="D89" s="429" t="s">
        <v>1476</v>
      </c>
      <c r="E89" s="556">
        <v>-300000</v>
      </c>
      <c r="F89" s="337"/>
      <c r="G89" s="337"/>
    </row>
    <row r="90" spans="1:7" x14ac:dyDescent="0.2">
      <c r="A90" s="549">
        <v>42644</v>
      </c>
      <c r="B90" s="572" t="s">
        <v>348</v>
      </c>
      <c r="C90" s="572" t="s">
        <v>2251</v>
      </c>
      <c r="D90" s="429" t="s">
        <v>1476</v>
      </c>
      <c r="E90" s="556">
        <v>-100000</v>
      </c>
      <c r="F90" s="337"/>
      <c r="G90" s="337"/>
    </row>
    <row r="91" spans="1:7" x14ac:dyDescent="0.2">
      <c r="A91" s="549">
        <v>42644</v>
      </c>
      <c r="B91" s="572" t="s">
        <v>348</v>
      </c>
      <c r="C91" s="572" t="s">
        <v>2252</v>
      </c>
      <c r="D91" s="429" t="s">
        <v>1476</v>
      </c>
      <c r="E91" s="556">
        <v>-4845000</v>
      </c>
      <c r="F91" s="337"/>
      <c r="G91" s="337"/>
    </row>
    <row r="92" spans="1:7" x14ac:dyDescent="0.2">
      <c r="A92" s="549">
        <v>42644</v>
      </c>
      <c r="B92" s="572" t="s">
        <v>348</v>
      </c>
      <c r="C92" s="572" t="s">
        <v>2265</v>
      </c>
      <c r="D92" s="429" t="s">
        <v>1476</v>
      </c>
      <c r="E92" s="556">
        <v>-2800000</v>
      </c>
      <c r="F92" s="337"/>
      <c r="G92" s="337"/>
    </row>
    <row r="93" spans="1:7" x14ac:dyDescent="0.2">
      <c r="A93" s="549">
        <v>42644</v>
      </c>
      <c r="B93" s="572" t="s">
        <v>348</v>
      </c>
      <c r="C93" s="572" t="s">
        <v>2253</v>
      </c>
      <c r="D93" s="429" t="s">
        <v>1476</v>
      </c>
      <c r="E93" s="556">
        <v>-400000</v>
      </c>
      <c r="F93" s="337"/>
      <c r="G93" s="337"/>
    </row>
    <row r="94" spans="1:7" x14ac:dyDescent="0.2">
      <c r="A94" s="549">
        <v>42644</v>
      </c>
      <c r="B94" s="572" t="s">
        <v>348</v>
      </c>
      <c r="C94" s="572" t="s">
        <v>2254</v>
      </c>
      <c r="D94" s="429" t="s">
        <v>1476</v>
      </c>
      <c r="E94" s="556">
        <v>-4107000</v>
      </c>
      <c r="F94" s="337"/>
      <c r="G94" s="337"/>
    </row>
    <row r="95" spans="1:7" x14ac:dyDescent="0.2">
      <c r="A95" s="549">
        <v>42644</v>
      </c>
      <c r="B95" s="572" t="s">
        <v>348</v>
      </c>
      <c r="C95" s="572" t="s">
        <v>2255</v>
      </c>
      <c r="D95" s="429" t="s">
        <v>1476</v>
      </c>
      <c r="E95" s="556">
        <v>-300000</v>
      </c>
      <c r="F95" s="337"/>
      <c r="G95" s="337"/>
    </row>
    <row r="96" spans="1:7" x14ac:dyDescent="0.2">
      <c r="A96" s="549">
        <v>42644</v>
      </c>
      <c r="B96" s="572" t="s">
        <v>348</v>
      </c>
      <c r="C96" s="572" t="s">
        <v>2268</v>
      </c>
      <c r="D96" s="429" t="s">
        <v>1476</v>
      </c>
      <c r="E96" s="556">
        <v>-925000</v>
      </c>
      <c r="F96" s="337"/>
      <c r="G96" s="337"/>
    </row>
    <row r="97" spans="1:7" x14ac:dyDescent="0.2">
      <c r="A97" s="549">
        <v>42644</v>
      </c>
      <c r="B97" s="572" t="s">
        <v>348</v>
      </c>
      <c r="C97" s="572" t="s">
        <v>2269</v>
      </c>
      <c r="D97" s="429" t="s">
        <v>1476</v>
      </c>
      <c r="E97" s="556">
        <v>-200000</v>
      </c>
      <c r="F97" s="337"/>
      <c r="G97" s="337"/>
    </row>
    <row r="98" spans="1:7" x14ac:dyDescent="0.2">
      <c r="A98" s="549">
        <v>42644</v>
      </c>
      <c r="B98" s="572" t="s">
        <v>348</v>
      </c>
      <c r="C98" s="572" t="s">
        <v>2256</v>
      </c>
      <c r="D98" s="429" t="s">
        <v>1476</v>
      </c>
      <c r="E98" s="556">
        <v>-300000</v>
      </c>
      <c r="F98" s="337"/>
      <c r="G98" s="337"/>
    </row>
    <row r="99" spans="1:7" x14ac:dyDescent="0.2">
      <c r="A99" s="549">
        <v>42644</v>
      </c>
      <c r="B99" s="572" t="s">
        <v>348</v>
      </c>
      <c r="C99" s="572" t="s">
        <v>2270</v>
      </c>
      <c r="D99" s="429" t="s">
        <v>1476</v>
      </c>
      <c r="E99" s="556">
        <v>-200000</v>
      </c>
      <c r="F99" s="337"/>
      <c r="G99" s="337"/>
    </row>
    <row r="100" spans="1:7" x14ac:dyDescent="0.2">
      <c r="A100" s="549">
        <v>42644</v>
      </c>
      <c r="B100" s="572" t="s">
        <v>348</v>
      </c>
      <c r="C100" s="572" t="s">
        <v>2257</v>
      </c>
      <c r="D100" s="429" t="s">
        <v>1476</v>
      </c>
      <c r="E100" s="556">
        <v>-300000</v>
      </c>
      <c r="F100" s="337"/>
      <c r="G100" s="337"/>
    </row>
    <row r="101" spans="1:7" x14ac:dyDescent="0.2">
      <c r="A101" s="549">
        <v>42644</v>
      </c>
      <c r="B101" s="572" t="s">
        <v>348</v>
      </c>
      <c r="C101" s="572" t="s">
        <v>2215</v>
      </c>
      <c r="D101" s="134" t="s">
        <v>1476</v>
      </c>
      <c r="E101" s="556">
        <v>-250000</v>
      </c>
      <c r="F101" s="147" t="s">
        <v>2216</v>
      </c>
      <c r="G101" s="337"/>
    </row>
    <row r="102" spans="1:7" x14ac:dyDescent="0.2">
      <c r="A102" s="549">
        <v>42644</v>
      </c>
      <c r="B102" s="572" t="s">
        <v>348</v>
      </c>
      <c r="C102" s="572" t="s">
        <v>2217</v>
      </c>
      <c r="D102" s="134" t="s">
        <v>1476</v>
      </c>
      <c r="E102" s="556">
        <v>-425000</v>
      </c>
      <c r="F102" s="147" t="s">
        <v>2216</v>
      </c>
      <c r="G102" s="337"/>
    </row>
    <row r="103" spans="1:7" x14ac:dyDescent="0.2">
      <c r="A103" s="549">
        <v>42644</v>
      </c>
      <c r="B103" s="268" t="s">
        <v>348</v>
      </c>
      <c r="C103" s="572" t="s">
        <v>2218</v>
      </c>
      <c r="D103" s="134" t="s">
        <v>1476</v>
      </c>
      <c r="E103" s="556">
        <v>-635000</v>
      </c>
      <c r="F103" s="147" t="s">
        <v>2216</v>
      </c>
      <c r="G103" s="337"/>
    </row>
    <row r="104" spans="1:7" x14ac:dyDescent="0.2">
      <c r="A104" s="549">
        <v>42644</v>
      </c>
      <c r="B104" s="427" t="s">
        <v>348</v>
      </c>
      <c r="C104" s="572" t="s">
        <v>2643</v>
      </c>
      <c r="D104" s="429" t="s">
        <v>1476</v>
      </c>
      <c r="E104" s="556">
        <v>-100000</v>
      </c>
      <c r="F104" s="337"/>
      <c r="G104" s="337"/>
    </row>
    <row r="105" spans="1:7" x14ac:dyDescent="0.2">
      <c r="A105" s="549">
        <v>42644</v>
      </c>
      <c r="B105" s="268" t="s">
        <v>627</v>
      </c>
      <c r="C105" s="134" t="s">
        <v>165</v>
      </c>
      <c r="D105" s="147" t="s">
        <v>1491</v>
      </c>
      <c r="E105" s="556">
        <v>1500000</v>
      </c>
      <c r="F105" s="147" t="s">
        <v>1494</v>
      </c>
      <c r="G105" s="337"/>
    </row>
    <row r="106" spans="1:7" x14ac:dyDescent="0.2">
      <c r="A106" s="549">
        <v>42644</v>
      </c>
      <c r="B106" s="268" t="s">
        <v>627</v>
      </c>
      <c r="C106" s="134" t="s">
        <v>45</v>
      </c>
      <c r="D106" s="147" t="s">
        <v>1492</v>
      </c>
      <c r="E106" s="556">
        <v>50000000</v>
      </c>
      <c r="F106" s="147"/>
      <c r="G106" s="337"/>
    </row>
    <row r="107" spans="1:7" x14ac:dyDescent="0.2">
      <c r="A107" s="549">
        <v>42644</v>
      </c>
      <c r="B107" s="268" t="s">
        <v>627</v>
      </c>
      <c r="C107" s="572" t="s">
        <v>604</v>
      </c>
      <c r="D107" s="147" t="s">
        <v>2213</v>
      </c>
      <c r="E107" s="557">
        <v>43869384</v>
      </c>
      <c r="F107" s="337"/>
      <c r="G107" s="337"/>
    </row>
    <row r="108" spans="1:7" x14ac:dyDescent="0.2">
      <c r="A108" s="549">
        <v>42644</v>
      </c>
      <c r="B108" s="268" t="s">
        <v>627</v>
      </c>
      <c r="C108" s="572" t="s">
        <v>2741</v>
      </c>
      <c r="D108" s="429" t="s">
        <v>1476</v>
      </c>
      <c r="E108" s="556">
        <v>-2800000</v>
      </c>
      <c r="F108" s="337"/>
      <c r="G108" s="337"/>
    </row>
    <row r="109" spans="1:7" x14ac:dyDescent="0.2">
      <c r="A109" s="549">
        <v>42644</v>
      </c>
      <c r="B109" s="268" t="s">
        <v>627</v>
      </c>
      <c r="C109" s="572" t="s">
        <v>2742</v>
      </c>
      <c r="D109" s="429" t="s">
        <v>1476</v>
      </c>
      <c r="E109" s="556">
        <v>-3281260</v>
      </c>
      <c r="F109" s="337"/>
      <c r="G109" s="337"/>
    </row>
    <row r="110" spans="1:7" x14ac:dyDescent="0.2">
      <c r="A110" s="549">
        <v>42644</v>
      </c>
      <c r="B110" s="268" t="s">
        <v>627</v>
      </c>
      <c r="C110" s="572" t="s">
        <v>2743</v>
      </c>
      <c r="D110" s="429" t="s">
        <v>1476</v>
      </c>
      <c r="E110" s="556">
        <v>-2800000</v>
      </c>
      <c r="F110" s="337"/>
      <c r="G110" s="337"/>
    </row>
    <row r="111" spans="1:7" x14ac:dyDescent="0.2">
      <c r="A111" s="549">
        <v>42644</v>
      </c>
      <c r="B111" s="268" t="s">
        <v>627</v>
      </c>
      <c r="C111" s="572" t="s">
        <v>2745</v>
      </c>
      <c r="D111" s="429" t="s">
        <v>1476</v>
      </c>
      <c r="E111" s="556">
        <v>-2350000</v>
      </c>
      <c r="F111" s="337"/>
      <c r="G111" s="337"/>
    </row>
    <row r="112" spans="1:7" x14ac:dyDescent="0.2">
      <c r="A112" s="549">
        <v>42644</v>
      </c>
      <c r="B112" s="268" t="s">
        <v>627</v>
      </c>
      <c r="C112" s="572" t="s">
        <v>2731</v>
      </c>
      <c r="D112" s="429" t="s">
        <v>1476</v>
      </c>
      <c r="E112" s="556">
        <v>-300000</v>
      </c>
      <c r="F112" s="337"/>
      <c r="G112" s="337"/>
    </row>
    <row r="113" spans="1:7" x14ac:dyDescent="0.2">
      <c r="A113" s="549">
        <v>42644</v>
      </c>
      <c r="B113" s="268" t="s">
        <v>627</v>
      </c>
      <c r="C113" s="572" t="s">
        <v>2747</v>
      </c>
      <c r="D113" s="429" t="s">
        <v>1476</v>
      </c>
      <c r="E113" s="556">
        <v>-300000</v>
      </c>
      <c r="F113" s="337"/>
      <c r="G113" s="337"/>
    </row>
    <row r="114" spans="1:7" x14ac:dyDescent="0.2">
      <c r="A114" s="549">
        <v>42644</v>
      </c>
      <c r="B114" s="268" t="s">
        <v>627</v>
      </c>
      <c r="C114" s="572" t="s">
        <v>2749</v>
      </c>
      <c r="D114" s="429" t="s">
        <v>1476</v>
      </c>
      <c r="E114" s="556">
        <v>-300000</v>
      </c>
      <c r="F114" s="337"/>
      <c r="G114" s="337"/>
    </row>
    <row r="115" spans="1:7" x14ac:dyDescent="0.2">
      <c r="A115" s="549">
        <v>42644</v>
      </c>
      <c r="B115" s="268" t="s">
        <v>627</v>
      </c>
      <c r="C115" s="572" t="s">
        <v>2732</v>
      </c>
      <c r="D115" s="429" t="s">
        <v>1476</v>
      </c>
      <c r="E115" s="556">
        <v>-200000</v>
      </c>
      <c r="F115" s="337"/>
      <c r="G115" s="337"/>
    </row>
    <row r="116" spans="1:7" x14ac:dyDescent="0.2">
      <c r="A116" s="549">
        <v>42644</v>
      </c>
      <c r="B116" s="572" t="s">
        <v>627</v>
      </c>
      <c r="C116" s="572" t="s">
        <v>2750</v>
      </c>
      <c r="D116" s="429" t="s">
        <v>1476</v>
      </c>
      <c r="E116" s="556">
        <v>-3150000</v>
      </c>
      <c r="F116" s="337"/>
      <c r="G116" s="337"/>
    </row>
    <row r="117" spans="1:7" x14ac:dyDescent="0.2">
      <c r="A117" s="549">
        <v>42644</v>
      </c>
      <c r="B117" s="268" t="s">
        <v>627</v>
      </c>
      <c r="C117" s="572" t="s">
        <v>2751</v>
      </c>
      <c r="D117" s="429" t="s">
        <v>1476</v>
      </c>
      <c r="E117" s="556">
        <v>-1208000</v>
      </c>
      <c r="F117" s="337"/>
      <c r="G117" s="337"/>
    </row>
    <row r="118" spans="1:7" x14ac:dyDescent="0.2">
      <c r="A118" s="549">
        <v>42644</v>
      </c>
      <c r="B118" s="268" t="s">
        <v>627</v>
      </c>
      <c r="C118" s="572" t="s">
        <v>1627</v>
      </c>
      <c r="D118" s="429" t="s">
        <v>1476</v>
      </c>
      <c r="E118" s="556">
        <v>-100000</v>
      </c>
      <c r="F118" s="337"/>
      <c r="G118" s="337"/>
    </row>
    <row r="119" spans="1:7" x14ac:dyDescent="0.2">
      <c r="A119" s="549">
        <v>42644</v>
      </c>
      <c r="B119" s="268" t="s">
        <v>627</v>
      </c>
      <c r="C119" s="572" t="s">
        <v>2735</v>
      </c>
      <c r="D119" s="429" t="s">
        <v>1476</v>
      </c>
      <c r="E119" s="556">
        <v>-300000</v>
      </c>
      <c r="F119" s="337"/>
      <c r="G119" s="337"/>
    </row>
    <row r="120" spans="1:7" x14ac:dyDescent="0.2">
      <c r="A120" s="549">
        <v>42644</v>
      </c>
      <c r="B120" s="268" t="s">
        <v>627</v>
      </c>
      <c r="C120" s="572" t="s">
        <v>2753</v>
      </c>
      <c r="D120" s="429" t="s">
        <v>1476</v>
      </c>
      <c r="E120" s="556">
        <v>-300000</v>
      </c>
      <c r="F120" s="337"/>
      <c r="G120" s="337"/>
    </row>
    <row r="121" spans="1:7" x14ac:dyDescent="0.2">
      <c r="A121" s="549">
        <v>42644</v>
      </c>
      <c r="B121" s="268" t="s">
        <v>627</v>
      </c>
      <c r="C121" s="572" t="s">
        <v>2754</v>
      </c>
      <c r="D121" s="429" t="s">
        <v>1476</v>
      </c>
      <c r="E121" s="556">
        <v>-400000</v>
      </c>
      <c r="F121" s="337"/>
      <c r="G121" s="337"/>
    </row>
    <row r="122" spans="1:7" x14ac:dyDescent="0.2">
      <c r="A122" s="549">
        <v>42644</v>
      </c>
      <c r="B122" s="268" t="s">
        <v>627</v>
      </c>
      <c r="C122" s="572" t="s">
        <v>2739</v>
      </c>
      <c r="D122" s="429" t="s">
        <v>1476</v>
      </c>
      <c r="E122" s="556">
        <v>-551250</v>
      </c>
      <c r="F122" s="337"/>
      <c r="G122" s="337"/>
    </row>
    <row r="123" spans="1:7" x14ac:dyDescent="0.2">
      <c r="A123" s="549">
        <v>42644</v>
      </c>
      <c r="B123" s="268" t="s">
        <v>627</v>
      </c>
      <c r="C123" s="572" t="s">
        <v>2740</v>
      </c>
      <c r="D123" s="429" t="s">
        <v>1476</v>
      </c>
      <c r="E123" s="556">
        <v>-2800000</v>
      </c>
      <c r="F123" s="337"/>
      <c r="G123" s="337"/>
    </row>
    <row r="124" spans="1:7" x14ac:dyDescent="0.2">
      <c r="A124" s="549">
        <v>42644</v>
      </c>
      <c r="B124" s="427" t="s">
        <v>627</v>
      </c>
      <c r="C124" s="572" t="s">
        <v>2803</v>
      </c>
      <c r="D124" s="429" t="s">
        <v>1476</v>
      </c>
      <c r="E124" s="556">
        <v>-725000</v>
      </c>
      <c r="F124" s="430" t="s">
        <v>3452</v>
      </c>
      <c r="G124" s="337"/>
    </row>
    <row r="125" spans="1:7" x14ac:dyDescent="0.2">
      <c r="A125" s="549">
        <v>42644</v>
      </c>
      <c r="B125" s="268" t="s">
        <v>1876</v>
      </c>
      <c r="C125" s="134" t="s">
        <v>45</v>
      </c>
      <c r="D125" s="147" t="s">
        <v>1492</v>
      </c>
      <c r="E125" s="556">
        <v>50000000</v>
      </c>
      <c r="F125" s="147"/>
      <c r="G125" s="337"/>
    </row>
    <row r="126" spans="1:7" x14ac:dyDescent="0.2">
      <c r="A126" s="549">
        <v>42644</v>
      </c>
      <c r="B126" s="268" t="s">
        <v>1876</v>
      </c>
      <c r="C126" s="572" t="s">
        <v>604</v>
      </c>
      <c r="D126" s="147" t="s">
        <v>2213</v>
      </c>
      <c r="E126" s="557">
        <v>592396</v>
      </c>
      <c r="F126" s="337"/>
      <c r="G126" s="337"/>
    </row>
    <row r="127" spans="1:7" x14ac:dyDescent="0.2">
      <c r="A127" s="549">
        <v>42644</v>
      </c>
      <c r="B127" s="572" t="s">
        <v>1876</v>
      </c>
      <c r="C127" s="572" t="s">
        <v>2367</v>
      </c>
      <c r="D127" s="429" t="s">
        <v>1476</v>
      </c>
      <c r="E127" s="556">
        <v>-372751</v>
      </c>
      <c r="F127" s="337"/>
      <c r="G127" s="337"/>
    </row>
    <row r="128" spans="1:7" x14ac:dyDescent="0.2">
      <c r="A128" s="549">
        <v>42644</v>
      </c>
      <c r="B128" s="268" t="s">
        <v>1876</v>
      </c>
      <c r="C128" s="572" t="s">
        <v>2360</v>
      </c>
      <c r="D128" s="429" t="s">
        <v>1476</v>
      </c>
      <c r="E128" s="556">
        <v>-400000</v>
      </c>
      <c r="F128" s="337"/>
      <c r="G128" s="337"/>
    </row>
    <row r="129" spans="1:7" x14ac:dyDescent="0.2">
      <c r="A129" s="549">
        <v>42644</v>
      </c>
      <c r="B129" s="268" t="s">
        <v>1876</v>
      </c>
      <c r="C129" s="572" t="s">
        <v>2368</v>
      </c>
      <c r="D129" s="429" t="s">
        <v>1476</v>
      </c>
      <c r="E129" s="556">
        <v>-400000</v>
      </c>
      <c r="F129" s="337"/>
      <c r="G129" s="337"/>
    </row>
    <row r="130" spans="1:7" x14ac:dyDescent="0.2">
      <c r="A130" s="549">
        <v>42644</v>
      </c>
      <c r="B130" s="359" t="s">
        <v>1876</v>
      </c>
      <c r="C130" s="572" t="s">
        <v>2369</v>
      </c>
      <c r="D130" s="429" t="s">
        <v>1476</v>
      </c>
      <c r="E130" s="556">
        <v>-1396000</v>
      </c>
      <c r="F130" s="337"/>
      <c r="G130" s="337"/>
    </row>
    <row r="131" spans="1:7" x14ac:dyDescent="0.2">
      <c r="A131" s="549">
        <v>42644</v>
      </c>
      <c r="B131" s="359" t="s">
        <v>1876</v>
      </c>
      <c r="C131" s="572" t="s">
        <v>2371</v>
      </c>
      <c r="D131" s="429" t="s">
        <v>1476</v>
      </c>
      <c r="E131" s="556">
        <v>-2327500</v>
      </c>
      <c r="F131" s="337"/>
      <c r="G131" s="337"/>
    </row>
    <row r="132" spans="1:7" x14ac:dyDescent="0.2">
      <c r="A132" s="549">
        <v>42644</v>
      </c>
      <c r="B132" s="359" t="s">
        <v>1876</v>
      </c>
      <c r="C132" s="572" t="s">
        <v>2361</v>
      </c>
      <c r="D132" s="429" t="s">
        <v>1476</v>
      </c>
      <c r="E132" s="556">
        <v>-6700000</v>
      </c>
      <c r="F132" s="337"/>
      <c r="G132" s="337"/>
    </row>
    <row r="133" spans="1:7" x14ac:dyDescent="0.2">
      <c r="A133" s="549">
        <v>42644</v>
      </c>
      <c r="B133" s="359" t="s">
        <v>1876</v>
      </c>
      <c r="C133" s="572" t="s">
        <v>2372</v>
      </c>
      <c r="D133" s="429" t="s">
        <v>1476</v>
      </c>
      <c r="E133" s="556">
        <v>-200000</v>
      </c>
      <c r="F133" s="337"/>
      <c r="G133" s="337"/>
    </row>
    <row r="134" spans="1:7" x14ac:dyDescent="0.2">
      <c r="A134" s="549">
        <v>42644</v>
      </c>
      <c r="B134" s="359" t="s">
        <v>1876</v>
      </c>
      <c r="C134" s="572" t="s">
        <v>2362</v>
      </c>
      <c r="D134" s="429" t="s">
        <v>1476</v>
      </c>
      <c r="E134" s="556">
        <v>-5250000</v>
      </c>
      <c r="F134" s="337"/>
      <c r="G134" s="337"/>
    </row>
    <row r="135" spans="1:7" x14ac:dyDescent="0.2">
      <c r="A135" s="549">
        <v>42644</v>
      </c>
      <c r="B135" s="359" t="s">
        <v>1876</v>
      </c>
      <c r="C135" s="572" t="s">
        <v>2363</v>
      </c>
      <c r="D135" s="429" t="s">
        <v>1476</v>
      </c>
      <c r="E135" s="556">
        <v>-1150000</v>
      </c>
      <c r="F135" s="337"/>
      <c r="G135" s="337"/>
    </row>
    <row r="136" spans="1:7" x14ac:dyDescent="0.2">
      <c r="A136" s="549">
        <v>42644</v>
      </c>
      <c r="B136" s="359" t="s">
        <v>1876</v>
      </c>
      <c r="C136" s="572" t="s">
        <v>2375</v>
      </c>
      <c r="D136" s="429" t="s">
        <v>1476</v>
      </c>
      <c r="E136" s="556">
        <v>-100000</v>
      </c>
      <c r="F136" s="337"/>
      <c r="G136" s="337"/>
    </row>
    <row r="137" spans="1:7" x14ac:dyDescent="0.2">
      <c r="A137" s="549">
        <v>42644</v>
      </c>
      <c r="B137" s="359" t="s">
        <v>1876</v>
      </c>
      <c r="C137" s="572" t="s">
        <v>2376</v>
      </c>
      <c r="D137" s="429" t="s">
        <v>1476</v>
      </c>
      <c r="E137" s="556">
        <v>-3399000</v>
      </c>
      <c r="F137" s="337"/>
      <c r="G137" s="337"/>
    </row>
    <row r="138" spans="1:7" x14ac:dyDescent="0.2">
      <c r="A138" s="549">
        <v>42644</v>
      </c>
      <c r="B138" s="359" t="s">
        <v>1876</v>
      </c>
      <c r="C138" s="572" t="s">
        <v>2377</v>
      </c>
      <c r="D138" s="429" t="s">
        <v>1476</v>
      </c>
      <c r="E138" s="556">
        <v>-633000</v>
      </c>
      <c r="F138" s="337"/>
      <c r="G138" s="337"/>
    </row>
    <row r="139" spans="1:7" x14ac:dyDescent="0.2">
      <c r="A139" s="549">
        <v>42644</v>
      </c>
      <c r="B139" s="359" t="s">
        <v>1876</v>
      </c>
      <c r="C139" s="572" t="s">
        <v>2364</v>
      </c>
      <c r="D139" s="429" t="s">
        <v>1476</v>
      </c>
      <c r="E139" s="556">
        <v>-1750000</v>
      </c>
      <c r="F139" s="337"/>
      <c r="G139" s="337"/>
    </row>
    <row r="140" spans="1:7" x14ac:dyDescent="0.2">
      <c r="A140" s="549">
        <v>42644</v>
      </c>
      <c r="B140" s="359" t="s">
        <v>1876</v>
      </c>
      <c r="C140" s="572" t="s">
        <v>2365</v>
      </c>
      <c r="D140" s="429" t="s">
        <v>1476</v>
      </c>
      <c r="E140" s="556">
        <v>-2800000</v>
      </c>
      <c r="F140" s="337"/>
      <c r="G140" s="337"/>
    </row>
    <row r="141" spans="1:7" x14ac:dyDescent="0.2">
      <c r="A141" s="549">
        <v>42644</v>
      </c>
      <c r="B141" s="359" t="s">
        <v>1876</v>
      </c>
      <c r="C141" s="572" t="s">
        <v>2378</v>
      </c>
      <c r="D141" s="429" t="s">
        <v>1476</v>
      </c>
      <c r="E141" s="556">
        <v>-275000</v>
      </c>
      <c r="F141" s="337"/>
      <c r="G141" s="337"/>
    </row>
    <row r="142" spans="1:7" x14ac:dyDescent="0.2">
      <c r="A142" s="549">
        <v>42644</v>
      </c>
      <c r="B142" s="359" t="s">
        <v>1876</v>
      </c>
      <c r="C142" s="572" t="s">
        <v>2379</v>
      </c>
      <c r="D142" s="429" t="s">
        <v>1476</v>
      </c>
      <c r="E142" s="556">
        <v>-420000</v>
      </c>
      <c r="F142" s="337"/>
      <c r="G142" s="337"/>
    </row>
    <row r="143" spans="1:7" x14ac:dyDescent="0.2">
      <c r="A143" s="549">
        <v>42644</v>
      </c>
      <c r="B143" s="359" t="s">
        <v>1876</v>
      </c>
      <c r="C143" s="572" t="s">
        <v>2380</v>
      </c>
      <c r="D143" s="429" t="s">
        <v>1476</v>
      </c>
      <c r="E143" s="556">
        <v>-400000</v>
      </c>
      <c r="F143" s="337"/>
      <c r="G143" s="337"/>
    </row>
    <row r="144" spans="1:7" x14ac:dyDescent="0.2">
      <c r="A144" s="549">
        <v>42644</v>
      </c>
      <c r="B144" s="359" t="s">
        <v>1876</v>
      </c>
      <c r="C144" s="572" t="s">
        <v>2381</v>
      </c>
      <c r="D144" s="429" t="s">
        <v>1476</v>
      </c>
      <c r="E144" s="556">
        <v>-300000</v>
      </c>
      <c r="F144" s="337"/>
      <c r="G144" s="337"/>
    </row>
    <row r="145" spans="1:7" x14ac:dyDescent="0.2">
      <c r="A145" s="549">
        <v>42644</v>
      </c>
      <c r="B145" s="439" t="s">
        <v>1876</v>
      </c>
      <c r="C145" s="572" t="s">
        <v>2662</v>
      </c>
      <c r="D145" s="429" t="s">
        <v>1476</v>
      </c>
      <c r="E145" s="556">
        <v>-400000</v>
      </c>
      <c r="F145" s="430" t="s">
        <v>3418</v>
      </c>
      <c r="G145" s="337"/>
    </row>
    <row r="146" spans="1:7" x14ac:dyDescent="0.2">
      <c r="A146" s="549">
        <v>42644</v>
      </c>
      <c r="B146" s="439" t="s">
        <v>1876</v>
      </c>
      <c r="C146" s="572" t="s">
        <v>2677</v>
      </c>
      <c r="D146" s="429" t="s">
        <v>1476</v>
      </c>
      <c r="E146" s="556">
        <v>-1047377</v>
      </c>
      <c r="F146" s="430" t="s">
        <v>3418</v>
      </c>
      <c r="G146" s="337"/>
    </row>
    <row r="147" spans="1:7" x14ac:dyDescent="0.2">
      <c r="A147" s="549">
        <v>42644</v>
      </c>
      <c r="B147" s="439" t="s">
        <v>1876</v>
      </c>
      <c r="C147" s="572" t="s">
        <v>2310</v>
      </c>
      <c r="D147" s="429" t="s">
        <v>1476</v>
      </c>
      <c r="E147" s="556">
        <v>-250000</v>
      </c>
      <c r="F147" s="430" t="s">
        <v>3470</v>
      </c>
      <c r="G147" s="337"/>
    </row>
    <row r="148" spans="1:7" x14ac:dyDescent="0.2">
      <c r="A148" s="549">
        <v>42644</v>
      </c>
      <c r="B148" s="359" t="s">
        <v>1124</v>
      </c>
      <c r="C148" s="134" t="s">
        <v>45</v>
      </c>
      <c r="D148" s="147" t="s">
        <v>1492</v>
      </c>
      <c r="E148" s="556">
        <v>50000000</v>
      </c>
      <c r="F148" s="147"/>
      <c r="G148" s="337"/>
    </row>
    <row r="149" spans="1:7" x14ac:dyDescent="0.2">
      <c r="A149" s="549">
        <v>42644</v>
      </c>
      <c r="B149" s="359" t="s">
        <v>1124</v>
      </c>
      <c r="C149" s="572" t="s">
        <v>604</v>
      </c>
      <c r="D149" s="147" t="s">
        <v>2213</v>
      </c>
      <c r="E149" s="557">
        <v>21032547</v>
      </c>
      <c r="F149" s="337"/>
      <c r="G149" s="337"/>
    </row>
    <row r="150" spans="1:7" x14ac:dyDescent="0.2">
      <c r="A150" s="549">
        <v>42644</v>
      </c>
      <c r="B150" s="359" t="s">
        <v>1124</v>
      </c>
      <c r="C150" s="572" t="s">
        <v>2684</v>
      </c>
      <c r="D150" s="429" t="s">
        <v>1476</v>
      </c>
      <c r="E150" s="556">
        <v>-400000</v>
      </c>
      <c r="F150" s="337"/>
      <c r="G150" s="337"/>
    </row>
    <row r="151" spans="1:7" x14ac:dyDescent="0.2">
      <c r="A151" s="549">
        <v>42644</v>
      </c>
      <c r="B151" s="359" t="s">
        <v>1124</v>
      </c>
      <c r="C151" s="572" t="s">
        <v>2685</v>
      </c>
      <c r="D151" s="429" t="s">
        <v>1476</v>
      </c>
      <c r="E151" s="556">
        <v>-200000</v>
      </c>
      <c r="F151" s="337"/>
      <c r="G151" s="337"/>
    </row>
    <row r="152" spans="1:7" x14ac:dyDescent="0.2">
      <c r="A152" s="549">
        <v>42644</v>
      </c>
      <c r="B152" s="359" t="s">
        <v>1124</v>
      </c>
      <c r="C152" s="572" t="s">
        <v>2664</v>
      </c>
      <c r="D152" s="429" t="s">
        <v>1476</v>
      </c>
      <c r="E152" s="556">
        <v>-200000</v>
      </c>
      <c r="F152" s="337"/>
      <c r="G152" s="337"/>
    </row>
    <row r="153" spans="1:7" x14ac:dyDescent="0.2">
      <c r="A153" s="549">
        <v>42644</v>
      </c>
      <c r="B153" s="359" t="s">
        <v>1124</v>
      </c>
      <c r="C153" s="572" t="s">
        <v>2665</v>
      </c>
      <c r="D153" s="429" t="s">
        <v>1476</v>
      </c>
      <c r="E153" s="556">
        <v>-2800000</v>
      </c>
      <c r="F153" s="337"/>
      <c r="G153" s="337"/>
    </row>
    <row r="154" spans="1:7" x14ac:dyDescent="0.2">
      <c r="A154" s="549">
        <v>42644</v>
      </c>
      <c r="B154" s="359" t="s">
        <v>1124</v>
      </c>
      <c r="C154" s="572" t="s">
        <v>2687</v>
      </c>
      <c r="D154" s="429" t="s">
        <v>1476</v>
      </c>
      <c r="E154" s="556">
        <v>-200000</v>
      </c>
      <c r="F154" s="337"/>
      <c r="G154" s="337"/>
    </row>
    <row r="155" spans="1:7" x14ac:dyDescent="0.2">
      <c r="A155" s="549">
        <v>42644</v>
      </c>
      <c r="B155" s="359" t="s">
        <v>1124</v>
      </c>
      <c r="C155" s="572" t="s">
        <v>2666</v>
      </c>
      <c r="D155" s="429" t="s">
        <v>1476</v>
      </c>
      <c r="E155" s="556">
        <v>-300000</v>
      </c>
      <c r="F155" s="337"/>
      <c r="G155" s="337"/>
    </row>
    <row r="156" spans="1:7" x14ac:dyDescent="0.2">
      <c r="A156" s="549">
        <v>42644</v>
      </c>
      <c r="B156" s="359" t="s">
        <v>1124</v>
      </c>
      <c r="C156" s="572" t="s">
        <v>2667</v>
      </c>
      <c r="D156" s="429" t="s">
        <v>1476</v>
      </c>
      <c r="E156" s="556">
        <v>-400000</v>
      </c>
      <c r="F156" s="337"/>
      <c r="G156" s="337"/>
    </row>
    <row r="157" spans="1:7" x14ac:dyDescent="0.2">
      <c r="A157" s="549">
        <v>42644</v>
      </c>
      <c r="B157" s="359" t="s">
        <v>1124</v>
      </c>
      <c r="C157" s="572" t="s">
        <v>2668</v>
      </c>
      <c r="D157" s="429" t="s">
        <v>1476</v>
      </c>
      <c r="E157" s="556">
        <v>-300000</v>
      </c>
      <c r="F157" s="337"/>
      <c r="G157" s="337"/>
    </row>
    <row r="158" spans="1:7" x14ac:dyDescent="0.2">
      <c r="A158" s="549">
        <v>42644</v>
      </c>
      <c r="B158" s="359" t="s">
        <v>1124</v>
      </c>
      <c r="C158" s="572" t="s">
        <v>2669</v>
      </c>
      <c r="D158" s="429" t="s">
        <v>1476</v>
      </c>
      <c r="E158" s="556">
        <v>-400000</v>
      </c>
      <c r="F158" s="337"/>
      <c r="G158" s="337"/>
    </row>
    <row r="159" spans="1:7" x14ac:dyDescent="0.2">
      <c r="A159" s="549">
        <v>42644</v>
      </c>
      <c r="B159" s="359" t="s">
        <v>1124</v>
      </c>
      <c r="C159" s="572" t="s">
        <v>2670</v>
      </c>
      <c r="D159" s="429" t="s">
        <v>1476</v>
      </c>
      <c r="E159" s="556">
        <v>-300000</v>
      </c>
      <c r="F159" s="337"/>
      <c r="G159" s="337"/>
    </row>
    <row r="160" spans="1:7" x14ac:dyDescent="0.2">
      <c r="A160" s="549">
        <v>42644</v>
      </c>
      <c r="B160" s="359" t="s">
        <v>1124</v>
      </c>
      <c r="C160" s="572" t="s">
        <v>2689</v>
      </c>
      <c r="D160" s="429" t="s">
        <v>1476</v>
      </c>
      <c r="E160" s="556">
        <v>-2350000</v>
      </c>
      <c r="F160" s="337"/>
      <c r="G160" s="337"/>
    </row>
    <row r="161" spans="1:7" x14ac:dyDescent="0.2">
      <c r="A161" s="549">
        <v>42644</v>
      </c>
      <c r="B161" s="359" t="s">
        <v>1124</v>
      </c>
      <c r="C161" s="572" t="s">
        <v>2690</v>
      </c>
      <c r="D161" s="429" t="s">
        <v>1476</v>
      </c>
      <c r="E161" s="556">
        <v>-400000</v>
      </c>
      <c r="F161" s="337"/>
      <c r="G161" s="337"/>
    </row>
    <row r="162" spans="1:7" x14ac:dyDescent="0.2">
      <c r="A162" s="549">
        <v>42644</v>
      </c>
      <c r="B162" s="359" t="s">
        <v>1124</v>
      </c>
      <c r="C162" s="572" t="s">
        <v>2691</v>
      </c>
      <c r="D162" s="429" t="s">
        <v>1476</v>
      </c>
      <c r="E162" s="556">
        <v>-400000</v>
      </c>
      <c r="F162" s="337"/>
      <c r="G162" s="337"/>
    </row>
    <row r="163" spans="1:7" x14ac:dyDescent="0.2">
      <c r="A163" s="549">
        <v>42644</v>
      </c>
      <c r="B163" s="359" t="s">
        <v>1124</v>
      </c>
      <c r="C163" s="572" t="s">
        <v>2671</v>
      </c>
      <c r="D163" s="429" t="s">
        <v>1476</v>
      </c>
      <c r="E163" s="556">
        <v>-250000</v>
      </c>
      <c r="F163" s="337"/>
      <c r="G163" s="337"/>
    </row>
    <row r="164" spans="1:7" x14ac:dyDescent="0.2">
      <c r="A164" s="549">
        <v>42644</v>
      </c>
      <c r="B164" s="359" t="s">
        <v>1124</v>
      </c>
      <c r="C164" s="572" t="s">
        <v>2672</v>
      </c>
      <c r="D164" s="429" t="s">
        <v>1476</v>
      </c>
      <c r="E164" s="556">
        <v>-2800000</v>
      </c>
      <c r="F164" s="337"/>
      <c r="G164" s="337"/>
    </row>
    <row r="165" spans="1:7" x14ac:dyDescent="0.2">
      <c r="A165" s="549">
        <v>42644</v>
      </c>
      <c r="B165" s="359" t="s">
        <v>1124</v>
      </c>
      <c r="C165" s="572" t="s">
        <v>2692</v>
      </c>
      <c r="D165" s="429" t="s">
        <v>1476</v>
      </c>
      <c r="E165" s="556">
        <v>-2650000</v>
      </c>
      <c r="F165" s="337"/>
      <c r="G165" s="337"/>
    </row>
    <row r="166" spans="1:7" x14ac:dyDescent="0.2">
      <c r="A166" s="549">
        <v>42644</v>
      </c>
      <c r="B166" s="359" t="s">
        <v>1124</v>
      </c>
      <c r="C166" s="572" t="s">
        <v>2673</v>
      </c>
      <c r="D166" s="429" t="s">
        <v>1476</v>
      </c>
      <c r="E166" s="556">
        <v>-2800000</v>
      </c>
      <c r="F166" s="337"/>
      <c r="G166" s="337"/>
    </row>
    <row r="167" spans="1:7" x14ac:dyDescent="0.2">
      <c r="A167" s="549">
        <v>42644</v>
      </c>
      <c r="B167" s="359" t="s">
        <v>1124</v>
      </c>
      <c r="C167" s="572" t="s">
        <v>2674</v>
      </c>
      <c r="D167" s="429" t="s">
        <v>1476</v>
      </c>
      <c r="E167" s="556">
        <v>-2800000</v>
      </c>
      <c r="F167" s="337"/>
      <c r="G167" s="337"/>
    </row>
    <row r="168" spans="1:7" x14ac:dyDescent="0.2">
      <c r="A168" s="549">
        <v>42644</v>
      </c>
      <c r="B168" s="359" t="s">
        <v>1124</v>
      </c>
      <c r="C168" s="572" t="s">
        <v>2675</v>
      </c>
      <c r="D168" s="429" t="s">
        <v>1476</v>
      </c>
      <c r="E168" s="556">
        <v>-300000</v>
      </c>
      <c r="F168" s="337"/>
      <c r="G168" s="337"/>
    </row>
    <row r="169" spans="1:7" x14ac:dyDescent="0.2">
      <c r="A169" s="549">
        <v>42644</v>
      </c>
      <c r="B169" s="359" t="s">
        <v>1124</v>
      </c>
      <c r="C169" s="572" t="s">
        <v>2678</v>
      </c>
      <c r="D169" s="429" t="s">
        <v>1476</v>
      </c>
      <c r="E169" s="556">
        <v>-2800000</v>
      </c>
      <c r="F169" s="337"/>
      <c r="G169" s="337"/>
    </row>
    <row r="170" spans="1:7" x14ac:dyDescent="0.2">
      <c r="A170" s="549">
        <v>42644</v>
      </c>
      <c r="B170" s="359" t="s">
        <v>1124</v>
      </c>
      <c r="C170" s="572" t="s">
        <v>2693</v>
      </c>
      <c r="D170" s="429" t="s">
        <v>1476</v>
      </c>
      <c r="E170" s="556">
        <v>-300000</v>
      </c>
      <c r="F170" s="337"/>
      <c r="G170" s="337"/>
    </row>
    <row r="171" spans="1:7" x14ac:dyDescent="0.2">
      <c r="A171" s="549">
        <v>42644</v>
      </c>
      <c r="B171" s="359" t="s">
        <v>1124</v>
      </c>
      <c r="C171" s="572" t="s">
        <v>2694</v>
      </c>
      <c r="D171" s="429" t="s">
        <v>1476</v>
      </c>
      <c r="E171" s="556">
        <v>-200000</v>
      </c>
      <c r="F171" s="337"/>
      <c r="G171" s="337"/>
    </row>
    <row r="172" spans="1:7" x14ac:dyDescent="0.2">
      <c r="A172" s="549">
        <v>42644</v>
      </c>
      <c r="B172" s="359" t="s">
        <v>1124</v>
      </c>
      <c r="C172" s="572" t="s">
        <v>2679</v>
      </c>
      <c r="D172" s="429" t="s">
        <v>1476</v>
      </c>
      <c r="E172" s="556">
        <v>-2000000</v>
      </c>
      <c r="F172" s="337"/>
      <c r="G172" s="337"/>
    </row>
    <row r="173" spans="1:7" x14ac:dyDescent="0.2">
      <c r="A173" s="549">
        <v>42644</v>
      </c>
      <c r="B173" s="359" t="s">
        <v>1124</v>
      </c>
      <c r="C173" s="572" t="s">
        <v>2695</v>
      </c>
      <c r="D173" s="429" t="s">
        <v>1476</v>
      </c>
      <c r="E173" s="556">
        <v>-300000</v>
      </c>
      <c r="F173" s="337"/>
      <c r="G173" s="337"/>
    </row>
    <row r="174" spans="1:7" x14ac:dyDescent="0.2">
      <c r="A174" s="549">
        <v>42644</v>
      </c>
      <c r="B174" s="359" t="s">
        <v>1124</v>
      </c>
      <c r="C174" s="572" t="s">
        <v>2696</v>
      </c>
      <c r="D174" s="429" t="s">
        <v>1476</v>
      </c>
      <c r="E174" s="556">
        <v>-300000</v>
      </c>
      <c r="F174" s="337"/>
      <c r="G174" s="337"/>
    </row>
    <row r="175" spans="1:7" x14ac:dyDescent="0.2">
      <c r="A175" s="549">
        <v>42644</v>
      </c>
      <c r="B175" s="359" t="s">
        <v>1124</v>
      </c>
      <c r="C175" s="572" t="s">
        <v>2697</v>
      </c>
      <c r="D175" s="429" t="s">
        <v>1476</v>
      </c>
      <c r="E175" s="556">
        <v>-200000</v>
      </c>
      <c r="F175" s="337"/>
      <c r="G175" s="337"/>
    </row>
    <row r="176" spans="1:7" x14ac:dyDescent="0.2">
      <c r="A176" s="549">
        <v>42644</v>
      </c>
      <c r="B176" s="359" t="s">
        <v>1124</v>
      </c>
      <c r="C176" s="572" t="s">
        <v>2698</v>
      </c>
      <c r="D176" s="429" t="s">
        <v>1476</v>
      </c>
      <c r="E176" s="556">
        <v>-400000</v>
      </c>
      <c r="F176" s="337"/>
      <c r="G176" s="337"/>
    </row>
    <row r="177" spans="1:7" x14ac:dyDescent="0.2">
      <c r="A177" s="549">
        <v>42644</v>
      </c>
      <c r="B177" s="359" t="s">
        <v>1124</v>
      </c>
      <c r="C177" s="572" t="s">
        <v>2680</v>
      </c>
      <c r="D177" s="429" t="s">
        <v>1476</v>
      </c>
      <c r="E177" s="556">
        <v>-400000</v>
      </c>
      <c r="F177" s="337"/>
      <c r="G177" s="337"/>
    </row>
    <row r="178" spans="1:7" x14ac:dyDescent="0.2">
      <c r="A178" s="549">
        <v>42644</v>
      </c>
      <c r="B178" s="359" t="s">
        <v>1124</v>
      </c>
      <c r="C178" s="572" t="s">
        <v>2421</v>
      </c>
      <c r="D178" s="429" t="s">
        <v>1476</v>
      </c>
      <c r="E178" s="556">
        <v>-3400000</v>
      </c>
      <c r="F178" s="430" t="s">
        <v>2933</v>
      </c>
      <c r="G178" s="337"/>
    </row>
    <row r="179" spans="1:7" x14ac:dyDescent="0.2">
      <c r="A179" s="549">
        <v>42644</v>
      </c>
      <c r="B179" s="439" t="s">
        <v>1124</v>
      </c>
      <c r="C179" s="572" t="s">
        <v>2500</v>
      </c>
      <c r="D179" s="429" t="s">
        <v>1476</v>
      </c>
      <c r="E179" s="556">
        <v>-200000</v>
      </c>
      <c r="F179" s="430" t="s">
        <v>3432</v>
      </c>
      <c r="G179" s="337"/>
    </row>
    <row r="180" spans="1:7" x14ac:dyDescent="0.2">
      <c r="A180" s="549">
        <v>42644</v>
      </c>
      <c r="B180" s="439" t="s">
        <v>1124</v>
      </c>
      <c r="C180" s="572" t="s">
        <v>2512</v>
      </c>
      <c r="D180" s="429" t="s">
        <v>1476</v>
      </c>
      <c r="E180" s="556">
        <v>-2800000</v>
      </c>
      <c r="F180" s="430" t="s">
        <v>3433</v>
      </c>
      <c r="G180" s="337"/>
    </row>
    <row r="181" spans="1:7" x14ac:dyDescent="0.2">
      <c r="A181" s="549">
        <v>42644</v>
      </c>
      <c r="B181" s="439" t="s">
        <v>1124</v>
      </c>
      <c r="C181" s="572" t="s">
        <v>2518</v>
      </c>
      <c r="D181" s="429" t="s">
        <v>1476</v>
      </c>
      <c r="E181" s="556">
        <v>-1750000</v>
      </c>
      <c r="F181" s="430" t="s">
        <v>3433</v>
      </c>
      <c r="G181" s="337"/>
    </row>
    <row r="182" spans="1:7" x14ac:dyDescent="0.2">
      <c r="A182" s="549">
        <v>42644</v>
      </c>
      <c r="B182" s="439" t="s">
        <v>1124</v>
      </c>
      <c r="C182" s="572" t="s">
        <v>2619</v>
      </c>
      <c r="D182" s="429" t="s">
        <v>1476</v>
      </c>
      <c r="E182" s="556">
        <v>-200000</v>
      </c>
      <c r="F182" s="430" t="s">
        <v>3423</v>
      </c>
      <c r="G182" s="337"/>
    </row>
    <row r="183" spans="1:7" x14ac:dyDescent="0.2">
      <c r="A183" s="549">
        <v>42644</v>
      </c>
      <c r="B183" s="439" t="str">
        <f>Aaron!$G$2</f>
        <v>Exeter</v>
      </c>
      <c r="C183" s="134" t="s">
        <v>45</v>
      </c>
      <c r="D183" s="147" t="s">
        <v>1492</v>
      </c>
      <c r="E183" s="556">
        <v>50000000</v>
      </c>
      <c r="F183" s="147"/>
      <c r="G183" s="337"/>
    </row>
    <row r="184" spans="1:7" x14ac:dyDescent="0.2">
      <c r="A184" s="549">
        <v>42644</v>
      </c>
      <c r="B184" s="439" t="str">
        <f>Aaron!$G$2</f>
        <v>Exeter</v>
      </c>
      <c r="C184" s="572" t="s">
        <v>604</v>
      </c>
      <c r="D184" s="147" t="s">
        <v>2213</v>
      </c>
      <c r="E184" s="557">
        <v>44526925</v>
      </c>
      <c r="F184" s="337"/>
      <c r="G184" s="337"/>
    </row>
    <row r="185" spans="1:7" x14ac:dyDescent="0.2">
      <c r="A185" s="549">
        <v>42644</v>
      </c>
      <c r="B185" s="439" t="str">
        <f>Aaron!$G$2</f>
        <v>Exeter</v>
      </c>
      <c r="C185" s="572" t="s">
        <v>2592</v>
      </c>
      <c r="D185" s="429" t="s">
        <v>1476</v>
      </c>
      <c r="E185" s="556">
        <v>-300000</v>
      </c>
      <c r="F185" s="337"/>
      <c r="G185" s="337"/>
    </row>
    <row r="186" spans="1:7" x14ac:dyDescent="0.2">
      <c r="A186" s="549">
        <v>42644</v>
      </c>
      <c r="B186" s="439" t="str">
        <f>Aaron!$G$2</f>
        <v>Exeter</v>
      </c>
      <c r="C186" s="572" t="s">
        <v>2099</v>
      </c>
      <c r="D186" s="429" t="s">
        <v>1476</v>
      </c>
      <c r="E186" s="556">
        <v>-100000</v>
      </c>
      <c r="F186" s="337"/>
      <c r="G186" s="337"/>
    </row>
    <row r="187" spans="1:7" x14ac:dyDescent="0.2">
      <c r="A187" s="549">
        <v>42644</v>
      </c>
      <c r="B187" s="439" t="str">
        <f>Aaron!$G$2</f>
        <v>Exeter</v>
      </c>
      <c r="C187" s="572" t="s">
        <v>2595</v>
      </c>
      <c r="D187" s="429" t="s">
        <v>1476</v>
      </c>
      <c r="E187" s="556">
        <v>-2800000</v>
      </c>
      <c r="F187" s="337"/>
      <c r="G187" s="337"/>
    </row>
    <row r="188" spans="1:7" x14ac:dyDescent="0.2">
      <c r="A188" s="549">
        <v>42644</v>
      </c>
      <c r="B188" s="439" t="str">
        <f>Aaron!$G$2</f>
        <v>Exeter</v>
      </c>
      <c r="C188" s="572" t="s">
        <v>2579</v>
      </c>
      <c r="D188" s="429" t="s">
        <v>1476</v>
      </c>
      <c r="E188" s="556">
        <v>-300000</v>
      </c>
      <c r="F188" s="337"/>
      <c r="G188" s="337"/>
    </row>
    <row r="189" spans="1:7" x14ac:dyDescent="0.2">
      <c r="A189" s="549">
        <v>42644</v>
      </c>
      <c r="B189" s="134" t="str">
        <f>Aaron!$G$2</f>
        <v>Exeter</v>
      </c>
      <c r="C189" s="572" t="s">
        <v>2597</v>
      </c>
      <c r="D189" s="429" t="s">
        <v>1476</v>
      </c>
      <c r="E189" s="556">
        <v>-2800000</v>
      </c>
      <c r="F189" s="337"/>
      <c r="G189" s="337"/>
    </row>
    <row r="190" spans="1:7" x14ac:dyDescent="0.2">
      <c r="A190" s="549">
        <v>42644</v>
      </c>
      <c r="B190" s="134" t="str">
        <f>Aaron!$G$2</f>
        <v>Exeter</v>
      </c>
      <c r="C190" s="572" t="s">
        <v>2583</v>
      </c>
      <c r="D190" s="429" t="s">
        <v>1476</v>
      </c>
      <c r="E190" s="556">
        <v>-400000</v>
      </c>
      <c r="F190" s="337"/>
      <c r="G190" s="337"/>
    </row>
    <row r="191" spans="1:7" x14ac:dyDescent="0.2">
      <c r="A191" s="549">
        <v>42644</v>
      </c>
      <c r="B191" s="134" t="str">
        <f>Aaron!$G$2</f>
        <v>Exeter</v>
      </c>
      <c r="C191" s="572" t="s">
        <v>2598</v>
      </c>
      <c r="D191" s="429" t="s">
        <v>1476</v>
      </c>
      <c r="E191" s="556">
        <v>-100000</v>
      </c>
      <c r="F191" s="337"/>
      <c r="G191" s="337"/>
    </row>
    <row r="192" spans="1:7" x14ac:dyDescent="0.2">
      <c r="A192" s="549">
        <v>42644</v>
      </c>
      <c r="B192" s="134" t="str">
        <f>Aaron!$G$2</f>
        <v>Exeter</v>
      </c>
      <c r="C192" s="572" t="s">
        <v>2600</v>
      </c>
      <c r="D192" s="429" t="s">
        <v>1476</v>
      </c>
      <c r="E192" s="556">
        <v>-3500000</v>
      </c>
      <c r="F192" s="337"/>
      <c r="G192" s="337"/>
    </row>
    <row r="193" spans="1:7" x14ac:dyDescent="0.2">
      <c r="A193" s="549">
        <v>42644</v>
      </c>
      <c r="B193" s="134" t="str">
        <f>Aaron!$G$2</f>
        <v>Exeter</v>
      </c>
      <c r="C193" s="572" t="s">
        <v>2601</v>
      </c>
      <c r="D193" s="429" t="s">
        <v>1476</v>
      </c>
      <c r="E193" s="556">
        <v>-2500000</v>
      </c>
      <c r="F193" s="337"/>
      <c r="G193" s="337"/>
    </row>
    <row r="194" spans="1:7" x14ac:dyDescent="0.2">
      <c r="A194" s="549">
        <v>42644</v>
      </c>
      <c r="B194" s="134" t="str">
        <f>Aaron!$G$2</f>
        <v>Exeter</v>
      </c>
      <c r="C194" s="572" t="s">
        <v>2586</v>
      </c>
      <c r="D194" s="429" t="s">
        <v>1476</v>
      </c>
      <c r="E194" s="556">
        <v>-200000</v>
      </c>
      <c r="F194" s="337"/>
      <c r="G194" s="337"/>
    </row>
    <row r="195" spans="1:7" x14ac:dyDescent="0.2">
      <c r="A195" s="549">
        <v>42644</v>
      </c>
      <c r="B195" s="134" t="str">
        <f>Aaron!$G$2</f>
        <v>Exeter</v>
      </c>
      <c r="C195" s="572" t="s">
        <v>2587</v>
      </c>
      <c r="D195" s="429" t="s">
        <v>1476</v>
      </c>
      <c r="E195" s="556">
        <v>-300000</v>
      </c>
      <c r="F195" s="337"/>
      <c r="G195" s="337"/>
    </row>
    <row r="196" spans="1:7" x14ac:dyDescent="0.2">
      <c r="A196" s="549">
        <v>42644</v>
      </c>
      <c r="B196" s="134" t="str">
        <f>Aaron!$G$2</f>
        <v>Exeter</v>
      </c>
      <c r="C196" s="572" t="s">
        <v>2602</v>
      </c>
      <c r="D196" s="429" t="s">
        <v>1476</v>
      </c>
      <c r="E196" s="556">
        <v>-1950000</v>
      </c>
      <c r="F196" s="337"/>
      <c r="G196" s="337"/>
    </row>
    <row r="197" spans="1:7" x14ac:dyDescent="0.2">
      <c r="A197" s="549">
        <v>42644</v>
      </c>
      <c r="B197" s="134" t="str">
        <f>Aaron!$G$2</f>
        <v>Exeter</v>
      </c>
      <c r="C197" s="572" t="s">
        <v>2603</v>
      </c>
      <c r="D197" s="429" t="s">
        <v>1476</v>
      </c>
      <c r="E197" s="556">
        <v>-200000</v>
      </c>
      <c r="F197" s="337"/>
      <c r="G197" s="337"/>
    </row>
    <row r="198" spans="1:7" x14ac:dyDescent="0.2">
      <c r="A198" s="549">
        <v>42644</v>
      </c>
      <c r="B198" s="134" t="str">
        <f>Aaron!$G$2</f>
        <v>Exeter</v>
      </c>
      <c r="C198" s="572" t="s">
        <v>2588</v>
      </c>
      <c r="D198" s="429" t="s">
        <v>1476</v>
      </c>
      <c r="E198" s="556">
        <v>-3000000</v>
      </c>
      <c r="F198" s="337"/>
      <c r="G198" s="337"/>
    </row>
    <row r="199" spans="1:7" x14ac:dyDescent="0.2">
      <c r="A199" s="549">
        <v>42644</v>
      </c>
      <c r="B199" s="134" t="str">
        <f>Aaron!$G$2</f>
        <v>Exeter</v>
      </c>
      <c r="C199" s="572" t="s">
        <v>2589</v>
      </c>
      <c r="D199" s="429" t="s">
        <v>1476</v>
      </c>
      <c r="E199" s="556">
        <v>-400000</v>
      </c>
      <c r="F199" s="337"/>
      <c r="G199" s="337"/>
    </row>
    <row r="200" spans="1:7" x14ac:dyDescent="0.2">
      <c r="A200" s="549">
        <v>42644</v>
      </c>
      <c r="B200" s="134" t="str">
        <f>Aaron!$G$2</f>
        <v>Exeter</v>
      </c>
      <c r="C200" s="572" t="s">
        <v>2590</v>
      </c>
      <c r="D200" s="429" t="s">
        <v>1476</v>
      </c>
      <c r="E200" s="556">
        <v>-300000</v>
      </c>
      <c r="F200" s="337"/>
      <c r="G200" s="337"/>
    </row>
    <row r="201" spans="1:7" x14ac:dyDescent="0.2">
      <c r="A201" s="549">
        <v>42644</v>
      </c>
      <c r="B201" s="134" t="str">
        <f>Aaron!$G$2</f>
        <v>Exeter</v>
      </c>
      <c r="C201" s="572" t="s">
        <v>2591</v>
      </c>
      <c r="D201" s="429" t="s">
        <v>1476</v>
      </c>
      <c r="E201" s="556">
        <v>-2940000</v>
      </c>
      <c r="F201" s="337"/>
      <c r="G201" s="337"/>
    </row>
    <row r="202" spans="1:7" x14ac:dyDescent="0.2">
      <c r="A202" s="549">
        <v>42644</v>
      </c>
      <c r="B202" s="134" t="str">
        <f>Aaron!$G$2</f>
        <v>Exeter</v>
      </c>
      <c r="C202" s="572" t="s">
        <v>2593</v>
      </c>
      <c r="D202" s="429" t="s">
        <v>1476</v>
      </c>
      <c r="E202" s="556">
        <v>-325000</v>
      </c>
      <c r="F202" s="337"/>
      <c r="G202" s="337"/>
    </row>
    <row r="203" spans="1:7" x14ac:dyDescent="0.2">
      <c r="A203" s="549">
        <v>42644</v>
      </c>
      <c r="B203" s="134" t="str">
        <f>Aaron!$G$2</f>
        <v>Exeter</v>
      </c>
      <c r="C203" s="572" t="s">
        <v>2578</v>
      </c>
      <c r="D203" s="429" t="s">
        <v>1476</v>
      </c>
      <c r="E203" s="556">
        <v>-2750000</v>
      </c>
      <c r="F203" s="337"/>
      <c r="G203" s="337"/>
    </row>
    <row r="204" spans="1:7" x14ac:dyDescent="0.2">
      <c r="A204" s="549">
        <v>42644</v>
      </c>
      <c r="B204" s="134" t="str">
        <f>Aaron!$G$2</f>
        <v>Exeter</v>
      </c>
      <c r="C204" s="572" t="s">
        <v>2596</v>
      </c>
      <c r="D204" s="429" t="s">
        <v>1476</v>
      </c>
      <c r="E204" s="556">
        <v>-940000</v>
      </c>
      <c r="F204" s="337"/>
      <c r="G204" s="337"/>
    </row>
    <row r="205" spans="1:7" x14ac:dyDescent="0.2">
      <c r="A205" s="549">
        <v>42644</v>
      </c>
      <c r="B205" s="134" t="str">
        <f>Aaron!$G$2</f>
        <v>Exeter</v>
      </c>
      <c r="C205" s="572" t="s">
        <v>2581</v>
      </c>
      <c r="D205" s="429" t="s">
        <v>1476</v>
      </c>
      <c r="E205" s="556">
        <v>-650000</v>
      </c>
      <c r="F205" s="337"/>
      <c r="G205" s="337"/>
    </row>
    <row r="206" spans="1:7" x14ac:dyDescent="0.2">
      <c r="A206" s="549">
        <v>42644</v>
      </c>
      <c r="B206" s="134" t="str">
        <f>Aaron!$G$2</f>
        <v>Exeter</v>
      </c>
      <c r="C206" s="572" t="s">
        <v>2582</v>
      </c>
      <c r="D206" s="429" t="s">
        <v>1476</v>
      </c>
      <c r="E206" s="556">
        <v>-250000</v>
      </c>
      <c r="F206" s="337"/>
      <c r="G206" s="337"/>
    </row>
    <row r="207" spans="1:7" x14ac:dyDescent="0.2">
      <c r="A207" s="549">
        <v>42644</v>
      </c>
      <c r="B207" s="134" t="str">
        <f>Aaron!$G$2</f>
        <v>Exeter</v>
      </c>
      <c r="C207" s="572" t="s">
        <v>2599</v>
      </c>
      <c r="D207" s="429" t="s">
        <v>1476</v>
      </c>
      <c r="E207" s="556">
        <v>-590000</v>
      </c>
      <c r="F207" s="337"/>
      <c r="G207" s="337"/>
    </row>
    <row r="208" spans="1:7" x14ac:dyDescent="0.2">
      <c r="A208" s="549">
        <v>42644</v>
      </c>
      <c r="B208" s="134" t="str">
        <f>Aaron!$G$2</f>
        <v>Exeter</v>
      </c>
      <c r="C208" s="572" t="s">
        <v>2887</v>
      </c>
      <c r="D208" s="429" t="s">
        <v>1476</v>
      </c>
      <c r="E208" s="556">
        <v>-5880000</v>
      </c>
      <c r="F208" s="430" t="s">
        <v>2941</v>
      </c>
      <c r="G208" s="337"/>
    </row>
    <row r="209" spans="1:7" x14ac:dyDescent="0.2">
      <c r="A209" s="549">
        <v>42644</v>
      </c>
      <c r="B209" s="572" t="s">
        <v>657</v>
      </c>
      <c r="C209" s="572" t="s">
        <v>2663</v>
      </c>
      <c r="D209" s="429" t="s">
        <v>1476</v>
      </c>
      <c r="E209" s="556">
        <v>-300000</v>
      </c>
      <c r="F209" s="430" t="s">
        <v>2933</v>
      </c>
      <c r="G209" s="337"/>
    </row>
    <row r="210" spans="1:7" x14ac:dyDescent="0.2">
      <c r="A210" s="549">
        <v>42644</v>
      </c>
      <c r="B210" s="572" t="s">
        <v>657</v>
      </c>
      <c r="C210" s="572" t="s">
        <v>2688</v>
      </c>
      <c r="D210" s="429" t="s">
        <v>1476</v>
      </c>
      <c r="E210" s="556">
        <v>-300000</v>
      </c>
      <c r="F210" s="430" t="s">
        <v>2933</v>
      </c>
      <c r="G210" s="337"/>
    </row>
    <row r="211" spans="1:7" x14ac:dyDescent="0.2">
      <c r="A211" s="549">
        <v>42644</v>
      </c>
      <c r="B211" s="572" t="s">
        <v>657</v>
      </c>
      <c r="C211" s="572" t="s">
        <v>2699</v>
      </c>
      <c r="D211" s="429" t="s">
        <v>1476</v>
      </c>
      <c r="E211" s="556">
        <v>-200000</v>
      </c>
      <c r="F211" s="430" t="s">
        <v>2933</v>
      </c>
      <c r="G211" s="337"/>
    </row>
    <row r="212" spans="1:7" x14ac:dyDescent="0.2">
      <c r="A212" s="549">
        <v>42644</v>
      </c>
      <c r="B212" s="572" t="s">
        <v>657</v>
      </c>
      <c r="C212" s="134" t="s">
        <v>45</v>
      </c>
      <c r="D212" s="147" t="s">
        <v>1492</v>
      </c>
      <c r="E212" s="556">
        <v>50000000</v>
      </c>
      <c r="F212" s="147"/>
      <c r="G212" s="337"/>
    </row>
    <row r="213" spans="1:7" x14ac:dyDescent="0.2">
      <c r="A213" s="549">
        <v>42644</v>
      </c>
      <c r="B213" s="572" t="s">
        <v>657</v>
      </c>
      <c r="C213" s="572" t="s">
        <v>604</v>
      </c>
      <c r="D213" s="147" t="s">
        <v>2213</v>
      </c>
      <c r="E213" s="557">
        <v>4623128</v>
      </c>
      <c r="F213" s="337"/>
      <c r="G213" s="337"/>
    </row>
    <row r="214" spans="1:7" x14ac:dyDescent="0.2">
      <c r="A214" s="549">
        <v>42644</v>
      </c>
      <c r="B214" s="572" t="s">
        <v>657</v>
      </c>
      <c r="C214" s="572" t="s">
        <v>2415</v>
      </c>
      <c r="D214" s="429" t="s">
        <v>1476</v>
      </c>
      <c r="E214" s="556">
        <v>-850000</v>
      </c>
      <c r="F214" s="337"/>
      <c r="G214" s="337"/>
    </row>
    <row r="215" spans="1:7" x14ac:dyDescent="0.2">
      <c r="A215" s="549">
        <v>42644</v>
      </c>
      <c r="B215" s="572" t="s">
        <v>657</v>
      </c>
      <c r="C215" s="572" t="s">
        <v>2426</v>
      </c>
      <c r="D215" s="429" t="s">
        <v>1476</v>
      </c>
      <c r="E215" s="556">
        <v>-3300000</v>
      </c>
      <c r="F215" s="337"/>
      <c r="G215" s="337"/>
    </row>
    <row r="216" spans="1:7" x14ac:dyDescent="0.2">
      <c r="A216" s="549">
        <v>42644</v>
      </c>
      <c r="B216" s="359" t="s">
        <v>657</v>
      </c>
      <c r="C216" s="572" t="s">
        <v>2427</v>
      </c>
      <c r="D216" s="429" t="s">
        <v>1476</v>
      </c>
      <c r="E216" s="556">
        <v>-300000</v>
      </c>
      <c r="F216" s="337"/>
      <c r="G216" s="337"/>
    </row>
    <row r="217" spans="1:7" x14ac:dyDescent="0.2">
      <c r="A217" s="549">
        <v>42644</v>
      </c>
      <c r="B217" s="359" t="s">
        <v>657</v>
      </c>
      <c r="C217" s="572" t="s">
        <v>2428</v>
      </c>
      <c r="D217" s="429" t="s">
        <v>1476</v>
      </c>
      <c r="E217" s="556">
        <v>-3400000</v>
      </c>
      <c r="F217" s="337"/>
      <c r="G217" s="337"/>
    </row>
    <row r="218" spans="1:7" x14ac:dyDescent="0.2">
      <c r="A218" s="549">
        <v>42644</v>
      </c>
      <c r="B218" s="359" t="s">
        <v>657</v>
      </c>
      <c r="C218" s="572" t="s">
        <v>976</v>
      </c>
      <c r="D218" s="429" t="s">
        <v>1476</v>
      </c>
      <c r="E218" s="556">
        <v>-100000</v>
      </c>
      <c r="F218" s="337"/>
      <c r="G218" s="337"/>
    </row>
    <row r="219" spans="1:7" x14ac:dyDescent="0.2">
      <c r="A219" s="549">
        <v>42644</v>
      </c>
      <c r="B219" s="359" t="s">
        <v>657</v>
      </c>
      <c r="C219" s="572" t="s">
        <v>2416</v>
      </c>
      <c r="D219" s="429" t="s">
        <v>1476</v>
      </c>
      <c r="E219" s="556">
        <v>-3100000</v>
      </c>
      <c r="F219" s="337"/>
      <c r="G219" s="337"/>
    </row>
    <row r="220" spans="1:7" x14ac:dyDescent="0.2">
      <c r="A220" s="549">
        <v>42644</v>
      </c>
      <c r="B220" s="359" t="s">
        <v>657</v>
      </c>
      <c r="C220" s="572" t="s">
        <v>2417</v>
      </c>
      <c r="D220" s="429" t="s">
        <v>1476</v>
      </c>
      <c r="E220" s="556">
        <v>-4845000</v>
      </c>
      <c r="F220" s="337"/>
      <c r="G220" s="337"/>
    </row>
    <row r="221" spans="1:7" x14ac:dyDescent="0.2">
      <c r="A221" s="549">
        <v>42644</v>
      </c>
      <c r="B221" s="359" t="s">
        <v>657</v>
      </c>
      <c r="C221" s="572" t="s">
        <v>2418</v>
      </c>
      <c r="D221" s="429" t="s">
        <v>1476</v>
      </c>
      <c r="E221" s="556">
        <v>-300000</v>
      </c>
      <c r="F221" s="337"/>
      <c r="G221" s="337"/>
    </row>
    <row r="222" spans="1:7" x14ac:dyDescent="0.2">
      <c r="A222" s="549">
        <v>42644</v>
      </c>
      <c r="B222" s="359" t="s">
        <v>657</v>
      </c>
      <c r="C222" s="572" t="s">
        <v>2430</v>
      </c>
      <c r="D222" s="429" t="s">
        <v>1476</v>
      </c>
      <c r="E222" s="556">
        <v>-850000</v>
      </c>
      <c r="F222" s="337"/>
      <c r="G222" s="337"/>
    </row>
    <row r="223" spans="1:7" x14ac:dyDescent="0.2">
      <c r="A223" s="549">
        <v>42644</v>
      </c>
      <c r="B223" s="359" t="s">
        <v>657</v>
      </c>
      <c r="C223" s="572" t="s">
        <v>2420</v>
      </c>
      <c r="D223" s="429" t="s">
        <v>1476</v>
      </c>
      <c r="E223" s="556">
        <v>-200000</v>
      </c>
      <c r="F223" s="337"/>
      <c r="G223" s="337"/>
    </row>
    <row r="224" spans="1:7" x14ac:dyDescent="0.2">
      <c r="A224" s="549">
        <v>42644</v>
      </c>
      <c r="B224" s="359" t="s">
        <v>657</v>
      </c>
      <c r="C224" s="572" t="s">
        <v>1624</v>
      </c>
      <c r="D224" s="429" t="s">
        <v>1476</v>
      </c>
      <c r="E224" s="556">
        <v>-100000</v>
      </c>
      <c r="F224" s="337"/>
      <c r="G224" s="337"/>
    </row>
    <row r="225" spans="1:7" x14ac:dyDescent="0.2">
      <c r="A225" s="549">
        <v>42644</v>
      </c>
      <c r="B225" s="359" t="s">
        <v>657</v>
      </c>
      <c r="C225" s="572" t="s">
        <v>2431</v>
      </c>
      <c r="D225" s="429" t="s">
        <v>1476</v>
      </c>
      <c r="E225" s="556">
        <v>-2400000</v>
      </c>
      <c r="F225" s="337"/>
      <c r="G225" s="337"/>
    </row>
    <row r="226" spans="1:7" x14ac:dyDescent="0.2">
      <c r="A226" s="549">
        <v>42644</v>
      </c>
      <c r="B226" s="359" t="s">
        <v>657</v>
      </c>
      <c r="C226" s="572" t="s">
        <v>2422</v>
      </c>
      <c r="D226" s="429" t="s">
        <v>1476</v>
      </c>
      <c r="E226" s="556">
        <v>-2800000</v>
      </c>
      <c r="F226" s="337"/>
      <c r="G226" s="337"/>
    </row>
    <row r="227" spans="1:7" x14ac:dyDescent="0.2">
      <c r="A227" s="549">
        <v>42644</v>
      </c>
      <c r="B227" s="359" t="s">
        <v>657</v>
      </c>
      <c r="C227" s="572" t="s">
        <v>2432</v>
      </c>
      <c r="D227" s="429" t="s">
        <v>1476</v>
      </c>
      <c r="E227" s="556">
        <v>-300000</v>
      </c>
      <c r="F227" s="337"/>
      <c r="G227" s="337"/>
    </row>
    <row r="228" spans="1:7" x14ac:dyDescent="0.2">
      <c r="A228" s="549">
        <v>42644</v>
      </c>
      <c r="B228" s="359" t="s">
        <v>657</v>
      </c>
      <c r="C228" s="572" t="s">
        <v>2433</v>
      </c>
      <c r="D228" s="429" t="s">
        <v>1476</v>
      </c>
      <c r="E228" s="556">
        <v>-2960000</v>
      </c>
      <c r="F228" s="337"/>
      <c r="G228" s="337"/>
    </row>
    <row r="229" spans="1:7" x14ac:dyDescent="0.2">
      <c r="A229" s="549">
        <v>42644</v>
      </c>
      <c r="B229" s="359" t="s">
        <v>657</v>
      </c>
      <c r="C229" s="572" t="s">
        <v>2423</v>
      </c>
      <c r="D229" s="429" t="s">
        <v>1476</v>
      </c>
      <c r="E229" s="556">
        <v>-250000</v>
      </c>
      <c r="F229" s="337"/>
      <c r="G229" s="337"/>
    </row>
    <row r="230" spans="1:7" x14ac:dyDescent="0.2">
      <c r="A230" s="549">
        <v>42644</v>
      </c>
      <c r="B230" s="359" t="s">
        <v>657</v>
      </c>
      <c r="C230" s="572" t="s">
        <v>2434</v>
      </c>
      <c r="D230" s="429" t="s">
        <v>1476</v>
      </c>
      <c r="E230" s="556">
        <v>-400000</v>
      </c>
      <c r="F230" s="337"/>
      <c r="G230" s="337"/>
    </row>
    <row r="231" spans="1:7" x14ac:dyDescent="0.2">
      <c r="A231" s="549">
        <v>42644</v>
      </c>
      <c r="B231" s="359" t="s">
        <v>657</v>
      </c>
      <c r="C231" s="572" t="s">
        <v>2424</v>
      </c>
      <c r="D231" s="429" t="s">
        <v>1476</v>
      </c>
      <c r="E231" s="556">
        <v>-400000</v>
      </c>
      <c r="F231" s="337"/>
      <c r="G231" s="337"/>
    </row>
    <row r="232" spans="1:7" x14ac:dyDescent="0.2">
      <c r="A232" s="549">
        <v>42644</v>
      </c>
      <c r="B232" s="359" t="s">
        <v>657</v>
      </c>
      <c r="C232" s="572" t="s">
        <v>2435</v>
      </c>
      <c r="D232" s="429" t="s">
        <v>1476</v>
      </c>
      <c r="E232" s="556">
        <v>-200000</v>
      </c>
      <c r="F232" s="337"/>
      <c r="G232" s="337"/>
    </row>
    <row r="233" spans="1:7" x14ac:dyDescent="0.2">
      <c r="A233" s="549">
        <v>42644</v>
      </c>
      <c r="B233" s="359" t="s">
        <v>657</v>
      </c>
      <c r="C233" s="572" t="s">
        <v>2436</v>
      </c>
      <c r="D233" s="429" t="s">
        <v>1476</v>
      </c>
      <c r="E233" s="556">
        <v>-2870000</v>
      </c>
      <c r="F233" s="337"/>
      <c r="G233" s="337"/>
    </row>
    <row r="234" spans="1:7" x14ac:dyDescent="0.2">
      <c r="A234" s="549">
        <v>42644</v>
      </c>
      <c r="B234" s="359" t="s">
        <v>657</v>
      </c>
      <c r="C234" s="572" t="s">
        <v>2626</v>
      </c>
      <c r="D234" s="429" t="s">
        <v>1476</v>
      </c>
      <c r="E234" s="556">
        <v>-300000</v>
      </c>
      <c r="F234" s="430" t="s">
        <v>2936</v>
      </c>
      <c r="G234" s="337"/>
    </row>
    <row r="235" spans="1:7" x14ac:dyDescent="0.2">
      <c r="A235" s="549">
        <v>42644</v>
      </c>
      <c r="B235" s="439" t="s">
        <v>657</v>
      </c>
      <c r="C235" s="572" t="s">
        <v>2309</v>
      </c>
      <c r="D235" s="429" t="s">
        <v>1476</v>
      </c>
      <c r="E235" s="556">
        <v>-400000</v>
      </c>
      <c r="F235" s="430" t="s">
        <v>3422</v>
      </c>
      <c r="G235" s="337"/>
    </row>
    <row r="236" spans="1:7" x14ac:dyDescent="0.2">
      <c r="A236" s="549">
        <v>42644</v>
      </c>
      <c r="B236" s="439" t="str">
        <f>Cobb!$A$2</f>
        <v>Greenville</v>
      </c>
      <c r="C236" s="134" t="s">
        <v>45</v>
      </c>
      <c r="D236" s="147" t="s">
        <v>1492</v>
      </c>
      <c r="E236" s="556">
        <v>50000000</v>
      </c>
      <c r="F236" s="147"/>
      <c r="G236" s="337"/>
    </row>
    <row r="237" spans="1:7" x14ac:dyDescent="0.2">
      <c r="A237" s="549">
        <v>42644</v>
      </c>
      <c r="B237" s="439" t="str">
        <f>Cobb!$A$2</f>
        <v>Greenville</v>
      </c>
      <c r="C237" s="572" t="s">
        <v>604</v>
      </c>
      <c r="D237" s="147" t="s">
        <v>2213</v>
      </c>
      <c r="E237" s="557">
        <v>11230901.75</v>
      </c>
      <c r="F237" s="337"/>
      <c r="G237" s="337"/>
    </row>
    <row r="238" spans="1:7" x14ac:dyDescent="0.2">
      <c r="A238" s="549">
        <v>42644</v>
      </c>
      <c r="B238" s="439" t="str">
        <f>Cobb!$A$2</f>
        <v>Greenville</v>
      </c>
      <c r="C238" s="572" t="s">
        <v>2232</v>
      </c>
      <c r="D238" s="429" t="s">
        <v>1476</v>
      </c>
      <c r="E238" s="556">
        <v>-200000</v>
      </c>
      <c r="F238" s="337"/>
      <c r="G238" s="337"/>
    </row>
    <row r="239" spans="1:7" x14ac:dyDescent="0.2">
      <c r="A239" s="549">
        <v>42644</v>
      </c>
      <c r="B239" s="134" t="str">
        <f>Cobb!$A$2</f>
        <v>Greenville</v>
      </c>
      <c r="C239" s="572" t="s">
        <v>2233</v>
      </c>
      <c r="D239" s="429" t="s">
        <v>1476</v>
      </c>
      <c r="E239" s="556">
        <v>-100000</v>
      </c>
      <c r="F239" s="337"/>
      <c r="G239" s="337"/>
    </row>
    <row r="240" spans="1:7" x14ac:dyDescent="0.2">
      <c r="A240" s="549">
        <v>42644</v>
      </c>
      <c r="B240" s="439" t="str">
        <f>Cobb!$A$2</f>
        <v>Greenville</v>
      </c>
      <c r="C240" s="572" t="s">
        <v>2221</v>
      </c>
      <c r="D240" s="429" t="s">
        <v>1476</v>
      </c>
      <c r="E240" s="556">
        <v>-300000</v>
      </c>
      <c r="F240" s="337"/>
      <c r="G240" s="337"/>
    </row>
    <row r="241" spans="1:7" x14ac:dyDescent="0.2">
      <c r="A241" s="549">
        <v>42644</v>
      </c>
      <c r="B241" s="134" t="str">
        <f>Cobb!$A$2</f>
        <v>Greenville</v>
      </c>
      <c r="C241" s="572" t="s">
        <v>2235</v>
      </c>
      <c r="D241" s="429" t="s">
        <v>1476</v>
      </c>
      <c r="E241" s="556">
        <v>-2800000</v>
      </c>
      <c r="F241" s="337"/>
      <c r="G241" s="337"/>
    </row>
    <row r="242" spans="1:7" x14ac:dyDescent="0.2">
      <c r="A242" s="549">
        <v>42644</v>
      </c>
      <c r="B242" s="134" t="str">
        <f>Cobb!$A$2</f>
        <v>Greenville</v>
      </c>
      <c r="C242" s="572" t="s">
        <v>2222</v>
      </c>
      <c r="D242" s="429" t="s">
        <v>1476</v>
      </c>
      <c r="E242" s="556">
        <v>-300000</v>
      </c>
      <c r="F242" s="337" t="s">
        <v>2903</v>
      </c>
      <c r="G242" s="337"/>
    </row>
    <row r="243" spans="1:7" x14ac:dyDescent="0.2">
      <c r="A243" s="549">
        <v>42644</v>
      </c>
      <c r="B243" s="134" t="str">
        <f>Cobb!$A$2</f>
        <v>Greenville</v>
      </c>
      <c r="C243" s="572" t="s">
        <v>2224</v>
      </c>
      <c r="D243" s="429" t="s">
        <v>1476</v>
      </c>
      <c r="E243" s="556">
        <v>-300000</v>
      </c>
      <c r="F243" s="337"/>
      <c r="G243" s="337"/>
    </row>
    <row r="244" spans="1:7" x14ac:dyDescent="0.2">
      <c r="A244" s="549">
        <v>42644</v>
      </c>
      <c r="B244" s="134" t="str">
        <f>Cobb!$A$2</f>
        <v>Greenville</v>
      </c>
      <c r="C244" s="572" t="s">
        <v>2237</v>
      </c>
      <c r="D244" s="429" t="s">
        <v>1476</v>
      </c>
      <c r="E244" s="556">
        <v>-400000</v>
      </c>
      <c r="F244" s="337"/>
      <c r="G244" s="337"/>
    </row>
    <row r="245" spans="1:7" x14ac:dyDescent="0.2">
      <c r="A245" s="549">
        <v>42644</v>
      </c>
      <c r="B245" s="134" t="str">
        <f>Cobb!$A$2</f>
        <v>Greenville</v>
      </c>
      <c r="C245" s="572" t="s">
        <v>2225</v>
      </c>
      <c r="D245" s="429" t="s">
        <v>1476</v>
      </c>
      <c r="E245" s="556">
        <v>-400000</v>
      </c>
      <c r="F245" s="337"/>
      <c r="G245" s="337"/>
    </row>
    <row r="246" spans="1:7" x14ac:dyDescent="0.2">
      <c r="A246" s="549">
        <v>42644</v>
      </c>
      <c r="B246" s="134" t="str">
        <f>Cobb!$A$2</f>
        <v>Greenville</v>
      </c>
      <c r="C246" s="572" t="s">
        <v>2239</v>
      </c>
      <c r="D246" s="429" t="s">
        <v>1476</v>
      </c>
      <c r="E246" s="556">
        <v>-3800000</v>
      </c>
      <c r="F246" s="337"/>
      <c r="G246" s="337"/>
    </row>
    <row r="247" spans="1:7" x14ac:dyDescent="0.2">
      <c r="A247" s="549">
        <v>42644</v>
      </c>
      <c r="B247" s="134" t="str">
        <f>Cobb!$A$2</f>
        <v>Greenville</v>
      </c>
      <c r="C247" s="572" t="s">
        <v>1498</v>
      </c>
      <c r="D247" s="429" t="s">
        <v>1476</v>
      </c>
      <c r="E247" s="556">
        <v>-100000</v>
      </c>
      <c r="F247" s="337"/>
      <c r="G247" s="337"/>
    </row>
    <row r="248" spans="1:7" x14ac:dyDescent="0.2">
      <c r="A248" s="549">
        <v>42644</v>
      </c>
      <c r="B248" s="134" t="str">
        <f>Cobb!$A$2</f>
        <v>Greenville</v>
      </c>
      <c r="C248" s="572" t="s">
        <v>1625</v>
      </c>
      <c r="D248" s="429" t="s">
        <v>1476</v>
      </c>
      <c r="E248" s="556">
        <v>-100000</v>
      </c>
      <c r="F248" s="337"/>
      <c r="G248" s="337"/>
    </row>
    <row r="249" spans="1:7" x14ac:dyDescent="0.2">
      <c r="A249" s="549">
        <v>42644</v>
      </c>
      <c r="B249" s="134" t="str">
        <f>Cobb!$A$2</f>
        <v>Greenville</v>
      </c>
      <c r="C249" s="572" t="s">
        <v>2241</v>
      </c>
      <c r="D249" s="429" t="s">
        <v>1476</v>
      </c>
      <c r="E249" s="556">
        <v>-2800000</v>
      </c>
      <c r="F249" s="337"/>
      <c r="G249" s="337"/>
    </row>
    <row r="250" spans="1:7" x14ac:dyDescent="0.2">
      <c r="A250" s="549">
        <v>42644</v>
      </c>
      <c r="B250" s="134" t="str">
        <f>Cobb!$A$2</f>
        <v>Greenville</v>
      </c>
      <c r="C250" s="572" t="s">
        <v>1626</v>
      </c>
      <c r="D250" s="429" t="s">
        <v>1476</v>
      </c>
      <c r="E250" s="556">
        <v>-100000</v>
      </c>
      <c r="F250" s="337"/>
      <c r="G250" s="337"/>
    </row>
    <row r="251" spans="1:7" x14ac:dyDescent="0.2">
      <c r="A251" s="549">
        <v>42644</v>
      </c>
      <c r="B251" s="134" t="str">
        <f>Cobb!$A$2</f>
        <v>Greenville</v>
      </c>
      <c r="C251" s="572" t="s">
        <v>2242</v>
      </c>
      <c r="D251" s="429" t="s">
        <v>1476</v>
      </c>
      <c r="E251" s="556">
        <v>-100000</v>
      </c>
      <c r="F251" s="337"/>
      <c r="G251" s="337"/>
    </row>
    <row r="252" spans="1:7" x14ac:dyDescent="0.2">
      <c r="A252" s="549">
        <v>42644</v>
      </c>
      <c r="B252" s="134" t="str">
        <f>Cobb!$A$2</f>
        <v>Greenville</v>
      </c>
      <c r="C252" s="572" t="s">
        <v>2226</v>
      </c>
      <c r="D252" s="429" t="s">
        <v>1476</v>
      </c>
      <c r="E252" s="556">
        <v>-200000</v>
      </c>
      <c r="F252" s="337"/>
      <c r="G252" s="337"/>
    </row>
    <row r="253" spans="1:7" x14ac:dyDescent="0.2">
      <c r="A253" s="549">
        <v>42644</v>
      </c>
      <c r="B253" s="134" t="str">
        <f>Cobb!$A$2</f>
        <v>Greenville</v>
      </c>
      <c r="C253" s="572" t="s">
        <v>2227</v>
      </c>
      <c r="D253" s="429" t="s">
        <v>1476</v>
      </c>
      <c r="E253" s="556">
        <v>-300000</v>
      </c>
      <c r="F253" s="337"/>
      <c r="G253" s="337"/>
    </row>
    <row r="254" spans="1:7" x14ac:dyDescent="0.2">
      <c r="A254" s="549">
        <v>42644</v>
      </c>
      <c r="B254" s="134" t="str">
        <f>Cobb!$A$2</f>
        <v>Greenville</v>
      </c>
      <c r="C254" s="572" t="s">
        <v>2243</v>
      </c>
      <c r="D254" s="429" t="s">
        <v>1476</v>
      </c>
      <c r="E254" s="556">
        <v>-400000</v>
      </c>
      <c r="F254" s="337"/>
      <c r="G254" s="337"/>
    </row>
    <row r="255" spans="1:7" x14ac:dyDescent="0.2">
      <c r="A255" s="549">
        <v>42644</v>
      </c>
      <c r="B255" s="134" t="str">
        <f>Cobb!$A$2</f>
        <v>Greenville</v>
      </c>
      <c r="C255" s="572" t="s">
        <v>2244</v>
      </c>
      <c r="D255" s="429" t="s">
        <v>1476</v>
      </c>
      <c r="E255" s="556">
        <v>-2707000</v>
      </c>
      <c r="F255" s="337"/>
      <c r="G255" s="337"/>
    </row>
    <row r="256" spans="1:7" x14ac:dyDescent="0.2">
      <c r="A256" s="549">
        <v>42644</v>
      </c>
      <c r="B256" s="134" t="str">
        <f>Cobb!$A$2</f>
        <v>Greenville</v>
      </c>
      <c r="C256" s="572" t="s">
        <v>2228</v>
      </c>
      <c r="D256" s="429" t="s">
        <v>1476</v>
      </c>
      <c r="E256" s="556">
        <v>-300000</v>
      </c>
      <c r="F256" s="337"/>
      <c r="G256" s="337"/>
    </row>
    <row r="257" spans="1:7" x14ac:dyDescent="0.2">
      <c r="A257" s="549">
        <v>42644</v>
      </c>
      <c r="B257" s="134" t="str">
        <f>Cobb!$A$2</f>
        <v>Greenville</v>
      </c>
      <c r="C257" s="572" t="s">
        <v>2229</v>
      </c>
      <c r="D257" s="429" t="s">
        <v>1476</v>
      </c>
      <c r="E257" s="556">
        <v>-4490000</v>
      </c>
      <c r="F257" s="337"/>
      <c r="G257" s="337"/>
    </row>
    <row r="258" spans="1:7" x14ac:dyDescent="0.2">
      <c r="A258" s="549">
        <v>42644</v>
      </c>
      <c r="B258" s="134" t="str">
        <f>Cobb!$A$2</f>
        <v>Greenville</v>
      </c>
      <c r="C258" s="572" t="s">
        <v>2231</v>
      </c>
      <c r="D258" s="429" t="s">
        <v>1476</v>
      </c>
      <c r="E258" s="556">
        <v>-300000</v>
      </c>
      <c r="F258" s="337"/>
      <c r="G258" s="337"/>
    </row>
    <row r="259" spans="1:7" x14ac:dyDescent="0.2">
      <c r="A259" s="549">
        <v>42644</v>
      </c>
      <c r="B259" s="134" t="str">
        <f>Cobb!$A$2</f>
        <v>Greenville</v>
      </c>
      <c r="C259" s="572" t="s">
        <v>2234</v>
      </c>
      <c r="D259" s="429" t="s">
        <v>1476</v>
      </c>
      <c r="E259" s="556">
        <v>-300000</v>
      </c>
      <c r="F259" s="337"/>
      <c r="G259" s="337"/>
    </row>
    <row r="260" spans="1:7" x14ac:dyDescent="0.2">
      <c r="A260" s="549">
        <v>42644</v>
      </c>
      <c r="B260" s="134" t="str">
        <f>Cobb!$A$2</f>
        <v>Greenville</v>
      </c>
      <c r="C260" s="572" t="s">
        <v>2223</v>
      </c>
      <c r="D260" s="429" t="s">
        <v>1476</v>
      </c>
      <c r="E260" s="556">
        <v>-333333</v>
      </c>
      <c r="F260" s="337"/>
      <c r="G260" s="337"/>
    </row>
    <row r="261" spans="1:7" x14ac:dyDescent="0.2">
      <c r="A261" s="549">
        <v>42644</v>
      </c>
      <c r="B261" s="134" t="str">
        <f>Cobb!$A$2</f>
        <v>Greenville</v>
      </c>
      <c r="C261" s="572" t="s">
        <v>2236</v>
      </c>
      <c r="D261" s="429" t="s">
        <v>1476</v>
      </c>
      <c r="E261" s="556">
        <v>-3360000</v>
      </c>
      <c r="F261" s="337"/>
      <c r="G261" s="337"/>
    </row>
    <row r="262" spans="1:7" x14ac:dyDescent="0.2">
      <c r="A262" s="549">
        <v>42644</v>
      </c>
      <c r="B262" s="134" t="str">
        <f>Cobb!$A$2</f>
        <v>Greenville</v>
      </c>
      <c r="C262" s="572" t="s">
        <v>2238</v>
      </c>
      <c r="D262" s="429" t="s">
        <v>1476</v>
      </c>
      <c r="E262" s="556">
        <v>-250000</v>
      </c>
      <c r="F262" s="337"/>
      <c r="G262" s="337"/>
    </row>
    <row r="263" spans="1:7" x14ac:dyDescent="0.2">
      <c r="A263" s="549">
        <v>42644</v>
      </c>
      <c r="B263" s="134" t="str">
        <f>Cobb!$A$2</f>
        <v>Greenville</v>
      </c>
      <c r="C263" s="572" t="s">
        <v>2240</v>
      </c>
      <c r="D263" s="429" t="s">
        <v>1476</v>
      </c>
      <c r="E263" s="556">
        <v>-250000</v>
      </c>
      <c r="F263" s="337"/>
      <c r="G263" s="337"/>
    </row>
    <row r="264" spans="1:7" x14ac:dyDescent="0.2">
      <c r="A264" s="549">
        <v>42644</v>
      </c>
      <c r="B264" s="134" t="str">
        <f>Cobb!$A$2</f>
        <v>Greenville</v>
      </c>
      <c r="C264" s="572" t="s">
        <v>2245</v>
      </c>
      <c r="D264" s="429" t="s">
        <v>1476</v>
      </c>
      <c r="E264" s="556">
        <v>-3160000</v>
      </c>
      <c r="F264" s="337"/>
      <c r="G264" s="337"/>
    </row>
    <row r="265" spans="1:7" x14ac:dyDescent="0.2">
      <c r="A265" s="549">
        <v>42644</v>
      </c>
      <c r="B265" s="134" t="s">
        <v>655</v>
      </c>
      <c r="C265" s="572" t="s">
        <v>2725</v>
      </c>
      <c r="D265" s="429" t="s">
        <v>1476</v>
      </c>
      <c r="E265" s="556">
        <v>-1000000</v>
      </c>
      <c r="F265" s="430" t="s">
        <v>3416</v>
      </c>
      <c r="G265" s="337"/>
    </row>
    <row r="266" spans="1:7" x14ac:dyDescent="0.2">
      <c r="A266" s="549">
        <v>42644</v>
      </c>
      <c r="B266" s="134" t="str">
        <f>Cobb!$A$2</f>
        <v>Greenville</v>
      </c>
      <c r="C266" s="572" t="s">
        <v>2897</v>
      </c>
      <c r="D266" s="429" t="s">
        <v>1476</v>
      </c>
      <c r="E266" s="556">
        <v>-3180000</v>
      </c>
      <c r="F266" s="337"/>
      <c r="G266" s="337"/>
    </row>
    <row r="267" spans="1:7" x14ac:dyDescent="0.2">
      <c r="A267" s="549">
        <v>42644</v>
      </c>
      <c r="B267" s="572" t="s">
        <v>437</v>
      </c>
      <c r="C267" s="572" t="s">
        <v>2676</v>
      </c>
      <c r="D267" s="429" t="s">
        <v>1476</v>
      </c>
      <c r="E267" s="556">
        <v>-750000</v>
      </c>
      <c r="F267" s="337"/>
      <c r="G267" s="337"/>
    </row>
    <row r="268" spans="1:7" x14ac:dyDescent="0.2">
      <c r="A268" s="549">
        <v>42644</v>
      </c>
      <c r="B268" s="134" t="str">
        <f>Ruth!$M$2</f>
        <v>Hoboken</v>
      </c>
      <c r="C268" s="134" t="s">
        <v>45</v>
      </c>
      <c r="D268" s="147" t="s">
        <v>1492</v>
      </c>
      <c r="E268" s="556">
        <v>50000000</v>
      </c>
      <c r="F268" s="147"/>
      <c r="G268" s="337"/>
    </row>
    <row r="269" spans="1:7" x14ac:dyDescent="0.2">
      <c r="A269" s="549">
        <v>42644</v>
      </c>
      <c r="B269" s="134" t="str">
        <f>Ruth!$M$2</f>
        <v>Hoboken</v>
      </c>
      <c r="C269" s="572" t="s">
        <v>604</v>
      </c>
      <c r="D269" s="147" t="s">
        <v>2213</v>
      </c>
      <c r="E269" s="557">
        <v>10485083</v>
      </c>
      <c r="F269" s="337"/>
      <c r="G269" s="337"/>
    </row>
    <row r="270" spans="1:7" x14ac:dyDescent="0.2">
      <c r="A270" s="549">
        <v>42644</v>
      </c>
      <c r="B270" s="134" t="str">
        <f>Ruth!$M$2</f>
        <v>Hoboken</v>
      </c>
      <c r="C270" s="572" t="s">
        <v>2451</v>
      </c>
      <c r="D270" s="429" t="s">
        <v>1476</v>
      </c>
      <c r="E270" s="556">
        <v>-100000</v>
      </c>
      <c r="F270" s="337"/>
      <c r="G270" s="337"/>
    </row>
    <row r="271" spans="1:7" x14ac:dyDescent="0.2">
      <c r="A271" s="549">
        <v>42644</v>
      </c>
      <c r="B271" s="134" t="str">
        <f>Ruth!$M$2</f>
        <v>Hoboken</v>
      </c>
      <c r="C271" s="572" t="s">
        <v>2452</v>
      </c>
      <c r="D271" s="429" t="s">
        <v>1476</v>
      </c>
      <c r="E271" s="556">
        <v>-300000</v>
      </c>
      <c r="F271" s="337"/>
      <c r="G271" s="337"/>
    </row>
    <row r="272" spans="1:7" x14ac:dyDescent="0.2">
      <c r="A272" s="549">
        <v>42644</v>
      </c>
      <c r="B272" s="134" t="str">
        <f>Ruth!$M$2</f>
        <v>Hoboken</v>
      </c>
      <c r="C272" s="572" t="s">
        <v>2437</v>
      </c>
      <c r="D272" s="429" t="s">
        <v>1476</v>
      </c>
      <c r="E272" s="556">
        <v>-475000</v>
      </c>
      <c r="F272" s="337"/>
      <c r="G272" s="337"/>
    </row>
    <row r="273" spans="1:7" x14ac:dyDescent="0.2">
      <c r="A273" s="549">
        <v>42644</v>
      </c>
      <c r="B273" s="134" t="str">
        <f>Ruth!$M$2</f>
        <v>Hoboken</v>
      </c>
      <c r="C273" s="572" t="s">
        <v>2438</v>
      </c>
      <c r="D273" s="429" t="s">
        <v>1476</v>
      </c>
      <c r="E273" s="556">
        <v>-300000</v>
      </c>
      <c r="F273" s="337"/>
      <c r="G273" s="337"/>
    </row>
    <row r="274" spans="1:7" x14ac:dyDescent="0.2">
      <c r="A274" s="549">
        <v>42644</v>
      </c>
      <c r="B274" s="134" t="str">
        <f>Ruth!$M$2</f>
        <v>Hoboken</v>
      </c>
      <c r="C274" s="572" t="s">
        <v>2440</v>
      </c>
      <c r="D274" s="429" t="s">
        <v>1476</v>
      </c>
      <c r="E274" s="556">
        <v>-400000</v>
      </c>
      <c r="F274" s="337"/>
      <c r="G274" s="337"/>
    </row>
    <row r="275" spans="1:7" x14ac:dyDescent="0.2">
      <c r="A275" s="549">
        <v>42644</v>
      </c>
      <c r="B275" s="134" t="str">
        <f>Ruth!$M$2</f>
        <v>Hoboken</v>
      </c>
      <c r="C275" s="572" t="s">
        <v>2455</v>
      </c>
      <c r="D275" s="429" t="s">
        <v>1476</v>
      </c>
      <c r="E275" s="556">
        <v>-4863000</v>
      </c>
      <c r="F275" s="337"/>
      <c r="G275" s="337"/>
    </row>
    <row r="276" spans="1:7" x14ac:dyDescent="0.2">
      <c r="A276" s="549">
        <v>42644</v>
      </c>
      <c r="B276" s="134" t="str">
        <f>Ruth!$M$2</f>
        <v>Hoboken</v>
      </c>
      <c r="C276" s="572" t="s">
        <v>2443</v>
      </c>
      <c r="D276" s="429" t="s">
        <v>1476</v>
      </c>
      <c r="E276" s="556">
        <v>-5000000</v>
      </c>
      <c r="F276" s="337"/>
      <c r="G276" s="337"/>
    </row>
    <row r="277" spans="1:7" x14ac:dyDescent="0.2">
      <c r="A277" s="549">
        <v>42644</v>
      </c>
      <c r="B277" s="134" t="str">
        <f>Ruth!$M$2</f>
        <v>Hoboken</v>
      </c>
      <c r="C277" s="572" t="s">
        <v>2444</v>
      </c>
      <c r="D277" s="429" t="s">
        <v>1476</v>
      </c>
      <c r="E277" s="556">
        <v>-300000</v>
      </c>
      <c r="F277" s="337"/>
      <c r="G277" s="337"/>
    </row>
    <row r="278" spans="1:7" x14ac:dyDescent="0.2">
      <c r="A278" s="549">
        <v>42644</v>
      </c>
      <c r="B278" s="134" t="str">
        <f>Ruth!$M$2</f>
        <v>Hoboken</v>
      </c>
      <c r="C278" s="572" t="s">
        <v>2456</v>
      </c>
      <c r="D278" s="429" t="s">
        <v>1476</v>
      </c>
      <c r="E278" s="556">
        <v>-100000</v>
      </c>
      <c r="F278" s="337"/>
      <c r="G278" s="337"/>
    </row>
    <row r="279" spans="1:7" x14ac:dyDescent="0.2">
      <c r="A279" s="549">
        <v>42644</v>
      </c>
      <c r="B279" s="134" t="str">
        <f>Ruth!$M$2</f>
        <v>Hoboken</v>
      </c>
      <c r="C279" s="572" t="s">
        <v>2457</v>
      </c>
      <c r="D279" s="429" t="s">
        <v>1476</v>
      </c>
      <c r="E279" s="556">
        <v>-200000</v>
      </c>
      <c r="F279" s="337"/>
      <c r="G279" s="337"/>
    </row>
    <row r="280" spans="1:7" x14ac:dyDescent="0.2">
      <c r="A280" s="549">
        <v>42644</v>
      </c>
      <c r="B280" s="134" t="str">
        <f>Ruth!$M$2</f>
        <v>Hoboken</v>
      </c>
      <c r="C280" s="572" t="s">
        <v>2458</v>
      </c>
      <c r="D280" s="429" t="s">
        <v>1476</v>
      </c>
      <c r="E280" s="556">
        <v>-500000</v>
      </c>
      <c r="F280" s="337"/>
      <c r="G280" s="337"/>
    </row>
    <row r="281" spans="1:7" x14ac:dyDescent="0.2">
      <c r="A281" s="549">
        <v>42644</v>
      </c>
      <c r="B281" s="134" t="str">
        <f>Ruth!$M$2</f>
        <v>Hoboken</v>
      </c>
      <c r="C281" s="572" t="s">
        <v>2459</v>
      </c>
      <c r="D281" s="429" t="s">
        <v>1476</v>
      </c>
      <c r="E281" s="556">
        <v>-3000000</v>
      </c>
      <c r="F281" s="337"/>
      <c r="G281" s="337"/>
    </row>
    <row r="282" spans="1:7" x14ac:dyDescent="0.2">
      <c r="A282" s="549">
        <v>42644</v>
      </c>
      <c r="B282" s="134" t="str">
        <f>Ruth!$M$2</f>
        <v>Hoboken</v>
      </c>
      <c r="C282" s="572" t="s">
        <v>2460</v>
      </c>
      <c r="D282" s="429" t="s">
        <v>1476</v>
      </c>
      <c r="E282" s="556">
        <v>-200000</v>
      </c>
      <c r="F282" s="337"/>
      <c r="G282" s="337"/>
    </row>
    <row r="283" spans="1:7" x14ac:dyDescent="0.2">
      <c r="A283" s="549">
        <v>42644</v>
      </c>
      <c r="B283" s="134" t="str">
        <f>Ruth!$M$2</f>
        <v>Hoboken</v>
      </c>
      <c r="C283" s="572" t="s">
        <v>2461</v>
      </c>
      <c r="D283" s="429" t="s">
        <v>1476</v>
      </c>
      <c r="E283" s="556">
        <v>-665000</v>
      </c>
      <c r="F283" s="337"/>
      <c r="G283" s="337"/>
    </row>
    <row r="284" spans="1:7" x14ac:dyDescent="0.2">
      <c r="A284" s="549">
        <v>42644</v>
      </c>
      <c r="B284" s="134" t="str">
        <f>Ruth!$M$2</f>
        <v>Hoboken</v>
      </c>
      <c r="C284" s="572" t="s">
        <v>2447</v>
      </c>
      <c r="D284" s="429" t="s">
        <v>1476</v>
      </c>
      <c r="E284" s="556">
        <v>-2800000</v>
      </c>
      <c r="F284" s="337"/>
      <c r="G284" s="337"/>
    </row>
    <row r="285" spans="1:7" x14ac:dyDescent="0.2">
      <c r="A285" s="549">
        <v>42644</v>
      </c>
      <c r="B285" s="134" t="str">
        <f>Ruth!$M$2</f>
        <v>Hoboken</v>
      </c>
      <c r="C285" s="572" t="s">
        <v>2448</v>
      </c>
      <c r="D285" s="429" t="s">
        <v>1476</v>
      </c>
      <c r="E285" s="556">
        <v>-400000</v>
      </c>
      <c r="F285" s="337"/>
      <c r="G285" s="337"/>
    </row>
    <row r="286" spans="1:7" x14ac:dyDescent="0.2">
      <c r="A286" s="549">
        <v>42644</v>
      </c>
      <c r="B286" s="134" t="str">
        <f>Ruth!$M$2</f>
        <v>Hoboken</v>
      </c>
      <c r="C286" s="572" t="s">
        <v>2090</v>
      </c>
      <c r="D286" s="429" t="s">
        <v>1476</v>
      </c>
      <c r="E286" s="556">
        <v>-100000</v>
      </c>
      <c r="F286" s="337"/>
      <c r="G286" s="337"/>
    </row>
    <row r="287" spans="1:7" x14ac:dyDescent="0.2">
      <c r="A287" s="549">
        <v>42644</v>
      </c>
      <c r="B287" s="134" t="str">
        <f>Ruth!$M$2</f>
        <v>Hoboken</v>
      </c>
      <c r="C287" s="572" t="s">
        <v>2464</v>
      </c>
      <c r="D287" s="429" t="s">
        <v>1476</v>
      </c>
      <c r="E287" s="556">
        <v>-300000</v>
      </c>
      <c r="F287" s="337"/>
      <c r="G287" s="337"/>
    </row>
    <row r="288" spans="1:7" x14ac:dyDescent="0.2">
      <c r="A288" s="549">
        <v>42644</v>
      </c>
      <c r="B288" s="134" t="str">
        <f>Ruth!$M$2</f>
        <v>Hoboken</v>
      </c>
      <c r="C288" s="572" t="s">
        <v>2465</v>
      </c>
      <c r="D288" s="429" t="s">
        <v>1476</v>
      </c>
      <c r="E288" s="556">
        <v>-1908000</v>
      </c>
      <c r="F288" s="337"/>
      <c r="G288" s="337"/>
    </row>
    <row r="289" spans="1:7" x14ac:dyDescent="0.2">
      <c r="A289" s="549">
        <v>42644</v>
      </c>
      <c r="B289" s="134" t="str">
        <f>Ruth!$M$2</f>
        <v>Hoboken</v>
      </c>
      <c r="C289" s="572" t="s">
        <v>2466</v>
      </c>
      <c r="D289" s="429" t="s">
        <v>1476</v>
      </c>
      <c r="E289" s="556">
        <v>-400000</v>
      </c>
      <c r="F289" s="337"/>
      <c r="G289" s="337"/>
    </row>
    <row r="290" spans="1:7" x14ac:dyDescent="0.2">
      <c r="A290" s="549">
        <v>42644</v>
      </c>
      <c r="B290" s="134" t="str">
        <f>Ruth!$M$2</f>
        <v>Hoboken</v>
      </c>
      <c r="C290" s="572" t="s">
        <v>2467</v>
      </c>
      <c r="D290" s="429" t="s">
        <v>1476</v>
      </c>
      <c r="E290" s="556">
        <v>-300000</v>
      </c>
      <c r="F290" s="337"/>
      <c r="G290" s="337"/>
    </row>
    <row r="291" spans="1:7" x14ac:dyDescent="0.2">
      <c r="A291" s="549">
        <v>42644</v>
      </c>
      <c r="B291" s="134" t="str">
        <f>Ruth!$M$2</f>
        <v>Hoboken</v>
      </c>
      <c r="C291" s="572" t="s">
        <v>2450</v>
      </c>
      <c r="D291" s="429" t="s">
        <v>1476</v>
      </c>
      <c r="E291" s="556">
        <v>-400000</v>
      </c>
      <c r="F291" s="337"/>
      <c r="G291" s="337"/>
    </row>
    <row r="292" spans="1:7" x14ac:dyDescent="0.2">
      <c r="A292" s="549">
        <v>42644</v>
      </c>
      <c r="B292" s="134" t="str">
        <f>Ruth!$M$2</f>
        <v>Hoboken</v>
      </c>
      <c r="C292" s="572" t="s">
        <v>2468</v>
      </c>
      <c r="D292" s="429" t="s">
        <v>1476</v>
      </c>
      <c r="E292" s="556">
        <v>-400000</v>
      </c>
      <c r="F292" s="337"/>
      <c r="G292" s="337"/>
    </row>
    <row r="293" spans="1:7" x14ac:dyDescent="0.2">
      <c r="A293" s="549">
        <v>42644</v>
      </c>
      <c r="B293" s="134" t="str">
        <f>Ruth!$M$2</f>
        <v>Hoboken</v>
      </c>
      <c r="C293" s="572" t="s">
        <v>2469</v>
      </c>
      <c r="D293" s="429" t="s">
        <v>1476</v>
      </c>
      <c r="E293" s="556">
        <v>-1500000</v>
      </c>
      <c r="F293" s="337"/>
      <c r="G293" s="337"/>
    </row>
    <row r="294" spans="1:7" x14ac:dyDescent="0.2">
      <c r="A294" s="549">
        <v>42644</v>
      </c>
      <c r="B294" s="134" t="s">
        <v>231</v>
      </c>
      <c r="C294" s="572" t="s">
        <v>2454</v>
      </c>
      <c r="D294" s="429" t="s">
        <v>1476</v>
      </c>
      <c r="E294" s="556">
        <v>-333334</v>
      </c>
      <c r="F294" s="430" t="s">
        <v>4001</v>
      </c>
      <c r="G294" s="337"/>
    </row>
    <row r="295" spans="1:7" x14ac:dyDescent="0.2">
      <c r="A295" s="549">
        <v>42644</v>
      </c>
      <c r="B295" s="134" t="str">
        <f>Ruth!$M$2</f>
        <v>Hoboken</v>
      </c>
      <c r="C295" s="572" t="s">
        <v>2442</v>
      </c>
      <c r="D295" s="429" t="s">
        <v>1476</v>
      </c>
      <c r="E295" s="556">
        <v>-2500000</v>
      </c>
      <c r="F295" s="337"/>
      <c r="G295" s="337"/>
    </row>
    <row r="296" spans="1:7" x14ac:dyDescent="0.2">
      <c r="A296" s="549">
        <v>42644</v>
      </c>
      <c r="B296" s="134" t="str">
        <f>Ruth!$M$2</f>
        <v>Hoboken</v>
      </c>
      <c r="C296" s="572" t="s">
        <v>2446</v>
      </c>
      <c r="D296" s="429" t="s">
        <v>1476</v>
      </c>
      <c r="E296" s="556">
        <v>-475000</v>
      </c>
      <c r="F296" s="337"/>
      <c r="G296" s="337"/>
    </row>
    <row r="297" spans="1:7" x14ac:dyDescent="0.2">
      <c r="A297" s="549">
        <v>42644</v>
      </c>
      <c r="B297" s="134" t="str">
        <f>Ruth!$M$2</f>
        <v>Hoboken</v>
      </c>
      <c r="C297" s="572" t="s">
        <v>2463</v>
      </c>
      <c r="D297" s="429" t="s">
        <v>1476</v>
      </c>
      <c r="E297" s="556">
        <v>-1000000</v>
      </c>
      <c r="F297" s="337"/>
      <c r="G297" s="337"/>
    </row>
    <row r="298" spans="1:7" x14ac:dyDescent="0.2">
      <c r="A298" s="549">
        <v>42644</v>
      </c>
      <c r="B298" s="134" t="str">
        <f>Ruth!$M$2</f>
        <v>Hoboken</v>
      </c>
      <c r="C298" s="572" t="s">
        <v>2449</v>
      </c>
      <c r="D298" s="429" t="s">
        <v>1476</v>
      </c>
      <c r="E298" s="556">
        <v>-333334</v>
      </c>
      <c r="F298" s="337"/>
      <c r="G298" s="337"/>
    </row>
    <row r="299" spans="1:7" x14ac:dyDescent="0.2">
      <c r="A299" s="549">
        <v>42644</v>
      </c>
      <c r="B299" s="572" t="str">
        <f>Mays!$Y$2</f>
        <v>Los Angeles</v>
      </c>
      <c r="C299" s="134" t="s">
        <v>45</v>
      </c>
      <c r="D299" s="147" t="s">
        <v>1492</v>
      </c>
      <c r="E299" s="556">
        <v>50000000</v>
      </c>
      <c r="F299" s="147"/>
      <c r="G299" s="337"/>
    </row>
    <row r="300" spans="1:7" x14ac:dyDescent="0.2">
      <c r="A300" s="549">
        <v>42644</v>
      </c>
      <c r="B300" s="572" t="str">
        <f>Mays!$Y$2</f>
        <v>Los Angeles</v>
      </c>
      <c r="C300" s="572" t="s">
        <v>604</v>
      </c>
      <c r="D300" s="147" t="s">
        <v>2213</v>
      </c>
      <c r="E300" s="559">
        <v>36041444</v>
      </c>
      <c r="F300" s="337"/>
      <c r="G300" s="337"/>
    </row>
    <row r="301" spans="1:7" x14ac:dyDescent="0.2">
      <c r="A301" s="549">
        <v>42644</v>
      </c>
      <c r="B301" s="572" t="str">
        <f>Mays!$Y$2</f>
        <v>Los Angeles</v>
      </c>
      <c r="C301" s="572" t="s">
        <v>2865</v>
      </c>
      <c r="D301" s="429" t="s">
        <v>1476</v>
      </c>
      <c r="E301" s="556">
        <v>-2800000</v>
      </c>
      <c r="F301" s="337"/>
      <c r="G301" s="337"/>
    </row>
    <row r="302" spans="1:7" x14ac:dyDescent="0.2">
      <c r="A302" s="549">
        <v>42644</v>
      </c>
      <c r="B302" s="572" t="str">
        <f>Mays!$Y$2</f>
        <v>Los Angeles</v>
      </c>
      <c r="C302" s="572" t="s">
        <v>2849</v>
      </c>
      <c r="D302" s="429" t="s">
        <v>1476</v>
      </c>
      <c r="E302" s="556">
        <v>-300000</v>
      </c>
      <c r="F302" s="337"/>
      <c r="G302" s="337"/>
    </row>
    <row r="303" spans="1:7" x14ac:dyDescent="0.2">
      <c r="A303" s="549">
        <v>42644</v>
      </c>
      <c r="B303" s="572" t="str">
        <f>Mays!$Y$2</f>
        <v>Los Angeles</v>
      </c>
      <c r="C303" s="572" t="s">
        <v>2850</v>
      </c>
      <c r="D303" s="429" t="s">
        <v>1476</v>
      </c>
      <c r="E303" s="556">
        <v>-300000</v>
      </c>
      <c r="F303" s="337"/>
      <c r="G303" s="337"/>
    </row>
    <row r="304" spans="1:7" x14ac:dyDescent="0.2">
      <c r="A304" s="549">
        <v>42644</v>
      </c>
      <c r="B304" s="572" t="str">
        <f>Mays!$Y$2</f>
        <v>Los Angeles</v>
      </c>
      <c r="C304" s="572" t="s">
        <v>2866</v>
      </c>
      <c r="D304" s="429" t="s">
        <v>1476</v>
      </c>
      <c r="E304" s="556">
        <v>-300000</v>
      </c>
      <c r="F304" s="337"/>
      <c r="G304" s="337"/>
    </row>
    <row r="305" spans="1:7" x14ac:dyDescent="0.2">
      <c r="A305" s="549">
        <v>42644</v>
      </c>
      <c r="B305" s="572" t="str">
        <f>Mays!$Y$2</f>
        <v>Los Angeles</v>
      </c>
      <c r="C305" s="572" t="s">
        <v>2867</v>
      </c>
      <c r="D305" s="429" t="s">
        <v>1476</v>
      </c>
      <c r="E305" s="556">
        <v>-200000</v>
      </c>
      <c r="F305" s="337"/>
      <c r="G305" s="337"/>
    </row>
    <row r="306" spans="1:7" x14ac:dyDescent="0.2">
      <c r="A306" s="549">
        <v>42644</v>
      </c>
      <c r="B306" s="572" t="str">
        <f>Mays!$Y$2</f>
        <v>Los Angeles</v>
      </c>
      <c r="C306" s="572" t="s">
        <v>2868</v>
      </c>
      <c r="D306" s="429" t="s">
        <v>1476</v>
      </c>
      <c r="E306" s="556">
        <v>-9702000</v>
      </c>
      <c r="F306" s="337"/>
      <c r="G306" s="337"/>
    </row>
    <row r="307" spans="1:7" x14ac:dyDescent="0.2">
      <c r="A307" s="549">
        <v>42644</v>
      </c>
      <c r="B307" s="572" t="str">
        <f>Mays!$Y$2</f>
        <v>Los Angeles</v>
      </c>
      <c r="C307" s="572" t="s">
        <v>2851</v>
      </c>
      <c r="D307" s="429" t="s">
        <v>1476</v>
      </c>
      <c r="E307" s="556">
        <v>-2800000</v>
      </c>
      <c r="F307" s="337"/>
      <c r="G307" s="337"/>
    </row>
    <row r="308" spans="1:7" x14ac:dyDescent="0.2">
      <c r="A308" s="549">
        <v>42644</v>
      </c>
      <c r="B308" s="572" t="str">
        <f>Mays!$Y$2</f>
        <v>Los Angeles</v>
      </c>
      <c r="C308" s="572" t="s">
        <v>2869</v>
      </c>
      <c r="D308" s="429" t="s">
        <v>1476</v>
      </c>
      <c r="E308" s="556">
        <v>-300000</v>
      </c>
      <c r="F308" s="337"/>
      <c r="G308" s="337"/>
    </row>
    <row r="309" spans="1:7" x14ac:dyDescent="0.2">
      <c r="A309" s="549">
        <v>42644</v>
      </c>
      <c r="B309" s="572" t="str">
        <f>Mays!$Y$2</f>
        <v>Los Angeles</v>
      </c>
      <c r="C309" s="572" t="s">
        <v>2852</v>
      </c>
      <c r="D309" s="429" t="s">
        <v>1476</v>
      </c>
      <c r="E309" s="556">
        <v>-100000</v>
      </c>
      <c r="F309" s="337"/>
      <c r="G309" s="337"/>
    </row>
    <row r="310" spans="1:7" x14ac:dyDescent="0.2">
      <c r="A310" s="549">
        <v>42644</v>
      </c>
      <c r="B310" s="572" t="str">
        <f>Mays!$Y$2</f>
        <v>Los Angeles</v>
      </c>
      <c r="C310" s="572" t="s">
        <v>1506</v>
      </c>
      <c r="D310" s="429" t="s">
        <v>1476</v>
      </c>
      <c r="E310" s="556">
        <v>-200000</v>
      </c>
      <c r="F310" s="337"/>
      <c r="G310" s="337"/>
    </row>
    <row r="311" spans="1:7" x14ac:dyDescent="0.2">
      <c r="A311" s="549">
        <v>42644</v>
      </c>
      <c r="B311" s="572" t="str">
        <f>Mays!$Y$2</f>
        <v>Los Angeles</v>
      </c>
      <c r="C311" s="572" t="s">
        <v>2870</v>
      </c>
      <c r="D311" s="429" t="s">
        <v>1476</v>
      </c>
      <c r="E311" s="556">
        <v>-4850000</v>
      </c>
      <c r="F311" s="337"/>
      <c r="G311" s="337"/>
    </row>
    <row r="312" spans="1:7" x14ac:dyDescent="0.2">
      <c r="A312" s="549">
        <v>42644</v>
      </c>
      <c r="B312" s="572" t="str">
        <f>Mays!$Y$2</f>
        <v>Los Angeles</v>
      </c>
      <c r="C312" s="572" t="s">
        <v>2853</v>
      </c>
      <c r="D312" s="429" t="s">
        <v>1476</v>
      </c>
      <c r="E312" s="556">
        <v>-2800000</v>
      </c>
      <c r="F312" s="337"/>
      <c r="G312" s="337"/>
    </row>
    <row r="313" spans="1:7" x14ac:dyDescent="0.2">
      <c r="A313" s="549">
        <v>42644</v>
      </c>
      <c r="B313" s="572" t="str">
        <f>Mays!$Y$2</f>
        <v>Los Angeles</v>
      </c>
      <c r="C313" s="572" t="s">
        <v>2871</v>
      </c>
      <c r="D313" s="429" t="s">
        <v>1476</v>
      </c>
      <c r="E313" s="556">
        <v>-2800000</v>
      </c>
      <c r="F313" s="337"/>
      <c r="G313" s="337"/>
    </row>
    <row r="314" spans="1:7" x14ac:dyDescent="0.2">
      <c r="A314" s="549">
        <v>42644</v>
      </c>
      <c r="B314" s="572" t="str">
        <f>Mays!$Y$2</f>
        <v>Los Angeles</v>
      </c>
      <c r="C314" s="572" t="s">
        <v>2855</v>
      </c>
      <c r="D314" s="429" t="s">
        <v>1476</v>
      </c>
      <c r="E314" s="556">
        <v>-2625000</v>
      </c>
      <c r="F314" s="337"/>
      <c r="G314" s="337"/>
    </row>
    <row r="315" spans="1:7" x14ac:dyDescent="0.2">
      <c r="A315" s="549">
        <v>42644</v>
      </c>
      <c r="B315" s="572" t="str">
        <f>Mays!$Y$2</f>
        <v>Los Angeles</v>
      </c>
      <c r="C315" s="572" t="s">
        <v>2856</v>
      </c>
      <c r="D315" s="429" t="s">
        <v>1476</v>
      </c>
      <c r="E315" s="556">
        <v>-300000</v>
      </c>
      <c r="F315" s="337"/>
      <c r="G315" s="337"/>
    </row>
    <row r="316" spans="1:7" x14ac:dyDescent="0.2">
      <c r="A316" s="549">
        <v>42644</v>
      </c>
      <c r="B316" s="572" t="str">
        <f>Mays!$Y$2</f>
        <v>Los Angeles</v>
      </c>
      <c r="C316" s="572" t="s">
        <v>2857</v>
      </c>
      <c r="D316" s="429" t="s">
        <v>1476</v>
      </c>
      <c r="E316" s="556">
        <v>-2800000</v>
      </c>
      <c r="F316" s="337"/>
      <c r="G316" s="337"/>
    </row>
    <row r="317" spans="1:7" x14ac:dyDescent="0.2">
      <c r="A317" s="549">
        <v>42644</v>
      </c>
      <c r="B317" s="572" t="str">
        <f>Mays!$Y$2</f>
        <v>Los Angeles</v>
      </c>
      <c r="C317" s="572" t="s">
        <v>2858</v>
      </c>
      <c r="D317" s="429" t="s">
        <v>1476</v>
      </c>
      <c r="E317" s="556">
        <v>-200000</v>
      </c>
      <c r="F317" s="337"/>
      <c r="G317" s="337"/>
    </row>
    <row r="318" spans="1:7" x14ac:dyDescent="0.2">
      <c r="A318" s="549">
        <v>42644</v>
      </c>
      <c r="B318" s="572" t="str">
        <f>Mays!$Y$2</f>
        <v>Los Angeles</v>
      </c>
      <c r="C318" s="572" t="s">
        <v>2872</v>
      </c>
      <c r="D318" s="429" t="s">
        <v>1476</v>
      </c>
      <c r="E318" s="556">
        <v>-300000</v>
      </c>
      <c r="F318" s="337"/>
      <c r="G318" s="337"/>
    </row>
    <row r="319" spans="1:7" x14ac:dyDescent="0.2">
      <c r="A319" s="549">
        <v>42644</v>
      </c>
      <c r="B319" s="572" t="str">
        <f>Mays!$Y$2</f>
        <v>Los Angeles</v>
      </c>
      <c r="C319" s="572" t="s">
        <v>2859</v>
      </c>
      <c r="D319" s="429" t="s">
        <v>1476</v>
      </c>
      <c r="E319" s="556">
        <v>-2800000</v>
      </c>
      <c r="F319" s="337"/>
      <c r="G319" s="337"/>
    </row>
    <row r="320" spans="1:7" x14ac:dyDescent="0.2">
      <c r="A320" s="549">
        <v>42644</v>
      </c>
      <c r="B320" s="572" t="str">
        <f>Mays!$Y$2</f>
        <v>Los Angeles</v>
      </c>
      <c r="C320" s="572" t="s">
        <v>2860</v>
      </c>
      <c r="D320" s="429" t="s">
        <v>1476</v>
      </c>
      <c r="E320" s="556">
        <v>-400000</v>
      </c>
      <c r="F320" s="337"/>
      <c r="G320" s="337"/>
    </row>
    <row r="321" spans="1:7" x14ac:dyDescent="0.2">
      <c r="A321" s="549">
        <v>42644</v>
      </c>
      <c r="B321" s="572" t="str">
        <f>Mays!$Y$2</f>
        <v>Los Angeles</v>
      </c>
      <c r="C321" s="572" t="s">
        <v>1507</v>
      </c>
      <c r="D321" s="429" t="s">
        <v>1476</v>
      </c>
      <c r="E321" s="556">
        <v>-400000</v>
      </c>
      <c r="F321" s="337"/>
      <c r="G321" s="337"/>
    </row>
    <row r="322" spans="1:7" x14ac:dyDescent="0.2">
      <c r="A322" s="549">
        <v>42644</v>
      </c>
      <c r="B322" s="572" t="str">
        <f>Mays!$Y$2</f>
        <v>Los Angeles</v>
      </c>
      <c r="C322" s="572" t="s">
        <v>2861</v>
      </c>
      <c r="D322" s="429" t="s">
        <v>1476</v>
      </c>
      <c r="E322" s="556">
        <v>-300000</v>
      </c>
      <c r="F322" s="337"/>
      <c r="G322" s="337"/>
    </row>
    <row r="323" spans="1:7" x14ac:dyDescent="0.2">
      <c r="A323" s="549">
        <v>42644</v>
      </c>
      <c r="B323" s="572" t="str">
        <f>Mays!$Y$2</f>
        <v>Los Angeles</v>
      </c>
      <c r="C323" s="572" t="s">
        <v>2873</v>
      </c>
      <c r="D323" s="429" t="s">
        <v>1476</v>
      </c>
      <c r="E323" s="556">
        <v>-200000</v>
      </c>
      <c r="F323" s="337"/>
      <c r="G323" s="337"/>
    </row>
    <row r="324" spans="1:7" x14ac:dyDescent="0.2">
      <c r="A324" s="549">
        <v>42644</v>
      </c>
      <c r="B324" s="572" t="str">
        <f>Mays!$Y$2</f>
        <v>Los Angeles</v>
      </c>
      <c r="C324" s="572" t="s">
        <v>2874</v>
      </c>
      <c r="D324" s="429" t="s">
        <v>1476</v>
      </c>
      <c r="E324" s="556">
        <v>-2800000</v>
      </c>
      <c r="F324" s="337"/>
      <c r="G324" s="337"/>
    </row>
    <row r="325" spans="1:7" x14ac:dyDescent="0.2">
      <c r="A325" s="549">
        <v>42644</v>
      </c>
      <c r="B325" s="572" t="str">
        <f>Mays!$Y$2</f>
        <v>Los Angeles</v>
      </c>
      <c r="C325" s="572" t="s">
        <v>2876</v>
      </c>
      <c r="D325" s="429" t="s">
        <v>1476</v>
      </c>
      <c r="E325" s="556">
        <v>-2800000</v>
      </c>
      <c r="F325" s="337"/>
      <c r="G325" s="337"/>
    </row>
    <row r="326" spans="1:7" x14ac:dyDescent="0.2">
      <c r="A326" s="549">
        <v>42644</v>
      </c>
      <c r="B326" s="572" t="str">
        <f>Mays!$Y$2</f>
        <v>Los Angeles</v>
      </c>
      <c r="C326" s="572" t="s">
        <v>2863</v>
      </c>
      <c r="D326" s="429" t="s">
        <v>1476</v>
      </c>
      <c r="E326" s="556">
        <v>-300000</v>
      </c>
      <c r="F326" s="337"/>
      <c r="G326" s="337"/>
    </row>
    <row r="327" spans="1:7" x14ac:dyDescent="0.2">
      <c r="A327" s="549">
        <v>42644</v>
      </c>
      <c r="B327" s="572" t="str">
        <f>Mays!$Y$2</f>
        <v>Los Angeles</v>
      </c>
      <c r="C327" s="572" t="s">
        <v>2864</v>
      </c>
      <c r="D327" s="429" t="s">
        <v>1476</v>
      </c>
      <c r="E327" s="556">
        <v>-300000</v>
      </c>
      <c r="F327" s="337"/>
      <c r="G327" s="337"/>
    </row>
    <row r="328" spans="1:7" x14ac:dyDescent="0.2">
      <c r="A328" s="549">
        <v>42644</v>
      </c>
      <c r="B328" s="572" t="str">
        <f>Mays!$Y$2</f>
        <v>Los Angeles</v>
      </c>
      <c r="C328" s="572" t="s">
        <v>2877</v>
      </c>
      <c r="D328" s="429" t="s">
        <v>1476</v>
      </c>
      <c r="E328" s="556">
        <v>-1968751</v>
      </c>
      <c r="F328" s="337"/>
      <c r="G328" s="337"/>
    </row>
    <row r="329" spans="1:7" x14ac:dyDescent="0.2">
      <c r="A329" s="549">
        <v>42644</v>
      </c>
      <c r="B329" s="134" t="s">
        <v>360</v>
      </c>
      <c r="C329" s="572" t="s">
        <v>2727</v>
      </c>
      <c r="D329" s="429" t="s">
        <v>1476</v>
      </c>
      <c r="E329" s="556">
        <v>-200000</v>
      </c>
      <c r="F329" s="430" t="s">
        <v>3447</v>
      </c>
      <c r="G329" s="337"/>
    </row>
    <row r="330" spans="1:7" x14ac:dyDescent="0.2">
      <c r="A330" s="549">
        <v>42644</v>
      </c>
      <c r="B330" s="134" t="s">
        <v>360</v>
      </c>
      <c r="C330" s="572" t="s">
        <v>2730</v>
      </c>
      <c r="D330" s="429" t="s">
        <v>1476</v>
      </c>
      <c r="E330" s="556">
        <v>-400000</v>
      </c>
      <c r="F330" s="430" t="s">
        <v>3447</v>
      </c>
      <c r="G330" s="337"/>
    </row>
    <row r="331" spans="1:7" x14ac:dyDescent="0.2">
      <c r="A331" s="549">
        <v>42644</v>
      </c>
      <c r="B331" s="134" t="s">
        <v>360</v>
      </c>
      <c r="C331" s="572" t="s">
        <v>2752</v>
      </c>
      <c r="D331" s="429" t="s">
        <v>1476</v>
      </c>
      <c r="E331" s="556">
        <v>-400000</v>
      </c>
      <c r="F331" s="430" t="s">
        <v>3448</v>
      </c>
      <c r="G331" s="337"/>
    </row>
    <row r="332" spans="1:7" x14ac:dyDescent="0.2">
      <c r="A332" s="549">
        <v>42644</v>
      </c>
      <c r="B332" s="134" t="str">
        <f>Cobb!$M$2</f>
        <v>Mansfield</v>
      </c>
      <c r="C332" s="134" t="s">
        <v>45</v>
      </c>
      <c r="D332" s="147" t="s">
        <v>1492</v>
      </c>
      <c r="E332" s="556">
        <v>50000000</v>
      </c>
      <c r="F332" s="147"/>
      <c r="G332" s="337"/>
    </row>
    <row r="333" spans="1:7" x14ac:dyDescent="0.2">
      <c r="A333" s="549">
        <v>42644</v>
      </c>
      <c r="B333" s="134" t="str">
        <f>Cobb!$M$2</f>
        <v>Mansfield</v>
      </c>
      <c r="C333" s="572" t="s">
        <v>604</v>
      </c>
      <c r="D333" s="147" t="s">
        <v>2213</v>
      </c>
      <c r="E333" s="559">
        <v>18085783</v>
      </c>
      <c r="F333" s="337"/>
      <c r="G333" s="337"/>
    </row>
    <row r="334" spans="1:7" x14ac:dyDescent="0.2">
      <c r="A334" s="549">
        <v>42644</v>
      </c>
      <c r="B334" s="134" t="str">
        <f>Cobb!$M$2</f>
        <v>Mansfield</v>
      </c>
      <c r="C334" s="572" t="s">
        <v>2289</v>
      </c>
      <c r="D334" s="429" t="s">
        <v>1476</v>
      </c>
      <c r="E334" s="556">
        <v>-400000</v>
      </c>
      <c r="F334" s="337"/>
      <c r="G334" s="337"/>
    </row>
    <row r="335" spans="1:7" x14ac:dyDescent="0.2">
      <c r="A335" s="549">
        <v>42644</v>
      </c>
      <c r="B335" s="134" t="str">
        <f>Cobb!$M$2</f>
        <v>Mansfield</v>
      </c>
      <c r="C335" s="572" t="s">
        <v>2290</v>
      </c>
      <c r="D335" s="429" t="s">
        <v>1476</v>
      </c>
      <c r="E335" s="556">
        <v>-1600000</v>
      </c>
      <c r="F335" s="337"/>
      <c r="G335" s="337"/>
    </row>
    <row r="336" spans="1:7" x14ac:dyDescent="0.2">
      <c r="A336" s="549">
        <v>42644</v>
      </c>
      <c r="B336" s="134" t="str">
        <f>Cobb!$M$2</f>
        <v>Mansfield</v>
      </c>
      <c r="C336" s="572" t="s">
        <v>2271</v>
      </c>
      <c r="D336" s="429" t="s">
        <v>1476</v>
      </c>
      <c r="E336" s="556">
        <v>-872000</v>
      </c>
      <c r="F336" s="337"/>
      <c r="G336" s="337"/>
    </row>
    <row r="337" spans="1:7" x14ac:dyDescent="0.2">
      <c r="A337" s="549">
        <v>42644</v>
      </c>
      <c r="B337" s="134" t="str">
        <f>Cobb!$M$2</f>
        <v>Mansfield</v>
      </c>
      <c r="C337" s="572" t="s">
        <v>2291</v>
      </c>
      <c r="D337" s="429" t="s">
        <v>1476</v>
      </c>
      <c r="E337" s="556">
        <v>-300000</v>
      </c>
      <c r="F337" s="337"/>
      <c r="G337" s="337"/>
    </row>
    <row r="338" spans="1:7" x14ac:dyDescent="0.2">
      <c r="A338" s="549">
        <v>42644</v>
      </c>
      <c r="B338" s="134" t="str">
        <f>Cobb!$M$2</f>
        <v>Mansfield</v>
      </c>
      <c r="C338" s="572" t="s">
        <v>2292</v>
      </c>
      <c r="D338" s="429" t="s">
        <v>1476</v>
      </c>
      <c r="E338" s="556">
        <v>-3622500</v>
      </c>
      <c r="F338" s="337"/>
      <c r="G338" s="337"/>
    </row>
    <row r="339" spans="1:7" x14ac:dyDescent="0.2">
      <c r="A339" s="549">
        <v>42644</v>
      </c>
      <c r="B339" s="134" t="str">
        <f>Cobb!$M$2</f>
        <v>Mansfield</v>
      </c>
      <c r="C339" s="572" t="s">
        <v>2272</v>
      </c>
      <c r="D339" s="429" t="s">
        <v>1476</v>
      </c>
      <c r="E339" s="556">
        <v>-518000</v>
      </c>
      <c r="F339" s="337"/>
      <c r="G339" s="337"/>
    </row>
    <row r="340" spans="1:7" x14ac:dyDescent="0.2">
      <c r="A340" s="549">
        <v>42644</v>
      </c>
      <c r="B340" s="134" t="str">
        <f>Cobb!$M$2</f>
        <v>Mansfield</v>
      </c>
      <c r="C340" s="572" t="s">
        <v>2274</v>
      </c>
      <c r="D340" s="429" t="s">
        <v>1476</v>
      </c>
      <c r="E340" s="556">
        <v>-200000</v>
      </c>
      <c r="F340" s="337"/>
      <c r="G340" s="337"/>
    </row>
    <row r="341" spans="1:7" x14ac:dyDescent="0.2">
      <c r="A341" s="549">
        <v>42644</v>
      </c>
      <c r="B341" s="134" t="str">
        <f>Cobb!$M$2</f>
        <v>Mansfield</v>
      </c>
      <c r="C341" s="572" t="s">
        <v>2293</v>
      </c>
      <c r="D341" s="429" t="s">
        <v>1476</v>
      </c>
      <c r="E341" s="556">
        <v>-400000</v>
      </c>
      <c r="F341" s="337"/>
      <c r="G341" s="337"/>
    </row>
    <row r="342" spans="1:7" x14ac:dyDescent="0.2">
      <c r="A342" s="549">
        <v>42644</v>
      </c>
      <c r="B342" s="134" t="str">
        <f>Cobb!$M$2</f>
        <v>Mansfield</v>
      </c>
      <c r="C342" s="572" t="s">
        <v>2275</v>
      </c>
      <c r="D342" s="429" t="s">
        <v>1476</v>
      </c>
      <c r="E342" s="556">
        <v>-100000</v>
      </c>
      <c r="F342" s="337"/>
      <c r="G342" s="337"/>
    </row>
    <row r="343" spans="1:7" x14ac:dyDescent="0.2">
      <c r="A343" s="549">
        <v>42644</v>
      </c>
      <c r="B343" s="134" t="str">
        <f>Cobb!$M$2</f>
        <v>Mansfield</v>
      </c>
      <c r="C343" s="572" t="s">
        <v>2276</v>
      </c>
      <c r="D343" s="429" t="s">
        <v>1476</v>
      </c>
      <c r="E343" s="556">
        <v>-400000</v>
      </c>
      <c r="F343" s="337"/>
      <c r="G343" s="337"/>
    </row>
    <row r="344" spans="1:7" x14ac:dyDescent="0.2">
      <c r="A344" s="549">
        <v>42644</v>
      </c>
      <c r="B344" s="134" t="str">
        <f>Cobb!$M$2</f>
        <v>Mansfield</v>
      </c>
      <c r="C344" s="572" t="s">
        <v>2294</v>
      </c>
      <c r="D344" s="429" t="s">
        <v>1476</v>
      </c>
      <c r="E344" s="556">
        <v>-1261898</v>
      </c>
      <c r="F344" s="337"/>
      <c r="G344" s="337"/>
    </row>
    <row r="345" spans="1:7" x14ac:dyDescent="0.2">
      <c r="A345" s="549">
        <v>42644</v>
      </c>
      <c r="B345" s="134" t="str">
        <f>Cobb!$M$2</f>
        <v>Mansfield</v>
      </c>
      <c r="C345" s="572" t="s">
        <v>2277</v>
      </c>
      <c r="D345" s="429" t="s">
        <v>1476</v>
      </c>
      <c r="E345" s="556">
        <v>-200000</v>
      </c>
      <c r="F345" s="337"/>
      <c r="G345" s="337"/>
    </row>
    <row r="346" spans="1:7" x14ac:dyDescent="0.2">
      <c r="A346" s="549">
        <v>42644</v>
      </c>
      <c r="B346" s="134" t="str">
        <f>Cobb!$M$2</f>
        <v>Mansfield</v>
      </c>
      <c r="C346" s="572" t="s">
        <v>2278</v>
      </c>
      <c r="D346" s="429" t="s">
        <v>1476</v>
      </c>
      <c r="E346" s="556">
        <v>-200000</v>
      </c>
      <c r="F346" s="337"/>
      <c r="G346" s="337"/>
    </row>
    <row r="347" spans="1:7" x14ac:dyDescent="0.2">
      <c r="A347" s="549">
        <v>42644</v>
      </c>
      <c r="B347" s="134" t="str">
        <f>Cobb!$M$2</f>
        <v>Mansfield</v>
      </c>
      <c r="C347" s="572" t="s">
        <v>2279</v>
      </c>
      <c r="D347" s="429" t="s">
        <v>1476</v>
      </c>
      <c r="E347" s="556">
        <v>-410000</v>
      </c>
      <c r="F347" s="337"/>
      <c r="G347" s="337"/>
    </row>
    <row r="348" spans="1:7" x14ac:dyDescent="0.2">
      <c r="A348" s="549">
        <v>42644</v>
      </c>
      <c r="B348" s="134" t="str">
        <f>Cobb!$M$2</f>
        <v>Mansfield</v>
      </c>
      <c r="C348" s="572" t="s">
        <v>2295</v>
      </c>
      <c r="D348" s="429" t="s">
        <v>1476</v>
      </c>
      <c r="E348" s="556">
        <v>-100000</v>
      </c>
      <c r="F348" s="337"/>
      <c r="G348" s="337"/>
    </row>
    <row r="349" spans="1:7" x14ac:dyDescent="0.2">
      <c r="A349" s="549">
        <v>42644</v>
      </c>
      <c r="B349" s="134" t="str">
        <f>Cobb!$M$2</f>
        <v>Mansfield</v>
      </c>
      <c r="C349" s="572" t="s">
        <v>2280</v>
      </c>
      <c r="D349" s="429" t="s">
        <v>1476</v>
      </c>
      <c r="E349" s="556">
        <v>-2835000</v>
      </c>
      <c r="F349" s="337"/>
      <c r="G349" s="337"/>
    </row>
    <row r="350" spans="1:7" x14ac:dyDescent="0.2">
      <c r="A350" s="549">
        <v>42644</v>
      </c>
      <c r="B350" s="134" t="str">
        <f>Cobb!$M$2</f>
        <v>Mansfield</v>
      </c>
      <c r="C350" s="572" t="s">
        <v>2296</v>
      </c>
      <c r="D350" s="429" t="s">
        <v>1476</v>
      </c>
      <c r="E350" s="556">
        <v>-4410000</v>
      </c>
      <c r="F350" s="337"/>
      <c r="G350" s="337"/>
    </row>
    <row r="351" spans="1:7" x14ac:dyDescent="0.2">
      <c r="A351" s="549">
        <v>42644</v>
      </c>
      <c r="B351" s="134" t="str">
        <f>Cobb!$M$2</f>
        <v>Mansfield</v>
      </c>
      <c r="C351" s="572" t="s">
        <v>2297</v>
      </c>
      <c r="D351" s="429" t="s">
        <v>1476</v>
      </c>
      <c r="E351" s="556">
        <v>-1262000</v>
      </c>
      <c r="F351" s="337"/>
      <c r="G351" s="337"/>
    </row>
    <row r="352" spans="1:7" x14ac:dyDescent="0.2">
      <c r="A352" s="549">
        <v>42644</v>
      </c>
      <c r="B352" s="134" t="str">
        <f>Cobb!$M$2</f>
        <v>Mansfield</v>
      </c>
      <c r="C352" s="572" t="s">
        <v>2281</v>
      </c>
      <c r="D352" s="429" t="s">
        <v>1476</v>
      </c>
      <c r="E352" s="556">
        <v>-334000</v>
      </c>
      <c r="F352" s="337"/>
      <c r="G352" s="337"/>
    </row>
    <row r="353" spans="1:7" x14ac:dyDescent="0.2">
      <c r="A353" s="549">
        <v>42644</v>
      </c>
      <c r="B353" s="134" t="str">
        <f>Cobb!$M$2</f>
        <v>Mansfield</v>
      </c>
      <c r="C353" s="572" t="s">
        <v>2282</v>
      </c>
      <c r="D353" s="429" t="s">
        <v>1476</v>
      </c>
      <c r="E353" s="556">
        <v>-200000</v>
      </c>
      <c r="F353" s="337"/>
      <c r="G353" s="337"/>
    </row>
    <row r="354" spans="1:7" x14ac:dyDescent="0.2">
      <c r="A354" s="549">
        <v>42644</v>
      </c>
      <c r="B354" s="134" t="str">
        <f>Cobb!$M$2</f>
        <v>Mansfield</v>
      </c>
      <c r="C354" s="572" t="s">
        <v>2298</v>
      </c>
      <c r="D354" s="429" t="s">
        <v>1476</v>
      </c>
      <c r="E354" s="556">
        <v>-100000</v>
      </c>
      <c r="F354" s="337"/>
      <c r="G354" s="337"/>
    </row>
    <row r="355" spans="1:7" x14ac:dyDescent="0.2">
      <c r="A355" s="549">
        <v>42644</v>
      </c>
      <c r="B355" s="134" t="str">
        <f>Cobb!$M$2</f>
        <v>Mansfield</v>
      </c>
      <c r="C355" s="572" t="s">
        <v>2299</v>
      </c>
      <c r="D355" s="429" t="s">
        <v>1476</v>
      </c>
      <c r="E355" s="556">
        <v>-3000000</v>
      </c>
      <c r="F355" s="337"/>
      <c r="G355" s="337"/>
    </row>
    <row r="356" spans="1:7" x14ac:dyDescent="0.2">
      <c r="A356" s="549">
        <v>42644</v>
      </c>
      <c r="B356" s="134" t="str">
        <f>Cobb!$M$2</f>
        <v>Mansfield</v>
      </c>
      <c r="C356" s="572" t="s">
        <v>2300</v>
      </c>
      <c r="D356" s="429" t="s">
        <v>1476</v>
      </c>
      <c r="E356" s="556">
        <v>-300000</v>
      </c>
      <c r="F356" s="337"/>
      <c r="G356" s="337"/>
    </row>
    <row r="357" spans="1:7" x14ac:dyDescent="0.2">
      <c r="A357" s="549">
        <v>42644</v>
      </c>
      <c r="B357" s="134" t="s">
        <v>566</v>
      </c>
      <c r="C357" s="572" t="s">
        <v>2301</v>
      </c>
      <c r="D357" s="429" t="s">
        <v>1476</v>
      </c>
      <c r="E357" s="556">
        <v>-300000</v>
      </c>
      <c r="F357" s="430" t="s">
        <v>3996</v>
      </c>
      <c r="G357" s="337"/>
    </row>
    <row r="358" spans="1:7" x14ac:dyDescent="0.2">
      <c r="A358" s="549">
        <v>42644</v>
      </c>
      <c r="B358" s="134" t="str">
        <f>Cobb!$M$2</f>
        <v>Mansfield</v>
      </c>
      <c r="C358" s="572" t="s">
        <v>2283</v>
      </c>
      <c r="D358" s="429" t="s">
        <v>1476</v>
      </c>
      <c r="E358" s="556">
        <v>-261000</v>
      </c>
      <c r="F358" s="337"/>
      <c r="G358" s="337"/>
    </row>
    <row r="359" spans="1:7" x14ac:dyDescent="0.2">
      <c r="A359" s="549">
        <v>42644</v>
      </c>
      <c r="B359" s="134" t="str">
        <f>Cobb!$M$2</f>
        <v>Mansfield</v>
      </c>
      <c r="C359" s="572" t="s">
        <v>2284</v>
      </c>
      <c r="D359" s="429" t="s">
        <v>1476</v>
      </c>
      <c r="E359" s="556">
        <v>-300000</v>
      </c>
      <c r="F359" s="337"/>
      <c r="G359" s="337"/>
    </row>
    <row r="360" spans="1:7" x14ac:dyDescent="0.2">
      <c r="A360" s="549">
        <v>42644</v>
      </c>
      <c r="B360" s="134" t="str">
        <f>Cobb!$M$2</f>
        <v>Mansfield</v>
      </c>
      <c r="C360" s="572" t="s">
        <v>2303</v>
      </c>
      <c r="D360" s="429" t="s">
        <v>1476</v>
      </c>
      <c r="E360" s="556">
        <v>-2936432</v>
      </c>
      <c r="F360" s="337"/>
      <c r="G360" s="337"/>
    </row>
    <row r="361" spans="1:7" x14ac:dyDescent="0.2">
      <c r="A361" s="549">
        <v>42644</v>
      </c>
      <c r="B361" s="134" t="str">
        <f>Cobb!$M$2</f>
        <v>Mansfield</v>
      </c>
      <c r="C361" s="572" t="s">
        <v>2285</v>
      </c>
      <c r="D361" s="429" t="s">
        <v>1476</v>
      </c>
      <c r="E361" s="556">
        <v>-933000</v>
      </c>
      <c r="F361" s="337"/>
      <c r="G361" s="337"/>
    </row>
    <row r="362" spans="1:7" x14ac:dyDescent="0.2">
      <c r="A362" s="549">
        <v>42644</v>
      </c>
      <c r="B362" s="134" t="str">
        <f>Cobb!$M$2</f>
        <v>Mansfield</v>
      </c>
      <c r="C362" s="572" t="s">
        <v>2286</v>
      </c>
      <c r="D362" s="429" t="s">
        <v>1476</v>
      </c>
      <c r="E362" s="556">
        <v>-2300000</v>
      </c>
      <c r="F362" s="337"/>
      <c r="G362" s="337"/>
    </row>
    <row r="363" spans="1:7" x14ac:dyDescent="0.2">
      <c r="A363" s="549">
        <v>42644</v>
      </c>
      <c r="B363" s="134" t="str">
        <f>Cobb!$M$2</f>
        <v>Mansfield</v>
      </c>
      <c r="C363" s="572" t="s">
        <v>2287</v>
      </c>
      <c r="D363" s="429" t="s">
        <v>1476</v>
      </c>
      <c r="E363" s="556">
        <v>-4905000</v>
      </c>
      <c r="F363" s="337"/>
      <c r="G363" s="337"/>
    </row>
    <row r="364" spans="1:7" x14ac:dyDescent="0.2">
      <c r="A364" s="549">
        <v>42644</v>
      </c>
      <c r="B364" s="134" t="str">
        <f>Cobb!$M$2</f>
        <v>Mansfield</v>
      </c>
      <c r="C364" s="572" t="s">
        <v>2288</v>
      </c>
      <c r="D364" s="429" t="s">
        <v>1476</v>
      </c>
      <c r="E364" s="556">
        <v>-1578000</v>
      </c>
      <c r="F364" s="337"/>
      <c r="G364" s="337"/>
    </row>
    <row r="365" spans="1:7" x14ac:dyDescent="0.2">
      <c r="A365" s="549">
        <v>42644</v>
      </c>
      <c r="B365" s="572" t="str">
        <f>Aaron!$A$2</f>
        <v>Middlesex</v>
      </c>
      <c r="C365" s="134" t="s">
        <v>45</v>
      </c>
      <c r="D365" s="147" t="s">
        <v>1492</v>
      </c>
      <c r="E365" s="556">
        <v>50000000</v>
      </c>
      <c r="F365" s="147"/>
      <c r="G365" s="337"/>
    </row>
    <row r="366" spans="1:7" x14ac:dyDescent="0.2">
      <c r="A366" s="549">
        <v>42644</v>
      </c>
      <c r="B366" s="572" t="str">
        <f>Aaron!$A$2</f>
        <v>Middlesex</v>
      </c>
      <c r="C366" s="572" t="s">
        <v>604</v>
      </c>
      <c r="D366" s="147" t="s">
        <v>2213</v>
      </c>
      <c r="E366" s="559">
        <v>2221099</v>
      </c>
      <c r="F366" s="337"/>
      <c r="G366" s="337"/>
    </row>
    <row r="367" spans="1:7" x14ac:dyDescent="0.2">
      <c r="A367" s="549">
        <v>42644</v>
      </c>
      <c r="B367" s="572" t="str">
        <f>Aaron!$A$2</f>
        <v>Middlesex</v>
      </c>
      <c r="C367" s="572" t="s">
        <v>2548</v>
      </c>
      <c r="D367" s="429" t="s">
        <v>1476</v>
      </c>
      <c r="E367" s="556">
        <v>-300000</v>
      </c>
      <c r="F367" s="337"/>
      <c r="G367" s="337"/>
    </row>
    <row r="368" spans="1:7" x14ac:dyDescent="0.2">
      <c r="A368" s="549">
        <v>42644</v>
      </c>
      <c r="B368" s="572" t="str">
        <f>Aaron!$A$2</f>
        <v>Middlesex</v>
      </c>
      <c r="C368" s="572" t="s">
        <v>2564</v>
      </c>
      <c r="D368" s="429" t="s">
        <v>1476</v>
      </c>
      <c r="E368" s="556">
        <v>-3000000</v>
      </c>
      <c r="F368" s="337"/>
      <c r="G368" s="337"/>
    </row>
    <row r="369" spans="1:7" x14ac:dyDescent="0.2">
      <c r="A369" s="549">
        <v>42644</v>
      </c>
      <c r="B369" s="134" t="s">
        <v>231</v>
      </c>
      <c r="C369" s="572" t="s">
        <v>2565</v>
      </c>
      <c r="D369" s="429" t="s">
        <v>1476</v>
      </c>
      <c r="E369" s="556">
        <v>-1230000</v>
      </c>
      <c r="F369" s="430" t="s">
        <v>4008</v>
      </c>
      <c r="G369" s="337"/>
    </row>
    <row r="370" spans="1:7" x14ac:dyDescent="0.2">
      <c r="A370" s="549">
        <v>42644</v>
      </c>
      <c r="B370" s="572" t="str">
        <f>Aaron!$A$2</f>
        <v>Middlesex</v>
      </c>
      <c r="C370" s="572" t="s">
        <v>2567</v>
      </c>
      <c r="D370" s="429" t="s">
        <v>1476</v>
      </c>
      <c r="E370" s="556">
        <v>-1650000</v>
      </c>
      <c r="F370" s="337"/>
      <c r="G370" s="337"/>
    </row>
    <row r="371" spans="1:7" x14ac:dyDescent="0.2">
      <c r="A371" s="549">
        <v>42644</v>
      </c>
      <c r="B371" s="572" t="str">
        <f>Aaron!$A$2</f>
        <v>Middlesex</v>
      </c>
      <c r="C371" s="572" t="s">
        <v>2550</v>
      </c>
      <c r="D371" s="429" t="s">
        <v>1476</v>
      </c>
      <c r="E371" s="556">
        <v>-10225000</v>
      </c>
      <c r="F371" s="337"/>
      <c r="G371" s="337"/>
    </row>
    <row r="372" spans="1:7" x14ac:dyDescent="0.2">
      <c r="A372" s="549">
        <v>42644</v>
      </c>
      <c r="B372" s="572" t="str">
        <f>Aaron!$A$2</f>
        <v>Middlesex</v>
      </c>
      <c r="C372" s="572" t="s">
        <v>2568</v>
      </c>
      <c r="D372" s="429" t="s">
        <v>1476</v>
      </c>
      <c r="E372" s="556">
        <v>-2000000</v>
      </c>
      <c r="F372" s="337"/>
      <c r="G372" s="337"/>
    </row>
    <row r="373" spans="1:7" x14ac:dyDescent="0.2">
      <c r="A373" s="549">
        <v>42644</v>
      </c>
      <c r="B373" s="572" t="str">
        <f>Aaron!$A$2</f>
        <v>Middlesex</v>
      </c>
      <c r="C373" s="572" t="s">
        <v>2569</v>
      </c>
      <c r="D373" s="429" t="s">
        <v>1476</v>
      </c>
      <c r="E373" s="556">
        <v>-2800000</v>
      </c>
      <c r="F373" s="337"/>
      <c r="G373" s="337"/>
    </row>
    <row r="374" spans="1:7" x14ac:dyDescent="0.2">
      <c r="A374" s="549">
        <v>42644</v>
      </c>
      <c r="B374" s="572" t="str">
        <f>Aaron!$A$2</f>
        <v>Middlesex</v>
      </c>
      <c r="C374" s="572" t="s">
        <v>2552</v>
      </c>
      <c r="D374" s="429" t="s">
        <v>1476</v>
      </c>
      <c r="E374" s="556">
        <v>-200000</v>
      </c>
      <c r="F374" s="337"/>
      <c r="G374" s="337"/>
    </row>
    <row r="375" spans="1:7" x14ac:dyDescent="0.2">
      <c r="A375" s="549">
        <v>42644</v>
      </c>
      <c r="B375" s="572" t="str">
        <f>Aaron!$A$2</f>
        <v>Middlesex</v>
      </c>
      <c r="C375" s="572" t="s">
        <v>2553</v>
      </c>
      <c r="D375" s="429" t="s">
        <v>1476</v>
      </c>
      <c r="E375" s="556">
        <v>-450000</v>
      </c>
      <c r="F375" s="337"/>
      <c r="G375" s="337"/>
    </row>
    <row r="376" spans="1:7" x14ac:dyDescent="0.2">
      <c r="A376" s="549">
        <v>42644</v>
      </c>
      <c r="B376" s="572" t="str">
        <f>Aaron!$A$2</f>
        <v>Middlesex</v>
      </c>
      <c r="C376" s="572" t="s">
        <v>2554</v>
      </c>
      <c r="D376" s="429" t="s">
        <v>1476</v>
      </c>
      <c r="E376" s="556">
        <v>-2005000</v>
      </c>
      <c r="F376" s="337"/>
      <c r="G376" s="337"/>
    </row>
    <row r="377" spans="1:7" x14ac:dyDescent="0.2">
      <c r="A377" s="549">
        <v>42644</v>
      </c>
      <c r="B377" s="572" t="str">
        <f>Aaron!$A$2</f>
        <v>Middlesex</v>
      </c>
      <c r="C377" s="572" t="s">
        <v>2570</v>
      </c>
      <c r="D377" s="429" t="s">
        <v>1476</v>
      </c>
      <c r="E377" s="556">
        <v>-400000</v>
      </c>
      <c r="F377" s="337"/>
      <c r="G377" s="337"/>
    </row>
    <row r="378" spans="1:7" x14ac:dyDescent="0.2">
      <c r="A378" s="549">
        <v>42644</v>
      </c>
      <c r="B378" s="572" t="str">
        <f>Aaron!$A$2</f>
        <v>Middlesex</v>
      </c>
      <c r="C378" s="572" t="s">
        <v>2571</v>
      </c>
      <c r="D378" s="429" t="s">
        <v>1476</v>
      </c>
      <c r="E378" s="556">
        <v>-200000</v>
      </c>
      <c r="F378" s="337"/>
      <c r="G378" s="337"/>
    </row>
    <row r="379" spans="1:7" x14ac:dyDescent="0.2">
      <c r="A379" s="549">
        <v>42644</v>
      </c>
      <c r="B379" s="572" t="str">
        <f>Aaron!$A$2</f>
        <v>Middlesex</v>
      </c>
      <c r="C379" s="572" t="s">
        <v>2572</v>
      </c>
      <c r="D379" s="429" t="s">
        <v>1476</v>
      </c>
      <c r="E379" s="556">
        <v>-2500000</v>
      </c>
      <c r="F379" s="337"/>
      <c r="G379" s="337"/>
    </row>
    <row r="380" spans="1:7" x14ac:dyDescent="0.2">
      <c r="A380" s="549">
        <v>42644</v>
      </c>
      <c r="B380" s="572" t="str">
        <f>Aaron!$A$2</f>
        <v>Middlesex</v>
      </c>
      <c r="C380" s="572" t="s">
        <v>2573</v>
      </c>
      <c r="D380" s="429" t="s">
        <v>1476</v>
      </c>
      <c r="E380" s="556">
        <v>-4250000</v>
      </c>
      <c r="F380" s="337"/>
      <c r="G380" s="337"/>
    </row>
    <row r="381" spans="1:7" x14ac:dyDescent="0.2">
      <c r="A381" s="549">
        <v>42644</v>
      </c>
      <c r="B381" s="572" t="str">
        <f>Aaron!$A$2</f>
        <v>Middlesex</v>
      </c>
      <c r="C381" s="572" t="s">
        <v>2555</v>
      </c>
      <c r="D381" s="429" t="s">
        <v>1476</v>
      </c>
      <c r="E381" s="556">
        <v>-300000</v>
      </c>
      <c r="F381" s="337"/>
      <c r="G381" s="337"/>
    </row>
    <row r="382" spans="1:7" x14ac:dyDescent="0.2">
      <c r="A382" s="549">
        <v>42644</v>
      </c>
      <c r="B382" s="572" t="str">
        <f>Aaron!$A$2</f>
        <v>Middlesex</v>
      </c>
      <c r="C382" s="572" t="s">
        <v>2556</v>
      </c>
      <c r="D382" s="429" t="s">
        <v>1476</v>
      </c>
      <c r="E382" s="556">
        <v>-300000</v>
      </c>
      <c r="F382" s="337"/>
      <c r="G382" s="337"/>
    </row>
    <row r="383" spans="1:7" x14ac:dyDescent="0.2">
      <c r="A383" s="549">
        <v>42644</v>
      </c>
      <c r="B383" s="572" t="str">
        <f>Aaron!$A$2</f>
        <v>Middlesex</v>
      </c>
      <c r="C383" s="572" t="s">
        <v>2559</v>
      </c>
      <c r="D383" s="429" t="s">
        <v>1476</v>
      </c>
      <c r="E383" s="556">
        <v>-400000</v>
      </c>
      <c r="F383" s="337"/>
      <c r="G383" s="337"/>
    </row>
    <row r="384" spans="1:7" x14ac:dyDescent="0.2">
      <c r="A384" s="550">
        <v>42644</v>
      </c>
      <c r="B384" s="572" t="str">
        <f>Aaron!$A$2</f>
        <v>Middlesex</v>
      </c>
      <c r="C384" s="572" t="s">
        <v>2560</v>
      </c>
      <c r="D384" s="429" t="s">
        <v>1476</v>
      </c>
      <c r="E384" s="556">
        <v>-200000</v>
      </c>
      <c r="F384" s="337"/>
      <c r="G384" s="337"/>
    </row>
    <row r="385" spans="1:7" x14ac:dyDescent="0.2">
      <c r="A385" s="550">
        <v>42644</v>
      </c>
      <c r="B385" s="572" t="str">
        <f>Aaron!$A$2</f>
        <v>Middlesex</v>
      </c>
      <c r="C385" s="572" t="s">
        <v>2561</v>
      </c>
      <c r="D385" s="429" t="s">
        <v>1476</v>
      </c>
      <c r="E385" s="556">
        <v>-1800000</v>
      </c>
      <c r="F385" s="337"/>
      <c r="G385" s="337"/>
    </row>
    <row r="386" spans="1:7" x14ac:dyDescent="0.2">
      <c r="A386" s="550">
        <v>42644</v>
      </c>
      <c r="B386" s="572" t="str">
        <f>Aaron!$A$2</f>
        <v>Middlesex</v>
      </c>
      <c r="C386" s="572" t="s">
        <v>2562</v>
      </c>
      <c r="D386" s="429" t="s">
        <v>1476</v>
      </c>
      <c r="E386" s="556">
        <v>-200000</v>
      </c>
      <c r="F386" s="337"/>
      <c r="G386" s="572"/>
    </row>
    <row r="387" spans="1:7" x14ac:dyDescent="0.2">
      <c r="A387" s="550">
        <v>42644</v>
      </c>
      <c r="B387" s="572" t="str">
        <f>Aaron!$A$2</f>
        <v>Middlesex</v>
      </c>
      <c r="C387" s="572" t="s">
        <v>2563</v>
      </c>
      <c r="D387" s="429" t="s">
        <v>1476</v>
      </c>
      <c r="E387" s="556">
        <v>-850000</v>
      </c>
      <c r="F387" s="337"/>
      <c r="G387" s="572"/>
    </row>
    <row r="388" spans="1:7" x14ac:dyDescent="0.2">
      <c r="A388" s="550">
        <v>42644</v>
      </c>
      <c r="B388" s="572" t="str">
        <f>Aaron!$A$2</f>
        <v>Middlesex</v>
      </c>
      <c r="C388" s="572" t="s">
        <v>2312</v>
      </c>
      <c r="D388" s="429" t="s">
        <v>1476</v>
      </c>
      <c r="E388" s="556">
        <v>-2342813</v>
      </c>
      <c r="F388" s="337"/>
      <c r="G388" s="572"/>
    </row>
    <row r="389" spans="1:7" x14ac:dyDescent="0.2">
      <c r="A389" s="550">
        <v>42644</v>
      </c>
      <c r="B389" s="572" t="str">
        <f>Mays!$M$2</f>
        <v>Mudville</v>
      </c>
      <c r="C389" s="134" t="s">
        <v>45</v>
      </c>
      <c r="D389" s="147" t="s">
        <v>1492</v>
      </c>
      <c r="E389" s="556">
        <v>50000000</v>
      </c>
      <c r="F389" s="147"/>
      <c r="G389" s="572"/>
    </row>
    <row r="390" spans="1:7" x14ac:dyDescent="0.2">
      <c r="A390" s="550">
        <v>42644</v>
      </c>
      <c r="B390" s="572" t="str">
        <f>Mays!$M$2</f>
        <v>Mudville</v>
      </c>
      <c r="C390" s="572" t="s">
        <v>604</v>
      </c>
      <c r="D390" s="147" t="s">
        <v>2213</v>
      </c>
      <c r="E390" s="559">
        <v>8955310</v>
      </c>
      <c r="F390" s="337"/>
      <c r="G390" s="572"/>
    </row>
    <row r="391" spans="1:7" x14ac:dyDescent="0.2">
      <c r="A391" s="550">
        <v>42644</v>
      </c>
      <c r="B391" s="572" t="str">
        <f>Mays!$M$2</f>
        <v>Mudville</v>
      </c>
      <c r="C391" s="572" t="s">
        <v>2806</v>
      </c>
      <c r="D391" s="429" t="s">
        <v>1476</v>
      </c>
      <c r="E391" s="556">
        <v>-300000</v>
      </c>
      <c r="F391" s="337"/>
      <c r="G391" s="572"/>
    </row>
    <row r="392" spans="1:7" x14ac:dyDescent="0.2">
      <c r="A392" s="550">
        <v>42644</v>
      </c>
      <c r="B392" s="572" t="str">
        <f>Mays!$M$2</f>
        <v>Mudville</v>
      </c>
      <c r="C392" s="572" t="s">
        <v>2785</v>
      </c>
      <c r="D392" s="429" t="s">
        <v>1476</v>
      </c>
      <c r="E392" s="556">
        <v>-400000</v>
      </c>
      <c r="F392" s="337"/>
      <c r="G392" s="572"/>
    </row>
    <row r="393" spans="1:7" x14ac:dyDescent="0.2">
      <c r="A393" s="550">
        <v>42644</v>
      </c>
      <c r="B393" s="572" t="str">
        <f>Mays!$M$2</f>
        <v>Mudville</v>
      </c>
      <c r="C393" s="572" t="s">
        <v>2786</v>
      </c>
      <c r="D393" s="429" t="s">
        <v>1476</v>
      </c>
      <c r="E393" s="556">
        <v>-200000</v>
      </c>
      <c r="F393" s="337"/>
      <c r="G393" s="572"/>
    </row>
    <row r="394" spans="1:7" x14ac:dyDescent="0.2">
      <c r="A394" s="550">
        <v>42644</v>
      </c>
      <c r="B394" s="572" t="str">
        <f>Mays!$M$2</f>
        <v>Mudville</v>
      </c>
      <c r="C394" s="572" t="s">
        <v>2787</v>
      </c>
      <c r="D394" s="429" t="s">
        <v>1476</v>
      </c>
      <c r="E394" s="556">
        <v>-200000</v>
      </c>
      <c r="F394" s="337"/>
      <c r="G394" s="572"/>
    </row>
    <row r="395" spans="1:7" x14ac:dyDescent="0.2">
      <c r="A395" s="550">
        <v>42644</v>
      </c>
      <c r="B395" s="572" t="str">
        <f>Mays!$M$2</f>
        <v>Mudville</v>
      </c>
      <c r="C395" s="572" t="s">
        <v>2788</v>
      </c>
      <c r="D395" s="429" t="s">
        <v>1476</v>
      </c>
      <c r="E395" s="556">
        <v>-813000</v>
      </c>
      <c r="F395" s="337"/>
      <c r="G395" s="572"/>
    </row>
    <row r="396" spans="1:7" x14ac:dyDescent="0.2">
      <c r="A396" s="550">
        <v>42644</v>
      </c>
      <c r="B396" s="572" t="str">
        <f>Mays!$M$2</f>
        <v>Mudville</v>
      </c>
      <c r="C396" s="572" t="s">
        <v>1504</v>
      </c>
      <c r="D396" s="429" t="s">
        <v>1476</v>
      </c>
      <c r="E396" s="556">
        <v>-100000</v>
      </c>
      <c r="F396" s="337"/>
      <c r="G396" s="572"/>
    </row>
    <row r="397" spans="1:7" x14ac:dyDescent="0.2">
      <c r="A397" s="550">
        <v>42644</v>
      </c>
      <c r="B397" s="572" t="str">
        <f>Mays!$M$2</f>
        <v>Mudville</v>
      </c>
      <c r="C397" s="572" t="s">
        <v>2791</v>
      </c>
      <c r="D397" s="429" t="s">
        <v>1476</v>
      </c>
      <c r="E397" s="556">
        <v>-400000</v>
      </c>
      <c r="F397" s="337"/>
      <c r="G397" s="572"/>
    </row>
    <row r="398" spans="1:7" x14ac:dyDescent="0.2">
      <c r="A398" s="550">
        <v>42644</v>
      </c>
      <c r="B398" s="572" t="str">
        <f>Mays!$M$2</f>
        <v>Mudville</v>
      </c>
      <c r="C398" s="572" t="s">
        <v>2792</v>
      </c>
      <c r="D398" s="429" t="s">
        <v>1476</v>
      </c>
      <c r="E398" s="556">
        <v>-100000</v>
      </c>
      <c r="F398" s="337"/>
      <c r="G398" s="572"/>
    </row>
    <row r="399" spans="1:7" x14ac:dyDescent="0.2">
      <c r="A399" s="550">
        <v>42644</v>
      </c>
      <c r="B399" s="572" t="str">
        <f>Mays!$M$2</f>
        <v>Mudville</v>
      </c>
      <c r="C399" s="572" t="s">
        <v>2808</v>
      </c>
      <c r="D399" s="429" t="s">
        <v>1476</v>
      </c>
      <c r="E399" s="556">
        <v>-400000</v>
      </c>
      <c r="F399" s="337"/>
      <c r="G399" s="572"/>
    </row>
    <row r="400" spans="1:7" x14ac:dyDescent="0.2">
      <c r="A400" s="550">
        <v>42644</v>
      </c>
      <c r="B400" s="572" t="str">
        <f>Mays!$M$2</f>
        <v>Mudville</v>
      </c>
      <c r="C400" s="572" t="s">
        <v>2809</v>
      </c>
      <c r="D400" s="429" t="s">
        <v>1476</v>
      </c>
      <c r="E400" s="556">
        <v>-400000</v>
      </c>
      <c r="F400" s="337"/>
      <c r="G400" s="572"/>
    </row>
    <row r="401" spans="1:7" x14ac:dyDescent="0.2">
      <c r="A401" s="550">
        <v>42644</v>
      </c>
      <c r="B401" s="572" t="str">
        <f>Mays!$M$2</f>
        <v>Mudville</v>
      </c>
      <c r="C401" s="572" t="s">
        <v>2793</v>
      </c>
      <c r="D401" s="429" t="s">
        <v>1476</v>
      </c>
      <c r="E401" s="556">
        <v>-2800000</v>
      </c>
      <c r="F401" s="337"/>
      <c r="G401" s="572"/>
    </row>
    <row r="402" spans="1:7" x14ac:dyDescent="0.2">
      <c r="A402" s="550">
        <v>42644</v>
      </c>
      <c r="B402" s="572" t="str">
        <f>Mays!$M$2</f>
        <v>Mudville</v>
      </c>
      <c r="C402" s="572" t="s">
        <v>2811</v>
      </c>
      <c r="D402" s="429" t="s">
        <v>1476</v>
      </c>
      <c r="E402" s="556">
        <v>-400000</v>
      </c>
      <c r="F402" s="337"/>
      <c r="G402" s="572"/>
    </row>
    <row r="403" spans="1:7" x14ac:dyDescent="0.2">
      <c r="A403" s="550">
        <v>42644</v>
      </c>
      <c r="B403" s="572" t="str">
        <f>Mays!$M$2</f>
        <v>Mudville</v>
      </c>
      <c r="C403" s="572" t="s">
        <v>2812</v>
      </c>
      <c r="D403" s="429" t="s">
        <v>1476</v>
      </c>
      <c r="E403" s="556">
        <v>-200000</v>
      </c>
      <c r="F403" s="337"/>
      <c r="G403" s="572"/>
    </row>
    <row r="404" spans="1:7" x14ac:dyDescent="0.2">
      <c r="A404" s="550">
        <v>42644</v>
      </c>
      <c r="B404" s="572" t="str">
        <f>Mays!$M$2</f>
        <v>Mudville</v>
      </c>
      <c r="C404" s="572" t="s">
        <v>2796</v>
      </c>
      <c r="D404" s="429" t="s">
        <v>1476</v>
      </c>
      <c r="E404" s="556">
        <v>-400000</v>
      </c>
      <c r="F404" s="337"/>
      <c r="G404" s="572"/>
    </row>
    <row r="405" spans="1:7" x14ac:dyDescent="0.2">
      <c r="A405" s="550">
        <v>42644</v>
      </c>
      <c r="B405" s="572" t="str">
        <f>Mays!$M$2</f>
        <v>Mudville</v>
      </c>
      <c r="C405" s="572" t="s">
        <v>1505</v>
      </c>
      <c r="D405" s="429" t="s">
        <v>1476</v>
      </c>
      <c r="E405" s="556">
        <v>-100000</v>
      </c>
      <c r="F405" s="337"/>
      <c r="G405" s="572"/>
    </row>
    <row r="406" spans="1:7" x14ac:dyDescent="0.2">
      <c r="A406" s="550">
        <v>42644</v>
      </c>
      <c r="B406" s="572" t="str">
        <f>Mays!$M$2</f>
        <v>Mudville</v>
      </c>
      <c r="C406" s="572" t="s">
        <v>2797</v>
      </c>
      <c r="D406" s="429" t="s">
        <v>1476</v>
      </c>
      <c r="E406" s="556">
        <v>-2800000</v>
      </c>
      <c r="F406" s="337"/>
      <c r="G406" s="572"/>
    </row>
    <row r="407" spans="1:7" x14ac:dyDescent="0.2">
      <c r="A407" s="550">
        <v>42644</v>
      </c>
      <c r="B407" s="572" t="str">
        <f>Mays!$M$2</f>
        <v>Mudville</v>
      </c>
      <c r="C407" s="572" t="s">
        <v>2798</v>
      </c>
      <c r="D407" s="429" t="s">
        <v>1476</v>
      </c>
      <c r="E407" s="556">
        <v>-100000</v>
      </c>
      <c r="F407" s="337"/>
      <c r="G407" s="572"/>
    </row>
    <row r="408" spans="1:7" x14ac:dyDescent="0.2">
      <c r="A408" s="550">
        <v>42644</v>
      </c>
      <c r="B408" s="572" t="str">
        <f>Mays!$M$2</f>
        <v>Mudville</v>
      </c>
      <c r="C408" s="572" t="s">
        <v>2799</v>
      </c>
      <c r="D408" s="429" t="s">
        <v>1476</v>
      </c>
      <c r="E408" s="556">
        <v>-2493750</v>
      </c>
      <c r="F408" s="337"/>
      <c r="G408" s="572"/>
    </row>
    <row r="409" spans="1:7" x14ac:dyDescent="0.2">
      <c r="A409" s="550">
        <v>42644</v>
      </c>
      <c r="B409" s="572" t="str">
        <f>Mays!$M$2</f>
        <v>Mudville</v>
      </c>
      <c r="C409" s="572" t="s">
        <v>2813</v>
      </c>
      <c r="D409" s="429" t="s">
        <v>1476</v>
      </c>
      <c r="E409" s="556">
        <v>-5000000</v>
      </c>
      <c r="F409" s="337"/>
      <c r="G409" s="572"/>
    </row>
    <row r="410" spans="1:7" x14ac:dyDescent="0.2">
      <c r="A410" s="550">
        <v>42644</v>
      </c>
      <c r="B410" s="572" t="str">
        <f>Mays!$M$2</f>
        <v>Mudville</v>
      </c>
      <c r="C410" s="572" t="s">
        <v>2816</v>
      </c>
      <c r="D410" s="429" t="s">
        <v>1476</v>
      </c>
      <c r="E410" s="556">
        <v>-250000</v>
      </c>
      <c r="F410" s="337"/>
      <c r="G410" s="572"/>
    </row>
    <row r="411" spans="1:7" x14ac:dyDescent="0.2">
      <c r="A411" s="550">
        <v>42644</v>
      </c>
      <c r="B411" s="572" t="str">
        <f>Mays!$M$2</f>
        <v>Mudville</v>
      </c>
      <c r="C411" s="572" t="s">
        <v>2800</v>
      </c>
      <c r="D411" s="429" t="s">
        <v>1476</v>
      </c>
      <c r="E411" s="556">
        <v>-300000</v>
      </c>
      <c r="F411" s="337"/>
      <c r="G411" s="572"/>
    </row>
    <row r="412" spans="1:7" x14ac:dyDescent="0.2">
      <c r="A412" s="550">
        <v>42644</v>
      </c>
      <c r="B412" s="572" t="str">
        <f>Mays!$M$2</f>
        <v>Mudville</v>
      </c>
      <c r="C412" s="572" t="s">
        <v>2817</v>
      </c>
      <c r="D412" s="429" t="s">
        <v>1476</v>
      </c>
      <c r="E412" s="556">
        <v>-300000</v>
      </c>
      <c r="F412" s="337"/>
      <c r="G412" s="572"/>
    </row>
    <row r="413" spans="1:7" x14ac:dyDescent="0.2">
      <c r="A413" s="550">
        <v>42644</v>
      </c>
      <c r="B413" s="572" t="str">
        <f>Mays!$M$2</f>
        <v>Mudville</v>
      </c>
      <c r="C413" s="572" t="s">
        <v>2801</v>
      </c>
      <c r="D413" s="429" t="s">
        <v>1476</v>
      </c>
      <c r="E413" s="556">
        <v>-300000</v>
      </c>
      <c r="F413" s="337"/>
      <c r="G413" s="572"/>
    </row>
    <row r="414" spans="1:7" x14ac:dyDescent="0.2">
      <c r="A414" s="550">
        <v>42644</v>
      </c>
      <c r="B414" s="572" t="str">
        <f>Mays!$M$2</f>
        <v>Mudville</v>
      </c>
      <c r="C414" s="572" t="s">
        <v>2802</v>
      </c>
      <c r="D414" s="429" t="s">
        <v>1476</v>
      </c>
      <c r="E414" s="556">
        <v>-445000</v>
      </c>
      <c r="F414" s="337"/>
      <c r="G414" s="572"/>
    </row>
    <row r="415" spans="1:7" x14ac:dyDescent="0.2">
      <c r="A415" s="550">
        <v>42644</v>
      </c>
      <c r="B415" s="572" t="str">
        <f>Mays!$M$2</f>
        <v>Mudville</v>
      </c>
      <c r="C415" s="572" t="s">
        <v>2804</v>
      </c>
      <c r="D415" s="429" t="s">
        <v>1476</v>
      </c>
      <c r="E415" s="556">
        <v>-300000</v>
      </c>
      <c r="F415" s="337"/>
      <c r="G415" s="572"/>
    </row>
    <row r="416" spans="1:7" x14ac:dyDescent="0.2">
      <c r="A416" s="550">
        <v>42644</v>
      </c>
      <c r="B416" s="572" t="str">
        <f>Mays!$M$2</f>
        <v>Mudville</v>
      </c>
      <c r="C416" s="572" t="s">
        <v>2818</v>
      </c>
      <c r="D416" s="429" t="s">
        <v>1476</v>
      </c>
      <c r="E416" s="556">
        <v>-300000</v>
      </c>
      <c r="F416" s="337"/>
      <c r="G416" s="572"/>
    </row>
    <row r="417" spans="1:7" x14ac:dyDescent="0.2">
      <c r="A417" s="550">
        <v>42644</v>
      </c>
      <c r="B417" s="572" t="str">
        <f>Mays!$M$2</f>
        <v>Mudville</v>
      </c>
      <c r="C417" s="572" t="s">
        <v>2805</v>
      </c>
      <c r="D417" s="429" t="s">
        <v>1476</v>
      </c>
      <c r="E417" s="556">
        <v>-300000</v>
      </c>
      <c r="F417" s="337"/>
      <c r="G417" s="572"/>
    </row>
    <row r="418" spans="1:7" x14ac:dyDescent="0.2">
      <c r="A418" s="550">
        <v>42644</v>
      </c>
      <c r="B418" s="134" t="s">
        <v>1479</v>
      </c>
      <c r="C418" s="572" t="s">
        <v>2406</v>
      </c>
      <c r="D418" s="429" t="s">
        <v>1476</v>
      </c>
      <c r="E418" s="556">
        <v>-865000</v>
      </c>
      <c r="F418" s="430" t="s">
        <v>3456</v>
      </c>
      <c r="G418" s="572"/>
    </row>
    <row r="419" spans="1:7" x14ac:dyDescent="0.2">
      <c r="A419" s="550">
        <v>42644</v>
      </c>
      <c r="B419" s="134" t="s">
        <v>396</v>
      </c>
      <c r="C419" s="572" t="s">
        <v>2748</v>
      </c>
      <c r="D419" s="429" t="s">
        <v>1476</v>
      </c>
      <c r="E419" s="556">
        <v>-100000</v>
      </c>
      <c r="F419" s="430" t="s">
        <v>2952</v>
      </c>
      <c r="G419" s="572"/>
    </row>
    <row r="420" spans="1:7" x14ac:dyDescent="0.2">
      <c r="A420" s="550">
        <v>42644</v>
      </c>
      <c r="B420" s="134" t="s">
        <v>396</v>
      </c>
      <c r="C420" s="572" t="s">
        <v>2738</v>
      </c>
      <c r="D420" s="429" t="s">
        <v>1476</v>
      </c>
      <c r="E420" s="556">
        <v>-200000</v>
      </c>
      <c r="F420" s="430" t="s">
        <v>2952</v>
      </c>
      <c r="G420" s="572"/>
    </row>
    <row r="421" spans="1:7" x14ac:dyDescent="0.2">
      <c r="A421" s="550">
        <v>42644</v>
      </c>
      <c r="B421" s="572" t="str">
        <f>Ruth!$S$2</f>
        <v>New York</v>
      </c>
      <c r="C421" s="134" t="s">
        <v>45</v>
      </c>
      <c r="D421" s="147" t="s">
        <v>1492</v>
      </c>
      <c r="E421" s="556">
        <v>50000000</v>
      </c>
      <c r="F421" s="147"/>
      <c r="G421" s="572"/>
    </row>
    <row r="422" spans="1:7" x14ac:dyDescent="0.2">
      <c r="A422" s="550">
        <v>42644</v>
      </c>
      <c r="B422" s="572" t="str">
        <f>Ruth!$S$2</f>
        <v>New York</v>
      </c>
      <c r="C422" s="572" t="s">
        <v>604</v>
      </c>
      <c r="D422" s="147" t="s">
        <v>2213</v>
      </c>
      <c r="E422" s="559">
        <v>31334965</v>
      </c>
      <c r="F422" s="337"/>
      <c r="G422" s="572"/>
    </row>
    <row r="423" spans="1:7" x14ac:dyDescent="0.2">
      <c r="A423" s="550">
        <v>42644</v>
      </c>
      <c r="B423" s="572" t="str">
        <f>Ruth!$S$2</f>
        <v>New York</v>
      </c>
      <c r="C423" s="572" t="s">
        <v>2482</v>
      </c>
      <c r="D423" s="429" t="s">
        <v>1476</v>
      </c>
      <c r="E423" s="556">
        <v>-3400000</v>
      </c>
      <c r="F423" s="337"/>
      <c r="G423" s="572"/>
    </row>
    <row r="424" spans="1:7" x14ac:dyDescent="0.2">
      <c r="A424" s="550">
        <v>42644</v>
      </c>
      <c r="B424" s="572" t="str">
        <f>Ruth!$S$2</f>
        <v>New York</v>
      </c>
      <c r="C424" s="572" t="s">
        <v>2471</v>
      </c>
      <c r="D424" s="429" t="s">
        <v>1476</v>
      </c>
      <c r="E424" s="556">
        <v>-200000</v>
      </c>
      <c r="F424" s="337"/>
      <c r="G424" s="572"/>
    </row>
    <row r="425" spans="1:7" x14ac:dyDescent="0.2">
      <c r="A425" s="550">
        <v>42644</v>
      </c>
      <c r="B425" s="572" t="str">
        <f>Ruth!$S$2</f>
        <v>New York</v>
      </c>
      <c r="C425" s="572" t="s">
        <v>2472</v>
      </c>
      <c r="D425" s="429" t="s">
        <v>1476</v>
      </c>
      <c r="E425" s="556">
        <v>-335000</v>
      </c>
      <c r="F425" s="337"/>
      <c r="G425" s="572"/>
    </row>
    <row r="426" spans="1:7" x14ac:dyDescent="0.2">
      <c r="A426" s="550">
        <v>42644</v>
      </c>
      <c r="B426" s="572" t="str">
        <f>Ruth!$S$2</f>
        <v>New York</v>
      </c>
      <c r="C426" s="572" t="s">
        <v>2483</v>
      </c>
      <c r="D426" s="429" t="s">
        <v>1476</v>
      </c>
      <c r="E426" s="556">
        <v>-3100000</v>
      </c>
      <c r="F426" s="337"/>
      <c r="G426" s="572"/>
    </row>
    <row r="427" spans="1:7" x14ac:dyDescent="0.2">
      <c r="A427" s="550">
        <v>42644</v>
      </c>
      <c r="B427" s="572" t="str">
        <f>Ruth!$S$2</f>
        <v>New York</v>
      </c>
      <c r="C427" s="572" t="s">
        <v>2484</v>
      </c>
      <c r="D427" s="429" t="s">
        <v>1476</v>
      </c>
      <c r="E427" s="556">
        <v>-3900000</v>
      </c>
      <c r="F427" s="337"/>
      <c r="G427" s="572"/>
    </row>
    <row r="428" spans="1:7" x14ac:dyDescent="0.2">
      <c r="A428" s="550">
        <v>42644</v>
      </c>
      <c r="B428" s="572" t="str">
        <f>Ruth!$S$2</f>
        <v>New York</v>
      </c>
      <c r="C428" s="572" t="s">
        <v>2486</v>
      </c>
      <c r="D428" s="429" t="s">
        <v>1476</v>
      </c>
      <c r="E428" s="556">
        <v>-1100000</v>
      </c>
      <c r="F428" s="337"/>
      <c r="G428" s="572"/>
    </row>
    <row r="429" spans="1:7" x14ac:dyDescent="0.2">
      <c r="A429" s="550">
        <v>42644</v>
      </c>
      <c r="B429" s="572" t="str">
        <f>Ruth!$S$2</f>
        <v>New York</v>
      </c>
      <c r="C429" s="572" t="s">
        <v>1502</v>
      </c>
      <c r="D429" s="429" t="s">
        <v>1476</v>
      </c>
      <c r="E429" s="556">
        <v>-100000</v>
      </c>
      <c r="F429" s="337"/>
      <c r="G429" s="572"/>
    </row>
    <row r="430" spans="1:7" x14ac:dyDescent="0.2">
      <c r="A430" s="550">
        <v>42644</v>
      </c>
      <c r="B430" s="572" t="str">
        <f>Ruth!$S$2</f>
        <v>New York</v>
      </c>
      <c r="C430" s="572" t="s">
        <v>2474</v>
      </c>
      <c r="D430" s="429" t="s">
        <v>1476</v>
      </c>
      <c r="E430" s="556">
        <v>-350000</v>
      </c>
      <c r="F430" s="337"/>
      <c r="G430" s="572"/>
    </row>
    <row r="431" spans="1:7" x14ac:dyDescent="0.2">
      <c r="A431" s="550">
        <v>42644</v>
      </c>
      <c r="B431" s="572" t="str">
        <f>Ruth!$S$2</f>
        <v>New York</v>
      </c>
      <c r="C431" s="572" t="s">
        <v>2475</v>
      </c>
      <c r="D431" s="429" t="s">
        <v>1476</v>
      </c>
      <c r="E431" s="556">
        <v>-1050000</v>
      </c>
      <c r="F431" s="337"/>
      <c r="G431" s="572"/>
    </row>
    <row r="432" spans="1:7" x14ac:dyDescent="0.2">
      <c r="A432" s="550">
        <v>42644</v>
      </c>
      <c r="B432" s="572" t="str">
        <f>Ruth!$S$2</f>
        <v>New York</v>
      </c>
      <c r="C432" s="572" t="s">
        <v>2487</v>
      </c>
      <c r="D432" s="429" t="s">
        <v>1476</v>
      </c>
      <c r="E432" s="556">
        <v>-200000</v>
      </c>
      <c r="F432" s="337"/>
      <c r="G432" s="572"/>
    </row>
    <row r="433" spans="1:7" x14ac:dyDescent="0.2">
      <c r="A433" s="550">
        <v>42644</v>
      </c>
      <c r="B433" s="572" t="str">
        <f>Ruth!$S$2</f>
        <v>New York</v>
      </c>
      <c r="C433" s="572" t="s">
        <v>1466</v>
      </c>
      <c r="D433" s="429" t="s">
        <v>1476</v>
      </c>
      <c r="E433" s="556">
        <v>-100000</v>
      </c>
      <c r="F433" s="337"/>
      <c r="G433" s="572"/>
    </row>
    <row r="434" spans="1:7" x14ac:dyDescent="0.2">
      <c r="A434" s="550">
        <v>42644</v>
      </c>
      <c r="B434" s="572" t="str">
        <f>Ruth!$S$2</f>
        <v>New York</v>
      </c>
      <c r="C434" s="572" t="s">
        <v>2488</v>
      </c>
      <c r="D434" s="429" t="s">
        <v>1476</v>
      </c>
      <c r="E434" s="556">
        <v>-200000</v>
      </c>
      <c r="F434" s="337"/>
      <c r="G434" s="572"/>
    </row>
    <row r="435" spans="1:7" x14ac:dyDescent="0.2">
      <c r="A435" s="550">
        <v>42644</v>
      </c>
      <c r="B435" s="572" t="str">
        <f>Ruth!$S$2</f>
        <v>New York</v>
      </c>
      <c r="C435" s="572" t="s">
        <v>2476</v>
      </c>
      <c r="D435" s="429" t="s">
        <v>1476</v>
      </c>
      <c r="E435" s="556">
        <v>-400000</v>
      </c>
      <c r="F435" s="337"/>
      <c r="G435" s="572"/>
    </row>
    <row r="436" spans="1:7" x14ac:dyDescent="0.2">
      <c r="A436" s="550">
        <v>42644</v>
      </c>
      <c r="B436" s="572" t="str">
        <f>Ruth!$S$2</f>
        <v>New York</v>
      </c>
      <c r="C436" s="572" t="s">
        <v>2477</v>
      </c>
      <c r="D436" s="429" t="s">
        <v>1476</v>
      </c>
      <c r="E436" s="556">
        <v>-300000</v>
      </c>
      <c r="F436" s="337"/>
      <c r="G436" s="572"/>
    </row>
    <row r="437" spans="1:7" x14ac:dyDescent="0.2">
      <c r="A437" s="550">
        <v>42644</v>
      </c>
      <c r="B437" s="572" t="str">
        <f>Ruth!$S$2</f>
        <v>New York</v>
      </c>
      <c r="C437" s="572" t="s">
        <v>2489</v>
      </c>
      <c r="D437" s="429" t="s">
        <v>1476</v>
      </c>
      <c r="E437" s="556">
        <v>-400000</v>
      </c>
      <c r="F437" s="337"/>
      <c r="G437" s="572"/>
    </row>
    <row r="438" spans="1:7" x14ac:dyDescent="0.2">
      <c r="A438" s="550">
        <v>42644</v>
      </c>
      <c r="B438" s="572" t="str">
        <f>Ruth!$S$2</f>
        <v>New York</v>
      </c>
      <c r="C438" s="572" t="s">
        <v>2490</v>
      </c>
      <c r="D438" s="429" t="s">
        <v>1476</v>
      </c>
      <c r="E438" s="556">
        <v>-200000</v>
      </c>
      <c r="F438" s="337"/>
      <c r="G438" s="572"/>
    </row>
    <row r="439" spans="1:7" x14ac:dyDescent="0.2">
      <c r="A439" s="550">
        <v>42644</v>
      </c>
      <c r="B439" s="572" t="str">
        <f>Ruth!$S$2</f>
        <v>New York</v>
      </c>
      <c r="C439" s="572" t="s">
        <v>2478</v>
      </c>
      <c r="D439" s="429" t="s">
        <v>1476</v>
      </c>
      <c r="E439" s="556">
        <v>-400000</v>
      </c>
      <c r="F439" s="337"/>
      <c r="G439" s="572"/>
    </row>
    <row r="440" spans="1:7" x14ac:dyDescent="0.2">
      <c r="A440" s="550">
        <v>42644</v>
      </c>
      <c r="B440" s="572" t="str">
        <f>Ruth!$S$2</f>
        <v>New York</v>
      </c>
      <c r="C440" s="572" t="s">
        <v>2491</v>
      </c>
      <c r="D440" s="429" t="s">
        <v>1476</v>
      </c>
      <c r="E440" s="556">
        <v>-3700000</v>
      </c>
      <c r="F440" s="337"/>
      <c r="G440" s="572"/>
    </row>
    <row r="441" spans="1:7" x14ac:dyDescent="0.2">
      <c r="A441" s="550">
        <v>42644</v>
      </c>
      <c r="B441" s="572" t="str">
        <f>Ruth!$S$2</f>
        <v>New York</v>
      </c>
      <c r="C441" s="572" t="s">
        <v>2492</v>
      </c>
      <c r="D441" s="429" t="s">
        <v>1476</v>
      </c>
      <c r="E441" s="556">
        <v>-400000</v>
      </c>
      <c r="F441" s="337"/>
      <c r="G441" s="572"/>
    </row>
    <row r="442" spans="1:7" x14ac:dyDescent="0.2">
      <c r="A442" s="550">
        <v>42644</v>
      </c>
      <c r="B442" s="572" t="str">
        <f>Ruth!$S$2</f>
        <v>New York</v>
      </c>
      <c r="C442" s="572" t="s">
        <v>2494</v>
      </c>
      <c r="D442" s="429" t="s">
        <v>1476</v>
      </c>
      <c r="E442" s="556">
        <v>-2800000</v>
      </c>
      <c r="F442" s="337"/>
      <c r="G442" s="572"/>
    </row>
    <row r="443" spans="1:7" x14ac:dyDescent="0.2">
      <c r="A443" s="550">
        <v>42644</v>
      </c>
      <c r="B443" s="572" t="str">
        <f>Ruth!$S$2</f>
        <v>New York</v>
      </c>
      <c r="C443" s="572" t="s">
        <v>2495</v>
      </c>
      <c r="D443" s="429" t="s">
        <v>1476</v>
      </c>
      <c r="E443" s="556">
        <v>-200000</v>
      </c>
      <c r="F443" s="337"/>
      <c r="G443" s="572"/>
    </row>
    <row r="444" spans="1:7" x14ac:dyDescent="0.2">
      <c r="A444" s="550">
        <v>42644</v>
      </c>
      <c r="B444" s="572" t="str">
        <f>Ruth!$S$2</f>
        <v>New York</v>
      </c>
      <c r="C444" s="572" t="s">
        <v>2496</v>
      </c>
      <c r="D444" s="429" t="s">
        <v>1476</v>
      </c>
      <c r="E444" s="556">
        <v>-2800000</v>
      </c>
      <c r="F444" s="337"/>
      <c r="G444" s="572"/>
    </row>
    <row r="445" spans="1:7" x14ac:dyDescent="0.2">
      <c r="A445" s="550">
        <v>42644</v>
      </c>
      <c r="B445" s="572" t="str">
        <f>Ruth!$S$2</f>
        <v>New York</v>
      </c>
      <c r="C445" s="572" t="s">
        <v>2479</v>
      </c>
      <c r="D445" s="429" t="s">
        <v>1476</v>
      </c>
      <c r="E445" s="556">
        <v>-200000</v>
      </c>
      <c r="F445" s="337"/>
      <c r="G445" s="572"/>
    </row>
    <row r="446" spans="1:7" x14ac:dyDescent="0.2">
      <c r="A446" s="550">
        <v>42644</v>
      </c>
      <c r="B446" s="572" t="str">
        <f>Ruth!$S$2</f>
        <v>New York</v>
      </c>
      <c r="C446" s="572" t="s">
        <v>2480</v>
      </c>
      <c r="D446" s="429" t="s">
        <v>1476</v>
      </c>
      <c r="E446" s="556">
        <v>-2800000</v>
      </c>
      <c r="F446" s="337"/>
      <c r="G446" s="572"/>
    </row>
    <row r="447" spans="1:7" x14ac:dyDescent="0.2">
      <c r="A447" s="550">
        <v>42644</v>
      </c>
      <c r="B447" s="572" t="str">
        <f>Ruth!$S$2</f>
        <v>New York</v>
      </c>
      <c r="C447" s="572" t="s">
        <v>2481</v>
      </c>
      <c r="D447" s="429" t="s">
        <v>1476</v>
      </c>
      <c r="E447" s="556">
        <v>-4323000</v>
      </c>
      <c r="F447" s="337"/>
      <c r="G447" s="572"/>
    </row>
    <row r="448" spans="1:7" x14ac:dyDescent="0.2">
      <c r="A448" s="550">
        <v>42644</v>
      </c>
      <c r="B448" s="572" t="str">
        <f>Mays!$G$2</f>
        <v>Palo Alto</v>
      </c>
      <c r="C448" s="134" t="s">
        <v>165</v>
      </c>
      <c r="D448" s="147" t="s">
        <v>1491</v>
      </c>
      <c r="E448" s="556">
        <v>2000000</v>
      </c>
      <c r="F448" s="147" t="s">
        <v>1273</v>
      </c>
      <c r="G448" s="572"/>
    </row>
    <row r="449" spans="1:7" x14ac:dyDescent="0.2">
      <c r="A449" s="550">
        <v>42644</v>
      </c>
      <c r="B449" s="572" t="str">
        <f>Mays!$G$2</f>
        <v>Palo Alto</v>
      </c>
      <c r="C449" s="134" t="s">
        <v>45</v>
      </c>
      <c r="D449" s="147" t="s">
        <v>1492</v>
      </c>
      <c r="E449" s="556">
        <v>50000000</v>
      </c>
      <c r="F449" s="147"/>
      <c r="G449" s="572"/>
    </row>
    <row r="450" spans="1:7" x14ac:dyDescent="0.2">
      <c r="A450" s="550">
        <v>42644</v>
      </c>
      <c r="B450" s="572" t="str">
        <f>Mays!$G$2</f>
        <v>Palo Alto</v>
      </c>
      <c r="C450" s="572" t="s">
        <v>604</v>
      </c>
      <c r="D450" s="147" t="s">
        <v>2213</v>
      </c>
      <c r="E450" s="557">
        <v>26973439</v>
      </c>
      <c r="F450" s="337"/>
      <c r="G450" s="572"/>
    </row>
    <row r="451" spans="1:7" x14ac:dyDescent="0.2">
      <c r="A451" s="550">
        <v>42644</v>
      </c>
      <c r="B451" s="572" t="str">
        <f>Mays!$G$2</f>
        <v>Palo Alto</v>
      </c>
      <c r="C451" s="572" t="s">
        <v>1503</v>
      </c>
      <c r="D451" s="429" t="s">
        <v>1476</v>
      </c>
      <c r="E451" s="556">
        <v>-100000</v>
      </c>
      <c r="F451" s="337"/>
      <c r="G451" s="572"/>
    </row>
    <row r="452" spans="1:7" x14ac:dyDescent="0.2">
      <c r="A452" s="550">
        <v>42644</v>
      </c>
      <c r="B452" s="572" t="str">
        <f>Mays!$G$2</f>
        <v>Palo Alto</v>
      </c>
      <c r="C452" s="572" t="s">
        <v>2769</v>
      </c>
      <c r="D452" s="429" t="s">
        <v>1476</v>
      </c>
      <c r="E452" s="556">
        <v>-200000</v>
      </c>
      <c r="F452" s="337"/>
      <c r="G452" s="572"/>
    </row>
    <row r="453" spans="1:7" x14ac:dyDescent="0.2">
      <c r="A453" s="550">
        <v>42644</v>
      </c>
      <c r="B453" s="572" t="str">
        <f>Mays!$G$2</f>
        <v>Palo Alto</v>
      </c>
      <c r="C453" s="572" t="s">
        <v>2770</v>
      </c>
      <c r="D453" s="429" t="s">
        <v>1476</v>
      </c>
      <c r="E453" s="556">
        <v>-300000</v>
      </c>
      <c r="F453" s="337"/>
      <c r="G453" s="572"/>
    </row>
    <row r="454" spans="1:7" x14ac:dyDescent="0.2">
      <c r="A454" s="550">
        <v>42644</v>
      </c>
      <c r="B454" s="572" t="str">
        <f>Mays!$G$2</f>
        <v>Palo Alto</v>
      </c>
      <c r="C454" s="572" t="s">
        <v>2755</v>
      </c>
      <c r="D454" s="429" t="s">
        <v>1476</v>
      </c>
      <c r="E454" s="556">
        <v>-300000</v>
      </c>
      <c r="F454" s="337"/>
      <c r="G454" s="572"/>
    </row>
    <row r="455" spans="1:7" x14ac:dyDescent="0.2">
      <c r="A455" s="550">
        <v>42644</v>
      </c>
      <c r="B455" s="572" t="str">
        <f>Mays!$G$2</f>
        <v>Palo Alto</v>
      </c>
      <c r="C455" s="572" t="s">
        <v>2756</v>
      </c>
      <c r="D455" s="429" t="s">
        <v>1476</v>
      </c>
      <c r="E455" s="556">
        <v>-6720000</v>
      </c>
      <c r="F455" s="337"/>
      <c r="G455" s="572"/>
    </row>
    <row r="456" spans="1:7" x14ac:dyDescent="0.2">
      <c r="A456" s="550">
        <v>42644</v>
      </c>
      <c r="B456" s="572" t="str">
        <f>Mays!$G$2</f>
        <v>Palo Alto</v>
      </c>
      <c r="C456" s="572" t="s">
        <v>2771</v>
      </c>
      <c r="D456" s="429" t="s">
        <v>1476</v>
      </c>
      <c r="E456" s="556">
        <v>-2800000</v>
      </c>
      <c r="F456" s="337"/>
      <c r="G456" s="572"/>
    </row>
    <row r="457" spans="1:7" x14ac:dyDescent="0.2">
      <c r="A457" s="550">
        <v>42644</v>
      </c>
      <c r="B457" s="572" t="str">
        <f>Mays!$G$2</f>
        <v>Palo Alto</v>
      </c>
      <c r="C457" s="572" t="s">
        <v>2772</v>
      </c>
      <c r="D457" s="429" t="s">
        <v>1476</v>
      </c>
      <c r="E457" s="556">
        <v>-547050</v>
      </c>
      <c r="F457" s="337"/>
      <c r="G457" s="572"/>
    </row>
    <row r="458" spans="1:7" x14ac:dyDescent="0.2">
      <c r="A458" s="550">
        <v>42644</v>
      </c>
      <c r="B458" s="572" t="str">
        <f>Mays!$G$2</f>
        <v>Palo Alto</v>
      </c>
      <c r="C458" s="572" t="s">
        <v>2757</v>
      </c>
      <c r="D458" s="429" t="s">
        <v>1476</v>
      </c>
      <c r="E458" s="556">
        <v>-250000</v>
      </c>
      <c r="F458" s="337"/>
      <c r="G458" s="572"/>
    </row>
    <row r="459" spans="1:7" x14ac:dyDescent="0.2">
      <c r="A459" s="550">
        <v>42644</v>
      </c>
      <c r="B459" s="572" t="str">
        <f>Mays!$G$2</f>
        <v>Palo Alto</v>
      </c>
      <c r="C459" s="572" t="s">
        <v>2758</v>
      </c>
      <c r="D459" s="429" t="s">
        <v>1476</v>
      </c>
      <c r="E459" s="556">
        <v>-425429</v>
      </c>
      <c r="F459" s="337"/>
      <c r="G459" s="572"/>
    </row>
    <row r="460" spans="1:7" x14ac:dyDescent="0.2">
      <c r="A460" s="550">
        <v>42644</v>
      </c>
      <c r="B460" s="572" t="str">
        <f>Mays!$G$2</f>
        <v>Palo Alto</v>
      </c>
      <c r="C460" s="572" t="s">
        <v>2774</v>
      </c>
      <c r="D460" s="429" t="s">
        <v>1476</v>
      </c>
      <c r="E460" s="556">
        <v>-200000</v>
      </c>
      <c r="F460" s="337"/>
      <c r="G460" s="572"/>
    </row>
    <row r="461" spans="1:7" x14ac:dyDescent="0.2">
      <c r="A461" s="550">
        <v>42644</v>
      </c>
      <c r="B461" s="572" t="str">
        <f>Mays!$G$2</f>
        <v>Palo Alto</v>
      </c>
      <c r="C461" s="572" t="s">
        <v>2759</v>
      </c>
      <c r="D461" s="429" t="s">
        <v>1476</v>
      </c>
      <c r="E461" s="556">
        <v>-700000</v>
      </c>
      <c r="F461" s="337"/>
      <c r="G461" s="572"/>
    </row>
    <row r="462" spans="1:7" x14ac:dyDescent="0.2">
      <c r="A462" s="550">
        <v>42644</v>
      </c>
      <c r="B462" s="572" t="str">
        <f>Mays!$G$2</f>
        <v>Palo Alto</v>
      </c>
      <c r="C462" s="572" t="s">
        <v>2775</v>
      </c>
      <c r="D462" s="429" t="s">
        <v>1476</v>
      </c>
      <c r="E462" s="556">
        <v>-625000</v>
      </c>
      <c r="F462" s="337"/>
      <c r="G462" s="572"/>
    </row>
    <row r="463" spans="1:7" x14ac:dyDescent="0.2">
      <c r="A463" s="550">
        <v>42644</v>
      </c>
      <c r="B463" s="572" t="str">
        <f>Mays!$G$2</f>
        <v>Palo Alto</v>
      </c>
      <c r="C463" s="572" t="s">
        <v>2776</v>
      </c>
      <c r="D463" s="429" t="s">
        <v>1476</v>
      </c>
      <c r="E463" s="556">
        <v>-300000</v>
      </c>
      <c r="F463" s="337"/>
      <c r="G463" s="572"/>
    </row>
    <row r="464" spans="1:7" x14ac:dyDescent="0.2">
      <c r="A464" s="550">
        <v>42644</v>
      </c>
      <c r="B464" s="572" t="str">
        <f>Mays!$G$2</f>
        <v>Palo Alto</v>
      </c>
      <c r="C464" s="572" t="s">
        <v>2761</v>
      </c>
      <c r="D464" s="429" t="s">
        <v>1476</v>
      </c>
      <c r="E464" s="556">
        <v>-400000</v>
      </c>
      <c r="F464" s="337"/>
      <c r="G464" s="572"/>
    </row>
    <row r="465" spans="1:7" x14ac:dyDescent="0.2">
      <c r="A465" s="550">
        <v>42644</v>
      </c>
      <c r="B465" s="572" t="str">
        <f>Mays!$G$2</f>
        <v>Palo Alto</v>
      </c>
      <c r="C465" s="572" t="s">
        <v>2777</v>
      </c>
      <c r="D465" s="429" t="s">
        <v>1476</v>
      </c>
      <c r="E465" s="556">
        <v>-100000</v>
      </c>
      <c r="F465" s="337"/>
      <c r="G465" s="572"/>
    </row>
    <row r="466" spans="1:7" x14ac:dyDescent="0.2">
      <c r="A466" s="550">
        <v>42644</v>
      </c>
      <c r="B466" s="572" t="str">
        <f>Mays!$G$2</f>
        <v>Palo Alto</v>
      </c>
      <c r="C466" s="572" t="s">
        <v>2762</v>
      </c>
      <c r="D466" s="429" t="s">
        <v>1476</v>
      </c>
      <c r="E466" s="556">
        <v>-600000</v>
      </c>
      <c r="F466" s="337"/>
      <c r="G466" s="572"/>
    </row>
    <row r="467" spans="1:7" x14ac:dyDescent="0.2">
      <c r="A467" s="550">
        <v>42644</v>
      </c>
      <c r="B467" s="572" t="str">
        <f>Mays!$G$2</f>
        <v>Palo Alto</v>
      </c>
      <c r="C467" s="572" t="s">
        <v>2763</v>
      </c>
      <c r="D467" s="429" t="s">
        <v>1476</v>
      </c>
      <c r="E467" s="556">
        <v>-300000</v>
      </c>
      <c r="F467" s="337"/>
      <c r="G467" s="572"/>
    </row>
    <row r="468" spans="1:7" x14ac:dyDescent="0.2">
      <c r="A468" s="550">
        <v>42644</v>
      </c>
      <c r="B468" s="572" t="str">
        <f>Mays!$G$2</f>
        <v>Palo Alto</v>
      </c>
      <c r="C468" s="572" t="s">
        <v>2764</v>
      </c>
      <c r="D468" s="429" t="s">
        <v>1476</v>
      </c>
      <c r="E468" s="556">
        <v>-2940000</v>
      </c>
      <c r="F468" s="337"/>
      <c r="G468" s="572"/>
    </row>
    <row r="469" spans="1:7" x14ac:dyDescent="0.2">
      <c r="A469" s="550">
        <v>42644</v>
      </c>
      <c r="B469" s="572" t="str">
        <f>Mays!$G$2</f>
        <v>Palo Alto</v>
      </c>
      <c r="C469" s="572" t="s">
        <v>2778</v>
      </c>
      <c r="D469" s="429" t="s">
        <v>1476</v>
      </c>
      <c r="E469" s="556">
        <v>-200000</v>
      </c>
      <c r="F469" s="337"/>
      <c r="G469" s="572"/>
    </row>
    <row r="470" spans="1:7" x14ac:dyDescent="0.2">
      <c r="A470" s="550">
        <v>42644</v>
      </c>
      <c r="B470" s="572" t="str">
        <f>Mays!$G$2</f>
        <v>Palo Alto</v>
      </c>
      <c r="C470" s="572" t="s">
        <v>2779</v>
      </c>
      <c r="D470" s="429" t="s">
        <v>1476</v>
      </c>
      <c r="E470" s="556">
        <v>-3725000</v>
      </c>
      <c r="F470" s="337"/>
      <c r="G470" s="572"/>
    </row>
    <row r="471" spans="1:7" x14ac:dyDescent="0.2">
      <c r="A471" s="550">
        <v>42644</v>
      </c>
      <c r="B471" s="572" t="str">
        <f>Mays!$G$2</f>
        <v>Palo Alto</v>
      </c>
      <c r="C471" s="572" t="s">
        <v>2780</v>
      </c>
      <c r="D471" s="429" t="s">
        <v>1476</v>
      </c>
      <c r="E471" s="556">
        <v>-300000</v>
      </c>
      <c r="F471" s="337"/>
      <c r="G471" s="572"/>
    </row>
    <row r="472" spans="1:7" x14ac:dyDescent="0.2">
      <c r="A472" s="550">
        <v>42644</v>
      </c>
      <c r="B472" s="572" t="str">
        <f>Mays!$G$2</f>
        <v>Palo Alto</v>
      </c>
      <c r="C472" s="572" t="s">
        <v>2782</v>
      </c>
      <c r="D472" s="429" t="s">
        <v>1476</v>
      </c>
      <c r="E472" s="556">
        <v>-350000</v>
      </c>
      <c r="F472" s="337"/>
      <c r="G472" s="572"/>
    </row>
    <row r="473" spans="1:7" x14ac:dyDescent="0.2">
      <c r="A473" s="550">
        <v>42644</v>
      </c>
      <c r="B473" s="572" t="str">
        <f>Mays!$G$2</f>
        <v>Palo Alto</v>
      </c>
      <c r="C473" s="572" t="s">
        <v>2766</v>
      </c>
      <c r="D473" s="429" t="s">
        <v>1476</v>
      </c>
      <c r="E473" s="556">
        <v>-200000</v>
      </c>
      <c r="F473" s="337"/>
      <c r="G473" s="572"/>
    </row>
    <row r="474" spans="1:7" x14ac:dyDescent="0.2">
      <c r="A474" s="550">
        <v>42644</v>
      </c>
      <c r="B474" s="572" t="str">
        <f>Mays!$G$2</f>
        <v>Palo Alto</v>
      </c>
      <c r="C474" s="572" t="s">
        <v>2767</v>
      </c>
      <c r="D474" s="429" t="s">
        <v>1476</v>
      </c>
      <c r="E474" s="556">
        <v>-3800000</v>
      </c>
      <c r="F474" s="337"/>
      <c r="G474" s="572"/>
    </row>
    <row r="475" spans="1:7" x14ac:dyDescent="0.2">
      <c r="A475" s="550">
        <v>42644</v>
      </c>
      <c r="B475" s="572" t="str">
        <f>Mays!$G$2</f>
        <v>Palo Alto</v>
      </c>
      <c r="C475" s="572" t="s">
        <v>2783</v>
      </c>
      <c r="D475" s="429" t="s">
        <v>1476</v>
      </c>
      <c r="E475" s="556">
        <v>-300000</v>
      </c>
      <c r="F475" s="337"/>
      <c r="G475" s="572"/>
    </row>
    <row r="476" spans="1:7" x14ac:dyDescent="0.2">
      <c r="A476" s="550">
        <v>42644</v>
      </c>
      <c r="B476" s="572" t="str">
        <f>Mays!$G$2</f>
        <v>Palo Alto</v>
      </c>
      <c r="C476" s="572" t="s">
        <v>2784</v>
      </c>
      <c r="D476" s="429" t="s">
        <v>1476</v>
      </c>
      <c r="E476" s="556">
        <v>-5500000</v>
      </c>
      <c r="F476" s="337"/>
      <c r="G476" s="572"/>
    </row>
    <row r="477" spans="1:7" x14ac:dyDescent="0.2">
      <c r="A477" s="550">
        <v>42644</v>
      </c>
      <c r="B477" s="572" t="str">
        <f>Mays!$G$2</f>
        <v>Palo Alto</v>
      </c>
      <c r="C477" s="572" t="s">
        <v>2768</v>
      </c>
      <c r="D477" s="429" t="s">
        <v>1476</v>
      </c>
      <c r="E477" s="556">
        <v>-3800000</v>
      </c>
      <c r="F477" s="337"/>
      <c r="G477" s="572"/>
    </row>
    <row r="478" spans="1:7" x14ac:dyDescent="0.2">
      <c r="A478" s="550">
        <v>42644</v>
      </c>
      <c r="B478" s="572" t="str">
        <f>Aaron!$AE$2</f>
        <v>Pismo Beach</v>
      </c>
      <c r="C478" s="134" t="s">
        <v>45</v>
      </c>
      <c r="D478" s="147" t="s">
        <v>1492</v>
      </c>
      <c r="E478" s="556">
        <v>50000000</v>
      </c>
      <c r="F478" s="147"/>
      <c r="G478" s="572"/>
    </row>
    <row r="479" spans="1:7" x14ac:dyDescent="0.2">
      <c r="A479" s="550">
        <v>42644</v>
      </c>
      <c r="B479" s="572" t="s">
        <v>1290</v>
      </c>
      <c r="C479" s="572" t="s">
        <v>604</v>
      </c>
      <c r="D479" s="147" t="s">
        <v>2213</v>
      </c>
      <c r="E479" s="557">
        <v>22123294</v>
      </c>
      <c r="F479" s="337"/>
      <c r="G479" s="572"/>
    </row>
    <row r="480" spans="1:7" x14ac:dyDescent="0.2">
      <c r="A480" s="550">
        <v>42644</v>
      </c>
      <c r="B480" s="572" t="s">
        <v>1290</v>
      </c>
      <c r="C480" s="572" t="s">
        <v>2713</v>
      </c>
      <c r="D480" s="429" t="s">
        <v>1476</v>
      </c>
      <c r="E480" s="556">
        <v>-200000</v>
      </c>
      <c r="F480" s="337"/>
      <c r="G480" s="572"/>
    </row>
    <row r="481" spans="1:7" x14ac:dyDescent="0.2">
      <c r="A481" s="550">
        <v>42644</v>
      </c>
      <c r="B481" s="572" t="s">
        <v>1290</v>
      </c>
      <c r="C481" s="572" t="s">
        <v>2714</v>
      </c>
      <c r="D481" s="429" t="s">
        <v>1476</v>
      </c>
      <c r="E481" s="556">
        <v>-200000</v>
      </c>
      <c r="F481" s="337"/>
      <c r="G481" s="572"/>
    </row>
    <row r="482" spans="1:7" x14ac:dyDescent="0.2">
      <c r="A482" s="550">
        <v>42644</v>
      </c>
      <c r="B482" s="572" t="s">
        <v>1290</v>
      </c>
      <c r="C482" s="572" t="s">
        <v>2715</v>
      </c>
      <c r="D482" s="429" t="s">
        <v>1476</v>
      </c>
      <c r="E482" s="556">
        <v>-300000</v>
      </c>
      <c r="F482" s="337"/>
      <c r="G482" s="572"/>
    </row>
    <row r="483" spans="1:7" x14ac:dyDescent="0.2">
      <c r="A483" s="550">
        <v>42644</v>
      </c>
      <c r="B483" s="572" t="s">
        <v>1290</v>
      </c>
      <c r="C483" s="572" t="s">
        <v>2700</v>
      </c>
      <c r="D483" s="429" t="s">
        <v>1476</v>
      </c>
      <c r="E483" s="556">
        <v>-370031</v>
      </c>
      <c r="F483" s="337"/>
      <c r="G483" s="572"/>
    </row>
    <row r="484" spans="1:7" x14ac:dyDescent="0.2">
      <c r="A484" s="550">
        <v>42644</v>
      </c>
      <c r="B484" s="572" t="s">
        <v>1290</v>
      </c>
      <c r="C484" s="572" t="s">
        <v>2716</v>
      </c>
      <c r="D484" s="429" t="s">
        <v>1476</v>
      </c>
      <c r="E484" s="556">
        <v>-300000</v>
      </c>
      <c r="F484" s="337"/>
      <c r="G484" s="572"/>
    </row>
    <row r="485" spans="1:7" x14ac:dyDescent="0.2">
      <c r="A485" s="550">
        <v>42644</v>
      </c>
      <c r="B485" s="572" t="s">
        <v>1290</v>
      </c>
      <c r="C485" s="572" t="s">
        <v>2701</v>
      </c>
      <c r="D485" s="429" t="s">
        <v>1476</v>
      </c>
      <c r="E485" s="556">
        <v>-2200000</v>
      </c>
      <c r="F485" s="337"/>
      <c r="G485" s="572"/>
    </row>
    <row r="486" spans="1:7" x14ac:dyDescent="0.2">
      <c r="A486" s="550">
        <v>42644</v>
      </c>
      <c r="B486" s="572" t="s">
        <v>1290</v>
      </c>
      <c r="C486" s="572" t="s">
        <v>2702</v>
      </c>
      <c r="D486" s="429" t="s">
        <v>1476</v>
      </c>
      <c r="E486" s="556">
        <v>-200000</v>
      </c>
      <c r="F486" s="337"/>
      <c r="G486" s="572"/>
    </row>
    <row r="487" spans="1:7" x14ac:dyDescent="0.2">
      <c r="A487" s="550">
        <v>42644</v>
      </c>
      <c r="B487" s="572" t="s">
        <v>1290</v>
      </c>
      <c r="C487" s="572" t="s">
        <v>2703</v>
      </c>
      <c r="D487" s="429" t="s">
        <v>1476</v>
      </c>
      <c r="E487" s="556">
        <v>-100000</v>
      </c>
      <c r="F487" s="337"/>
      <c r="G487" s="572"/>
    </row>
    <row r="488" spans="1:7" x14ac:dyDescent="0.2">
      <c r="A488" s="550">
        <v>42644</v>
      </c>
      <c r="B488" s="572" t="s">
        <v>1290</v>
      </c>
      <c r="C488" s="572" t="s">
        <v>2704</v>
      </c>
      <c r="D488" s="429" t="s">
        <v>1476</v>
      </c>
      <c r="E488" s="556">
        <v>-971000</v>
      </c>
      <c r="F488" s="337"/>
      <c r="G488" s="572"/>
    </row>
    <row r="489" spans="1:7" x14ac:dyDescent="0.2">
      <c r="A489" s="550">
        <v>42644</v>
      </c>
      <c r="B489" s="572" t="s">
        <v>1290</v>
      </c>
      <c r="C489" s="572" t="s">
        <v>1623</v>
      </c>
      <c r="D489" s="429" t="s">
        <v>1476</v>
      </c>
      <c r="E489" s="556">
        <v>-100000</v>
      </c>
      <c r="F489" s="337"/>
      <c r="G489" s="572"/>
    </row>
    <row r="490" spans="1:7" x14ac:dyDescent="0.2">
      <c r="A490" s="550">
        <v>42644</v>
      </c>
      <c r="B490" s="572" t="s">
        <v>1290</v>
      </c>
      <c r="C490" s="572" t="s">
        <v>2717</v>
      </c>
      <c r="D490" s="429" t="s">
        <v>1476</v>
      </c>
      <c r="E490" s="556">
        <v>-6000000</v>
      </c>
      <c r="F490" s="337"/>
      <c r="G490" s="572"/>
    </row>
    <row r="491" spans="1:7" x14ac:dyDescent="0.2">
      <c r="A491" s="550">
        <v>42644</v>
      </c>
      <c r="B491" s="572" t="s">
        <v>1290</v>
      </c>
      <c r="C491" s="572" t="s">
        <v>2718</v>
      </c>
      <c r="D491" s="429" t="s">
        <v>1476</v>
      </c>
      <c r="E491" s="556">
        <v>-630000</v>
      </c>
      <c r="F491" s="337"/>
      <c r="G491" s="572"/>
    </row>
    <row r="492" spans="1:7" x14ac:dyDescent="0.2">
      <c r="A492" s="550">
        <v>42644</v>
      </c>
      <c r="B492" s="572" t="s">
        <v>1290</v>
      </c>
      <c r="C492" s="572" t="s">
        <v>2705</v>
      </c>
      <c r="D492" s="429" t="s">
        <v>1476</v>
      </c>
      <c r="E492" s="556">
        <v>-904000</v>
      </c>
      <c r="F492" s="337"/>
      <c r="G492" s="572"/>
    </row>
    <row r="493" spans="1:7" x14ac:dyDescent="0.2">
      <c r="A493" s="550">
        <v>42644</v>
      </c>
      <c r="B493" s="572" t="s">
        <v>1290</v>
      </c>
      <c r="C493" s="572" t="s">
        <v>2719</v>
      </c>
      <c r="D493" s="429" t="s">
        <v>1476</v>
      </c>
      <c r="E493" s="556">
        <v>-200000</v>
      </c>
      <c r="F493" s="337"/>
      <c r="G493" s="572"/>
    </row>
    <row r="494" spans="1:7" x14ac:dyDescent="0.2">
      <c r="A494" s="550">
        <v>42644</v>
      </c>
      <c r="B494" s="572" t="s">
        <v>1290</v>
      </c>
      <c r="C494" s="572" t="s">
        <v>2720</v>
      </c>
      <c r="D494" s="429" t="s">
        <v>1476</v>
      </c>
      <c r="E494" s="556">
        <v>-300000</v>
      </c>
      <c r="F494" s="337"/>
      <c r="G494" s="572"/>
    </row>
    <row r="495" spans="1:7" x14ac:dyDescent="0.2">
      <c r="A495" s="550">
        <v>42644</v>
      </c>
      <c r="B495" s="572" t="s">
        <v>1290</v>
      </c>
      <c r="C495" s="572" t="s">
        <v>2706</v>
      </c>
      <c r="D495" s="429" t="s">
        <v>1476</v>
      </c>
      <c r="E495" s="556">
        <v>-425000</v>
      </c>
      <c r="F495" s="337"/>
      <c r="G495" s="572"/>
    </row>
    <row r="496" spans="1:7" x14ac:dyDescent="0.2">
      <c r="A496" s="550">
        <v>42644</v>
      </c>
      <c r="B496" s="572" t="s">
        <v>1290</v>
      </c>
      <c r="C496" s="572" t="s">
        <v>2707</v>
      </c>
      <c r="D496" s="429" t="s">
        <v>1476</v>
      </c>
      <c r="E496" s="556">
        <v>-300000</v>
      </c>
      <c r="F496" s="337"/>
      <c r="G496" s="572"/>
    </row>
    <row r="497" spans="1:7" x14ac:dyDescent="0.2">
      <c r="A497" s="550">
        <v>42644</v>
      </c>
      <c r="B497" s="572" t="s">
        <v>1290</v>
      </c>
      <c r="C497" s="572" t="s">
        <v>2721</v>
      </c>
      <c r="D497" s="429" t="s">
        <v>1476</v>
      </c>
      <c r="E497" s="556">
        <v>-200000</v>
      </c>
      <c r="F497" s="337"/>
      <c r="G497" s="572"/>
    </row>
    <row r="498" spans="1:7" x14ac:dyDescent="0.2">
      <c r="A498" s="550">
        <v>42644</v>
      </c>
      <c r="B498" s="572" t="s">
        <v>1290</v>
      </c>
      <c r="C498" s="572" t="s">
        <v>2708</v>
      </c>
      <c r="D498" s="429" t="s">
        <v>1476</v>
      </c>
      <c r="E498" s="556">
        <v>-2800000</v>
      </c>
      <c r="F498" s="337"/>
      <c r="G498" s="572"/>
    </row>
    <row r="499" spans="1:7" x14ac:dyDescent="0.2">
      <c r="A499" s="550">
        <v>42644</v>
      </c>
      <c r="B499" s="572" t="s">
        <v>1290</v>
      </c>
      <c r="C499" s="572" t="s">
        <v>2722</v>
      </c>
      <c r="D499" s="429" t="s">
        <v>1476</v>
      </c>
      <c r="E499" s="556">
        <v>-400000</v>
      </c>
      <c r="F499" s="337"/>
      <c r="G499" s="572"/>
    </row>
    <row r="500" spans="1:7" x14ac:dyDescent="0.2">
      <c r="A500" s="550">
        <v>42644</v>
      </c>
      <c r="B500" s="572" t="s">
        <v>1290</v>
      </c>
      <c r="C500" s="572" t="s">
        <v>2710</v>
      </c>
      <c r="D500" s="429" t="s">
        <v>1476</v>
      </c>
      <c r="E500" s="556">
        <v>-300000</v>
      </c>
      <c r="F500" s="337"/>
      <c r="G500" s="572"/>
    </row>
    <row r="501" spans="1:7" x14ac:dyDescent="0.2">
      <c r="A501" s="550">
        <v>42644</v>
      </c>
      <c r="B501" s="572" t="s">
        <v>1290</v>
      </c>
      <c r="C501" s="572" t="s">
        <v>2723</v>
      </c>
      <c r="D501" s="429" t="s">
        <v>1476</v>
      </c>
      <c r="E501" s="556">
        <v>-2000000</v>
      </c>
      <c r="F501" s="337"/>
      <c r="G501" s="572"/>
    </row>
    <row r="502" spans="1:7" x14ac:dyDescent="0.2">
      <c r="A502" s="550">
        <v>42644</v>
      </c>
      <c r="B502" s="572" t="s">
        <v>1290</v>
      </c>
      <c r="C502" s="572" t="s">
        <v>2724</v>
      </c>
      <c r="D502" s="429" t="s">
        <v>1476</v>
      </c>
      <c r="E502" s="556">
        <v>-300000</v>
      </c>
      <c r="F502" s="337"/>
      <c r="G502" s="572"/>
    </row>
    <row r="503" spans="1:7" x14ac:dyDescent="0.2">
      <c r="A503" s="550">
        <v>42644</v>
      </c>
      <c r="B503" s="572" t="s">
        <v>1290</v>
      </c>
      <c r="C503" s="572" t="s">
        <v>2711</v>
      </c>
      <c r="D503" s="429" t="s">
        <v>1476</v>
      </c>
      <c r="E503" s="556">
        <v>-630949</v>
      </c>
      <c r="F503" s="337"/>
      <c r="G503" s="572"/>
    </row>
    <row r="504" spans="1:7" x14ac:dyDescent="0.2">
      <c r="A504" s="550">
        <v>42644</v>
      </c>
      <c r="B504" s="134" t="str">
        <f>Ruth!$A$2</f>
        <v>Plum Island</v>
      </c>
      <c r="C504" s="134" t="s">
        <v>165</v>
      </c>
      <c r="D504" s="147" t="s">
        <v>1491</v>
      </c>
      <c r="E504" s="556">
        <v>4500000</v>
      </c>
      <c r="F504" s="147" t="s">
        <v>1271</v>
      </c>
      <c r="G504" s="572"/>
    </row>
    <row r="505" spans="1:7" x14ac:dyDescent="0.2">
      <c r="A505" s="550">
        <v>42644</v>
      </c>
      <c r="B505" s="134" t="str">
        <f>Ruth!$A$2</f>
        <v>Plum Island</v>
      </c>
      <c r="C505" s="134" t="s">
        <v>45</v>
      </c>
      <c r="D505" s="147" t="s">
        <v>1492</v>
      </c>
      <c r="E505" s="556">
        <v>50000000</v>
      </c>
      <c r="F505" s="147"/>
      <c r="G505" s="572"/>
    </row>
    <row r="506" spans="1:7" x14ac:dyDescent="0.2">
      <c r="A506" s="550">
        <v>42644</v>
      </c>
      <c r="B506" s="134" t="str">
        <f>Ruth!$A$2</f>
        <v>Plum Island</v>
      </c>
      <c r="C506" s="572" t="s">
        <v>604</v>
      </c>
      <c r="D506" s="147" t="s">
        <v>2213</v>
      </c>
      <c r="E506" s="557">
        <v>63123114</v>
      </c>
      <c r="F506" s="337"/>
      <c r="G506" s="572"/>
    </row>
    <row r="507" spans="1:7" x14ac:dyDescent="0.2">
      <c r="A507" s="550">
        <v>42644</v>
      </c>
      <c r="B507" s="134" t="str">
        <f>Ruth!$A$2</f>
        <v>Plum Island</v>
      </c>
      <c r="C507" s="572" t="s">
        <v>2382</v>
      </c>
      <c r="D507" s="429" t="s">
        <v>1476</v>
      </c>
      <c r="E507" s="556">
        <v>-300000</v>
      </c>
      <c r="F507" s="337"/>
      <c r="G507" s="572"/>
    </row>
    <row r="508" spans="1:7" x14ac:dyDescent="0.2">
      <c r="A508" s="550">
        <v>42644</v>
      </c>
      <c r="B508" s="134" t="str">
        <f>Ruth!$A$2</f>
        <v>Plum Island</v>
      </c>
      <c r="C508" s="572" t="s">
        <v>2383</v>
      </c>
      <c r="D508" s="429" t="s">
        <v>1476</v>
      </c>
      <c r="E508" s="556">
        <v>-400000</v>
      </c>
      <c r="F508" s="337"/>
      <c r="G508" s="572"/>
    </row>
    <row r="509" spans="1:7" x14ac:dyDescent="0.2">
      <c r="A509" s="550">
        <v>42644</v>
      </c>
      <c r="B509" s="134" t="str">
        <f>Ruth!$A$2</f>
        <v>Plum Island</v>
      </c>
      <c r="C509" s="572" t="s">
        <v>2384</v>
      </c>
      <c r="D509" s="429" t="s">
        <v>1476</v>
      </c>
      <c r="E509" s="556">
        <v>-400000</v>
      </c>
      <c r="F509" s="337"/>
      <c r="G509" s="572"/>
    </row>
    <row r="510" spans="1:7" x14ac:dyDescent="0.2">
      <c r="A510" s="550">
        <v>42644</v>
      </c>
      <c r="B510" s="134" t="str">
        <f>Ruth!$A$2</f>
        <v>Plum Island</v>
      </c>
      <c r="C510" s="572" t="s">
        <v>2385</v>
      </c>
      <c r="D510" s="429" t="s">
        <v>1476</v>
      </c>
      <c r="E510" s="556">
        <v>-300000</v>
      </c>
      <c r="F510" s="337"/>
      <c r="G510" s="572"/>
    </row>
    <row r="511" spans="1:7" x14ac:dyDescent="0.2">
      <c r="A511" s="550">
        <v>42644</v>
      </c>
      <c r="B511" s="134" t="str">
        <f>Ruth!$A$2</f>
        <v>Plum Island</v>
      </c>
      <c r="C511" s="572" t="s">
        <v>2386</v>
      </c>
      <c r="D511" s="429" t="s">
        <v>1476</v>
      </c>
      <c r="E511" s="556">
        <v>-2800000</v>
      </c>
      <c r="F511" s="337"/>
      <c r="G511" s="572"/>
    </row>
    <row r="512" spans="1:7" x14ac:dyDescent="0.2">
      <c r="A512" s="550">
        <v>42644</v>
      </c>
      <c r="B512" s="134" t="str">
        <f>Ruth!$A$2</f>
        <v>Plum Island</v>
      </c>
      <c r="C512" s="572" t="s">
        <v>2400</v>
      </c>
      <c r="D512" s="429" t="s">
        <v>1476</v>
      </c>
      <c r="E512" s="556">
        <v>-5300000</v>
      </c>
      <c r="F512" s="337"/>
      <c r="G512" s="572"/>
    </row>
    <row r="513" spans="1:7" x14ac:dyDescent="0.2">
      <c r="A513" s="550">
        <v>42644</v>
      </c>
      <c r="B513" s="134" t="str">
        <f>Ruth!$A$2</f>
        <v>Plum Island</v>
      </c>
      <c r="C513" s="572" t="s">
        <v>2401</v>
      </c>
      <c r="D513" s="429" t="s">
        <v>1476</v>
      </c>
      <c r="E513" s="556">
        <v>-300000</v>
      </c>
      <c r="F513" s="337"/>
      <c r="G513" s="572"/>
    </row>
    <row r="514" spans="1:7" x14ac:dyDescent="0.2">
      <c r="A514" s="550">
        <v>42644</v>
      </c>
      <c r="B514" s="134" t="str">
        <f>Ruth!$A$2</f>
        <v>Plum Island</v>
      </c>
      <c r="C514" s="572" t="s">
        <v>2387</v>
      </c>
      <c r="D514" s="429" t="s">
        <v>1476</v>
      </c>
      <c r="E514" s="556">
        <v>-2800000</v>
      </c>
      <c r="F514" s="337"/>
      <c r="G514" s="572"/>
    </row>
    <row r="515" spans="1:7" x14ac:dyDescent="0.2">
      <c r="A515" s="550">
        <v>42644</v>
      </c>
      <c r="B515" s="134" t="str">
        <f>Ruth!$A$2</f>
        <v>Plum Island</v>
      </c>
      <c r="C515" s="572" t="s">
        <v>2388</v>
      </c>
      <c r="D515" s="429" t="s">
        <v>1476</v>
      </c>
      <c r="E515" s="556">
        <v>-200000</v>
      </c>
      <c r="F515" s="337"/>
      <c r="G515" s="572"/>
    </row>
    <row r="516" spans="1:7" x14ac:dyDescent="0.2">
      <c r="A516" s="550">
        <v>42644</v>
      </c>
      <c r="B516" s="134" t="str">
        <f>Ruth!$A$2</f>
        <v>Plum Island</v>
      </c>
      <c r="C516" s="572" t="s">
        <v>2402</v>
      </c>
      <c r="D516" s="429" t="s">
        <v>1476</v>
      </c>
      <c r="E516" s="556">
        <v>-1875000</v>
      </c>
      <c r="F516" s="337"/>
      <c r="G516" s="572"/>
    </row>
    <row r="517" spans="1:7" x14ac:dyDescent="0.2">
      <c r="A517" s="550">
        <v>42644</v>
      </c>
      <c r="B517" s="134" t="str">
        <f>Ruth!$A$2</f>
        <v>Plum Island</v>
      </c>
      <c r="C517" s="572" t="s">
        <v>2389</v>
      </c>
      <c r="D517" s="429" t="s">
        <v>1476</v>
      </c>
      <c r="E517" s="556">
        <v>-300000</v>
      </c>
      <c r="F517" s="337"/>
      <c r="G517" s="572"/>
    </row>
    <row r="518" spans="1:7" x14ac:dyDescent="0.2">
      <c r="A518" s="550">
        <v>42644</v>
      </c>
      <c r="B518" s="134" t="str">
        <f>Ruth!$A$2</f>
        <v>Plum Island</v>
      </c>
      <c r="C518" s="572" t="s">
        <v>2390</v>
      </c>
      <c r="D518" s="429" t="s">
        <v>1476</v>
      </c>
      <c r="E518" s="556">
        <v>-2800000</v>
      </c>
      <c r="F518" s="337"/>
      <c r="G518" s="572"/>
    </row>
    <row r="519" spans="1:7" x14ac:dyDescent="0.2">
      <c r="A519" s="550">
        <v>42644</v>
      </c>
      <c r="B519" s="134" t="str">
        <f>Ruth!$A$2</f>
        <v>Plum Island</v>
      </c>
      <c r="C519" s="572" t="s">
        <v>2404</v>
      </c>
      <c r="D519" s="429" t="s">
        <v>1476</v>
      </c>
      <c r="E519" s="556">
        <v>-2800000</v>
      </c>
      <c r="F519" s="337"/>
      <c r="G519" s="572"/>
    </row>
    <row r="520" spans="1:7" x14ac:dyDescent="0.2">
      <c r="A520" s="550">
        <v>42644</v>
      </c>
      <c r="B520" s="134" t="str">
        <f>Ruth!$A$2</f>
        <v>Plum Island</v>
      </c>
      <c r="C520" s="572" t="s">
        <v>2392</v>
      </c>
      <c r="D520" s="429" t="s">
        <v>1476</v>
      </c>
      <c r="E520" s="556">
        <v>-2800000</v>
      </c>
      <c r="F520" s="337"/>
      <c r="G520" s="572"/>
    </row>
    <row r="521" spans="1:7" x14ac:dyDescent="0.2">
      <c r="A521" s="550">
        <v>42644</v>
      </c>
      <c r="B521" s="134" t="str">
        <f>Ruth!$A$2</f>
        <v>Plum Island</v>
      </c>
      <c r="C521" s="572" t="s">
        <v>2393</v>
      </c>
      <c r="D521" s="429" t="s">
        <v>1476</v>
      </c>
      <c r="E521" s="556">
        <v>-300000</v>
      </c>
      <c r="F521" s="337"/>
      <c r="G521" s="572"/>
    </row>
    <row r="522" spans="1:7" x14ac:dyDescent="0.2">
      <c r="A522" s="550">
        <v>42644</v>
      </c>
      <c r="B522" s="134" t="str">
        <f>Ruth!$A$2</f>
        <v>Plum Island</v>
      </c>
      <c r="C522" s="572" t="s">
        <v>2408</v>
      </c>
      <c r="D522" s="429" t="s">
        <v>1476</v>
      </c>
      <c r="E522" s="556">
        <v>-100000</v>
      </c>
      <c r="F522" s="337"/>
      <c r="G522" s="572"/>
    </row>
    <row r="523" spans="1:7" x14ac:dyDescent="0.2">
      <c r="A523" s="550">
        <v>42644</v>
      </c>
      <c r="B523" s="134" t="str">
        <f>Ruth!$A$2</f>
        <v>Plum Island</v>
      </c>
      <c r="C523" s="572" t="s">
        <v>2409</v>
      </c>
      <c r="D523" s="429" t="s">
        <v>1476</v>
      </c>
      <c r="E523" s="556">
        <v>-3875000</v>
      </c>
      <c r="F523" s="337"/>
      <c r="G523" s="572"/>
    </row>
    <row r="524" spans="1:7" x14ac:dyDescent="0.2">
      <c r="A524" s="550">
        <v>42644</v>
      </c>
      <c r="B524" s="134" t="str">
        <f>Ruth!$A$2</f>
        <v>Plum Island</v>
      </c>
      <c r="C524" s="572" t="s">
        <v>2410</v>
      </c>
      <c r="D524" s="429" t="s">
        <v>1476</v>
      </c>
      <c r="E524" s="556">
        <v>-400000</v>
      </c>
      <c r="F524" s="337"/>
      <c r="G524" s="572"/>
    </row>
    <row r="525" spans="1:7" x14ac:dyDescent="0.2">
      <c r="A525" s="550">
        <v>42644</v>
      </c>
      <c r="B525" s="134" t="str">
        <f>Ruth!$A$2</f>
        <v>Plum Island</v>
      </c>
      <c r="C525" s="572" t="s">
        <v>2395</v>
      </c>
      <c r="D525" s="429" t="s">
        <v>1476</v>
      </c>
      <c r="E525" s="556">
        <v>-200000</v>
      </c>
      <c r="F525" s="337"/>
      <c r="G525" s="572"/>
    </row>
    <row r="526" spans="1:7" x14ac:dyDescent="0.2">
      <c r="A526" s="550">
        <v>42644</v>
      </c>
      <c r="B526" s="134" t="str">
        <f>Ruth!$A$2</f>
        <v>Plum Island</v>
      </c>
      <c r="C526" s="572" t="s">
        <v>2397</v>
      </c>
      <c r="D526" s="429" t="s">
        <v>1476</v>
      </c>
      <c r="E526" s="556">
        <v>-2800000</v>
      </c>
      <c r="F526" s="337"/>
      <c r="G526" s="572"/>
    </row>
    <row r="527" spans="1:7" x14ac:dyDescent="0.2">
      <c r="A527" s="550">
        <v>42644</v>
      </c>
      <c r="B527" s="134" t="str">
        <f>Ruth!$A$2</f>
        <v>Plum Island</v>
      </c>
      <c r="C527" s="572" t="s">
        <v>2398</v>
      </c>
      <c r="D527" s="429" t="s">
        <v>1476</v>
      </c>
      <c r="E527" s="556">
        <v>-200000</v>
      </c>
      <c r="F527" s="337"/>
      <c r="G527" s="572"/>
    </row>
    <row r="528" spans="1:7" x14ac:dyDescent="0.2">
      <c r="A528" s="550">
        <v>42644</v>
      </c>
      <c r="B528" s="134" t="str">
        <f>Ruth!$A$2</f>
        <v>Plum Island</v>
      </c>
      <c r="C528" s="572" t="s">
        <v>2412</v>
      </c>
      <c r="D528" s="429" t="s">
        <v>1476</v>
      </c>
      <c r="E528" s="556">
        <v>-300000</v>
      </c>
      <c r="F528" s="337"/>
      <c r="G528" s="572"/>
    </row>
    <row r="529" spans="1:7" x14ac:dyDescent="0.2">
      <c r="A529" s="550">
        <v>42644</v>
      </c>
      <c r="B529" s="134" t="str">
        <f>Ruth!$A$2</f>
        <v>Plum Island</v>
      </c>
      <c r="C529" s="572" t="s">
        <v>2413</v>
      </c>
      <c r="D529" s="429" t="s">
        <v>1476</v>
      </c>
      <c r="E529" s="556">
        <v>-300000</v>
      </c>
      <c r="F529" s="337"/>
      <c r="G529" s="572"/>
    </row>
    <row r="530" spans="1:7" x14ac:dyDescent="0.2">
      <c r="A530" s="550">
        <v>42644</v>
      </c>
      <c r="B530" s="134" t="str">
        <f>Ruth!$A$2</f>
        <v>Plum Island</v>
      </c>
      <c r="C530" s="572" t="s">
        <v>2414</v>
      </c>
      <c r="D530" s="429" t="s">
        <v>1476</v>
      </c>
      <c r="E530" s="556">
        <v>-100000</v>
      </c>
      <c r="F530" s="337"/>
      <c r="G530" s="572"/>
    </row>
    <row r="531" spans="1:7" x14ac:dyDescent="0.2">
      <c r="A531" s="550">
        <v>42644</v>
      </c>
      <c r="B531" s="134" t="str">
        <f>Ruth!$A$2</f>
        <v>Plum Island</v>
      </c>
      <c r="C531" s="572" t="s">
        <v>2399</v>
      </c>
      <c r="D531" s="429" t="s">
        <v>1476</v>
      </c>
      <c r="E531" s="556">
        <v>-400000</v>
      </c>
      <c r="F531" s="337"/>
      <c r="G531" s="572"/>
    </row>
    <row r="532" spans="1:7" x14ac:dyDescent="0.2">
      <c r="A532" s="550">
        <v>42644</v>
      </c>
      <c r="B532" s="572" t="str">
        <f>Cobb!$Y$2</f>
        <v>Gateway</v>
      </c>
      <c r="C532" s="134" t="s">
        <v>45</v>
      </c>
      <c r="D532" s="147" t="s">
        <v>1492</v>
      </c>
      <c r="E532" s="556">
        <v>50000000</v>
      </c>
      <c r="F532" s="147"/>
      <c r="G532" s="572"/>
    </row>
    <row r="533" spans="1:7" x14ac:dyDescent="0.2">
      <c r="A533" s="550">
        <v>42644</v>
      </c>
      <c r="B533" s="572" t="str">
        <f>Cobb!$Y$2</f>
        <v>Gateway</v>
      </c>
      <c r="C533" s="572" t="s">
        <v>604</v>
      </c>
      <c r="D533" s="147" t="s">
        <v>2213</v>
      </c>
      <c r="E533" s="557">
        <v>3530353</v>
      </c>
      <c r="F533" s="337"/>
      <c r="G533" s="572"/>
    </row>
    <row r="534" spans="1:7" x14ac:dyDescent="0.2">
      <c r="A534" s="550">
        <v>42644</v>
      </c>
      <c r="B534" s="572" t="str">
        <f>Cobb!$Y$2</f>
        <v>Gateway</v>
      </c>
      <c r="C534" s="572" t="s">
        <v>2333</v>
      </c>
      <c r="D534" s="429" t="s">
        <v>1476</v>
      </c>
      <c r="E534" s="556">
        <v>-2000000</v>
      </c>
      <c r="F534" s="337"/>
      <c r="G534" s="572"/>
    </row>
    <row r="535" spans="1:7" x14ac:dyDescent="0.2">
      <c r="A535" s="550">
        <v>42644</v>
      </c>
      <c r="B535" s="572" t="str">
        <f>Cobb!$Y$2</f>
        <v>Gateway</v>
      </c>
      <c r="C535" s="572" t="s">
        <v>2334</v>
      </c>
      <c r="D535" s="429" t="s">
        <v>1476</v>
      </c>
      <c r="E535" s="556">
        <v>-300000</v>
      </c>
      <c r="F535" s="337"/>
      <c r="G535" s="572"/>
    </row>
    <row r="536" spans="1:7" x14ac:dyDescent="0.2">
      <c r="A536" s="550">
        <v>42644</v>
      </c>
      <c r="B536" s="572" t="str">
        <f>Cobb!$Y$2</f>
        <v>Gateway</v>
      </c>
      <c r="C536" s="572" t="s">
        <v>2346</v>
      </c>
      <c r="D536" s="429" t="s">
        <v>1476</v>
      </c>
      <c r="E536" s="556">
        <v>-200000</v>
      </c>
      <c r="F536" s="337"/>
      <c r="G536" s="572"/>
    </row>
    <row r="537" spans="1:7" x14ac:dyDescent="0.2">
      <c r="A537" s="550">
        <v>42644</v>
      </c>
      <c r="B537" s="572" t="str">
        <f>Cobb!$Y$2</f>
        <v>Gateway</v>
      </c>
      <c r="C537" s="572" t="s">
        <v>2347</v>
      </c>
      <c r="D537" s="429" t="s">
        <v>1476</v>
      </c>
      <c r="E537" s="556">
        <v>-300000</v>
      </c>
      <c r="F537" s="337"/>
      <c r="G537" s="572"/>
    </row>
    <row r="538" spans="1:7" x14ac:dyDescent="0.2">
      <c r="A538" s="550">
        <v>42644</v>
      </c>
      <c r="B538" s="572" t="str">
        <f>Cobb!$Y$2</f>
        <v>Gateway</v>
      </c>
      <c r="C538" s="572" t="s">
        <v>2348</v>
      </c>
      <c r="D538" s="429" t="s">
        <v>1476</v>
      </c>
      <c r="E538" s="556">
        <v>-200000</v>
      </c>
      <c r="F538" s="337"/>
      <c r="G538" s="572"/>
    </row>
    <row r="539" spans="1:7" x14ac:dyDescent="0.2">
      <c r="A539" s="550">
        <v>42644</v>
      </c>
      <c r="B539" s="572" t="str">
        <f>Cobb!$Y$2</f>
        <v>Gateway</v>
      </c>
      <c r="C539" s="572" t="s">
        <v>2349</v>
      </c>
      <c r="D539" s="429" t="s">
        <v>1476</v>
      </c>
      <c r="E539" s="556">
        <v>-200000</v>
      </c>
      <c r="F539" s="337"/>
      <c r="G539" s="572"/>
    </row>
    <row r="540" spans="1:7" x14ac:dyDescent="0.2">
      <c r="A540" s="550">
        <v>42644</v>
      </c>
      <c r="B540" s="572" t="str">
        <f>Cobb!$Y$2</f>
        <v>Gateway</v>
      </c>
      <c r="C540" s="572" t="s">
        <v>2352</v>
      </c>
      <c r="D540" s="429" t="s">
        <v>1476</v>
      </c>
      <c r="E540" s="556">
        <v>-3700302</v>
      </c>
      <c r="F540" s="337"/>
      <c r="G540" s="572"/>
    </row>
    <row r="541" spans="1:7" x14ac:dyDescent="0.2">
      <c r="A541" s="550">
        <v>42644</v>
      </c>
      <c r="B541" s="572" t="str">
        <f>Cobb!$Y$2</f>
        <v>Gateway</v>
      </c>
      <c r="C541" s="572" t="s">
        <v>2353</v>
      </c>
      <c r="D541" s="429" t="s">
        <v>1476</v>
      </c>
      <c r="E541" s="556">
        <v>-400000</v>
      </c>
      <c r="F541" s="337"/>
      <c r="G541" s="572"/>
    </row>
    <row r="542" spans="1:7" x14ac:dyDescent="0.2">
      <c r="A542" s="550">
        <v>42644</v>
      </c>
      <c r="B542" s="572" t="str">
        <f>Cobb!$Y$2</f>
        <v>Gateway</v>
      </c>
      <c r="C542" s="572" t="s">
        <v>2335</v>
      </c>
      <c r="D542" s="429" t="s">
        <v>1476</v>
      </c>
      <c r="E542" s="556">
        <v>-400000</v>
      </c>
      <c r="F542" s="337"/>
      <c r="G542" s="572"/>
    </row>
    <row r="543" spans="1:7" x14ac:dyDescent="0.2">
      <c r="A543" s="550">
        <v>42644</v>
      </c>
      <c r="B543" s="572" t="str">
        <f>Cobb!$Y$2</f>
        <v>Gateway</v>
      </c>
      <c r="C543" s="572" t="s">
        <v>2336</v>
      </c>
      <c r="D543" s="429" t="s">
        <v>1476</v>
      </c>
      <c r="E543" s="556">
        <v>-300000</v>
      </c>
      <c r="F543" s="337"/>
      <c r="G543" s="572"/>
    </row>
    <row r="544" spans="1:7" x14ac:dyDescent="0.2">
      <c r="A544" s="550">
        <v>42644</v>
      </c>
      <c r="B544" s="572" t="str">
        <f>Cobb!$Y$2</f>
        <v>Gateway</v>
      </c>
      <c r="C544" s="572" t="s">
        <v>2354</v>
      </c>
      <c r="D544" s="429" t="s">
        <v>1476</v>
      </c>
      <c r="E544" s="556">
        <v>-5250000</v>
      </c>
      <c r="F544" s="337"/>
      <c r="G544" s="572"/>
    </row>
    <row r="545" spans="1:7" x14ac:dyDescent="0.2">
      <c r="A545" s="550">
        <v>42644</v>
      </c>
      <c r="B545" s="572" t="str">
        <f>Cobb!$Y$2</f>
        <v>Gateway</v>
      </c>
      <c r="C545" s="572" t="s">
        <v>2355</v>
      </c>
      <c r="D545" s="429" t="s">
        <v>1476</v>
      </c>
      <c r="E545" s="556">
        <v>-2470000</v>
      </c>
      <c r="F545" s="337"/>
      <c r="G545" s="572"/>
    </row>
    <row r="546" spans="1:7" x14ac:dyDescent="0.2">
      <c r="A546" s="550">
        <v>42644</v>
      </c>
      <c r="B546" s="572" t="str">
        <f>Cobb!$Y$2</f>
        <v>Gateway</v>
      </c>
      <c r="C546" s="572" t="s">
        <v>1499</v>
      </c>
      <c r="D546" s="429" t="s">
        <v>1476</v>
      </c>
      <c r="E546" s="556">
        <v>-200000</v>
      </c>
      <c r="F546" s="337"/>
      <c r="G546" s="572"/>
    </row>
    <row r="547" spans="1:7" x14ac:dyDescent="0.2">
      <c r="A547" s="550">
        <v>42644</v>
      </c>
      <c r="B547" s="572" t="str">
        <f>Cobb!$Y$2</f>
        <v>Gateway</v>
      </c>
      <c r="C547" s="572" t="s">
        <v>2356</v>
      </c>
      <c r="D547" s="429" t="s">
        <v>1476</v>
      </c>
      <c r="E547" s="556">
        <v>-2800000</v>
      </c>
      <c r="F547" s="337"/>
      <c r="G547" s="572"/>
    </row>
    <row r="548" spans="1:7" x14ac:dyDescent="0.2">
      <c r="A548" s="550">
        <v>42644</v>
      </c>
      <c r="B548" s="572" t="str">
        <f>Cobb!$Y$2</f>
        <v>Gateway</v>
      </c>
      <c r="C548" s="572" t="s">
        <v>2337</v>
      </c>
      <c r="D548" s="429" t="s">
        <v>1476</v>
      </c>
      <c r="E548" s="556">
        <v>-300000</v>
      </c>
      <c r="F548" s="337"/>
      <c r="G548" s="572"/>
    </row>
    <row r="549" spans="1:7" x14ac:dyDescent="0.2">
      <c r="A549" s="550">
        <v>42644</v>
      </c>
      <c r="B549" s="572" t="str">
        <f>Cobb!$Y$2</f>
        <v>Gateway</v>
      </c>
      <c r="C549" s="572" t="s">
        <v>2357</v>
      </c>
      <c r="D549" s="429" t="s">
        <v>1476</v>
      </c>
      <c r="E549" s="556">
        <v>-300000</v>
      </c>
      <c r="F549" s="337"/>
      <c r="G549" s="572"/>
    </row>
    <row r="550" spans="1:7" x14ac:dyDescent="0.2">
      <c r="A550" s="550">
        <v>42644</v>
      </c>
      <c r="B550" s="572" t="str">
        <f>Cobb!$Y$2</f>
        <v>Gateway</v>
      </c>
      <c r="C550" s="572" t="s">
        <v>1500</v>
      </c>
      <c r="D550" s="429" t="s">
        <v>1476</v>
      </c>
      <c r="E550" s="556">
        <v>-200000</v>
      </c>
      <c r="F550" s="337"/>
      <c r="G550" s="572"/>
    </row>
    <row r="551" spans="1:7" x14ac:dyDescent="0.2">
      <c r="A551" s="550">
        <v>42644</v>
      </c>
      <c r="B551" s="572" t="str">
        <f>Cobb!$Y$2</f>
        <v>Gateway</v>
      </c>
      <c r="C551" s="572" t="s">
        <v>2339</v>
      </c>
      <c r="D551" s="429" t="s">
        <v>1476</v>
      </c>
      <c r="E551" s="556">
        <v>-300000</v>
      </c>
      <c r="F551" s="337"/>
      <c r="G551" s="572"/>
    </row>
    <row r="552" spans="1:7" x14ac:dyDescent="0.2">
      <c r="A552" s="550">
        <v>42644</v>
      </c>
      <c r="B552" s="572" t="str">
        <f>Cobb!$Y$2</f>
        <v>Gateway</v>
      </c>
      <c r="C552" s="572" t="s">
        <v>2358</v>
      </c>
      <c r="D552" s="429" t="s">
        <v>1476</v>
      </c>
      <c r="E552" s="556">
        <v>-334000</v>
      </c>
      <c r="F552" s="337"/>
      <c r="G552" s="572"/>
    </row>
    <row r="553" spans="1:7" x14ac:dyDescent="0.2">
      <c r="A553" s="550">
        <v>42644</v>
      </c>
      <c r="B553" s="572" t="str">
        <f>Cobb!$Y$2</f>
        <v>Gateway</v>
      </c>
      <c r="C553" s="572" t="s">
        <v>2341</v>
      </c>
      <c r="D553" s="429" t="s">
        <v>1476</v>
      </c>
      <c r="E553" s="556">
        <v>-300000</v>
      </c>
      <c r="F553" s="337"/>
      <c r="G553" s="572"/>
    </row>
    <row r="554" spans="1:7" x14ac:dyDescent="0.2">
      <c r="A554" s="550">
        <v>42644</v>
      </c>
      <c r="B554" s="572" t="str">
        <f>Cobb!$Y$2</f>
        <v>Gateway</v>
      </c>
      <c r="C554" s="572" t="s">
        <v>2342</v>
      </c>
      <c r="D554" s="429" t="s">
        <v>1476</v>
      </c>
      <c r="E554" s="556">
        <v>-300000</v>
      </c>
      <c r="F554" s="337"/>
      <c r="G554" s="572"/>
    </row>
    <row r="555" spans="1:7" x14ac:dyDescent="0.2">
      <c r="A555" s="550">
        <v>42644</v>
      </c>
      <c r="B555" s="572" t="str">
        <f>Cobb!$Y$2</f>
        <v>Gateway</v>
      </c>
      <c r="C555" s="572" t="s">
        <v>2343</v>
      </c>
      <c r="D555" s="429" t="s">
        <v>1476</v>
      </c>
      <c r="E555" s="556">
        <v>-400000</v>
      </c>
      <c r="F555" s="337"/>
      <c r="G555" s="572"/>
    </row>
    <row r="556" spans="1:7" x14ac:dyDescent="0.2">
      <c r="A556" s="550">
        <v>42644</v>
      </c>
      <c r="B556" s="572" t="str">
        <f>Cobb!$Y$2</f>
        <v>Gateway</v>
      </c>
      <c r="C556" s="572" t="s">
        <v>2344</v>
      </c>
      <c r="D556" s="429" t="s">
        <v>1476</v>
      </c>
      <c r="E556" s="556">
        <v>-2800000</v>
      </c>
      <c r="F556" s="337"/>
      <c r="G556" s="572"/>
    </row>
    <row r="557" spans="1:7" x14ac:dyDescent="0.2">
      <c r="A557" s="550">
        <v>42644</v>
      </c>
      <c r="B557" s="134" t="s">
        <v>1872</v>
      </c>
      <c r="C557" s="572" t="s">
        <v>2681</v>
      </c>
      <c r="D557" s="429" t="s">
        <v>1476</v>
      </c>
      <c r="E557" s="556">
        <v>-300000</v>
      </c>
      <c r="F557" s="430" t="s">
        <v>3432</v>
      </c>
      <c r="G557" s="572"/>
    </row>
    <row r="558" spans="1:7" x14ac:dyDescent="0.2">
      <c r="A558" s="550">
        <v>42644</v>
      </c>
      <c r="B558" s="134" t="s">
        <v>1872</v>
      </c>
      <c r="C558" s="572" t="s">
        <v>2682</v>
      </c>
      <c r="D558" s="429" t="s">
        <v>1476</v>
      </c>
      <c r="E558" s="556">
        <v>-5775000</v>
      </c>
      <c r="F558" s="430" t="s">
        <v>3432</v>
      </c>
      <c r="G558" s="572"/>
    </row>
    <row r="559" spans="1:7" x14ac:dyDescent="0.2">
      <c r="A559" s="550">
        <v>42644</v>
      </c>
      <c r="B559" s="572" t="str">
        <f>Ruth!$Y$2</f>
        <v>Rock Island</v>
      </c>
      <c r="C559" s="134" t="s">
        <v>45</v>
      </c>
      <c r="D559" s="147" t="s">
        <v>1492</v>
      </c>
      <c r="E559" s="556">
        <v>50000000</v>
      </c>
      <c r="F559" s="147"/>
      <c r="G559" s="572"/>
    </row>
    <row r="560" spans="1:7" x14ac:dyDescent="0.2">
      <c r="A560" s="550">
        <v>42644</v>
      </c>
      <c r="B560" s="572" t="str">
        <f>Ruth!$Y$2</f>
        <v>Rock Island</v>
      </c>
      <c r="C560" s="572" t="s">
        <v>604</v>
      </c>
      <c r="D560" s="147" t="s">
        <v>2213</v>
      </c>
      <c r="E560" s="557">
        <v>2088864</v>
      </c>
      <c r="F560" s="337"/>
      <c r="G560" s="572"/>
    </row>
    <row r="561" spans="1:7" x14ac:dyDescent="0.2">
      <c r="A561" s="550">
        <v>42644</v>
      </c>
      <c r="B561" s="572" t="str">
        <f>Ruth!$Y$2</f>
        <v>Rock Island</v>
      </c>
      <c r="C561" s="572" t="s">
        <v>2497</v>
      </c>
      <c r="D561" s="429" t="s">
        <v>1476</v>
      </c>
      <c r="E561" s="556">
        <v>-100000</v>
      </c>
      <c r="F561" s="337"/>
      <c r="G561" s="572"/>
    </row>
    <row r="562" spans="1:7" x14ac:dyDescent="0.2">
      <c r="A562" s="550">
        <v>42644</v>
      </c>
      <c r="B562" s="572" t="str">
        <f>Ruth!$Y$2</f>
        <v>Rock Island</v>
      </c>
      <c r="C562" s="572" t="s">
        <v>2509</v>
      </c>
      <c r="D562" s="429" t="s">
        <v>1476</v>
      </c>
      <c r="E562" s="556">
        <v>-2800000</v>
      </c>
      <c r="F562" s="337"/>
      <c r="G562" s="572"/>
    </row>
    <row r="563" spans="1:7" x14ac:dyDescent="0.2">
      <c r="A563" s="550">
        <v>42644</v>
      </c>
      <c r="B563" s="134" t="s">
        <v>231</v>
      </c>
      <c r="C563" s="572" t="s">
        <v>2498</v>
      </c>
      <c r="D563" s="429" t="s">
        <v>1476</v>
      </c>
      <c r="E563" s="556">
        <v>-4000000</v>
      </c>
      <c r="F563" s="430" t="s">
        <v>3984</v>
      </c>
      <c r="G563" s="572"/>
    </row>
    <row r="564" spans="1:7" x14ac:dyDescent="0.2">
      <c r="A564" s="550">
        <v>42644</v>
      </c>
      <c r="B564" s="572" t="str">
        <f>Ruth!$Y$2</f>
        <v>Rock Island</v>
      </c>
      <c r="C564" s="572" t="s">
        <v>2510</v>
      </c>
      <c r="D564" s="429" t="s">
        <v>1476</v>
      </c>
      <c r="E564" s="556">
        <v>-400000</v>
      </c>
      <c r="F564" s="337"/>
      <c r="G564" s="572"/>
    </row>
    <row r="565" spans="1:7" x14ac:dyDescent="0.2">
      <c r="A565" s="550">
        <v>42644</v>
      </c>
      <c r="B565" s="572" t="str">
        <f>Ruth!$Y$2</f>
        <v>Rock Island</v>
      </c>
      <c r="C565" s="572" t="s">
        <v>2499</v>
      </c>
      <c r="D565" s="429" t="s">
        <v>1476</v>
      </c>
      <c r="E565" s="556">
        <v>-515000</v>
      </c>
      <c r="F565" s="337"/>
      <c r="G565" s="572"/>
    </row>
    <row r="566" spans="1:7" x14ac:dyDescent="0.2">
      <c r="A566" s="550">
        <v>42644</v>
      </c>
      <c r="B566" s="572" t="str">
        <f>Ruth!$Y$2</f>
        <v>Rock Island</v>
      </c>
      <c r="C566" s="572" t="s">
        <v>2511</v>
      </c>
      <c r="D566" s="429" t="s">
        <v>1476</v>
      </c>
      <c r="E566" s="556">
        <v>-2800000</v>
      </c>
      <c r="F566" s="337"/>
      <c r="G566" s="572"/>
    </row>
    <row r="567" spans="1:7" x14ac:dyDescent="0.2">
      <c r="A567" s="550">
        <v>42644</v>
      </c>
      <c r="B567" s="134" t="s">
        <v>231</v>
      </c>
      <c r="C567" s="572" t="s">
        <v>2501</v>
      </c>
      <c r="D567" s="429" t="s">
        <v>1476</v>
      </c>
      <c r="E567" s="556">
        <v>-200000</v>
      </c>
      <c r="F567" s="430" t="s">
        <v>3984</v>
      </c>
      <c r="G567" s="572"/>
    </row>
    <row r="568" spans="1:7" x14ac:dyDescent="0.2">
      <c r="A568" s="550">
        <v>42644</v>
      </c>
      <c r="B568" s="572" t="str">
        <f>Ruth!$Y$2</f>
        <v>Rock Island</v>
      </c>
      <c r="C568" s="572" t="s">
        <v>2502</v>
      </c>
      <c r="D568" s="429" t="s">
        <v>1476</v>
      </c>
      <c r="E568" s="556">
        <v>-400000</v>
      </c>
      <c r="F568" s="337"/>
      <c r="G568" s="572"/>
    </row>
    <row r="569" spans="1:7" x14ac:dyDescent="0.2">
      <c r="A569" s="550">
        <v>42644</v>
      </c>
      <c r="B569" s="572" t="str">
        <f>Ruth!$Y$2</f>
        <v>Rock Island</v>
      </c>
      <c r="C569" s="572" t="s">
        <v>2503</v>
      </c>
      <c r="D569" s="429" t="s">
        <v>1476</v>
      </c>
      <c r="E569" s="556">
        <v>-1600000</v>
      </c>
      <c r="F569" s="337"/>
      <c r="G569" s="572"/>
    </row>
    <row r="570" spans="1:7" x14ac:dyDescent="0.2">
      <c r="A570" s="550">
        <v>42644</v>
      </c>
      <c r="B570" s="572" t="str">
        <f>Ruth!$Y$2</f>
        <v>Rock Island</v>
      </c>
      <c r="C570" s="572" t="s">
        <v>2513</v>
      </c>
      <c r="D570" s="429" t="s">
        <v>1476</v>
      </c>
      <c r="E570" s="556">
        <v>-4387000</v>
      </c>
      <c r="F570" s="337"/>
      <c r="G570" s="572"/>
    </row>
    <row r="571" spans="1:7" x14ac:dyDescent="0.2">
      <c r="A571" s="550">
        <v>42644</v>
      </c>
      <c r="B571" s="572" t="str">
        <f>Ruth!$Y$2</f>
        <v>Rock Island</v>
      </c>
      <c r="C571" s="572" t="s">
        <v>2514</v>
      </c>
      <c r="D571" s="429" t="s">
        <v>1476</v>
      </c>
      <c r="E571" s="556">
        <v>-300000</v>
      </c>
      <c r="F571" s="337"/>
      <c r="G571" s="572"/>
    </row>
    <row r="572" spans="1:7" x14ac:dyDescent="0.2">
      <c r="A572" s="550">
        <v>42644</v>
      </c>
      <c r="B572" s="572" t="str">
        <f>Ruth!$Y$2</f>
        <v>Rock Island</v>
      </c>
      <c r="C572" s="572" t="s">
        <v>2516</v>
      </c>
      <c r="D572" s="429" t="s">
        <v>1476</v>
      </c>
      <c r="E572" s="556">
        <v>-300000</v>
      </c>
      <c r="F572" s="337"/>
      <c r="G572" s="572"/>
    </row>
    <row r="573" spans="1:7" x14ac:dyDescent="0.2">
      <c r="A573" s="550">
        <v>42644</v>
      </c>
      <c r="B573" s="572" t="str">
        <f>Ruth!$Y$2</f>
        <v>Rock Island</v>
      </c>
      <c r="C573" s="572" t="s">
        <v>2517</v>
      </c>
      <c r="D573" s="429" t="s">
        <v>1476</v>
      </c>
      <c r="E573" s="556">
        <v>-100000</v>
      </c>
      <c r="F573" s="337"/>
      <c r="G573" s="572"/>
    </row>
    <row r="574" spans="1:7" x14ac:dyDescent="0.2">
      <c r="A574" s="550">
        <v>42644</v>
      </c>
      <c r="B574" s="572" t="str">
        <f>Ruth!$Y$2</f>
        <v>Rock Island</v>
      </c>
      <c r="C574" s="572" t="s">
        <v>2519</v>
      </c>
      <c r="D574" s="429" t="s">
        <v>1476</v>
      </c>
      <c r="E574" s="556">
        <v>-300000</v>
      </c>
      <c r="F574" s="337"/>
      <c r="G574" s="572"/>
    </row>
    <row r="575" spans="1:7" x14ac:dyDescent="0.2">
      <c r="A575" s="550">
        <v>42644</v>
      </c>
      <c r="B575" s="572" t="str">
        <f>Ruth!$Y$2</f>
        <v>Rock Island</v>
      </c>
      <c r="C575" s="572" t="s">
        <v>2506</v>
      </c>
      <c r="D575" s="429" t="s">
        <v>1476</v>
      </c>
      <c r="E575" s="556">
        <v>-1000000</v>
      </c>
      <c r="F575" s="337"/>
      <c r="G575" s="572"/>
    </row>
    <row r="576" spans="1:7" x14ac:dyDescent="0.2">
      <c r="A576" s="550">
        <v>42644</v>
      </c>
      <c r="B576" s="572" t="str">
        <f>Ruth!$Y$2</f>
        <v>Rock Island</v>
      </c>
      <c r="C576" s="572" t="s">
        <v>2520</v>
      </c>
      <c r="D576" s="429" t="s">
        <v>1476</v>
      </c>
      <c r="E576" s="556">
        <v>-2800000</v>
      </c>
      <c r="F576" s="337"/>
      <c r="G576" s="572"/>
    </row>
    <row r="577" spans="1:7" x14ac:dyDescent="0.2">
      <c r="A577" s="550">
        <v>42644</v>
      </c>
      <c r="B577" s="572" t="str">
        <f>Ruth!$Y$2</f>
        <v>Rock Island</v>
      </c>
      <c r="C577" s="572" t="s">
        <v>2521</v>
      </c>
      <c r="D577" s="429" t="s">
        <v>1476</v>
      </c>
      <c r="E577" s="556">
        <v>-200000</v>
      </c>
      <c r="F577" s="337"/>
      <c r="G577" s="572"/>
    </row>
    <row r="578" spans="1:7" x14ac:dyDescent="0.2">
      <c r="A578" s="550">
        <v>42644</v>
      </c>
      <c r="B578" s="572" t="str">
        <f>Ruth!$Y$2</f>
        <v>Rock Island</v>
      </c>
      <c r="C578" s="572" t="s">
        <v>2507</v>
      </c>
      <c r="D578" s="429" t="s">
        <v>1476</v>
      </c>
      <c r="E578" s="556">
        <v>-300000</v>
      </c>
      <c r="F578" s="337"/>
      <c r="G578" s="572"/>
    </row>
    <row r="579" spans="1:7" x14ac:dyDescent="0.2">
      <c r="A579" s="550">
        <v>42644</v>
      </c>
      <c r="B579" s="572" t="str">
        <f>Ruth!$Y$2</f>
        <v>Rock Island</v>
      </c>
      <c r="C579" s="572" t="s">
        <v>2508</v>
      </c>
      <c r="D579" s="429" t="s">
        <v>1476</v>
      </c>
      <c r="E579" s="556">
        <v>-2000000</v>
      </c>
      <c r="F579" s="337"/>
      <c r="G579" s="572"/>
    </row>
    <row r="580" spans="1:7" x14ac:dyDescent="0.2">
      <c r="A580" s="550">
        <v>42644</v>
      </c>
      <c r="B580" s="134" t="s">
        <v>456</v>
      </c>
      <c r="C580" s="572" t="s">
        <v>2734</v>
      </c>
      <c r="D580" s="429" t="s">
        <v>1476</v>
      </c>
      <c r="E580" s="556">
        <v>-300000</v>
      </c>
      <c r="F580" s="430" t="s">
        <v>3443</v>
      </c>
      <c r="G580" s="572"/>
    </row>
    <row r="581" spans="1:7" x14ac:dyDescent="0.2">
      <c r="A581" s="550">
        <v>42644</v>
      </c>
      <c r="B581" s="572" t="str">
        <f>Aaron!$S$2</f>
        <v>San Jose</v>
      </c>
      <c r="C581" s="134" t="s">
        <v>45</v>
      </c>
      <c r="D581" s="147" t="s">
        <v>1492</v>
      </c>
      <c r="E581" s="556">
        <v>50000000</v>
      </c>
      <c r="F581" s="147"/>
      <c r="G581" s="572"/>
    </row>
    <row r="582" spans="1:7" x14ac:dyDescent="0.2">
      <c r="A582" s="550">
        <v>42644</v>
      </c>
      <c r="B582" s="572" t="str">
        <f>Aaron!$S$2</f>
        <v>San Jose</v>
      </c>
      <c r="C582" s="572" t="s">
        <v>604</v>
      </c>
      <c r="D582" s="147" t="s">
        <v>2213</v>
      </c>
      <c r="E582" s="557">
        <v>2118242</v>
      </c>
      <c r="F582" s="337"/>
      <c r="G582" s="572"/>
    </row>
    <row r="583" spans="1:7" x14ac:dyDescent="0.2">
      <c r="A583" s="550">
        <v>42644</v>
      </c>
      <c r="B583" s="572" t="str">
        <f>Aaron!$S$2</f>
        <v>San Jose</v>
      </c>
      <c r="C583" s="572" t="s">
        <v>2642</v>
      </c>
      <c r="D583" s="429" t="s">
        <v>1476</v>
      </c>
      <c r="E583" s="556">
        <v>-333333</v>
      </c>
      <c r="F583" s="337"/>
      <c r="G583" s="572"/>
    </row>
    <row r="584" spans="1:7" x14ac:dyDescent="0.2">
      <c r="A584" s="550">
        <v>42644</v>
      </c>
      <c r="B584" s="572" t="str">
        <f>Aaron!$S$2</f>
        <v>San Jose</v>
      </c>
      <c r="C584" s="572" t="s">
        <v>2630</v>
      </c>
      <c r="D584" s="429" t="s">
        <v>1476</v>
      </c>
      <c r="E584" s="556">
        <v>-200000</v>
      </c>
      <c r="F584" s="337"/>
      <c r="G584" s="572"/>
    </row>
    <row r="585" spans="1:7" x14ac:dyDescent="0.2">
      <c r="A585" s="550">
        <v>42644</v>
      </c>
      <c r="B585" s="572" t="str">
        <f>Aaron!$S$2</f>
        <v>San Jose</v>
      </c>
      <c r="C585" s="572" t="s">
        <v>2631</v>
      </c>
      <c r="D585" s="429" t="s">
        <v>1476</v>
      </c>
      <c r="E585" s="556">
        <v>-2000000</v>
      </c>
      <c r="F585" s="337"/>
      <c r="G585" s="572"/>
    </row>
    <row r="586" spans="1:7" x14ac:dyDescent="0.2">
      <c r="A586" s="550">
        <v>42644</v>
      </c>
      <c r="B586" s="572" t="str">
        <f>Aaron!$S$2</f>
        <v>San Jose</v>
      </c>
      <c r="C586" s="572" t="s">
        <v>2632</v>
      </c>
      <c r="D586" s="429" t="s">
        <v>1476</v>
      </c>
      <c r="E586" s="556">
        <v>-3269000</v>
      </c>
      <c r="F586" s="337"/>
      <c r="G586" s="572"/>
    </row>
    <row r="587" spans="1:7" x14ac:dyDescent="0.2">
      <c r="A587" s="550">
        <v>42644</v>
      </c>
      <c r="B587" s="572" t="str">
        <f>Aaron!$S$2</f>
        <v>San Jose</v>
      </c>
      <c r="C587" s="572" t="s">
        <v>2633</v>
      </c>
      <c r="D587" s="429" t="s">
        <v>1476</v>
      </c>
      <c r="E587" s="556">
        <v>-300000</v>
      </c>
      <c r="F587" s="337"/>
      <c r="G587" s="572"/>
    </row>
    <row r="588" spans="1:7" x14ac:dyDescent="0.2">
      <c r="A588" s="550">
        <v>42644</v>
      </c>
      <c r="B588" s="572" t="str">
        <f>Aaron!$S$2</f>
        <v>San Jose</v>
      </c>
      <c r="C588" s="572" t="s">
        <v>2645</v>
      </c>
      <c r="D588" s="429" t="s">
        <v>1476</v>
      </c>
      <c r="E588" s="556">
        <v>-1820946</v>
      </c>
      <c r="F588" s="337"/>
      <c r="G588" s="572"/>
    </row>
    <row r="589" spans="1:7" x14ac:dyDescent="0.2">
      <c r="A589" s="550">
        <v>42644</v>
      </c>
      <c r="B589" s="572" t="str">
        <f>Aaron!$S$2</f>
        <v>San Jose</v>
      </c>
      <c r="C589" s="572" t="s">
        <v>2646</v>
      </c>
      <c r="D589" s="429" t="s">
        <v>1476</v>
      </c>
      <c r="E589" s="556">
        <v>-333333</v>
      </c>
      <c r="F589" s="337"/>
      <c r="G589" s="572"/>
    </row>
    <row r="590" spans="1:7" x14ac:dyDescent="0.2">
      <c r="A590" s="550">
        <v>42644</v>
      </c>
      <c r="B590" s="572" t="str">
        <f>Aaron!$S$2</f>
        <v>San Jose</v>
      </c>
      <c r="C590" s="572" t="s">
        <v>2647</v>
      </c>
      <c r="D590" s="429" t="s">
        <v>1476</v>
      </c>
      <c r="E590" s="556">
        <v>-200000</v>
      </c>
      <c r="F590" s="337"/>
      <c r="G590" s="572"/>
    </row>
    <row r="591" spans="1:7" x14ac:dyDescent="0.2">
      <c r="A591" s="550">
        <v>42644</v>
      </c>
      <c r="B591" s="572" t="str">
        <f>Aaron!$S$2</f>
        <v>San Jose</v>
      </c>
      <c r="C591" s="572" t="s">
        <v>2649</v>
      </c>
      <c r="D591" s="429" t="s">
        <v>1476</v>
      </c>
      <c r="E591" s="556">
        <v>-200000</v>
      </c>
      <c r="F591" s="337"/>
      <c r="G591" s="572"/>
    </row>
    <row r="592" spans="1:7" x14ac:dyDescent="0.2">
      <c r="A592" s="550">
        <v>42644</v>
      </c>
      <c r="B592" s="572" t="str">
        <f>Aaron!$S$2</f>
        <v>San Jose</v>
      </c>
      <c r="C592" s="572" t="s">
        <v>2634</v>
      </c>
      <c r="D592" s="429" t="s">
        <v>1476</v>
      </c>
      <c r="E592" s="556">
        <v>-200000</v>
      </c>
      <c r="F592" s="337"/>
      <c r="G592" s="572"/>
    </row>
    <row r="593" spans="1:7" x14ac:dyDescent="0.2">
      <c r="A593" s="550">
        <v>42644</v>
      </c>
      <c r="B593" s="572" t="str">
        <f>Aaron!$S$2</f>
        <v>San Jose</v>
      </c>
      <c r="C593" s="572" t="s">
        <v>2652</v>
      </c>
      <c r="D593" s="429" t="s">
        <v>1476</v>
      </c>
      <c r="E593" s="556">
        <v>-400000</v>
      </c>
      <c r="F593" s="337"/>
      <c r="G593" s="572"/>
    </row>
    <row r="594" spans="1:7" x14ac:dyDescent="0.2">
      <c r="A594" s="550">
        <v>42644</v>
      </c>
      <c r="B594" s="572" t="str">
        <f>Aaron!$S$2</f>
        <v>San Jose</v>
      </c>
      <c r="C594" s="572" t="s">
        <v>2635</v>
      </c>
      <c r="D594" s="429" t="s">
        <v>1476</v>
      </c>
      <c r="E594" s="556">
        <v>-2750000</v>
      </c>
      <c r="F594" s="337"/>
      <c r="G594" s="572"/>
    </row>
    <row r="595" spans="1:7" x14ac:dyDescent="0.2">
      <c r="A595" s="550">
        <v>42644</v>
      </c>
      <c r="B595" s="572" t="str">
        <f>Aaron!$S$2</f>
        <v>San Jose</v>
      </c>
      <c r="C595" s="572" t="s">
        <v>2636</v>
      </c>
      <c r="D595" s="429" t="s">
        <v>1476</v>
      </c>
      <c r="E595" s="556">
        <v>-300000</v>
      </c>
      <c r="F595" s="337"/>
      <c r="G595" s="572"/>
    </row>
    <row r="596" spans="1:7" x14ac:dyDescent="0.2">
      <c r="A596" s="550">
        <v>42644</v>
      </c>
      <c r="B596" s="572" t="str">
        <f>Aaron!$S$2</f>
        <v>San Jose</v>
      </c>
      <c r="C596" s="572" t="s">
        <v>2637</v>
      </c>
      <c r="D596" s="429" t="s">
        <v>1476</v>
      </c>
      <c r="E596" s="556">
        <v>-300000</v>
      </c>
      <c r="F596" s="337"/>
      <c r="G596" s="572"/>
    </row>
    <row r="597" spans="1:7" x14ac:dyDescent="0.2">
      <c r="A597" s="550">
        <v>42644</v>
      </c>
      <c r="B597" s="572" t="str">
        <f>Aaron!$S$2</f>
        <v>San Jose</v>
      </c>
      <c r="C597" s="572" t="s">
        <v>2653</v>
      </c>
      <c r="D597" s="429" t="s">
        <v>1476</v>
      </c>
      <c r="E597" s="556">
        <v>-793000</v>
      </c>
      <c r="F597" s="337"/>
      <c r="G597" s="572"/>
    </row>
    <row r="598" spans="1:7" x14ac:dyDescent="0.2">
      <c r="A598" s="550">
        <v>42644</v>
      </c>
      <c r="B598" s="572" t="str">
        <f>Aaron!$S$2</f>
        <v>San Jose</v>
      </c>
      <c r="C598" s="572" t="s">
        <v>2654</v>
      </c>
      <c r="D598" s="429" t="s">
        <v>1476</v>
      </c>
      <c r="E598" s="556">
        <v>-200000</v>
      </c>
      <c r="F598" s="337"/>
      <c r="G598" s="572"/>
    </row>
    <row r="599" spans="1:7" x14ac:dyDescent="0.2">
      <c r="A599" s="550">
        <v>42644</v>
      </c>
      <c r="B599" s="572" t="str">
        <f>Aaron!$S$2</f>
        <v>San Jose</v>
      </c>
      <c r="C599" s="572" t="s">
        <v>2655</v>
      </c>
      <c r="D599" s="429" t="s">
        <v>1476</v>
      </c>
      <c r="E599" s="556">
        <v>-4802000</v>
      </c>
      <c r="F599" s="337"/>
      <c r="G599" s="572"/>
    </row>
    <row r="600" spans="1:7" x14ac:dyDescent="0.2">
      <c r="A600" s="550">
        <v>42644</v>
      </c>
      <c r="B600" s="572" t="str">
        <f>Aaron!$S$2</f>
        <v>San Jose</v>
      </c>
      <c r="C600" s="572" t="s">
        <v>2638</v>
      </c>
      <c r="D600" s="429" t="s">
        <v>1476</v>
      </c>
      <c r="E600" s="556">
        <v>-1679000</v>
      </c>
      <c r="F600" s="337"/>
      <c r="G600" s="572"/>
    </row>
    <row r="601" spans="1:7" x14ac:dyDescent="0.2">
      <c r="A601" s="550">
        <v>42644</v>
      </c>
      <c r="B601" s="572" t="str">
        <f>Aaron!$S$2</f>
        <v>San Jose</v>
      </c>
      <c r="C601" s="572" t="s">
        <v>2656</v>
      </c>
      <c r="D601" s="429" t="s">
        <v>1476</v>
      </c>
      <c r="E601" s="556">
        <v>-1124000</v>
      </c>
      <c r="F601" s="337"/>
      <c r="G601" s="572"/>
    </row>
    <row r="602" spans="1:7" x14ac:dyDescent="0.2">
      <c r="A602" s="550">
        <v>42644</v>
      </c>
      <c r="B602" s="572" t="str">
        <f>Aaron!$S$2</f>
        <v>San Jose</v>
      </c>
      <c r="C602" s="572" t="s">
        <v>2657</v>
      </c>
      <c r="D602" s="429" t="s">
        <v>1476</v>
      </c>
      <c r="E602" s="556">
        <v>-200000</v>
      </c>
      <c r="F602" s="337"/>
      <c r="G602" s="572"/>
    </row>
    <row r="603" spans="1:7" x14ac:dyDescent="0.2">
      <c r="A603" s="550">
        <v>42644</v>
      </c>
      <c r="B603" s="572" t="str">
        <f>Aaron!$S$2</f>
        <v>San Jose</v>
      </c>
      <c r="C603" s="572" t="s">
        <v>2658</v>
      </c>
      <c r="D603" s="429" t="s">
        <v>1476</v>
      </c>
      <c r="E603" s="556">
        <v>-300000</v>
      </c>
      <c r="F603" s="337"/>
      <c r="G603" s="572"/>
    </row>
    <row r="604" spans="1:7" x14ac:dyDescent="0.2">
      <c r="A604" s="550">
        <v>42644</v>
      </c>
      <c r="B604" s="572" t="str">
        <f>Aaron!$S$2</f>
        <v>San Jose</v>
      </c>
      <c r="C604" s="572" t="s">
        <v>2659</v>
      </c>
      <c r="D604" s="429" t="s">
        <v>1476</v>
      </c>
      <c r="E604" s="556">
        <v>-100000</v>
      </c>
      <c r="F604" s="337"/>
      <c r="G604" s="572"/>
    </row>
    <row r="605" spans="1:7" x14ac:dyDescent="0.2">
      <c r="A605" s="550">
        <v>42644</v>
      </c>
      <c r="B605" s="572" t="str">
        <f>Aaron!$S$2</f>
        <v>San Jose</v>
      </c>
      <c r="C605" s="572" t="s">
        <v>2660</v>
      </c>
      <c r="D605" s="429" t="s">
        <v>1476</v>
      </c>
      <c r="E605" s="556">
        <v>-300000</v>
      </c>
      <c r="F605" s="337"/>
      <c r="G605" s="572"/>
    </row>
    <row r="606" spans="1:7" x14ac:dyDescent="0.2">
      <c r="A606" s="550">
        <v>42644</v>
      </c>
      <c r="B606" s="572" t="str">
        <f>Aaron!$S$2</f>
        <v>San Jose</v>
      </c>
      <c r="C606" s="572" t="s">
        <v>2639</v>
      </c>
      <c r="D606" s="429" t="s">
        <v>1476</v>
      </c>
      <c r="E606" s="556">
        <v>-699000</v>
      </c>
      <c r="F606" s="337"/>
      <c r="G606" s="572"/>
    </row>
    <row r="607" spans="1:7" x14ac:dyDescent="0.2">
      <c r="A607" s="550">
        <v>42644</v>
      </c>
      <c r="B607" s="572" t="str">
        <f>Aaron!$S$2</f>
        <v>San Jose</v>
      </c>
      <c r="C607" s="572" t="s">
        <v>2640</v>
      </c>
      <c r="D607" s="429" t="s">
        <v>1476</v>
      </c>
      <c r="E607" s="556">
        <v>-300000</v>
      </c>
      <c r="F607" s="337"/>
      <c r="G607" s="572"/>
    </row>
    <row r="608" spans="1:7" x14ac:dyDescent="0.2">
      <c r="A608" s="550">
        <v>42644</v>
      </c>
      <c r="B608" s="572" t="str">
        <f>Aaron!$S$2</f>
        <v>San Jose</v>
      </c>
      <c r="C608" s="572" t="s">
        <v>2661</v>
      </c>
      <c r="D608" s="429" t="s">
        <v>1476</v>
      </c>
      <c r="E608" s="556">
        <v>-400000</v>
      </c>
      <c r="F608" s="337"/>
      <c r="G608" s="572"/>
    </row>
    <row r="609" spans="1:7" x14ac:dyDescent="0.2">
      <c r="A609" s="550">
        <v>42644</v>
      </c>
      <c r="B609" s="572" t="str">
        <f>Aaron!$S$2</f>
        <v>San Jose</v>
      </c>
      <c r="C609" s="572" t="s">
        <v>2641</v>
      </c>
      <c r="D609" s="429" t="s">
        <v>1476</v>
      </c>
      <c r="E609" s="556">
        <v>-709000</v>
      </c>
      <c r="F609" s="337"/>
      <c r="G609" s="572"/>
    </row>
    <row r="610" spans="1:7" x14ac:dyDescent="0.2">
      <c r="A610" s="550">
        <v>42644</v>
      </c>
      <c r="B610" s="572" t="str">
        <f>Aaron!$S$2</f>
        <v>San Jose</v>
      </c>
      <c r="C610" s="572" t="s">
        <v>2101</v>
      </c>
      <c r="D610" s="429" t="s">
        <v>1476</v>
      </c>
      <c r="E610" s="556">
        <v>-100000</v>
      </c>
      <c r="F610" s="337"/>
      <c r="G610" s="572"/>
    </row>
    <row r="611" spans="1:7" x14ac:dyDescent="0.2">
      <c r="A611" s="550">
        <v>42644</v>
      </c>
      <c r="B611" s="134" t="s">
        <v>456</v>
      </c>
      <c r="C611" s="572" t="s">
        <v>2606</v>
      </c>
      <c r="D611" s="429" t="s">
        <v>1476</v>
      </c>
      <c r="E611" s="556">
        <v>-2846386</v>
      </c>
      <c r="F611" s="430" t="s">
        <v>3478</v>
      </c>
      <c r="G611" s="572"/>
    </row>
    <row r="612" spans="1:7" x14ac:dyDescent="0.2">
      <c r="A612" s="550">
        <v>42644</v>
      </c>
      <c r="B612" s="572" t="str">
        <f>Mays!$S$2</f>
        <v>Thunder Bay</v>
      </c>
      <c r="C612" s="134" t="s">
        <v>45</v>
      </c>
      <c r="D612" s="147" t="s">
        <v>1492</v>
      </c>
      <c r="E612" s="556">
        <v>50000000</v>
      </c>
      <c r="F612" s="147"/>
      <c r="G612" s="572"/>
    </row>
    <row r="613" spans="1:7" x14ac:dyDescent="0.2">
      <c r="A613" s="550">
        <v>42644</v>
      </c>
      <c r="B613" s="572" t="str">
        <f>Mays!$S$2</f>
        <v>Thunder Bay</v>
      </c>
      <c r="C613" s="572" t="s">
        <v>604</v>
      </c>
      <c r="D613" s="147" t="s">
        <v>2213</v>
      </c>
      <c r="E613" s="557">
        <v>1151551</v>
      </c>
      <c r="F613" s="337"/>
      <c r="G613" s="572"/>
    </row>
    <row r="614" spans="1:7" x14ac:dyDescent="0.2">
      <c r="A614" s="550">
        <v>42644</v>
      </c>
      <c r="B614" s="572" t="str">
        <f>Mays!$S$2</f>
        <v>Thunder Bay</v>
      </c>
      <c r="C614" s="572" t="s">
        <v>2830</v>
      </c>
      <c r="D614" s="429" t="s">
        <v>1476</v>
      </c>
      <c r="E614" s="556">
        <v>-1600000</v>
      </c>
      <c r="F614" s="337"/>
      <c r="G614" s="572"/>
    </row>
    <row r="615" spans="1:7" x14ac:dyDescent="0.2">
      <c r="A615" s="550">
        <v>42644</v>
      </c>
      <c r="B615" s="572" t="str">
        <f>Mays!$S$2</f>
        <v>Thunder Bay</v>
      </c>
      <c r="C615" s="572" t="s">
        <v>2832</v>
      </c>
      <c r="D615" s="429" t="s">
        <v>1476</v>
      </c>
      <c r="E615" s="556">
        <v>-200000</v>
      </c>
      <c r="F615" s="337"/>
      <c r="G615" s="572"/>
    </row>
    <row r="616" spans="1:7" x14ac:dyDescent="0.2">
      <c r="A616" s="550">
        <v>42644</v>
      </c>
      <c r="B616" s="572" t="str">
        <f>Mays!$S$2</f>
        <v>Thunder Bay</v>
      </c>
      <c r="C616" s="572" t="s">
        <v>2833</v>
      </c>
      <c r="D616" s="429" t="s">
        <v>1476</v>
      </c>
      <c r="E616" s="556">
        <v>-2800000</v>
      </c>
      <c r="F616" s="337"/>
      <c r="G616" s="572"/>
    </row>
    <row r="617" spans="1:7" x14ac:dyDescent="0.2">
      <c r="A617" s="550">
        <v>42644</v>
      </c>
      <c r="B617" s="572" t="str">
        <f>Mays!$S$2</f>
        <v>Thunder Bay</v>
      </c>
      <c r="C617" s="572" t="s">
        <v>2124</v>
      </c>
      <c r="D617" s="429" t="s">
        <v>1476</v>
      </c>
      <c r="E617" s="556">
        <v>-100000</v>
      </c>
      <c r="F617" s="337"/>
      <c r="G617" s="572"/>
    </row>
    <row r="618" spans="1:7" x14ac:dyDescent="0.2">
      <c r="A618" s="550">
        <v>42644</v>
      </c>
      <c r="B618" s="572" t="str">
        <f>Mays!$S$2</f>
        <v>Thunder Bay</v>
      </c>
      <c r="C618" s="572" t="s">
        <v>2835</v>
      </c>
      <c r="D618" s="429" t="s">
        <v>1476</v>
      </c>
      <c r="E618" s="556">
        <v>-3000000</v>
      </c>
      <c r="F618" s="337"/>
      <c r="G618" s="572"/>
    </row>
    <row r="619" spans="1:7" x14ac:dyDescent="0.2">
      <c r="A619" s="550">
        <v>42644</v>
      </c>
      <c r="B619" s="572" t="str">
        <f>Mays!$S$2</f>
        <v>Thunder Bay</v>
      </c>
      <c r="C619" s="572" t="s">
        <v>2836</v>
      </c>
      <c r="D619" s="429" t="s">
        <v>1476</v>
      </c>
      <c r="E619" s="556">
        <v>-200000</v>
      </c>
      <c r="F619" s="337"/>
      <c r="G619" s="572"/>
    </row>
    <row r="620" spans="1:7" x14ac:dyDescent="0.2">
      <c r="A620" s="550">
        <v>42644</v>
      </c>
      <c r="B620" s="572" t="str">
        <f>Mays!$S$2</f>
        <v>Thunder Bay</v>
      </c>
      <c r="C620" s="572" t="s">
        <v>2819</v>
      </c>
      <c r="D620" s="429" t="s">
        <v>1476</v>
      </c>
      <c r="E620" s="556">
        <v>-400000</v>
      </c>
      <c r="F620" s="337"/>
      <c r="G620" s="572"/>
    </row>
    <row r="621" spans="1:7" x14ac:dyDescent="0.2">
      <c r="A621" s="550">
        <v>42644</v>
      </c>
      <c r="B621" s="572" t="str">
        <f>Mays!$S$2</f>
        <v>Thunder Bay</v>
      </c>
      <c r="C621" s="572" t="s">
        <v>2820</v>
      </c>
      <c r="D621" s="429" t="s">
        <v>1476</v>
      </c>
      <c r="E621" s="556">
        <v>-400000</v>
      </c>
      <c r="F621" s="337"/>
      <c r="G621" s="572"/>
    </row>
    <row r="622" spans="1:7" x14ac:dyDescent="0.2">
      <c r="A622" s="550">
        <v>42644</v>
      </c>
      <c r="B622" s="572" t="str">
        <f>Mays!$S$2</f>
        <v>Thunder Bay</v>
      </c>
      <c r="C622" s="572" t="s">
        <v>2821</v>
      </c>
      <c r="D622" s="429" t="s">
        <v>1476</v>
      </c>
      <c r="E622" s="556">
        <v>-300000</v>
      </c>
      <c r="F622" s="337"/>
      <c r="G622" s="572"/>
    </row>
    <row r="623" spans="1:7" x14ac:dyDescent="0.2">
      <c r="A623" s="550">
        <v>42644</v>
      </c>
      <c r="B623" s="572" t="str">
        <f>Mays!$S$2</f>
        <v>Thunder Bay</v>
      </c>
      <c r="C623" s="572" t="s">
        <v>2837</v>
      </c>
      <c r="D623" s="429" t="s">
        <v>1476</v>
      </c>
      <c r="E623" s="556">
        <v>-335000</v>
      </c>
      <c r="F623" s="337"/>
      <c r="G623" s="572"/>
    </row>
    <row r="624" spans="1:7" x14ac:dyDescent="0.2">
      <c r="A624" s="550">
        <v>42644</v>
      </c>
      <c r="B624" s="572" t="str">
        <f>Mays!$S$2</f>
        <v>Thunder Bay</v>
      </c>
      <c r="C624" s="572" t="s">
        <v>2822</v>
      </c>
      <c r="D624" s="429" t="s">
        <v>1476</v>
      </c>
      <c r="E624" s="556">
        <v>-874000</v>
      </c>
      <c r="F624" s="337"/>
      <c r="G624" s="572"/>
    </row>
    <row r="625" spans="1:7" x14ac:dyDescent="0.2">
      <c r="A625" s="550">
        <v>42644</v>
      </c>
      <c r="B625" s="572" t="str">
        <f>Mays!$S$2</f>
        <v>Thunder Bay</v>
      </c>
      <c r="C625" s="572" t="s">
        <v>2838</v>
      </c>
      <c r="D625" s="429" t="s">
        <v>1476</v>
      </c>
      <c r="E625" s="556">
        <v>-365000</v>
      </c>
      <c r="F625" s="337"/>
      <c r="G625" s="572"/>
    </row>
    <row r="626" spans="1:7" x14ac:dyDescent="0.2">
      <c r="A626" s="550">
        <v>42644</v>
      </c>
      <c r="B626" s="572" t="str">
        <f>Mays!$S$2</f>
        <v>Thunder Bay</v>
      </c>
      <c r="C626" s="572" t="s">
        <v>2823</v>
      </c>
      <c r="D626" s="429" t="s">
        <v>1476</v>
      </c>
      <c r="E626" s="556">
        <v>-200000</v>
      </c>
      <c r="F626" s="337"/>
      <c r="G626" s="572"/>
    </row>
    <row r="627" spans="1:7" x14ac:dyDescent="0.2">
      <c r="A627" s="550">
        <v>42644</v>
      </c>
      <c r="B627" s="572" t="str">
        <f>Mays!$S$2</f>
        <v>Thunder Bay</v>
      </c>
      <c r="C627" s="572" t="s">
        <v>2839</v>
      </c>
      <c r="D627" s="429" t="s">
        <v>1476</v>
      </c>
      <c r="E627" s="556">
        <v>-1250000</v>
      </c>
      <c r="F627" s="337"/>
      <c r="G627" s="572"/>
    </row>
    <row r="628" spans="1:7" x14ac:dyDescent="0.2">
      <c r="A628" s="550">
        <v>42644</v>
      </c>
      <c r="B628" s="572" t="str">
        <f>Mays!$S$2</f>
        <v>Thunder Bay</v>
      </c>
      <c r="C628" s="572" t="s">
        <v>2824</v>
      </c>
      <c r="D628" s="429" t="s">
        <v>1476</v>
      </c>
      <c r="E628" s="556">
        <v>-850000</v>
      </c>
      <c r="F628" s="337"/>
      <c r="G628" s="572"/>
    </row>
    <row r="629" spans="1:7" x14ac:dyDescent="0.2">
      <c r="A629" s="550">
        <v>42644</v>
      </c>
      <c r="B629" s="572" t="str">
        <f>Mays!$S$2</f>
        <v>Thunder Bay</v>
      </c>
      <c r="C629" s="572" t="s">
        <v>2840</v>
      </c>
      <c r="D629" s="429" t="s">
        <v>1476</v>
      </c>
      <c r="E629" s="556">
        <v>-2400000</v>
      </c>
      <c r="F629" s="337"/>
      <c r="G629" s="572"/>
    </row>
    <row r="630" spans="1:7" x14ac:dyDescent="0.2">
      <c r="A630" s="550">
        <v>42644</v>
      </c>
      <c r="B630" s="572" t="str">
        <f>Mays!$S$2</f>
        <v>Thunder Bay</v>
      </c>
      <c r="C630" s="572" t="s">
        <v>2123</v>
      </c>
      <c r="D630" s="429" t="s">
        <v>1476</v>
      </c>
      <c r="E630" s="556">
        <v>-100000</v>
      </c>
      <c r="F630" s="337"/>
      <c r="G630" s="572"/>
    </row>
    <row r="631" spans="1:7" x14ac:dyDescent="0.2">
      <c r="A631" s="550">
        <v>42644</v>
      </c>
      <c r="B631" s="572" t="str">
        <f>Mays!$S$2</f>
        <v>Thunder Bay</v>
      </c>
      <c r="C631" s="572" t="s">
        <v>2825</v>
      </c>
      <c r="D631" s="429" t="s">
        <v>1476</v>
      </c>
      <c r="E631" s="556">
        <v>-200000</v>
      </c>
      <c r="F631" s="337"/>
      <c r="G631" s="572"/>
    </row>
    <row r="632" spans="1:7" x14ac:dyDescent="0.2">
      <c r="A632" s="550">
        <v>42644</v>
      </c>
      <c r="B632" s="572" t="str">
        <f>Mays!$S$2</f>
        <v>Thunder Bay</v>
      </c>
      <c r="C632" s="572" t="s">
        <v>2826</v>
      </c>
      <c r="D632" s="429" t="s">
        <v>1476</v>
      </c>
      <c r="E632" s="556">
        <v>-400000</v>
      </c>
      <c r="F632" s="337"/>
      <c r="G632" s="572"/>
    </row>
    <row r="633" spans="1:7" x14ac:dyDescent="0.2">
      <c r="A633" s="550">
        <v>42644</v>
      </c>
      <c r="B633" s="572" t="str">
        <f>Mays!$S$2</f>
        <v>Thunder Bay</v>
      </c>
      <c r="C633" s="572" t="s">
        <v>2843</v>
      </c>
      <c r="D633" s="429" t="s">
        <v>1476</v>
      </c>
      <c r="E633" s="556">
        <v>-100000</v>
      </c>
      <c r="F633" s="337"/>
      <c r="G633" s="572"/>
    </row>
    <row r="634" spans="1:7" x14ac:dyDescent="0.2">
      <c r="A634" s="550">
        <v>42644</v>
      </c>
      <c r="B634" s="572" t="str">
        <f>Mays!$S$2</f>
        <v>Thunder Bay</v>
      </c>
      <c r="C634" s="572" t="s">
        <v>2827</v>
      </c>
      <c r="D634" s="429" t="s">
        <v>1476</v>
      </c>
      <c r="E634" s="556">
        <v>-400000</v>
      </c>
      <c r="F634" s="337"/>
      <c r="G634" s="572"/>
    </row>
    <row r="635" spans="1:7" x14ac:dyDescent="0.2">
      <c r="A635" s="550">
        <v>42644</v>
      </c>
      <c r="B635" s="572" t="str">
        <f>Mays!$S$2</f>
        <v>Thunder Bay</v>
      </c>
      <c r="C635" s="572" t="s">
        <v>2844</v>
      </c>
      <c r="D635" s="429" t="s">
        <v>1476</v>
      </c>
      <c r="E635" s="556">
        <v>-300000</v>
      </c>
      <c r="F635" s="337"/>
      <c r="G635" s="572"/>
    </row>
    <row r="636" spans="1:7" x14ac:dyDescent="0.2">
      <c r="A636" s="550">
        <v>42644</v>
      </c>
      <c r="B636" s="572" t="str">
        <f>Mays!$S$2</f>
        <v>Thunder Bay</v>
      </c>
      <c r="C636" s="572" t="s">
        <v>2845</v>
      </c>
      <c r="D636" s="429" t="s">
        <v>1476</v>
      </c>
      <c r="E636" s="556">
        <v>-400000</v>
      </c>
      <c r="F636" s="337"/>
      <c r="G636" s="572"/>
    </row>
    <row r="637" spans="1:7" x14ac:dyDescent="0.2">
      <c r="A637" s="550">
        <v>42644</v>
      </c>
      <c r="B637" s="572" t="str">
        <f>Mays!$S$2</f>
        <v>Thunder Bay</v>
      </c>
      <c r="C637" s="572" t="s">
        <v>2846</v>
      </c>
      <c r="D637" s="429" t="s">
        <v>1476</v>
      </c>
      <c r="E637" s="556">
        <v>-300000</v>
      </c>
      <c r="F637" s="337"/>
      <c r="G637" s="572"/>
    </row>
    <row r="638" spans="1:7" x14ac:dyDescent="0.2">
      <c r="A638" s="550">
        <v>42644</v>
      </c>
      <c r="B638" s="572" t="str">
        <f>Mays!$S$2</f>
        <v>Thunder Bay</v>
      </c>
      <c r="C638" s="572" t="s">
        <v>2847</v>
      </c>
      <c r="D638" s="429" t="s">
        <v>1476</v>
      </c>
      <c r="E638" s="556">
        <v>-6550000</v>
      </c>
      <c r="F638" s="337"/>
      <c r="G638" s="572"/>
    </row>
    <row r="639" spans="1:7" x14ac:dyDescent="0.2">
      <c r="A639" s="550">
        <v>42644</v>
      </c>
      <c r="B639" s="572" t="str">
        <f>Mays!$S$2</f>
        <v>Thunder Bay</v>
      </c>
      <c r="C639" s="572" t="s">
        <v>2848</v>
      </c>
      <c r="D639" s="429" t="s">
        <v>1476</v>
      </c>
      <c r="E639" s="556">
        <v>-1800000</v>
      </c>
      <c r="F639" s="337"/>
      <c r="G639" s="572"/>
    </row>
    <row r="640" spans="1:7" x14ac:dyDescent="0.2">
      <c r="A640" s="550">
        <v>42644</v>
      </c>
      <c r="B640" s="572" t="s">
        <v>566</v>
      </c>
      <c r="C640" s="572" t="s">
        <v>2728</v>
      </c>
      <c r="D640" s="429" t="s">
        <v>1476</v>
      </c>
      <c r="E640" s="556">
        <v>-1312500</v>
      </c>
      <c r="F640" s="337"/>
      <c r="G640" s="572"/>
    </row>
    <row r="641" spans="1:7" x14ac:dyDescent="0.2">
      <c r="A641" s="550">
        <v>42644</v>
      </c>
      <c r="B641" s="134" t="s">
        <v>566</v>
      </c>
      <c r="C641" s="572" t="s">
        <v>2686</v>
      </c>
      <c r="D641" s="429" t="s">
        <v>1476</v>
      </c>
      <c r="E641" s="556">
        <v>-2800000</v>
      </c>
      <c r="F641" s="430" t="s">
        <v>3423</v>
      </c>
      <c r="G641" s="572"/>
    </row>
    <row r="642" spans="1:7" x14ac:dyDescent="0.2">
      <c r="A642" s="550">
        <v>42644</v>
      </c>
      <c r="B642" s="134" t="s">
        <v>566</v>
      </c>
      <c r="C642" s="572" t="s">
        <v>2425</v>
      </c>
      <c r="D642" s="429" t="s">
        <v>1476</v>
      </c>
      <c r="E642" s="556">
        <v>-3500000</v>
      </c>
      <c r="F642" s="430" t="s">
        <v>2936</v>
      </c>
      <c r="G642" s="572"/>
    </row>
    <row r="643" spans="1:7" x14ac:dyDescent="0.2">
      <c r="A643" s="550">
        <v>42644</v>
      </c>
      <c r="B643" s="134" t="s">
        <v>566</v>
      </c>
      <c r="C643" s="572" t="s">
        <v>2473</v>
      </c>
      <c r="D643" s="429" t="s">
        <v>1476</v>
      </c>
      <c r="E643" s="556">
        <v>-800000</v>
      </c>
      <c r="F643" s="430" t="s">
        <v>2955</v>
      </c>
      <c r="G643" s="572"/>
    </row>
    <row r="644" spans="1:7" x14ac:dyDescent="0.2">
      <c r="A644" s="550">
        <v>42644</v>
      </c>
      <c r="B644" s="134" t="str">
        <f>Aaron!$M$2</f>
        <v>Virginia</v>
      </c>
      <c r="C644" s="134" t="s">
        <v>165</v>
      </c>
      <c r="D644" s="147" t="s">
        <v>1491</v>
      </c>
      <c r="E644" s="556">
        <v>3750000</v>
      </c>
      <c r="F644" s="147" t="s">
        <v>1272</v>
      </c>
      <c r="G644" s="572"/>
    </row>
    <row r="645" spans="1:7" x14ac:dyDescent="0.2">
      <c r="A645" s="550">
        <v>42644</v>
      </c>
      <c r="B645" s="134" t="str">
        <f>Aaron!$M$2</f>
        <v>Virginia</v>
      </c>
      <c r="C645" s="134" t="s">
        <v>45</v>
      </c>
      <c r="D645" s="147" t="s">
        <v>1492</v>
      </c>
      <c r="E645" s="556">
        <v>50000000</v>
      </c>
      <c r="F645" s="147"/>
      <c r="G645" s="572"/>
    </row>
    <row r="646" spans="1:7" x14ac:dyDescent="0.2">
      <c r="A646" s="550">
        <v>42644</v>
      </c>
      <c r="B646" s="134" t="str">
        <f>Aaron!$M$2</f>
        <v>Virginia</v>
      </c>
      <c r="C646" s="572" t="s">
        <v>604</v>
      </c>
      <c r="D646" s="147" t="s">
        <v>2213</v>
      </c>
      <c r="E646" s="557">
        <v>27110015</v>
      </c>
      <c r="F646" s="337"/>
      <c r="G646" s="572"/>
    </row>
    <row r="647" spans="1:7" x14ac:dyDescent="0.2">
      <c r="A647" s="550">
        <v>42644</v>
      </c>
      <c r="B647" s="134" t="str">
        <f>Aaron!$M$2</f>
        <v>Virginia</v>
      </c>
      <c r="C647" s="572" t="s">
        <v>2614</v>
      </c>
      <c r="D647" s="429" t="s">
        <v>1476</v>
      </c>
      <c r="E647" s="556">
        <v>-400000</v>
      </c>
      <c r="F647" s="337"/>
      <c r="G647" s="572"/>
    </row>
    <row r="648" spans="1:7" x14ac:dyDescent="0.2">
      <c r="A648" s="550">
        <v>42644</v>
      </c>
      <c r="B648" s="134" t="str">
        <f>Aaron!$M$2</f>
        <v>Virginia</v>
      </c>
      <c r="C648" s="572" t="s">
        <v>2604</v>
      </c>
      <c r="D648" s="429" t="s">
        <v>1476</v>
      </c>
      <c r="E648" s="556">
        <v>-1900000</v>
      </c>
      <c r="F648" s="337"/>
      <c r="G648" s="572"/>
    </row>
    <row r="649" spans="1:7" x14ac:dyDescent="0.2">
      <c r="A649" s="550">
        <v>42644</v>
      </c>
      <c r="B649" s="134" t="str">
        <f>Aaron!$M$2</f>
        <v>Virginia</v>
      </c>
      <c r="C649" s="572" t="s">
        <v>2605</v>
      </c>
      <c r="D649" s="429" t="s">
        <v>1476</v>
      </c>
      <c r="E649" s="556">
        <v>-200000</v>
      </c>
      <c r="F649" s="337"/>
      <c r="G649" s="572"/>
    </row>
    <row r="650" spans="1:7" x14ac:dyDescent="0.2">
      <c r="A650" s="550">
        <v>42644</v>
      </c>
      <c r="B650" s="134" t="str">
        <f>Aaron!$M$2</f>
        <v>Virginia</v>
      </c>
      <c r="C650" s="572" t="s">
        <v>2615</v>
      </c>
      <c r="D650" s="429" t="s">
        <v>1476</v>
      </c>
      <c r="E650" s="556">
        <v>-300000</v>
      </c>
      <c r="F650" s="337"/>
      <c r="G650" s="572"/>
    </row>
    <row r="651" spans="1:7" x14ac:dyDescent="0.2">
      <c r="A651" s="550">
        <v>42644</v>
      </c>
      <c r="B651" s="134" t="str">
        <f>Aaron!$M$2</f>
        <v>Virginia</v>
      </c>
      <c r="C651" s="572" t="s">
        <v>2616</v>
      </c>
      <c r="D651" s="429" t="s">
        <v>1476</v>
      </c>
      <c r="E651" s="556">
        <v>-1700000</v>
      </c>
      <c r="F651" s="337"/>
      <c r="G651" s="572"/>
    </row>
    <row r="652" spans="1:7" x14ac:dyDescent="0.2">
      <c r="A652" s="550">
        <v>42644</v>
      </c>
      <c r="B652" s="134" t="str">
        <f>Aaron!$M$2</f>
        <v>Virginia</v>
      </c>
      <c r="C652" s="572" t="s">
        <v>2617</v>
      </c>
      <c r="D652" s="429" t="s">
        <v>1476</v>
      </c>
      <c r="E652" s="556">
        <v>-300000</v>
      </c>
      <c r="F652" s="337"/>
      <c r="G652" s="572"/>
    </row>
    <row r="653" spans="1:7" x14ac:dyDescent="0.2">
      <c r="A653" s="550">
        <v>42644</v>
      </c>
      <c r="B653" s="134" t="str">
        <f>Aaron!$M$2</f>
        <v>Virginia</v>
      </c>
      <c r="C653" s="572" t="s">
        <v>2618</v>
      </c>
      <c r="D653" s="429" t="s">
        <v>1476</v>
      </c>
      <c r="E653" s="556">
        <v>-300000</v>
      </c>
      <c r="F653" s="337"/>
      <c r="G653" s="572"/>
    </row>
    <row r="654" spans="1:7" x14ac:dyDescent="0.2">
      <c r="A654" s="550">
        <v>42644</v>
      </c>
      <c r="B654" s="134" t="str">
        <f>Aaron!$M$2</f>
        <v>Virginia</v>
      </c>
      <c r="C654" s="572" t="s">
        <v>2607</v>
      </c>
      <c r="D654" s="429" t="s">
        <v>1476</v>
      </c>
      <c r="E654" s="556">
        <v>-400000</v>
      </c>
      <c r="F654" s="337"/>
      <c r="G654" s="572"/>
    </row>
    <row r="655" spans="1:7" x14ac:dyDescent="0.2">
      <c r="A655" s="550">
        <v>42644</v>
      </c>
      <c r="B655" s="134" t="str">
        <f>Aaron!$M$2</f>
        <v>Virginia</v>
      </c>
      <c r="C655" s="572" t="s">
        <v>2608</v>
      </c>
      <c r="D655" s="429" t="s">
        <v>1476</v>
      </c>
      <c r="E655" s="556">
        <v>-400000</v>
      </c>
      <c r="F655" s="337"/>
      <c r="G655" s="572"/>
    </row>
    <row r="656" spans="1:7" x14ac:dyDescent="0.2">
      <c r="A656" s="550">
        <v>42644</v>
      </c>
      <c r="B656" s="134" t="str">
        <f>Aaron!$M$2</f>
        <v>Virginia</v>
      </c>
      <c r="C656" s="572" t="s">
        <v>2621</v>
      </c>
      <c r="D656" s="429" t="s">
        <v>1476</v>
      </c>
      <c r="E656" s="556">
        <v>-300000</v>
      </c>
      <c r="F656" s="337"/>
      <c r="G656" s="572"/>
    </row>
    <row r="657" spans="1:7" x14ac:dyDescent="0.2">
      <c r="A657" s="550">
        <v>42644</v>
      </c>
      <c r="B657" s="134" t="s">
        <v>348</v>
      </c>
      <c r="C657" s="572" t="s">
        <v>2609</v>
      </c>
      <c r="D657" s="429" t="s">
        <v>1476</v>
      </c>
      <c r="E657" s="556">
        <v>-400000</v>
      </c>
      <c r="F657" s="430" t="s">
        <v>3994</v>
      </c>
      <c r="G657" s="572"/>
    </row>
    <row r="658" spans="1:7" x14ac:dyDescent="0.2">
      <c r="A658" s="550">
        <v>42644</v>
      </c>
      <c r="B658" s="134" t="str">
        <f>Aaron!$M$2</f>
        <v>Virginia</v>
      </c>
      <c r="C658" s="572" t="s">
        <v>2622</v>
      </c>
      <c r="D658" s="429" t="s">
        <v>1476</v>
      </c>
      <c r="E658" s="556">
        <v>-100000</v>
      </c>
      <c r="F658" s="337"/>
      <c r="G658" s="572"/>
    </row>
    <row r="659" spans="1:7" x14ac:dyDescent="0.2">
      <c r="A659" s="550">
        <v>42644</v>
      </c>
      <c r="B659" s="134" t="str">
        <f>Aaron!$M$2</f>
        <v>Virginia</v>
      </c>
      <c r="C659" s="572" t="s">
        <v>2623</v>
      </c>
      <c r="D659" s="429" t="s">
        <v>1476</v>
      </c>
      <c r="E659" s="556">
        <v>-200000</v>
      </c>
      <c r="F659" s="337"/>
      <c r="G659" s="572"/>
    </row>
    <row r="660" spans="1:7" x14ac:dyDescent="0.2">
      <c r="A660" s="550">
        <v>42644</v>
      </c>
      <c r="B660" s="439" t="str">
        <f>Aaron!$M$2</f>
        <v>Virginia</v>
      </c>
      <c r="C660" s="572" t="s">
        <v>2624</v>
      </c>
      <c r="D660" s="429" t="s">
        <v>1476</v>
      </c>
      <c r="E660" s="556">
        <v>-300000</v>
      </c>
      <c r="F660" s="337"/>
      <c r="G660" s="572"/>
    </row>
    <row r="661" spans="1:7" x14ac:dyDescent="0.2">
      <c r="A661" s="550">
        <v>42644</v>
      </c>
      <c r="B661" s="134" t="str">
        <f>Aaron!$M$2</f>
        <v>Virginia</v>
      </c>
      <c r="C661" s="572" t="s">
        <v>2625</v>
      </c>
      <c r="D661" s="429" t="s">
        <v>1476</v>
      </c>
      <c r="E661" s="556">
        <v>-2000000</v>
      </c>
      <c r="F661" s="337"/>
      <c r="G661" s="572"/>
    </row>
    <row r="662" spans="1:7" x14ac:dyDescent="0.2">
      <c r="A662" s="550">
        <v>42644</v>
      </c>
      <c r="B662" s="134" t="str">
        <f>Aaron!$M$2</f>
        <v>Virginia</v>
      </c>
      <c r="C662" s="572" t="s">
        <v>2627</v>
      </c>
      <c r="D662" s="429" t="s">
        <v>1476</v>
      </c>
      <c r="E662" s="556">
        <v>-400000</v>
      </c>
      <c r="F662" s="337"/>
      <c r="G662" s="572"/>
    </row>
    <row r="663" spans="1:7" x14ac:dyDescent="0.2">
      <c r="A663" s="550">
        <v>42644</v>
      </c>
      <c r="B663" s="134" t="str">
        <f>Aaron!$M$2</f>
        <v>Virginia</v>
      </c>
      <c r="C663" s="572" t="s">
        <v>2610</v>
      </c>
      <c r="D663" s="429" t="s">
        <v>1476</v>
      </c>
      <c r="E663" s="556">
        <v>-6615000</v>
      </c>
      <c r="F663" s="337"/>
      <c r="G663" s="572"/>
    </row>
    <row r="664" spans="1:7" x14ac:dyDescent="0.2">
      <c r="A664" s="550">
        <v>42644</v>
      </c>
      <c r="B664" s="134" t="str">
        <f>Aaron!$M$2</f>
        <v>Virginia</v>
      </c>
      <c r="C664" s="572" t="s">
        <v>2611</v>
      </c>
      <c r="D664" s="429" t="s">
        <v>1476</v>
      </c>
      <c r="E664" s="556">
        <v>-2656628</v>
      </c>
      <c r="F664" s="337"/>
      <c r="G664" s="572"/>
    </row>
    <row r="665" spans="1:7" x14ac:dyDescent="0.2">
      <c r="A665" s="550">
        <v>42644</v>
      </c>
      <c r="B665" s="134" t="str">
        <f>Aaron!$M$2</f>
        <v>Virginia</v>
      </c>
      <c r="C665" s="572" t="s">
        <v>2612</v>
      </c>
      <c r="D665" s="429" t="s">
        <v>1476</v>
      </c>
      <c r="E665" s="556">
        <v>-3352410</v>
      </c>
      <c r="F665" s="337"/>
      <c r="G665" s="572"/>
    </row>
    <row r="666" spans="1:7" x14ac:dyDescent="0.2">
      <c r="A666" s="550">
        <v>42644</v>
      </c>
      <c r="B666" s="134" t="str">
        <f>Aaron!$M$2</f>
        <v>Virginia</v>
      </c>
      <c r="C666" s="572" t="s">
        <v>2628</v>
      </c>
      <c r="D666" s="429" t="s">
        <v>1476</v>
      </c>
      <c r="E666" s="556">
        <v>-725000</v>
      </c>
      <c r="F666" s="337"/>
      <c r="G666" s="572"/>
    </row>
    <row r="667" spans="1:7" x14ac:dyDescent="0.2">
      <c r="A667" s="550">
        <v>42644</v>
      </c>
      <c r="B667" s="134" t="str">
        <f>Aaron!$M$2</f>
        <v>Virginia</v>
      </c>
      <c r="C667" s="572" t="s">
        <v>2613</v>
      </c>
      <c r="D667" s="429" t="s">
        <v>1476</v>
      </c>
      <c r="E667" s="556">
        <v>-300000</v>
      </c>
      <c r="F667" s="337"/>
      <c r="G667" s="572"/>
    </row>
    <row r="668" spans="1:7" x14ac:dyDescent="0.2">
      <c r="A668" s="550">
        <v>42644</v>
      </c>
      <c r="B668" s="134" t="s">
        <v>231</v>
      </c>
      <c r="C668" s="572" t="s">
        <v>2419</v>
      </c>
      <c r="D668" s="429" t="s">
        <v>1476</v>
      </c>
      <c r="E668" s="556">
        <v>-645000</v>
      </c>
      <c r="F668" s="337"/>
      <c r="G668" s="572"/>
    </row>
    <row r="669" spans="1:7" x14ac:dyDescent="0.2">
      <c r="A669" s="550">
        <v>42644</v>
      </c>
      <c r="B669" s="134" t="s">
        <v>1872</v>
      </c>
      <c r="C669" s="572" t="s">
        <v>2557</v>
      </c>
      <c r="D669" s="429" t="s">
        <v>1476</v>
      </c>
      <c r="E669" s="556">
        <v>-4555000</v>
      </c>
      <c r="F669" s="430" t="s">
        <v>3984</v>
      </c>
      <c r="G669" s="572"/>
    </row>
    <row r="670" spans="1:7" x14ac:dyDescent="0.2">
      <c r="A670" s="550">
        <v>42644</v>
      </c>
      <c r="B670" s="572" t="str">
        <f>Cobb!$S$2</f>
        <v>Waikiki</v>
      </c>
      <c r="C670" s="134" t="s">
        <v>165</v>
      </c>
      <c r="D670" s="147" t="s">
        <v>1491</v>
      </c>
      <c r="E670" s="556">
        <v>1500000</v>
      </c>
      <c r="F670" s="147" t="s">
        <v>837</v>
      </c>
      <c r="G670" s="572"/>
    </row>
    <row r="671" spans="1:7" x14ac:dyDescent="0.2">
      <c r="A671" s="550">
        <v>42644</v>
      </c>
      <c r="B671" s="572" t="str">
        <f>Cobb!$S$2</f>
        <v>Waikiki</v>
      </c>
      <c r="C671" s="134" t="s">
        <v>45</v>
      </c>
      <c r="D671" s="147" t="s">
        <v>1492</v>
      </c>
      <c r="E671" s="556">
        <v>50000000</v>
      </c>
      <c r="F671" s="147"/>
      <c r="G671" s="572"/>
    </row>
    <row r="672" spans="1:7" x14ac:dyDescent="0.2">
      <c r="A672" s="550">
        <v>42644</v>
      </c>
      <c r="B672" s="572" t="str">
        <f>Cobb!$S$2</f>
        <v>Waikiki</v>
      </c>
      <c r="C672" s="572" t="s">
        <v>604</v>
      </c>
      <c r="D672" s="147" t="s">
        <v>2213</v>
      </c>
      <c r="E672" s="557">
        <v>64990430</v>
      </c>
      <c r="F672" s="337"/>
      <c r="G672" s="572"/>
    </row>
    <row r="673" spans="1:7" x14ac:dyDescent="0.2">
      <c r="A673" s="550">
        <v>42644</v>
      </c>
      <c r="B673" s="572" t="str">
        <f>Cobb!$S$2</f>
        <v>Waikiki</v>
      </c>
      <c r="C673" s="572" t="s">
        <v>2304</v>
      </c>
      <c r="D673" s="429" t="s">
        <v>1476</v>
      </c>
      <c r="E673" s="556">
        <v>-2800000</v>
      </c>
      <c r="F673" s="337"/>
      <c r="G673" s="572"/>
    </row>
    <row r="674" spans="1:7" x14ac:dyDescent="0.2">
      <c r="A674" s="550">
        <v>42644</v>
      </c>
      <c r="B674" s="572" t="str">
        <f>Cobb!$S$2</f>
        <v>Waikiki</v>
      </c>
      <c r="C674" s="572" t="s">
        <v>2317</v>
      </c>
      <c r="D674" s="429" t="s">
        <v>1476</v>
      </c>
      <c r="E674" s="556">
        <v>-200000</v>
      </c>
      <c r="F674" s="337"/>
      <c r="G674" s="572"/>
    </row>
    <row r="675" spans="1:7" x14ac:dyDescent="0.2">
      <c r="A675" s="550">
        <v>42644</v>
      </c>
      <c r="B675" s="572" t="str">
        <f>Cobb!$S$2</f>
        <v>Waikiki</v>
      </c>
      <c r="C675" s="572" t="s">
        <v>2305</v>
      </c>
      <c r="D675" s="429" t="s">
        <v>1476</v>
      </c>
      <c r="E675" s="556">
        <v>-300000</v>
      </c>
      <c r="F675" s="337"/>
      <c r="G675" s="572"/>
    </row>
    <row r="676" spans="1:7" x14ac:dyDescent="0.2">
      <c r="A676" s="550">
        <v>42644</v>
      </c>
      <c r="B676" s="572" t="str">
        <f>Cobb!$S$2</f>
        <v>Waikiki</v>
      </c>
      <c r="C676" s="572" t="s">
        <v>2319</v>
      </c>
      <c r="D676" s="429" t="s">
        <v>1476</v>
      </c>
      <c r="E676" s="556">
        <v>-550000</v>
      </c>
      <c r="F676" s="337"/>
      <c r="G676" s="572"/>
    </row>
    <row r="677" spans="1:7" x14ac:dyDescent="0.2">
      <c r="A677" s="550">
        <v>42644</v>
      </c>
      <c r="B677" s="572" t="str">
        <f>Cobb!$S$2</f>
        <v>Waikiki</v>
      </c>
      <c r="C677" s="572" t="s">
        <v>2306</v>
      </c>
      <c r="D677" s="429" t="s">
        <v>1476</v>
      </c>
      <c r="E677" s="556">
        <v>-300000</v>
      </c>
      <c r="F677" s="337"/>
      <c r="G677" s="572"/>
    </row>
    <row r="678" spans="1:7" x14ac:dyDescent="0.2">
      <c r="A678" s="550">
        <v>42644</v>
      </c>
      <c r="B678" s="572" t="str">
        <f>Cobb!$S$2</f>
        <v>Waikiki</v>
      </c>
      <c r="C678" s="572" t="s">
        <v>2070</v>
      </c>
      <c r="D678" s="429" t="s">
        <v>1476</v>
      </c>
      <c r="E678" s="556">
        <v>-100000</v>
      </c>
      <c r="F678" s="337"/>
      <c r="G678" s="572"/>
    </row>
    <row r="679" spans="1:7" x14ac:dyDescent="0.2">
      <c r="A679" s="550">
        <v>42644</v>
      </c>
      <c r="B679" s="572" t="str">
        <f>Cobb!$S$2</f>
        <v>Waikiki</v>
      </c>
      <c r="C679" s="572" t="s">
        <v>2321</v>
      </c>
      <c r="D679" s="429" t="s">
        <v>1476</v>
      </c>
      <c r="E679" s="556">
        <v>-300000</v>
      </c>
      <c r="F679" s="337"/>
      <c r="G679" s="572"/>
    </row>
    <row r="680" spans="1:7" x14ac:dyDescent="0.2">
      <c r="A680" s="550">
        <v>42644</v>
      </c>
      <c r="B680" s="134" t="s">
        <v>1296</v>
      </c>
      <c r="C680" s="572" t="s">
        <v>2307</v>
      </c>
      <c r="D680" s="429" t="s">
        <v>1476</v>
      </c>
      <c r="E680" s="556">
        <v>-805000</v>
      </c>
      <c r="F680" s="430" t="s">
        <v>4007</v>
      </c>
      <c r="G680" s="572"/>
    </row>
    <row r="681" spans="1:7" x14ac:dyDescent="0.2">
      <c r="A681" s="550">
        <v>42644</v>
      </c>
      <c r="B681" s="572" t="str">
        <f>Cobb!$S$2</f>
        <v>Waikiki</v>
      </c>
      <c r="C681" s="572" t="s">
        <v>2322</v>
      </c>
      <c r="D681" s="429" t="s">
        <v>1476</v>
      </c>
      <c r="E681" s="556">
        <v>-2800000</v>
      </c>
      <c r="F681" s="337"/>
      <c r="G681" s="572"/>
    </row>
    <row r="682" spans="1:7" x14ac:dyDescent="0.2">
      <c r="A682" s="550">
        <v>42644</v>
      </c>
      <c r="B682" s="572" t="str">
        <f>Cobb!$S$2</f>
        <v>Waikiki</v>
      </c>
      <c r="C682" s="572" t="s">
        <v>2323</v>
      </c>
      <c r="D682" s="429" t="s">
        <v>1476</v>
      </c>
      <c r="E682" s="556">
        <v>-100000</v>
      </c>
      <c r="F682" s="337"/>
      <c r="G682" s="572"/>
    </row>
    <row r="683" spans="1:7" x14ac:dyDescent="0.2">
      <c r="A683" s="550">
        <v>42644</v>
      </c>
      <c r="B683" s="572" t="str">
        <f>Cobb!$S$2</f>
        <v>Waikiki</v>
      </c>
      <c r="C683" s="572" t="s">
        <v>2311</v>
      </c>
      <c r="D683" s="429" t="s">
        <v>1476</v>
      </c>
      <c r="E683" s="556">
        <v>-765000</v>
      </c>
      <c r="F683" s="337"/>
      <c r="G683" s="572"/>
    </row>
    <row r="684" spans="1:7" x14ac:dyDescent="0.2">
      <c r="A684" s="550">
        <v>42644</v>
      </c>
      <c r="B684" s="572" t="str">
        <f>Cobb!$S$2</f>
        <v>Waikiki</v>
      </c>
      <c r="C684" s="572" t="s">
        <v>2324</v>
      </c>
      <c r="D684" s="429" t="s">
        <v>1476</v>
      </c>
      <c r="E684" s="556">
        <v>-200000</v>
      </c>
      <c r="F684" s="337"/>
      <c r="G684" s="572"/>
    </row>
    <row r="685" spans="1:7" x14ac:dyDescent="0.2">
      <c r="A685" s="550">
        <v>42644</v>
      </c>
      <c r="B685" s="572" t="str">
        <f>Cobb!$S$2</f>
        <v>Waikiki</v>
      </c>
      <c r="C685" s="572" t="s">
        <v>2069</v>
      </c>
      <c r="D685" s="429" t="s">
        <v>1476</v>
      </c>
      <c r="E685" s="556">
        <v>-100000</v>
      </c>
      <c r="F685" s="337"/>
      <c r="G685" s="572"/>
    </row>
    <row r="686" spans="1:7" x14ac:dyDescent="0.2">
      <c r="A686" s="550">
        <v>42644</v>
      </c>
      <c r="B686" s="572" t="str">
        <f>Cobb!$S$2</f>
        <v>Waikiki</v>
      </c>
      <c r="C686" s="572" t="s">
        <v>2325</v>
      </c>
      <c r="D686" s="429" t="s">
        <v>1476</v>
      </c>
      <c r="E686" s="556">
        <v>-300000</v>
      </c>
      <c r="F686" s="337"/>
      <c r="G686" s="572"/>
    </row>
    <row r="687" spans="1:7" x14ac:dyDescent="0.2">
      <c r="A687" s="550">
        <v>42644</v>
      </c>
      <c r="B687" s="572" t="str">
        <f>Cobb!$S$2</f>
        <v>Waikiki</v>
      </c>
      <c r="C687" s="572" t="s">
        <v>2326</v>
      </c>
      <c r="D687" s="429" t="s">
        <v>1476</v>
      </c>
      <c r="E687" s="556">
        <v>-300000</v>
      </c>
      <c r="F687" s="337"/>
      <c r="G687" s="572"/>
    </row>
    <row r="688" spans="1:7" x14ac:dyDescent="0.2">
      <c r="A688" s="550">
        <v>42644</v>
      </c>
      <c r="B688" s="572" t="str">
        <f>Cobb!$S$2</f>
        <v>Waikiki</v>
      </c>
      <c r="C688" s="572" t="s">
        <v>2327</v>
      </c>
      <c r="D688" s="429" t="s">
        <v>1476</v>
      </c>
      <c r="E688" s="556">
        <v>-300000</v>
      </c>
      <c r="F688" s="337"/>
      <c r="G688" s="572"/>
    </row>
    <row r="689" spans="1:7" x14ac:dyDescent="0.2">
      <c r="A689" s="550">
        <v>42644</v>
      </c>
      <c r="B689" s="572" t="str">
        <f>Cobb!$S$2</f>
        <v>Waikiki</v>
      </c>
      <c r="C689" s="572" t="s">
        <v>2328</v>
      </c>
      <c r="D689" s="429" t="s">
        <v>1476</v>
      </c>
      <c r="E689" s="556">
        <v>-2800000</v>
      </c>
      <c r="F689" s="337"/>
      <c r="G689" s="572"/>
    </row>
    <row r="690" spans="1:7" x14ac:dyDescent="0.2">
      <c r="A690" s="550">
        <v>42644</v>
      </c>
      <c r="B690" s="572" t="str">
        <f>Cobb!$S$2</f>
        <v>Waikiki</v>
      </c>
      <c r="C690" s="572" t="s">
        <v>2071</v>
      </c>
      <c r="D690" s="429" t="s">
        <v>1476</v>
      </c>
      <c r="E690" s="556">
        <v>-100000</v>
      </c>
      <c r="F690" s="337"/>
      <c r="G690" s="572"/>
    </row>
    <row r="691" spans="1:7" x14ac:dyDescent="0.2">
      <c r="A691" s="550">
        <v>42644</v>
      </c>
      <c r="B691" s="572" t="str">
        <f>Cobb!$S$2</f>
        <v>Waikiki</v>
      </c>
      <c r="C691" s="572" t="s">
        <v>2329</v>
      </c>
      <c r="D691" s="429" t="s">
        <v>1476</v>
      </c>
      <c r="E691" s="556">
        <v>-100000</v>
      </c>
      <c r="F691" s="337"/>
      <c r="G691" s="572"/>
    </row>
    <row r="692" spans="1:7" x14ac:dyDescent="0.2">
      <c r="A692" s="550">
        <v>42644</v>
      </c>
      <c r="B692" s="572" t="str">
        <f>Cobb!$S$2</f>
        <v>Waikiki</v>
      </c>
      <c r="C692" s="572" t="s">
        <v>2314</v>
      </c>
      <c r="D692" s="429" t="s">
        <v>1476</v>
      </c>
      <c r="E692" s="556">
        <v>-300000</v>
      </c>
      <c r="F692" s="337"/>
      <c r="G692" s="572"/>
    </row>
    <row r="693" spans="1:7" x14ac:dyDescent="0.2">
      <c r="A693" s="550">
        <v>42644</v>
      </c>
      <c r="B693" s="134" t="s">
        <v>1872</v>
      </c>
      <c r="C693" s="572" t="s">
        <v>2315</v>
      </c>
      <c r="D693" s="429" t="s">
        <v>1476</v>
      </c>
      <c r="E693" s="556">
        <v>-785000</v>
      </c>
      <c r="F693" s="430" t="s">
        <v>3984</v>
      </c>
      <c r="G693" s="572"/>
    </row>
    <row r="694" spans="1:7" x14ac:dyDescent="0.2">
      <c r="A694" s="550">
        <v>42644</v>
      </c>
      <c r="B694" s="572" t="str">
        <f>Cobb!$S$2</f>
        <v>Waikiki</v>
      </c>
      <c r="C694" s="572" t="s">
        <v>2330</v>
      </c>
      <c r="D694" s="429" t="s">
        <v>1476</v>
      </c>
      <c r="E694" s="556">
        <v>-200000</v>
      </c>
      <c r="F694" s="337"/>
      <c r="G694" s="572"/>
    </row>
    <row r="695" spans="1:7" x14ac:dyDescent="0.2">
      <c r="A695" s="550">
        <v>42644</v>
      </c>
      <c r="B695" s="572" t="str">
        <f>Cobb!$S$2</f>
        <v>Waikiki</v>
      </c>
      <c r="C695" s="572" t="s">
        <v>2331</v>
      </c>
      <c r="D695" s="429" t="s">
        <v>1476</v>
      </c>
      <c r="E695" s="556">
        <v>-2800000</v>
      </c>
      <c r="F695" s="337"/>
      <c r="G695" s="572"/>
    </row>
    <row r="696" spans="1:7" x14ac:dyDescent="0.2">
      <c r="A696" s="550">
        <v>42644</v>
      </c>
      <c r="B696" s="572" t="str">
        <f>Cobb!$S$2</f>
        <v>Waikiki</v>
      </c>
      <c r="C696" s="572" t="s">
        <v>2316</v>
      </c>
      <c r="D696" s="429" t="s">
        <v>1476</v>
      </c>
      <c r="E696" s="556">
        <v>-200000</v>
      </c>
      <c r="F696" s="337"/>
      <c r="G696" s="572"/>
    </row>
    <row r="697" spans="1:7" x14ac:dyDescent="0.2">
      <c r="A697" s="550">
        <v>42644</v>
      </c>
      <c r="B697" s="572" t="s">
        <v>406</v>
      </c>
      <c r="C697" s="572" t="s">
        <v>2594</v>
      </c>
      <c r="D697" s="429" t="s">
        <v>1476</v>
      </c>
      <c r="E697" s="556">
        <v>-200000</v>
      </c>
      <c r="F697" s="430" t="s">
        <v>2941</v>
      </c>
      <c r="G697" s="572"/>
    </row>
    <row r="698" spans="1:7" x14ac:dyDescent="0.2">
      <c r="A698" s="550">
        <v>42644</v>
      </c>
      <c r="B698" s="572" t="s">
        <v>406</v>
      </c>
      <c r="C698" s="572" t="s">
        <v>2577</v>
      </c>
      <c r="D698" s="429" t="s">
        <v>1476</v>
      </c>
      <c r="E698" s="556">
        <v>-1750000</v>
      </c>
      <c r="F698" s="337"/>
      <c r="G698" s="572"/>
    </row>
    <row r="699" spans="1:7" x14ac:dyDescent="0.2">
      <c r="A699" s="550">
        <v>42644</v>
      </c>
      <c r="B699" s="572" t="s">
        <v>406</v>
      </c>
      <c r="C699" s="134" t="s">
        <v>45</v>
      </c>
      <c r="D699" s="147" t="s">
        <v>1492</v>
      </c>
      <c r="E699" s="556">
        <v>50000000</v>
      </c>
      <c r="F699" s="147"/>
      <c r="G699" s="572"/>
    </row>
    <row r="700" spans="1:7" x14ac:dyDescent="0.2">
      <c r="A700" s="550">
        <v>42644</v>
      </c>
      <c r="B700" s="572" t="s">
        <v>406</v>
      </c>
      <c r="C700" s="572" t="s">
        <v>604</v>
      </c>
      <c r="D700" s="147" t="s">
        <v>2213</v>
      </c>
      <c r="E700" s="557">
        <v>14621890</v>
      </c>
      <c r="F700" s="337"/>
      <c r="G700" s="572"/>
    </row>
    <row r="701" spans="1:7" x14ac:dyDescent="0.2">
      <c r="A701" s="550">
        <v>42644</v>
      </c>
      <c r="B701" s="572" t="s">
        <v>406</v>
      </c>
      <c r="C701" s="572" t="s">
        <v>1508</v>
      </c>
      <c r="D701" s="429" t="s">
        <v>1476</v>
      </c>
      <c r="E701" s="556">
        <v>-200000</v>
      </c>
      <c r="F701" s="337"/>
      <c r="G701" s="572"/>
    </row>
    <row r="702" spans="1:7" x14ac:dyDescent="0.2">
      <c r="A702" s="550">
        <v>42644</v>
      </c>
      <c r="B702" s="572" t="s">
        <v>406</v>
      </c>
      <c r="C702" s="572" t="s">
        <v>2878</v>
      </c>
      <c r="D702" s="429" t="s">
        <v>1476</v>
      </c>
      <c r="E702" s="556">
        <v>-300000</v>
      </c>
      <c r="F702" s="337"/>
      <c r="G702" s="572"/>
    </row>
    <row r="703" spans="1:7" x14ac:dyDescent="0.2">
      <c r="A703" s="550">
        <v>42644</v>
      </c>
      <c r="B703" s="572" t="s">
        <v>406</v>
      </c>
      <c r="C703" s="572" t="s">
        <v>2879</v>
      </c>
      <c r="D703" s="429" t="s">
        <v>1476</v>
      </c>
      <c r="E703" s="556">
        <v>-300000</v>
      </c>
      <c r="F703" s="337"/>
      <c r="G703" s="572"/>
    </row>
    <row r="704" spans="1:7" x14ac:dyDescent="0.2">
      <c r="A704" s="550">
        <v>42644</v>
      </c>
      <c r="B704" s="572" t="s">
        <v>406</v>
      </c>
      <c r="C704" s="572" t="s">
        <v>2880</v>
      </c>
      <c r="D704" s="429" t="s">
        <v>1476</v>
      </c>
      <c r="E704" s="556">
        <v>-2800000</v>
      </c>
      <c r="F704" s="337"/>
      <c r="G704" s="572"/>
    </row>
    <row r="705" spans="1:7" x14ac:dyDescent="0.2">
      <c r="A705" s="550">
        <v>42644</v>
      </c>
      <c r="B705" s="572" t="s">
        <v>406</v>
      </c>
      <c r="C705" s="572" t="s">
        <v>2892</v>
      </c>
      <c r="D705" s="429" t="s">
        <v>1476</v>
      </c>
      <c r="E705" s="556">
        <v>-300000</v>
      </c>
      <c r="F705" s="337"/>
      <c r="G705" s="572"/>
    </row>
    <row r="706" spans="1:7" x14ac:dyDescent="0.2">
      <c r="A706" s="550">
        <v>42644</v>
      </c>
      <c r="B706" s="572" t="s">
        <v>406</v>
      </c>
      <c r="C706" s="572" t="s">
        <v>2893</v>
      </c>
      <c r="D706" s="429" t="s">
        <v>1476</v>
      </c>
      <c r="E706" s="556">
        <v>-200000</v>
      </c>
      <c r="F706" s="337"/>
      <c r="G706" s="572"/>
    </row>
    <row r="707" spans="1:7" x14ac:dyDescent="0.2">
      <c r="A707" s="550">
        <v>42644</v>
      </c>
      <c r="B707" s="572" t="s">
        <v>406</v>
      </c>
      <c r="C707" s="572" t="s">
        <v>2882</v>
      </c>
      <c r="D707" s="429" t="s">
        <v>1476</v>
      </c>
      <c r="E707" s="556">
        <v>-300000</v>
      </c>
      <c r="F707" s="337"/>
    </row>
    <row r="708" spans="1:7" x14ac:dyDescent="0.2">
      <c r="A708" s="550">
        <v>42644</v>
      </c>
      <c r="B708" s="572" t="s">
        <v>406</v>
      </c>
      <c r="C708" s="572" t="s">
        <v>2884</v>
      </c>
      <c r="D708" s="429" t="s">
        <v>1476</v>
      </c>
      <c r="E708" s="556">
        <v>-200000</v>
      </c>
      <c r="F708" s="337"/>
    </row>
    <row r="709" spans="1:7" s="232" customFormat="1" x14ac:dyDescent="0.2">
      <c r="A709" s="550">
        <v>42644</v>
      </c>
      <c r="B709" s="572" t="s">
        <v>406</v>
      </c>
      <c r="C709" s="572" t="s">
        <v>2886</v>
      </c>
      <c r="D709" s="429" t="s">
        <v>1476</v>
      </c>
      <c r="E709" s="556">
        <v>-300000</v>
      </c>
      <c r="F709" s="337"/>
    </row>
    <row r="710" spans="1:7" s="232" customFormat="1" x14ac:dyDescent="0.2">
      <c r="A710" s="550">
        <v>42644</v>
      </c>
      <c r="B710" s="572" t="s">
        <v>406</v>
      </c>
      <c r="C710" s="572" t="s">
        <v>2895</v>
      </c>
      <c r="D710" s="429" t="s">
        <v>1476</v>
      </c>
      <c r="E710" s="556">
        <v>-100000</v>
      </c>
      <c r="F710" s="337"/>
    </row>
    <row r="711" spans="1:7" s="232" customFormat="1" x14ac:dyDescent="0.2">
      <c r="A711" s="550">
        <v>42644</v>
      </c>
      <c r="B711" s="572" t="s">
        <v>406</v>
      </c>
      <c r="C711" s="572" t="s">
        <v>2898</v>
      </c>
      <c r="D711" s="429" t="s">
        <v>1476</v>
      </c>
      <c r="E711" s="556">
        <v>-2100000</v>
      </c>
      <c r="F711" s="337"/>
    </row>
    <row r="712" spans="1:7" s="232" customFormat="1" x14ac:dyDescent="0.2">
      <c r="A712" s="550">
        <v>42644</v>
      </c>
      <c r="B712" s="572" t="s">
        <v>406</v>
      </c>
      <c r="C712" s="572" t="s">
        <v>1509</v>
      </c>
      <c r="D712" s="429" t="s">
        <v>1476</v>
      </c>
      <c r="E712" s="556">
        <v>-100000</v>
      </c>
      <c r="F712" s="337"/>
    </row>
    <row r="713" spans="1:7" s="232" customFormat="1" x14ac:dyDescent="0.2">
      <c r="A713" s="550">
        <v>42644</v>
      </c>
      <c r="B713" s="572" t="s">
        <v>406</v>
      </c>
      <c r="C713" s="572" t="s">
        <v>2888</v>
      </c>
      <c r="D713" s="429" t="s">
        <v>1476</v>
      </c>
      <c r="E713" s="556">
        <v>-400000</v>
      </c>
      <c r="F713" s="337"/>
    </row>
    <row r="714" spans="1:7" s="232" customFormat="1" x14ac:dyDescent="0.2">
      <c r="A714" s="550">
        <v>42644</v>
      </c>
      <c r="B714" s="572" t="s">
        <v>406</v>
      </c>
      <c r="C714" s="572" t="s">
        <v>2889</v>
      </c>
      <c r="D714" s="429" t="s">
        <v>1476</v>
      </c>
      <c r="E714" s="556">
        <v>-300000</v>
      </c>
      <c r="F714" s="337"/>
    </row>
    <row r="715" spans="1:7" s="232" customFormat="1" x14ac:dyDescent="0.2">
      <c r="A715" s="550">
        <v>42644</v>
      </c>
      <c r="B715" s="572" t="s">
        <v>406</v>
      </c>
      <c r="C715" s="572" t="s">
        <v>2890</v>
      </c>
      <c r="D715" s="429" t="s">
        <v>1476</v>
      </c>
      <c r="E715" s="556">
        <v>-200000</v>
      </c>
      <c r="F715" s="337"/>
    </row>
    <row r="716" spans="1:7" s="232" customFormat="1" x14ac:dyDescent="0.2">
      <c r="A716" s="550">
        <v>42644</v>
      </c>
      <c r="B716" s="572" t="s">
        <v>406</v>
      </c>
      <c r="C716" s="572" t="s">
        <v>2899</v>
      </c>
      <c r="D716" s="429" t="s">
        <v>1476</v>
      </c>
      <c r="E716" s="556">
        <v>-647000</v>
      </c>
      <c r="F716" s="337"/>
    </row>
    <row r="717" spans="1:7" s="232" customFormat="1" x14ac:dyDescent="0.2">
      <c r="A717" s="550">
        <v>42644</v>
      </c>
      <c r="B717" s="572" t="s">
        <v>406</v>
      </c>
      <c r="C717" s="572" t="s">
        <v>2900</v>
      </c>
      <c r="D717" s="429" t="s">
        <v>1476</v>
      </c>
      <c r="E717" s="556">
        <v>-200000</v>
      </c>
      <c r="F717" s="337"/>
    </row>
    <row r="718" spans="1:7" s="232" customFormat="1" x14ac:dyDescent="0.2">
      <c r="A718" s="550">
        <v>42644</v>
      </c>
      <c r="B718" s="572" t="s">
        <v>406</v>
      </c>
      <c r="C718" s="572" t="s">
        <v>2131</v>
      </c>
      <c r="D718" s="429" t="s">
        <v>1476</v>
      </c>
      <c r="E718" s="556">
        <v>-100000</v>
      </c>
      <c r="F718" s="337"/>
    </row>
    <row r="719" spans="1:7" s="232" customFormat="1" x14ac:dyDescent="0.2">
      <c r="A719" s="550">
        <v>42644</v>
      </c>
      <c r="B719" s="572" t="s">
        <v>406</v>
      </c>
      <c r="C719" s="572" t="s">
        <v>2901</v>
      </c>
      <c r="D719" s="429" t="s">
        <v>1476</v>
      </c>
      <c r="E719" s="556">
        <v>-100000</v>
      </c>
      <c r="F719" s="337"/>
    </row>
    <row r="720" spans="1:7" s="232" customFormat="1" x14ac:dyDescent="0.2">
      <c r="A720" s="550">
        <v>42644</v>
      </c>
      <c r="B720" s="572" t="s">
        <v>406</v>
      </c>
      <c r="C720" s="572" t="s">
        <v>2891</v>
      </c>
      <c r="D720" s="429" t="s">
        <v>1476</v>
      </c>
      <c r="E720" s="556">
        <v>-300000</v>
      </c>
      <c r="F720" s="337"/>
    </row>
    <row r="721" spans="1:7" s="232" customFormat="1" x14ac:dyDescent="0.2">
      <c r="A721" s="550">
        <v>42644</v>
      </c>
      <c r="B721" s="572" t="s">
        <v>406</v>
      </c>
      <c r="C721" s="572" t="s">
        <v>2902</v>
      </c>
      <c r="D721" s="429" t="s">
        <v>1476</v>
      </c>
      <c r="E721" s="556">
        <v>-6174000</v>
      </c>
      <c r="F721" s="337"/>
    </row>
    <row r="722" spans="1:7" s="232" customFormat="1" x14ac:dyDescent="0.2">
      <c r="A722" s="550">
        <v>42644</v>
      </c>
      <c r="B722" s="134" t="s">
        <v>468</v>
      </c>
      <c r="C722" s="572" t="s">
        <v>2726</v>
      </c>
      <c r="D722" s="429" t="s">
        <v>1476</v>
      </c>
      <c r="E722" s="556">
        <v>-931000</v>
      </c>
      <c r="F722" s="430" t="s">
        <v>3465</v>
      </c>
    </row>
    <row r="723" spans="1:7" s="232" customFormat="1" x14ac:dyDescent="0.2">
      <c r="A723" s="550">
        <v>42644</v>
      </c>
      <c r="B723" s="572" t="str">
        <f>Ruth!$AE$2</f>
        <v>Williamsburg</v>
      </c>
      <c r="C723" s="134" t="s">
        <v>165</v>
      </c>
      <c r="D723" s="147" t="s">
        <v>1491</v>
      </c>
      <c r="E723" s="556">
        <v>1500000</v>
      </c>
      <c r="F723" s="147" t="s">
        <v>1274</v>
      </c>
    </row>
    <row r="724" spans="1:7" s="232" customFormat="1" x14ac:dyDescent="0.2">
      <c r="A724" s="550">
        <v>42644</v>
      </c>
      <c r="B724" s="572" t="str">
        <f>Ruth!$AE$2</f>
        <v>Williamsburg</v>
      </c>
      <c r="C724" s="134" t="s">
        <v>45</v>
      </c>
      <c r="D724" s="147" t="s">
        <v>1492</v>
      </c>
      <c r="E724" s="556">
        <v>50000000</v>
      </c>
      <c r="F724" s="147"/>
    </row>
    <row r="725" spans="1:7" s="232" customFormat="1" x14ac:dyDescent="0.2">
      <c r="A725" s="550">
        <v>42644</v>
      </c>
      <c r="B725" s="572" t="str">
        <f>Ruth!$AE$2</f>
        <v>Williamsburg</v>
      </c>
      <c r="C725" s="572" t="s">
        <v>604</v>
      </c>
      <c r="D725" s="147" t="s">
        <v>2213</v>
      </c>
      <c r="E725" s="557">
        <v>52240175.950000003</v>
      </c>
      <c r="F725" s="337"/>
    </row>
    <row r="726" spans="1:7" s="232" customFormat="1" x14ac:dyDescent="0.2">
      <c r="A726" s="550">
        <v>42644</v>
      </c>
      <c r="B726" s="572" t="str">
        <f>Ruth!$AE$2</f>
        <v>Williamsburg</v>
      </c>
      <c r="C726" s="572" t="s">
        <v>2535</v>
      </c>
      <c r="D726" s="429" t="s">
        <v>1476</v>
      </c>
      <c r="E726" s="556">
        <v>-2500000</v>
      </c>
      <c r="F726" s="337"/>
    </row>
    <row r="727" spans="1:7" s="232" customFormat="1" x14ac:dyDescent="0.2">
      <c r="A727" s="550">
        <v>42644</v>
      </c>
      <c r="B727" s="572" t="str">
        <f>Ruth!$AE$2</f>
        <v>Williamsburg</v>
      </c>
      <c r="C727" s="572" t="s">
        <v>2536</v>
      </c>
      <c r="D727" s="429" t="s">
        <v>1476</v>
      </c>
      <c r="E727" s="556">
        <v>-300000</v>
      </c>
      <c r="F727" s="337"/>
    </row>
    <row r="728" spans="1:7" s="232" customFormat="1" x14ac:dyDescent="0.2">
      <c r="A728" s="550">
        <v>42644</v>
      </c>
      <c r="B728" s="572" t="str">
        <f>Ruth!$AE$2</f>
        <v>Williamsburg</v>
      </c>
      <c r="C728" s="572" t="s">
        <v>2537</v>
      </c>
      <c r="D728" s="429" t="s">
        <v>1476</v>
      </c>
      <c r="E728" s="556">
        <v>-400000</v>
      </c>
      <c r="F728" s="337"/>
    </row>
    <row r="729" spans="1:7" s="232" customFormat="1" x14ac:dyDescent="0.2">
      <c r="A729" s="550">
        <v>42644</v>
      </c>
      <c r="B729" s="572" t="str">
        <f>Ruth!$AE$2</f>
        <v>Williamsburg</v>
      </c>
      <c r="C729" s="572" t="s">
        <v>2522</v>
      </c>
      <c r="D729" s="429" t="s">
        <v>1476</v>
      </c>
      <c r="E729" s="556">
        <v>-300000</v>
      </c>
      <c r="F729" s="337"/>
    </row>
    <row r="730" spans="1:7" s="232" customFormat="1" x14ac:dyDescent="0.2">
      <c r="A730" s="550">
        <v>42644</v>
      </c>
      <c r="B730" s="572" t="str">
        <f>Ruth!$AE$2</f>
        <v>Williamsburg</v>
      </c>
      <c r="C730" s="572" t="s">
        <v>2523</v>
      </c>
      <c r="D730" s="429" t="s">
        <v>1476</v>
      </c>
      <c r="E730" s="556">
        <v>-3335000</v>
      </c>
      <c r="F730" s="337"/>
    </row>
    <row r="731" spans="1:7" s="232" customFormat="1" x14ac:dyDescent="0.2">
      <c r="A731" s="550">
        <v>42644</v>
      </c>
      <c r="B731" s="572" t="str">
        <f>Ruth!$AE$2</f>
        <v>Williamsburg</v>
      </c>
      <c r="C731" s="572" t="s">
        <v>2538</v>
      </c>
      <c r="D731" s="429" t="s">
        <v>1476</v>
      </c>
      <c r="E731" s="556">
        <v>-2400000</v>
      </c>
      <c r="F731" s="337"/>
    </row>
    <row r="732" spans="1:7" x14ac:dyDescent="0.2">
      <c r="A732" s="549">
        <v>42644</v>
      </c>
      <c r="B732" s="572" t="str">
        <f>Ruth!$AE$2</f>
        <v>Williamsburg</v>
      </c>
      <c r="C732" s="572" t="s">
        <v>2541</v>
      </c>
      <c r="D732" s="429" t="s">
        <v>1476</v>
      </c>
      <c r="E732" s="556">
        <v>-400000</v>
      </c>
      <c r="F732" s="337"/>
      <c r="G732" s="572"/>
    </row>
    <row r="733" spans="1:7" x14ac:dyDescent="0.2">
      <c r="A733" s="549">
        <v>42644</v>
      </c>
      <c r="B733" s="572" t="str">
        <f>Ruth!$AE$2</f>
        <v>Williamsburg</v>
      </c>
      <c r="C733" s="572" t="s">
        <v>2525</v>
      </c>
      <c r="D733" s="429" t="s">
        <v>1476</v>
      </c>
      <c r="E733" s="556">
        <v>-1030000</v>
      </c>
      <c r="F733" s="337"/>
      <c r="G733" s="572"/>
    </row>
    <row r="734" spans="1:7" x14ac:dyDescent="0.2">
      <c r="A734" s="549">
        <v>42644</v>
      </c>
      <c r="B734" s="572" t="str">
        <f>Ruth!$AE$2</f>
        <v>Williamsburg</v>
      </c>
      <c r="C734" s="572" t="s">
        <v>2543</v>
      </c>
      <c r="D734" s="429" t="s">
        <v>1476</v>
      </c>
      <c r="E734" s="556">
        <v>-300000</v>
      </c>
      <c r="F734" s="337"/>
      <c r="G734" s="572"/>
    </row>
    <row r="735" spans="1:7" x14ac:dyDescent="0.2">
      <c r="A735" s="549">
        <v>42644</v>
      </c>
      <c r="B735" s="572" t="str">
        <f>Ruth!$AE$2</f>
        <v>Williamsburg</v>
      </c>
      <c r="C735" s="572" t="s">
        <v>2526</v>
      </c>
      <c r="D735" s="429" t="s">
        <v>1476</v>
      </c>
      <c r="E735" s="556">
        <v>-300000</v>
      </c>
      <c r="F735" s="337"/>
      <c r="G735" s="572"/>
    </row>
    <row r="736" spans="1:7" x14ac:dyDescent="0.2">
      <c r="A736" s="549">
        <v>42644</v>
      </c>
      <c r="B736" s="572" t="str">
        <f>Ruth!$AE$2</f>
        <v>Williamsburg</v>
      </c>
      <c r="C736" s="572" t="s">
        <v>2527</v>
      </c>
      <c r="D736" s="429" t="s">
        <v>1476</v>
      </c>
      <c r="E736" s="556">
        <v>-200000</v>
      </c>
      <c r="F736" s="337"/>
      <c r="G736" s="572"/>
    </row>
    <row r="737" spans="1:7" x14ac:dyDescent="0.2">
      <c r="A737" s="549">
        <v>42644</v>
      </c>
      <c r="B737" s="572" t="str">
        <f>Ruth!$AE$2</f>
        <v>Williamsburg</v>
      </c>
      <c r="C737" s="572" t="s">
        <v>2528</v>
      </c>
      <c r="D737" s="429" t="s">
        <v>1476</v>
      </c>
      <c r="E737" s="556">
        <v>-400000</v>
      </c>
      <c r="F737" s="337"/>
      <c r="G737" s="572"/>
    </row>
    <row r="738" spans="1:7" x14ac:dyDescent="0.2">
      <c r="A738" s="549">
        <v>42644</v>
      </c>
      <c r="B738" s="572" t="str">
        <f>Ruth!$AE$2</f>
        <v>Williamsburg</v>
      </c>
      <c r="C738" s="572" t="s">
        <v>2529</v>
      </c>
      <c r="D738" s="429" t="s">
        <v>1476</v>
      </c>
      <c r="E738" s="556">
        <v>-300000</v>
      </c>
      <c r="F738" s="337"/>
      <c r="G738" s="572"/>
    </row>
    <row r="739" spans="1:7" x14ac:dyDescent="0.2">
      <c r="A739" s="549">
        <v>42644</v>
      </c>
      <c r="B739" s="572" t="str">
        <f>Ruth!$AE$2</f>
        <v>Williamsburg</v>
      </c>
      <c r="C739" s="572" t="s">
        <v>2530</v>
      </c>
      <c r="D739" s="429" t="s">
        <v>1476</v>
      </c>
      <c r="E739" s="556">
        <v>-1671000</v>
      </c>
      <c r="F739" s="337"/>
      <c r="G739" s="572"/>
    </row>
    <row r="740" spans="1:7" x14ac:dyDescent="0.2">
      <c r="A740" s="549">
        <v>42644</v>
      </c>
      <c r="B740" s="572" t="str">
        <f>Ruth!$AE$2</f>
        <v>Williamsburg</v>
      </c>
      <c r="C740" s="572" t="s">
        <v>2531</v>
      </c>
      <c r="D740" s="429" t="s">
        <v>1476</v>
      </c>
      <c r="E740" s="556">
        <v>-865851</v>
      </c>
      <c r="F740" s="337"/>
      <c r="G740" s="572"/>
    </row>
    <row r="741" spans="1:7" x14ac:dyDescent="0.2">
      <c r="A741" s="549">
        <v>42644</v>
      </c>
      <c r="B741" s="572" t="str">
        <f>Ruth!$AE$2</f>
        <v>Williamsburg</v>
      </c>
      <c r="C741" s="572" t="s">
        <v>2532</v>
      </c>
      <c r="D741" s="429" t="s">
        <v>1476</v>
      </c>
      <c r="E741" s="556">
        <v>-755000</v>
      </c>
      <c r="F741" s="337"/>
      <c r="G741" s="572"/>
    </row>
    <row r="742" spans="1:7" x14ac:dyDescent="0.2">
      <c r="A742" s="549">
        <v>42644</v>
      </c>
      <c r="B742" s="572" t="str">
        <f>Ruth!$AE$2</f>
        <v>Williamsburg</v>
      </c>
      <c r="C742" s="572" t="s">
        <v>2533</v>
      </c>
      <c r="D742" s="429" t="s">
        <v>1476</v>
      </c>
      <c r="E742" s="556">
        <v>-300000</v>
      </c>
      <c r="F742" s="337"/>
      <c r="G742" s="572"/>
    </row>
    <row r="743" spans="1:7" x14ac:dyDescent="0.2">
      <c r="A743" s="549">
        <v>42644</v>
      </c>
      <c r="B743" s="572" t="str">
        <f>Ruth!$AE$2</f>
        <v>Williamsburg</v>
      </c>
      <c r="C743" s="572" t="s">
        <v>2544</v>
      </c>
      <c r="D743" s="429" t="s">
        <v>1476</v>
      </c>
      <c r="E743" s="556">
        <v>-300000</v>
      </c>
      <c r="F743" s="337"/>
      <c r="G743" s="572"/>
    </row>
    <row r="744" spans="1:7" x14ac:dyDescent="0.2">
      <c r="A744" s="549">
        <v>42644</v>
      </c>
      <c r="B744" s="572" t="str">
        <f>Ruth!$AE$2</f>
        <v>Williamsburg</v>
      </c>
      <c r="C744" s="572" t="s">
        <v>2545</v>
      </c>
      <c r="D744" s="429" t="s">
        <v>1476</v>
      </c>
      <c r="E744" s="556">
        <v>-200000</v>
      </c>
      <c r="F744" s="337"/>
      <c r="G744" s="572"/>
    </row>
    <row r="745" spans="1:7" x14ac:dyDescent="0.2">
      <c r="A745" s="549">
        <v>42644</v>
      </c>
      <c r="B745" s="572" t="str">
        <f>Ruth!$AE$2</f>
        <v>Williamsburg</v>
      </c>
      <c r="C745" s="572" t="s">
        <v>2534</v>
      </c>
      <c r="D745" s="429" t="s">
        <v>1476</v>
      </c>
      <c r="E745" s="556">
        <v>-200000</v>
      </c>
      <c r="F745" s="337"/>
      <c r="G745" s="572"/>
    </row>
    <row r="746" spans="1:7" x14ac:dyDescent="0.2">
      <c r="A746" s="549">
        <v>42644</v>
      </c>
      <c r="B746" s="572" t="str">
        <f>Ruth!$AE$2</f>
        <v>Williamsburg</v>
      </c>
      <c r="C746" s="572" t="s">
        <v>2546</v>
      </c>
      <c r="D746" s="429" t="s">
        <v>1476</v>
      </c>
      <c r="E746" s="556">
        <v>-400000</v>
      </c>
      <c r="F746" s="337"/>
      <c r="G746" s="572"/>
    </row>
    <row r="747" spans="1:7" x14ac:dyDescent="0.2">
      <c r="A747" s="549">
        <v>42644</v>
      </c>
      <c r="B747" s="359" t="str">
        <f>Ruth!$AE$2</f>
        <v>Williamsburg</v>
      </c>
      <c r="C747" s="572" t="s">
        <v>2097</v>
      </c>
      <c r="D747" s="429" t="s">
        <v>1476</v>
      </c>
      <c r="E747" s="556">
        <v>-100000</v>
      </c>
      <c r="F747" s="337"/>
      <c r="G747" s="337"/>
    </row>
    <row r="748" spans="1:7" x14ac:dyDescent="0.2">
      <c r="A748" s="549">
        <v>42653</v>
      </c>
      <c r="B748" s="572" t="s">
        <v>657</v>
      </c>
      <c r="C748" s="572" t="s">
        <v>165</v>
      </c>
      <c r="D748" s="374" t="s">
        <v>2904</v>
      </c>
      <c r="E748" s="556">
        <v>-1750000</v>
      </c>
      <c r="F748" s="337" t="s">
        <v>2905</v>
      </c>
      <c r="G748" s="572"/>
    </row>
    <row r="749" spans="1:7" x14ac:dyDescent="0.2">
      <c r="A749" s="549">
        <v>42653</v>
      </c>
      <c r="B749" s="134" t="str">
        <f>Cobb!$A$2</f>
        <v>Greenville</v>
      </c>
      <c r="C749" s="134" t="s">
        <v>165</v>
      </c>
      <c r="D749" s="147" t="s">
        <v>2904</v>
      </c>
      <c r="E749" s="556">
        <v>-1500000</v>
      </c>
      <c r="F749" s="430" t="s">
        <v>2905</v>
      </c>
      <c r="G749" s="572"/>
    </row>
    <row r="750" spans="1:7" x14ac:dyDescent="0.2">
      <c r="A750" s="549">
        <v>42653</v>
      </c>
      <c r="B750" s="134" t="str">
        <f>Ruth!$M$2</f>
        <v>Hoboken</v>
      </c>
      <c r="C750" s="134" t="s">
        <v>165</v>
      </c>
      <c r="D750" s="147" t="s">
        <v>2904</v>
      </c>
      <c r="E750" s="556">
        <v>-2250000</v>
      </c>
      <c r="F750" s="430" t="s">
        <v>2905</v>
      </c>
      <c r="G750" s="572"/>
    </row>
    <row r="751" spans="1:7" x14ac:dyDescent="0.2">
      <c r="A751" s="549">
        <v>42653</v>
      </c>
      <c r="B751" s="572" t="str">
        <f>Mays!$Y$2</f>
        <v>Los Angeles</v>
      </c>
      <c r="C751" s="134" t="s">
        <v>165</v>
      </c>
      <c r="D751" s="147" t="s">
        <v>2904</v>
      </c>
      <c r="E751" s="556">
        <v>-250000</v>
      </c>
      <c r="F751" s="430" t="s">
        <v>2905</v>
      </c>
      <c r="G751" s="572"/>
    </row>
    <row r="752" spans="1:7" x14ac:dyDescent="0.2">
      <c r="A752" s="549">
        <v>42653</v>
      </c>
      <c r="B752" s="134" t="str">
        <f>Cobb!$M$2</f>
        <v>Mansfield</v>
      </c>
      <c r="C752" s="134" t="s">
        <v>165</v>
      </c>
      <c r="D752" s="147" t="s">
        <v>2904</v>
      </c>
      <c r="E752" s="556">
        <v>-750000</v>
      </c>
      <c r="F752" s="430" t="s">
        <v>2905</v>
      </c>
      <c r="G752" s="572"/>
    </row>
    <row r="753" spans="1:8" x14ac:dyDescent="0.2">
      <c r="A753" s="549">
        <v>42653</v>
      </c>
      <c r="B753" s="572" t="str">
        <f>Mays!$G$2</f>
        <v>Palo Alto</v>
      </c>
      <c r="C753" s="134" t="s">
        <v>165</v>
      </c>
      <c r="D753" s="147" t="s">
        <v>2904</v>
      </c>
      <c r="E753" s="556">
        <v>-1000000</v>
      </c>
      <c r="F753" s="430" t="s">
        <v>2905</v>
      </c>
      <c r="G753" s="572"/>
    </row>
    <row r="754" spans="1:8" x14ac:dyDescent="0.2">
      <c r="A754" s="549">
        <v>42653</v>
      </c>
      <c r="B754" s="134" t="str">
        <f>Ruth!$A$2</f>
        <v>Plum Island</v>
      </c>
      <c r="C754" s="134" t="s">
        <v>165</v>
      </c>
      <c r="D754" s="147" t="s">
        <v>2904</v>
      </c>
      <c r="E754" s="556">
        <v>-3500000</v>
      </c>
      <c r="F754" s="430" t="s">
        <v>2905</v>
      </c>
      <c r="G754" s="572"/>
    </row>
    <row r="755" spans="1:8" x14ac:dyDescent="0.2">
      <c r="A755" s="549">
        <v>42653</v>
      </c>
      <c r="B755" s="572" t="str">
        <f>Ruth!$Y$2</f>
        <v>Rock Island</v>
      </c>
      <c r="C755" s="134" t="s">
        <v>165</v>
      </c>
      <c r="D755" s="147" t="s">
        <v>2904</v>
      </c>
      <c r="E755" s="556">
        <v>-3000000</v>
      </c>
      <c r="F755" s="430" t="s">
        <v>2905</v>
      </c>
      <c r="G755" s="572"/>
    </row>
    <row r="756" spans="1:8" x14ac:dyDescent="0.2">
      <c r="A756" s="549">
        <v>42653</v>
      </c>
      <c r="B756" s="572" t="str">
        <f>Aaron!$S$2</f>
        <v>San Jose</v>
      </c>
      <c r="C756" s="134" t="s">
        <v>165</v>
      </c>
      <c r="D756" s="147" t="s">
        <v>2904</v>
      </c>
      <c r="E756" s="556">
        <v>-2000000</v>
      </c>
      <c r="F756" s="430" t="s">
        <v>2905</v>
      </c>
      <c r="G756" s="572"/>
    </row>
    <row r="757" spans="1:8" x14ac:dyDescent="0.2">
      <c r="A757" s="550">
        <v>42653</v>
      </c>
      <c r="B757" s="572" t="s">
        <v>406</v>
      </c>
      <c r="C757" s="134" t="s">
        <v>165</v>
      </c>
      <c r="D757" s="147" t="s">
        <v>2904</v>
      </c>
      <c r="E757" s="556">
        <v>-250000</v>
      </c>
      <c r="F757" s="430" t="s">
        <v>2905</v>
      </c>
      <c r="G757" s="337"/>
      <c r="H757" s="572"/>
    </row>
    <row r="758" spans="1:8" x14ac:dyDescent="0.2">
      <c r="A758" s="550">
        <v>42662</v>
      </c>
      <c r="B758" s="572" t="s">
        <v>1124</v>
      </c>
      <c r="C758" s="134" t="s">
        <v>165</v>
      </c>
      <c r="D758" s="147" t="s">
        <v>2927</v>
      </c>
      <c r="E758" s="556">
        <v>1500000</v>
      </c>
      <c r="F758" s="337"/>
      <c r="G758" s="572"/>
    </row>
    <row r="759" spans="1:8" x14ac:dyDescent="0.2">
      <c r="A759" s="550">
        <v>42662</v>
      </c>
      <c r="B759" s="134" t="str">
        <f>Aaron!$M$2</f>
        <v>Virginia</v>
      </c>
      <c r="C759" s="134" t="s">
        <v>165</v>
      </c>
      <c r="D759" s="147" t="s">
        <v>2927</v>
      </c>
      <c r="E759" s="556">
        <v>-1500000</v>
      </c>
      <c r="F759" s="337"/>
      <c r="G759" s="572"/>
    </row>
    <row r="760" spans="1:8" x14ac:dyDescent="0.2">
      <c r="A760" s="550">
        <v>42665</v>
      </c>
      <c r="B760" s="572" t="s">
        <v>657</v>
      </c>
      <c r="C760" s="134" t="s">
        <v>165</v>
      </c>
      <c r="D760" s="147" t="s">
        <v>2937</v>
      </c>
      <c r="E760" s="556">
        <v>-500000</v>
      </c>
      <c r="F760" s="337"/>
      <c r="G760" s="572"/>
    </row>
    <row r="761" spans="1:8" x14ac:dyDescent="0.2">
      <c r="A761" s="550">
        <v>42665</v>
      </c>
      <c r="B761" s="134" t="str">
        <f>Aaron!$M$2</f>
        <v>Virginia</v>
      </c>
      <c r="C761" s="134" t="s">
        <v>165</v>
      </c>
      <c r="D761" s="147" t="s">
        <v>2937</v>
      </c>
      <c r="E761" s="556">
        <v>500000</v>
      </c>
      <c r="F761" s="337"/>
      <c r="G761" s="572"/>
    </row>
    <row r="762" spans="1:8" x14ac:dyDescent="0.2">
      <c r="A762" s="550">
        <v>42672</v>
      </c>
      <c r="B762" s="134" t="str">
        <f>Aaron!$M$2</f>
        <v>Virginia</v>
      </c>
      <c r="C762" s="134" t="s">
        <v>165</v>
      </c>
      <c r="D762" s="147" t="s">
        <v>2944</v>
      </c>
      <c r="E762" s="556">
        <v>350000</v>
      </c>
      <c r="F762" s="337"/>
      <c r="G762" s="572"/>
    </row>
    <row r="763" spans="1:8" x14ac:dyDescent="0.2">
      <c r="A763" s="550">
        <v>42672</v>
      </c>
      <c r="B763" s="572" t="str">
        <f>Cobb!$S$2</f>
        <v>Waikiki</v>
      </c>
      <c r="C763" s="134" t="s">
        <v>165</v>
      </c>
      <c r="D763" s="147" t="s">
        <v>2944</v>
      </c>
      <c r="E763" s="556">
        <v>-350000</v>
      </c>
      <c r="F763" s="337"/>
      <c r="G763" s="572"/>
    </row>
    <row r="764" spans="1:8" x14ac:dyDescent="0.2">
      <c r="A764" s="550">
        <v>42675</v>
      </c>
      <c r="B764" s="572" t="str">
        <f>Aaron!$A$2</f>
        <v>Middlesex</v>
      </c>
      <c r="C764" s="134" t="s">
        <v>165</v>
      </c>
      <c r="D764" s="147" t="s">
        <v>2949</v>
      </c>
      <c r="E764" s="556">
        <v>250000</v>
      </c>
      <c r="F764" s="337"/>
      <c r="G764" s="572"/>
    </row>
    <row r="765" spans="1:8" x14ac:dyDescent="0.2">
      <c r="A765" s="552">
        <v>42675</v>
      </c>
      <c r="B765" s="572" t="str">
        <f>Cobb!$S$2</f>
        <v>Waikiki</v>
      </c>
      <c r="C765" s="134" t="s">
        <v>165</v>
      </c>
      <c r="D765" s="147" t="s">
        <v>2949</v>
      </c>
      <c r="E765" s="556">
        <v>-250000</v>
      </c>
      <c r="F765" s="337"/>
      <c r="G765" s="572"/>
    </row>
    <row r="766" spans="1:8" x14ac:dyDescent="0.2">
      <c r="A766" s="550">
        <v>42680</v>
      </c>
      <c r="B766" s="359" t="s">
        <v>627</v>
      </c>
      <c r="C766" s="134" t="s">
        <v>165</v>
      </c>
      <c r="D766" s="147" t="s">
        <v>2953</v>
      </c>
      <c r="E766" s="556">
        <v>1000000</v>
      </c>
      <c r="F766" s="337"/>
      <c r="G766" s="572"/>
    </row>
    <row r="767" spans="1:8" x14ac:dyDescent="0.2">
      <c r="A767" s="550">
        <v>42680</v>
      </c>
      <c r="B767" s="572" t="str">
        <f>Ruth!$S$2</f>
        <v>New York</v>
      </c>
      <c r="C767" s="134" t="s">
        <v>165</v>
      </c>
      <c r="D767" s="147" t="s">
        <v>2953</v>
      </c>
      <c r="E767" s="556">
        <v>-1000000</v>
      </c>
      <c r="F767" s="337"/>
      <c r="G767" s="572"/>
    </row>
    <row r="768" spans="1:8" x14ac:dyDescent="0.2">
      <c r="A768" s="550">
        <v>42684</v>
      </c>
      <c r="B768" s="572" t="s">
        <v>348</v>
      </c>
      <c r="C768" s="572" t="s">
        <v>2914</v>
      </c>
      <c r="D768" s="147" t="s">
        <v>2922</v>
      </c>
      <c r="E768" s="556">
        <v>-2800000</v>
      </c>
      <c r="F768" s="337"/>
      <c r="G768" s="572"/>
    </row>
    <row r="769" spans="1:7" x14ac:dyDescent="0.2">
      <c r="A769" s="550">
        <v>42684</v>
      </c>
      <c r="B769" s="572" t="s">
        <v>348</v>
      </c>
      <c r="C769" s="572" t="s">
        <v>2264</v>
      </c>
      <c r="D769" s="147" t="s">
        <v>2922</v>
      </c>
      <c r="E769" s="556">
        <v>-840000</v>
      </c>
      <c r="F769" s="337"/>
      <c r="G769" s="572"/>
    </row>
    <row r="770" spans="1:7" x14ac:dyDescent="0.2">
      <c r="A770" s="550">
        <v>42684</v>
      </c>
      <c r="B770" s="572" t="s">
        <v>348</v>
      </c>
      <c r="C770" s="572" t="s">
        <v>2266</v>
      </c>
      <c r="D770" s="147" t="s">
        <v>2922</v>
      </c>
      <c r="E770" s="556">
        <v>-840000</v>
      </c>
      <c r="F770" s="337"/>
      <c r="G770" s="572"/>
    </row>
    <row r="771" spans="1:7" x14ac:dyDescent="0.2">
      <c r="A771" s="550">
        <v>42684</v>
      </c>
      <c r="B771" s="572" t="s">
        <v>348</v>
      </c>
      <c r="C771" s="572" t="s">
        <v>2267</v>
      </c>
      <c r="D771" s="147" t="s">
        <v>2922</v>
      </c>
      <c r="E771" s="556">
        <v>-1000000</v>
      </c>
      <c r="F771" s="337"/>
      <c r="G771" s="572"/>
    </row>
    <row r="772" spans="1:7" x14ac:dyDescent="0.2">
      <c r="A772" s="550">
        <v>42684</v>
      </c>
      <c r="B772" s="134" t="s">
        <v>627</v>
      </c>
      <c r="C772" s="572" t="s">
        <v>2913</v>
      </c>
      <c r="D772" s="147" t="s">
        <v>2922</v>
      </c>
      <c r="E772" s="556">
        <v>-2800000</v>
      </c>
      <c r="F772" s="337"/>
      <c r="G772" s="572"/>
    </row>
    <row r="773" spans="1:7" x14ac:dyDescent="0.2">
      <c r="A773" s="550">
        <v>42684</v>
      </c>
      <c r="B773" s="572" t="s">
        <v>627</v>
      </c>
      <c r="C773" s="572" t="s">
        <v>2746</v>
      </c>
      <c r="D773" s="147" t="s">
        <v>2922</v>
      </c>
      <c r="E773" s="556">
        <v>-600000</v>
      </c>
      <c r="F773" s="337"/>
      <c r="G773" s="572"/>
    </row>
    <row r="774" spans="1:7" x14ac:dyDescent="0.2">
      <c r="A774" s="550">
        <v>42684</v>
      </c>
      <c r="B774" s="572" t="s">
        <v>627</v>
      </c>
      <c r="C774" s="572" t="s">
        <v>2733</v>
      </c>
      <c r="D774" s="147" t="s">
        <v>2922</v>
      </c>
      <c r="E774" s="556">
        <v>-600000</v>
      </c>
      <c r="F774" s="337"/>
      <c r="G774" s="572"/>
    </row>
    <row r="775" spans="1:7" x14ac:dyDescent="0.2">
      <c r="A775" s="550">
        <v>42684</v>
      </c>
      <c r="B775" s="572" t="s">
        <v>627</v>
      </c>
      <c r="C775" s="572" t="s">
        <v>2470</v>
      </c>
      <c r="D775" s="147" t="s">
        <v>2922</v>
      </c>
      <c r="E775" s="556">
        <v>-1512000</v>
      </c>
      <c r="F775" s="337"/>
      <c r="G775" s="572"/>
    </row>
    <row r="776" spans="1:7" x14ac:dyDescent="0.2">
      <c r="A776" s="550">
        <v>42684</v>
      </c>
      <c r="B776" s="572" t="s">
        <v>627</v>
      </c>
      <c r="C776" s="572" t="s">
        <v>2736</v>
      </c>
      <c r="D776" s="147" t="s">
        <v>2922</v>
      </c>
      <c r="E776" s="556">
        <v>-1404000</v>
      </c>
      <c r="F776" s="337"/>
      <c r="G776" s="572"/>
    </row>
    <row r="777" spans="1:7" x14ac:dyDescent="0.2">
      <c r="A777" s="550">
        <v>42684</v>
      </c>
      <c r="B777" s="572" t="s">
        <v>627</v>
      </c>
      <c r="C777" s="572" t="s">
        <v>2737</v>
      </c>
      <c r="D777" s="147" t="s">
        <v>2922</v>
      </c>
      <c r="E777" s="556">
        <v>-780000</v>
      </c>
      <c r="F777" s="337"/>
      <c r="G777" s="572"/>
    </row>
    <row r="778" spans="1:7" x14ac:dyDescent="0.2">
      <c r="A778" s="550">
        <v>42684</v>
      </c>
      <c r="B778" s="572" t="s">
        <v>627</v>
      </c>
      <c r="C778" s="572" t="s">
        <v>2729</v>
      </c>
      <c r="D778" s="147" t="s">
        <v>2922</v>
      </c>
      <c r="E778" s="556">
        <v>-4500000</v>
      </c>
      <c r="F778" s="337"/>
      <c r="G778" s="572"/>
    </row>
    <row r="779" spans="1:7" x14ac:dyDescent="0.2">
      <c r="A779" s="550">
        <v>42684</v>
      </c>
      <c r="B779" s="134" t="s">
        <v>627</v>
      </c>
      <c r="C779" s="572" t="s">
        <v>2524</v>
      </c>
      <c r="D779" s="147" t="s">
        <v>2922</v>
      </c>
      <c r="E779" s="556">
        <v>-1950000</v>
      </c>
      <c r="F779" s="430" t="s">
        <v>3465</v>
      </c>
      <c r="G779" s="572"/>
    </row>
    <row r="780" spans="1:7" x14ac:dyDescent="0.2">
      <c r="A780" s="550">
        <v>42684</v>
      </c>
      <c r="B780" s="572" t="s">
        <v>1876</v>
      </c>
      <c r="C780" s="572" t="s">
        <v>2374</v>
      </c>
      <c r="D780" s="147" t="s">
        <v>2922</v>
      </c>
      <c r="E780" s="556">
        <v>-600000</v>
      </c>
      <c r="F780" s="337"/>
      <c r="G780" s="572"/>
    </row>
    <row r="781" spans="1:7" x14ac:dyDescent="0.2">
      <c r="A781" s="550">
        <v>42684</v>
      </c>
      <c r="B781" s="268" t="s">
        <v>1876</v>
      </c>
      <c r="C781" s="572" t="s">
        <v>2366</v>
      </c>
      <c r="D781" s="147" t="s">
        <v>2922</v>
      </c>
      <c r="E781" s="556">
        <v>-600000</v>
      </c>
      <c r="F781" s="337"/>
      <c r="G781" s="572"/>
    </row>
    <row r="782" spans="1:7" x14ac:dyDescent="0.2">
      <c r="A782" s="550">
        <v>42684</v>
      </c>
      <c r="B782" s="572" t="s">
        <v>1876</v>
      </c>
      <c r="C782" s="572" t="s">
        <v>2370</v>
      </c>
      <c r="D782" s="147" t="s">
        <v>2922</v>
      </c>
      <c r="E782" s="556">
        <v>-1080000</v>
      </c>
      <c r="F782" s="337"/>
      <c r="G782" s="572"/>
    </row>
    <row r="783" spans="1:7" x14ac:dyDescent="0.2">
      <c r="A783" s="550">
        <v>42684</v>
      </c>
      <c r="B783" s="359" t="s">
        <v>1876</v>
      </c>
      <c r="C783" s="572" t="s">
        <v>2373</v>
      </c>
      <c r="D783" s="147" t="s">
        <v>2922</v>
      </c>
      <c r="E783" s="556">
        <v>-1218750</v>
      </c>
      <c r="F783" s="337"/>
      <c r="G783" s="572"/>
    </row>
    <row r="784" spans="1:7" x14ac:dyDescent="0.2">
      <c r="A784" s="550">
        <v>42684</v>
      </c>
      <c r="B784" s="572" t="s">
        <v>1124</v>
      </c>
      <c r="C784" s="572" t="s">
        <v>2917</v>
      </c>
      <c r="D784" s="147" t="s">
        <v>2922</v>
      </c>
      <c r="E784" s="556">
        <v>-2800000</v>
      </c>
      <c r="F784" s="337"/>
      <c r="G784" s="572"/>
    </row>
    <row r="785" spans="1:7" x14ac:dyDescent="0.2">
      <c r="A785" s="550">
        <v>42684</v>
      </c>
      <c r="B785" s="572" t="s">
        <v>1124</v>
      </c>
      <c r="C785" s="572" t="s">
        <v>2429</v>
      </c>
      <c r="D785" s="147" t="s">
        <v>2922</v>
      </c>
      <c r="E785" s="556">
        <v>-1350000</v>
      </c>
      <c r="F785" s="430" t="s">
        <v>2933</v>
      </c>
      <c r="G785" s="572"/>
    </row>
    <row r="786" spans="1:7" x14ac:dyDescent="0.2">
      <c r="A786" s="550">
        <v>42684</v>
      </c>
      <c r="B786" s="134" t="str">
        <f>Aaron!$G$2</f>
        <v>Exeter</v>
      </c>
      <c r="C786" s="572" t="s">
        <v>2918</v>
      </c>
      <c r="D786" s="147" t="s">
        <v>2922</v>
      </c>
      <c r="E786" s="556">
        <v>-2800000</v>
      </c>
      <c r="F786" s="337"/>
      <c r="G786" s="572"/>
    </row>
    <row r="787" spans="1:7" x14ac:dyDescent="0.2">
      <c r="A787" s="550">
        <v>42684</v>
      </c>
      <c r="B787" s="134" t="str">
        <f>Aaron!$G$2</f>
        <v>Exeter</v>
      </c>
      <c r="C787" s="572" t="s">
        <v>2883</v>
      </c>
      <c r="D787" s="147" t="s">
        <v>2922</v>
      </c>
      <c r="E787" s="556">
        <v>-1080000</v>
      </c>
      <c r="F787" s="430" t="s">
        <v>2941</v>
      </c>
      <c r="G787" s="572"/>
    </row>
    <row r="788" spans="1:7" x14ac:dyDescent="0.2">
      <c r="A788" s="550">
        <v>42684</v>
      </c>
      <c r="B788" s="134" t="str">
        <f>Aaron!$G$2</f>
        <v>Exeter</v>
      </c>
      <c r="C788" s="572" t="s">
        <v>2584</v>
      </c>
      <c r="D788" s="147" t="s">
        <v>2922</v>
      </c>
      <c r="E788" s="556">
        <v>-840000</v>
      </c>
      <c r="F788" s="337"/>
      <c r="G788" s="572"/>
    </row>
    <row r="789" spans="1:7" x14ac:dyDescent="0.2">
      <c r="A789" s="550">
        <v>42684</v>
      </c>
      <c r="B789" s="134" t="str">
        <f>Aaron!$G$2</f>
        <v>Exeter</v>
      </c>
      <c r="C789" s="572" t="s">
        <v>2881</v>
      </c>
      <c r="D789" s="147" t="s">
        <v>2922</v>
      </c>
      <c r="E789" s="556">
        <v>-1080000</v>
      </c>
      <c r="F789" s="430" t="s">
        <v>2941</v>
      </c>
      <c r="G789" s="572"/>
    </row>
    <row r="790" spans="1:7" x14ac:dyDescent="0.2">
      <c r="A790" s="550">
        <v>42684</v>
      </c>
      <c r="B790" s="134" t="str">
        <f>Aaron!$G$2</f>
        <v>Exeter</v>
      </c>
      <c r="C790" s="572" t="s">
        <v>2580</v>
      </c>
      <c r="D790" s="147" t="s">
        <v>2922</v>
      </c>
      <c r="E790" s="556">
        <v>-1080000</v>
      </c>
      <c r="F790" s="337"/>
      <c r="G790" s="572"/>
    </row>
    <row r="791" spans="1:7" x14ac:dyDescent="0.2">
      <c r="A791" s="550">
        <v>42684</v>
      </c>
      <c r="B791" s="134" t="str">
        <f>Aaron!$G$2</f>
        <v>Exeter</v>
      </c>
      <c r="C791" s="572" t="s">
        <v>2585</v>
      </c>
      <c r="D791" s="147" t="s">
        <v>2922</v>
      </c>
      <c r="E791" s="556">
        <v>-1092000</v>
      </c>
      <c r="F791" s="337"/>
      <c r="G791" s="572"/>
    </row>
    <row r="792" spans="1:7" x14ac:dyDescent="0.2">
      <c r="A792" s="550">
        <v>42684</v>
      </c>
      <c r="B792" s="134" t="str">
        <f>Aaron!$G$2</f>
        <v>Exeter</v>
      </c>
      <c r="C792" s="572" t="s">
        <v>2576</v>
      </c>
      <c r="D792" s="147" t="s">
        <v>2922</v>
      </c>
      <c r="E792" s="556">
        <v>-1200000</v>
      </c>
      <c r="F792" s="337"/>
      <c r="G792" s="572"/>
    </row>
    <row r="793" spans="1:7" x14ac:dyDescent="0.2">
      <c r="A793" s="550">
        <v>42684</v>
      </c>
      <c r="B793" s="134" t="str">
        <f>Cobb!$A$2</f>
        <v>Greenville</v>
      </c>
      <c r="C793" s="572" t="s">
        <v>2810</v>
      </c>
      <c r="D793" s="147" t="s">
        <v>2922</v>
      </c>
      <c r="E793" s="556">
        <v>-988000</v>
      </c>
      <c r="F793" s="337"/>
      <c r="G793" s="572"/>
    </row>
    <row r="794" spans="1:7" x14ac:dyDescent="0.2">
      <c r="A794" s="550">
        <v>42684</v>
      </c>
      <c r="B794" s="134" t="str">
        <f>Cobb!$A$2</f>
        <v>Greenville</v>
      </c>
      <c r="C794" s="572" t="s">
        <v>2230</v>
      </c>
      <c r="D794" s="147" t="s">
        <v>2922</v>
      </c>
      <c r="E794" s="556">
        <v>-1080000</v>
      </c>
      <c r="F794" s="337"/>
      <c r="G794" s="572"/>
    </row>
    <row r="795" spans="1:7" x14ac:dyDescent="0.2">
      <c r="A795" s="550">
        <v>42684</v>
      </c>
      <c r="B795" s="134" t="str">
        <f>Ruth!$M$2</f>
        <v>Hoboken</v>
      </c>
      <c r="C795" s="572" t="s">
        <v>2910</v>
      </c>
      <c r="D795" s="147" t="s">
        <v>2922</v>
      </c>
      <c r="E795" s="556">
        <v>-2800000</v>
      </c>
      <c r="F795" s="337"/>
      <c r="G795" s="572"/>
    </row>
    <row r="796" spans="1:7" x14ac:dyDescent="0.2">
      <c r="A796" s="550">
        <v>42684</v>
      </c>
      <c r="B796" s="134" t="str">
        <f>Ruth!$M$2</f>
        <v>Hoboken</v>
      </c>
      <c r="C796" s="572" t="s">
        <v>2439</v>
      </c>
      <c r="D796" s="147" t="s">
        <v>2922</v>
      </c>
      <c r="E796" s="556">
        <v>-840000</v>
      </c>
      <c r="F796" s="337"/>
      <c r="G796" s="572"/>
    </row>
    <row r="797" spans="1:7" x14ac:dyDescent="0.2">
      <c r="A797" s="550">
        <v>42684</v>
      </c>
      <c r="B797" s="427" t="str">
        <f>Ruth!$M$2</f>
        <v>Hoboken</v>
      </c>
      <c r="C797" s="572" t="s">
        <v>2441</v>
      </c>
      <c r="D797" s="147" t="s">
        <v>2922</v>
      </c>
      <c r="E797" s="556">
        <v>-600000</v>
      </c>
      <c r="F797" s="337"/>
      <c r="G797" s="572"/>
    </row>
    <row r="798" spans="1:7" x14ac:dyDescent="0.2">
      <c r="A798" s="550">
        <v>42684</v>
      </c>
      <c r="B798" s="134" t="str">
        <f>Ruth!$M$2</f>
        <v>Hoboken</v>
      </c>
      <c r="C798" s="572" t="s">
        <v>2462</v>
      </c>
      <c r="D798" s="147" t="s">
        <v>2922</v>
      </c>
      <c r="E798" s="556">
        <v>-600000</v>
      </c>
      <c r="F798" s="337"/>
      <c r="G798" s="572"/>
    </row>
    <row r="799" spans="1:7" x14ac:dyDescent="0.2">
      <c r="A799" s="550">
        <v>42684</v>
      </c>
      <c r="B799" s="134" t="str">
        <f>Ruth!$M$2</f>
        <v>Hoboken</v>
      </c>
      <c r="C799" s="572" t="s">
        <v>2453</v>
      </c>
      <c r="D799" s="147" t="s">
        <v>2922</v>
      </c>
      <c r="E799" s="556">
        <v>-3093750</v>
      </c>
      <c r="F799" s="337"/>
      <c r="G799" s="572"/>
    </row>
    <row r="800" spans="1:7" x14ac:dyDescent="0.2">
      <c r="A800" s="550">
        <v>42684</v>
      </c>
      <c r="B800" s="134" t="str">
        <f>Ruth!$M$2</f>
        <v>Hoboken</v>
      </c>
      <c r="C800" s="572" t="s">
        <v>2445</v>
      </c>
      <c r="D800" s="147" t="s">
        <v>2922</v>
      </c>
      <c r="E800" s="556">
        <v>-1852500</v>
      </c>
      <c r="F800" s="337"/>
      <c r="G800" s="572"/>
    </row>
    <row r="801" spans="1:7" x14ac:dyDescent="0.2">
      <c r="A801" s="550">
        <v>42684</v>
      </c>
      <c r="B801" s="572" t="str">
        <f>Mays!$Y$2</f>
        <v>Los Angeles</v>
      </c>
      <c r="C801" s="572" t="s">
        <v>2862</v>
      </c>
      <c r="D801" s="147" t="s">
        <v>2922</v>
      </c>
      <c r="E801" s="556">
        <v>-1080000</v>
      </c>
      <c r="F801" s="337"/>
      <c r="G801" s="572"/>
    </row>
    <row r="802" spans="1:7" x14ac:dyDescent="0.2">
      <c r="A802" s="550">
        <v>42684</v>
      </c>
      <c r="B802" s="572" t="str">
        <f>Mays!$Y$2</f>
        <v>Los Angeles</v>
      </c>
      <c r="C802" s="572" t="s">
        <v>2875</v>
      </c>
      <c r="D802" s="147" t="s">
        <v>2922</v>
      </c>
      <c r="E802" s="556">
        <v>-840000</v>
      </c>
      <c r="F802" s="337"/>
      <c r="G802" s="572"/>
    </row>
    <row r="803" spans="1:7" x14ac:dyDescent="0.2">
      <c r="A803" s="550">
        <v>42684</v>
      </c>
      <c r="B803" s="572" t="str">
        <f>Mays!$Y$2</f>
        <v>Los Angeles</v>
      </c>
      <c r="C803" s="572" t="s">
        <v>2854</v>
      </c>
      <c r="D803" s="147" t="s">
        <v>2922</v>
      </c>
      <c r="E803" s="556">
        <v>-3753750</v>
      </c>
      <c r="F803" s="337"/>
      <c r="G803" s="572"/>
    </row>
    <row r="804" spans="1:7" x14ac:dyDescent="0.2">
      <c r="A804" s="550">
        <v>42684</v>
      </c>
      <c r="B804" s="134" t="str">
        <f>Cobb!$M$2</f>
        <v>Mansfield</v>
      </c>
      <c r="C804" s="572" t="s">
        <v>2912</v>
      </c>
      <c r="D804" s="147" t="s">
        <v>2922</v>
      </c>
      <c r="E804" s="556">
        <v>-2800000</v>
      </c>
      <c r="F804" s="337"/>
      <c r="G804" s="572"/>
    </row>
    <row r="805" spans="1:7" x14ac:dyDescent="0.2">
      <c r="A805" s="550">
        <v>42684</v>
      </c>
      <c r="B805" s="134" t="s">
        <v>566</v>
      </c>
      <c r="C805" s="572" t="s">
        <v>2273</v>
      </c>
      <c r="D805" s="147" t="s">
        <v>2922</v>
      </c>
      <c r="E805" s="556">
        <v>-1512000</v>
      </c>
      <c r="F805" s="430" t="s">
        <v>3990</v>
      </c>
      <c r="G805" s="572"/>
    </row>
    <row r="806" spans="1:7" x14ac:dyDescent="0.2">
      <c r="A806" s="550">
        <v>42684</v>
      </c>
      <c r="B806" s="134" t="str">
        <f>Cobb!$M$2</f>
        <v>Mansfield</v>
      </c>
      <c r="C806" s="572" t="s">
        <v>2302</v>
      </c>
      <c r="D806" s="147" t="s">
        <v>2922</v>
      </c>
      <c r="E806" s="556">
        <v>-3192000</v>
      </c>
      <c r="F806" s="337"/>
      <c r="G806" s="572"/>
    </row>
    <row r="807" spans="1:7" x14ac:dyDescent="0.2">
      <c r="A807" s="550">
        <v>42684</v>
      </c>
      <c r="B807" s="572" t="str">
        <f>Aaron!$A$2</f>
        <v>Middlesex</v>
      </c>
      <c r="C807" s="572" t="s">
        <v>2549</v>
      </c>
      <c r="D807" s="147" t="s">
        <v>2922</v>
      </c>
      <c r="E807" s="556">
        <v>-760000</v>
      </c>
      <c r="F807" s="337"/>
      <c r="G807" s="572"/>
    </row>
    <row r="808" spans="1:7" x14ac:dyDescent="0.2">
      <c r="A808" s="550">
        <v>42684</v>
      </c>
      <c r="B808" s="572" t="str">
        <f>Aaron!$A$2</f>
        <v>Middlesex</v>
      </c>
      <c r="C808" s="572" t="s">
        <v>2551</v>
      </c>
      <c r="D808" s="147" t="s">
        <v>2922</v>
      </c>
      <c r="E808" s="556">
        <v>-1000000</v>
      </c>
      <c r="F808" s="337"/>
      <c r="G808" s="572"/>
    </row>
    <row r="809" spans="1:7" x14ac:dyDescent="0.2">
      <c r="A809" s="550">
        <v>42684</v>
      </c>
      <c r="B809" s="572" t="str">
        <f>Aaron!$A$2</f>
        <v>Middlesex</v>
      </c>
      <c r="C809" s="572" t="s">
        <v>2558</v>
      </c>
      <c r="D809" s="147" t="s">
        <v>2922</v>
      </c>
      <c r="E809" s="556">
        <v>-1000000</v>
      </c>
      <c r="F809" s="337"/>
      <c r="G809" s="572"/>
    </row>
    <row r="810" spans="1:7" x14ac:dyDescent="0.2">
      <c r="A810" s="550">
        <v>42684</v>
      </c>
      <c r="B810" s="572" t="str">
        <f>Aaron!$A$2</f>
        <v>Middlesex</v>
      </c>
      <c r="C810" s="572" t="s">
        <v>2575</v>
      </c>
      <c r="D810" s="147" t="s">
        <v>2922</v>
      </c>
      <c r="E810" s="556">
        <v>-1080000</v>
      </c>
      <c r="F810" s="337"/>
      <c r="G810" s="572"/>
    </row>
    <row r="811" spans="1:7" x14ac:dyDescent="0.2">
      <c r="A811" s="550">
        <v>42684</v>
      </c>
      <c r="B811" s="572" t="str">
        <f>Aaron!$A$2</f>
        <v>Middlesex</v>
      </c>
      <c r="C811" s="572" t="s">
        <v>2566</v>
      </c>
      <c r="D811" s="147" t="s">
        <v>2922</v>
      </c>
      <c r="E811" s="556">
        <v>-2100000</v>
      </c>
      <c r="F811" s="337"/>
      <c r="G811" s="572"/>
    </row>
    <row r="812" spans="1:7" x14ac:dyDescent="0.2">
      <c r="A812" s="550">
        <v>42684</v>
      </c>
      <c r="B812" s="572" t="str">
        <f>Aaron!$A$2</f>
        <v>Middlesex</v>
      </c>
      <c r="C812" s="572" t="s">
        <v>2574</v>
      </c>
      <c r="D812" s="147" t="s">
        <v>2922</v>
      </c>
      <c r="E812" s="556">
        <v>-2343750</v>
      </c>
      <c r="F812" s="337"/>
      <c r="G812" s="572"/>
    </row>
    <row r="813" spans="1:7" x14ac:dyDescent="0.2">
      <c r="A813" s="550">
        <v>42684</v>
      </c>
      <c r="B813" s="572" t="str">
        <f>Mays!$M$2</f>
        <v>Mudville</v>
      </c>
      <c r="C813" s="572" t="s">
        <v>2789</v>
      </c>
      <c r="D813" s="147" t="s">
        <v>2922</v>
      </c>
      <c r="E813" s="556">
        <v>-760000</v>
      </c>
      <c r="F813" s="337"/>
      <c r="G813" s="572"/>
    </row>
    <row r="814" spans="1:7" x14ac:dyDescent="0.2">
      <c r="A814" s="550">
        <v>42684</v>
      </c>
      <c r="B814" s="359" t="str">
        <f>Mays!$M$2</f>
        <v>Mudville</v>
      </c>
      <c r="C814" s="572" t="s">
        <v>2790</v>
      </c>
      <c r="D814" s="147" t="s">
        <v>2922</v>
      </c>
      <c r="E814" s="556">
        <v>-600000</v>
      </c>
      <c r="F814" s="337"/>
      <c r="G814" s="572"/>
    </row>
    <row r="815" spans="1:7" x14ac:dyDescent="0.2">
      <c r="A815" s="550">
        <v>42684</v>
      </c>
      <c r="B815" s="359" t="str">
        <f>Mays!$M$2</f>
        <v>Mudville</v>
      </c>
      <c r="C815" s="572" t="s">
        <v>2795</v>
      </c>
      <c r="D815" s="147" t="s">
        <v>2922</v>
      </c>
      <c r="E815" s="556">
        <v>-600000</v>
      </c>
      <c r="F815" s="337"/>
      <c r="G815" s="572"/>
    </row>
    <row r="816" spans="1:7" x14ac:dyDescent="0.2">
      <c r="A816" s="550">
        <v>42684</v>
      </c>
      <c r="B816" s="134" t="s">
        <v>530</v>
      </c>
      <c r="C816" s="572" t="s">
        <v>2814</v>
      </c>
      <c r="D816" s="147" t="s">
        <v>2922</v>
      </c>
      <c r="E816" s="556">
        <v>-1710000</v>
      </c>
      <c r="F816" s="430" t="s">
        <v>4004</v>
      </c>
      <c r="G816" s="572"/>
    </row>
    <row r="817" spans="1:7" x14ac:dyDescent="0.2">
      <c r="A817" s="550">
        <v>42684</v>
      </c>
      <c r="B817" s="572" t="str">
        <f>Mays!$M$2</f>
        <v>Mudville</v>
      </c>
      <c r="C817" s="572" t="s">
        <v>2794</v>
      </c>
      <c r="D817" s="147" t="s">
        <v>2922</v>
      </c>
      <c r="E817" s="556">
        <v>-1625000</v>
      </c>
      <c r="F817" s="337"/>
      <c r="G817" s="572"/>
    </row>
    <row r="818" spans="1:7" x14ac:dyDescent="0.2">
      <c r="A818" s="550">
        <v>42684</v>
      </c>
      <c r="B818" s="572" t="str">
        <f>Mays!$M$2</f>
        <v>Mudville</v>
      </c>
      <c r="C818" s="572" t="s">
        <v>2815</v>
      </c>
      <c r="D818" s="147" t="s">
        <v>2922</v>
      </c>
      <c r="E818" s="556">
        <v>-1235000</v>
      </c>
      <c r="F818" s="337"/>
      <c r="G818" s="572"/>
    </row>
    <row r="819" spans="1:7" x14ac:dyDescent="0.2">
      <c r="A819" s="550">
        <v>42684</v>
      </c>
      <c r="B819" s="268" t="str">
        <f>Mays!$M$2</f>
        <v>Mudville</v>
      </c>
      <c r="C819" s="572" t="s">
        <v>2807</v>
      </c>
      <c r="D819" s="147" t="s">
        <v>2922</v>
      </c>
      <c r="E819" s="556">
        <v>-1218750</v>
      </c>
      <c r="F819" s="337"/>
      <c r="G819" s="572"/>
    </row>
    <row r="820" spans="1:7" x14ac:dyDescent="0.2">
      <c r="A820" s="550">
        <v>42684</v>
      </c>
      <c r="B820" s="268" t="str">
        <f>Ruth!$S$2</f>
        <v>New York</v>
      </c>
      <c r="C820" s="572" t="s">
        <v>2909</v>
      </c>
      <c r="D820" s="147" t="s">
        <v>2922</v>
      </c>
      <c r="E820" s="556">
        <v>-2800000</v>
      </c>
      <c r="F820" s="337"/>
      <c r="G820" s="572"/>
    </row>
    <row r="821" spans="1:7" x14ac:dyDescent="0.2">
      <c r="A821" s="550">
        <v>42684</v>
      </c>
      <c r="B821" s="359" t="str">
        <f>Ruth!$S$2</f>
        <v>New York</v>
      </c>
      <c r="C821" s="572" t="s">
        <v>2921</v>
      </c>
      <c r="D821" s="147" t="s">
        <v>2922</v>
      </c>
      <c r="E821" s="556">
        <v>-2800000</v>
      </c>
      <c r="F821" s="337"/>
      <c r="G821" s="572"/>
    </row>
    <row r="822" spans="1:7" x14ac:dyDescent="0.2">
      <c r="A822" s="550">
        <v>42684</v>
      </c>
      <c r="B822" s="572" t="str">
        <f>Ruth!$S$2</f>
        <v>New York</v>
      </c>
      <c r="C822" s="572" t="s">
        <v>2485</v>
      </c>
      <c r="D822" s="147" t="s">
        <v>2922</v>
      </c>
      <c r="E822" s="556">
        <v>-840000</v>
      </c>
      <c r="F822" s="337"/>
      <c r="G822" s="572"/>
    </row>
    <row r="823" spans="1:7" x14ac:dyDescent="0.2">
      <c r="A823" s="550">
        <v>42684</v>
      </c>
      <c r="B823" s="572" t="str">
        <f>Mays!$G$2</f>
        <v>Palo Alto</v>
      </c>
      <c r="C823" s="572" t="s">
        <v>2760</v>
      </c>
      <c r="D823" s="147" t="s">
        <v>2922</v>
      </c>
      <c r="E823" s="556">
        <v>-840000</v>
      </c>
      <c r="F823" s="337"/>
      <c r="G823" s="572"/>
    </row>
    <row r="824" spans="1:7" x14ac:dyDescent="0.2">
      <c r="A824" s="550">
        <v>42684</v>
      </c>
      <c r="B824" s="572" t="str">
        <f>Mays!$G$2</f>
        <v>Palo Alto</v>
      </c>
      <c r="C824" s="572" t="s">
        <v>2765</v>
      </c>
      <c r="D824" s="147" t="s">
        <v>2922</v>
      </c>
      <c r="E824" s="556">
        <v>-600000</v>
      </c>
      <c r="F824" s="337"/>
      <c r="G824" s="572"/>
    </row>
    <row r="825" spans="1:7" x14ac:dyDescent="0.2">
      <c r="A825" s="550">
        <v>42684</v>
      </c>
      <c r="B825" s="439" t="s">
        <v>1479</v>
      </c>
      <c r="C825" s="572" t="s">
        <v>2781</v>
      </c>
      <c r="D825" s="147" t="s">
        <v>2922</v>
      </c>
      <c r="E825" s="556">
        <v>-1350000</v>
      </c>
      <c r="F825" s="430" t="s">
        <v>4004</v>
      </c>
      <c r="G825" s="572"/>
    </row>
    <row r="826" spans="1:7" x14ac:dyDescent="0.2">
      <c r="A826" s="550">
        <v>42684</v>
      </c>
      <c r="B826" s="572" t="str">
        <f>Mays!$G$2</f>
        <v>Palo Alto</v>
      </c>
      <c r="C826" s="572" t="s">
        <v>2773</v>
      </c>
      <c r="D826" s="147" t="s">
        <v>2922</v>
      </c>
      <c r="E826" s="556">
        <v>-2275000</v>
      </c>
      <c r="F826" s="337"/>
      <c r="G826" s="572"/>
    </row>
    <row r="827" spans="1:7" x14ac:dyDescent="0.2">
      <c r="A827" s="550">
        <v>42684</v>
      </c>
      <c r="B827" s="572" t="s">
        <v>1290</v>
      </c>
      <c r="C827" s="572" t="s">
        <v>2709</v>
      </c>
      <c r="D827" s="147" t="s">
        <v>2922</v>
      </c>
      <c r="E827" s="556">
        <v>-600000</v>
      </c>
      <c r="F827" s="337"/>
      <c r="G827" s="572"/>
    </row>
    <row r="828" spans="1:7" x14ac:dyDescent="0.2">
      <c r="A828" s="550">
        <v>42684</v>
      </c>
      <c r="B828" s="572" t="s">
        <v>1290</v>
      </c>
      <c r="C828" s="572" t="s">
        <v>2712</v>
      </c>
      <c r="D828" s="147" t="s">
        <v>2922</v>
      </c>
      <c r="E828" s="556">
        <v>-840000</v>
      </c>
      <c r="F828" s="337"/>
      <c r="G828" s="572"/>
    </row>
    <row r="829" spans="1:7" x14ac:dyDescent="0.2">
      <c r="A829" s="550">
        <v>42684</v>
      </c>
      <c r="B829" s="134" t="str">
        <f>Ruth!$A$2</f>
        <v>Plum Island</v>
      </c>
      <c r="C829" s="572" t="s">
        <v>2394</v>
      </c>
      <c r="D829" s="147" t="s">
        <v>2922</v>
      </c>
      <c r="E829" s="556">
        <v>-1080000</v>
      </c>
      <c r="F829" s="337"/>
      <c r="G829" s="572"/>
    </row>
    <row r="830" spans="1:7" x14ac:dyDescent="0.2">
      <c r="A830" s="550">
        <v>42684</v>
      </c>
      <c r="B830" s="134" t="str">
        <f>Ruth!$A$2</f>
        <v>Plum Island</v>
      </c>
      <c r="C830" s="572" t="s">
        <v>2411</v>
      </c>
      <c r="D830" s="147" t="s">
        <v>2922</v>
      </c>
      <c r="E830" s="556">
        <v>-600000</v>
      </c>
      <c r="F830" s="337"/>
      <c r="G830" s="572"/>
    </row>
    <row r="831" spans="1:7" x14ac:dyDescent="0.2">
      <c r="A831" s="550">
        <v>42684</v>
      </c>
      <c r="B831" s="134" t="str">
        <f>Ruth!$A$2</f>
        <v>Plum Island</v>
      </c>
      <c r="C831" s="572" t="s">
        <v>2403</v>
      </c>
      <c r="D831" s="147" t="s">
        <v>2922</v>
      </c>
      <c r="E831" s="556">
        <v>-1512000</v>
      </c>
      <c r="F831" s="337"/>
      <c r="G831" s="572"/>
    </row>
    <row r="832" spans="1:7" x14ac:dyDescent="0.2">
      <c r="A832" s="550">
        <v>42684</v>
      </c>
      <c r="B832" s="134" t="str">
        <f>Ruth!$A$2</f>
        <v>Plum Island</v>
      </c>
      <c r="C832" s="572" t="s">
        <v>2391</v>
      </c>
      <c r="D832" s="147" t="s">
        <v>2922</v>
      </c>
      <c r="E832" s="556">
        <v>-1512000</v>
      </c>
      <c r="F832" s="337"/>
      <c r="G832" s="572"/>
    </row>
    <row r="833" spans="1:7" x14ac:dyDescent="0.2">
      <c r="A833" s="550">
        <v>42684</v>
      </c>
      <c r="B833" s="134" t="str">
        <f>Ruth!$A$2</f>
        <v>Plum Island</v>
      </c>
      <c r="C833" s="572" t="s">
        <v>2407</v>
      </c>
      <c r="D833" s="147" t="s">
        <v>2922</v>
      </c>
      <c r="E833" s="556">
        <v>-780000</v>
      </c>
      <c r="F833" s="337"/>
      <c r="G833" s="572"/>
    </row>
    <row r="834" spans="1:7" x14ac:dyDescent="0.2">
      <c r="A834" s="550">
        <v>42684</v>
      </c>
      <c r="B834" s="134" t="str">
        <f>Ruth!$A$2</f>
        <v>Plum Island</v>
      </c>
      <c r="C834" s="572" t="s">
        <v>2396</v>
      </c>
      <c r="D834" s="147" t="s">
        <v>2922</v>
      </c>
      <c r="E834" s="556">
        <v>-1200000</v>
      </c>
      <c r="F834" s="337"/>
      <c r="G834" s="572"/>
    </row>
    <row r="835" spans="1:7" x14ac:dyDescent="0.2">
      <c r="A835" s="550">
        <v>42684</v>
      </c>
      <c r="B835" s="134" t="str">
        <f>Ruth!$A$2</f>
        <v>Plum Island</v>
      </c>
      <c r="C835" s="572" t="s">
        <v>2405</v>
      </c>
      <c r="D835" s="147" t="s">
        <v>2922</v>
      </c>
      <c r="E835" s="556">
        <v>-1482000</v>
      </c>
      <c r="F835" s="337"/>
      <c r="G835" s="572"/>
    </row>
    <row r="836" spans="1:7" x14ac:dyDescent="0.2">
      <c r="A836" s="550">
        <v>42684</v>
      </c>
      <c r="B836" s="572" t="str">
        <f>Cobb!$Y$2</f>
        <v>Gateway</v>
      </c>
      <c r="C836" s="572" t="s">
        <v>2345</v>
      </c>
      <c r="D836" s="147" t="s">
        <v>2922</v>
      </c>
      <c r="E836" s="556">
        <v>-600000</v>
      </c>
      <c r="F836" s="337"/>
      <c r="G836" s="572"/>
    </row>
    <row r="837" spans="1:7" x14ac:dyDescent="0.2">
      <c r="A837" s="550">
        <v>42684</v>
      </c>
      <c r="B837" s="268" t="str">
        <f>Cobb!$Y$2</f>
        <v>Gateway</v>
      </c>
      <c r="C837" s="572" t="s">
        <v>2350</v>
      </c>
      <c r="D837" s="147" t="s">
        <v>2922</v>
      </c>
      <c r="E837" s="556">
        <v>-840000</v>
      </c>
      <c r="F837" s="337"/>
      <c r="G837" s="572"/>
    </row>
    <row r="838" spans="1:7" x14ac:dyDescent="0.2">
      <c r="A838" s="550">
        <v>42684</v>
      </c>
      <c r="B838" s="572" t="str">
        <f>Cobb!$Y$2</f>
        <v>Gateway</v>
      </c>
      <c r="C838" s="572" t="s">
        <v>2338</v>
      </c>
      <c r="D838" s="147" t="s">
        <v>2922</v>
      </c>
      <c r="E838" s="556">
        <v>-840000</v>
      </c>
      <c r="F838" s="337"/>
      <c r="G838" s="572"/>
    </row>
    <row r="839" spans="1:7" x14ac:dyDescent="0.2">
      <c r="A839" s="550">
        <v>42684</v>
      </c>
      <c r="B839" s="572" t="str">
        <f>Cobb!$Y$2</f>
        <v>Gateway</v>
      </c>
      <c r="C839" s="572" t="s">
        <v>2340</v>
      </c>
      <c r="D839" s="147" t="s">
        <v>2922</v>
      </c>
      <c r="E839" s="556">
        <v>-600000</v>
      </c>
      <c r="F839" s="337"/>
      <c r="G839" s="572"/>
    </row>
    <row r="840" spans="1:7" x14ac:dyDescent="0.2">
      <c r="A840" s="550">
        <v>42684</v>
      </c>
      <c r="B840" s="268" t="str">
        <f>Cobb!$Y$2</f>
        <v>Gateway</v>
      </c>
      <c r="C840" s="572" t="s">
        <v>2351</v>
      </c>
      <c r="D840" s="147" t="s">
        <v>2922</v>
      </c>
      <c r="E840" s="556">
        <v>-1767000</v>
      </c>
      <c r="F840" s="337"/>
      <c r="G840" s="572"/>
    </row>
    <row r="841" spans="1:7" x14ac:dyDescent="0.2">
      <c r="A841" s="550">
        <v>42684</v>
      </c>
      <c r="B841" s="572" t="str">
        <f>Cobb!$Y$2</f>
        <v>Gateway</v>
      </c>
      <c r="C841" s="572" t="s">
        <v>2359</v>
      </c>
      <c r="D841" s="147" t="s">
        <v>2922</v>
      </c>
      <c r="E841" s="556">
        <v>-2736000</v>
      </c>
      <c r="F841" s="337"/>
      <c r="G841" s="572"/>
    </row>
    <row r="842" spans="1:7" x14ac:dyDescent="0.2">
      <c r="A842" s="550">
        <v>42684</v>
      </c>
      <c r="B842" s="572" t="str">
        <f>Ruth!$Y$2</f>
        <v>Rock Island</v>
      </c>
      <c r="C842" s="572" t="s">
        <v>2911</v>
      </c>
      <c r="D842" s="147" t="s">
        <v>2922</v>
      </c>
      <c r="E842" s="556">
        <v>-2800000</v>
      </c>
      <c r="F842" s="337"/>
      <c r="G842" s="572"/>
    </row>
    <row r="843" spans="1:7" x14ac:dyDescent="0.2">
      <c r="A843" s="550">
        <v>42684</v>
      </c>
      <c r="B843" s="572" t="str">
        <f>Ruth!$Y$2</f>
        <v>Rock Island</v>
      </c>
      <c r="C843" s="572" t="s">
        <v>2916</v>
      </c>
      <c r="D843" s="147" t="s">
        <v>2922</v>
      </c>
      <c r="E843" s="556">
        <v>-2800000</v>
      </c>
      <c r="F843" s="337"/>
      <c r="G843" s="572"/>
    </row>
    <row r="844" spans="1:7" x14ac:dyDescent="0.2">
      <c r="A844" s="550">
        <v>42684</v>
      </c>
      <c r="B844" s="572" t="str">
        <f>Ruth!$Y$2</f>
        <v>Rock Island</v>
      </c>
      <c r="C844" s="572" t="s">
        <v>2515</v>
      </c>
      <c r="D844" s="147" t="s">
        <v>2922</v>
      </c>
      <c r="E844" s="556">
        <v>-840000</v>
      </c>
      <c r="F844" s="337"/>
      <c r="G844" s="572"/>
    </row>
    <row r="845" spans="1:7" x14ac:dyDescent="0.2">
      <c r="A845" s="550">
        <v>42684</v>
      </c>
      <c r="B845" s="572" t="str">
        <f>Ruth!$Y$2</f>
        <v>Rock Island</v>
      </c>
      <c r="C845" s="572" t="s">
        <v>2505</v>
      </c>
      <c r="D845" s="147" t="s">
        <v>2922</v>
      </c>
      <c r="E845" s="556">
        <v>-1080000</v>
      </c>
      <c r="F845" s="337"/>
      <c r="G845" s="572"/>
    </row>
    <row r="846" spans="1:7" x14ac:dyDescent="0.2">
      <c r="A846" s="550">
        <v>42684</v>
      </c>
      <c r="B846" s="134" t="s">
        <v>1872</v>
      </c>
      <c r="C846" s="572" t="s">
        <v>2683</v>
      </c>
      <c r="D846" s="147" t="s">
        <v>2922</v>
      </c>
      <c r="E846" s="556">
        <v>-760000</v>
      </c>
      <c r="F846" s="430" t="s">
        <v>3432</v>
      </c>
      <c r="G846" s="572"/>
    </row>
    <row r="847" spans="1:7" x14ac:dyDescent="0.2">
      <c r="A847" s="550">
        <v>42684</v>
      </c>
      <c r="B847" s="572" t="str">
        <f>Ruth!$Y$2</f>
        <v>Rock Island</v>
      </c>
      <c r="C847" s="572" t="s">
        <v>2504</v>
      </c>
      <c r="D847" s="147" t="s">
        <v>2922</v>
      </c>
      <c r="E847" s="556">
        <v>-1200000</v>
      </c>
      <c r="F847" s="337"/>
      <c r="G847" s="572"/>
    </row>
    <row r="848" spans="1:7" x14ac:dyDescent="0.2">
      <c r="A848" s="550">
        <v>42684</v>
      </c>
      <c r="B848" s="572" t="str">
        <f>Aaron!$S$2</f>
        <v>San Jose</v>
      </c>
      <c r="C848" s="572" t="s">
        <v>2915</v>
      </c>
      <c r="D848" s="147" t="s">
        <v>2922</v>
      </c>
      <c r="E848" s="556">
        <v>-2800000</v>
      </c>
      <c r="F848" s="337"/>
      <c r="G848" s="572"/>
    </row>
    <row r="849" spans="1:7" x14ac:dyDescent="0.2">
      <c r="A849" s="550">
        <v>42684</v>
      </c>
      <c r="B849" s="427" t="s">
        <v>456</v>
      </c>
      <c r="C849" s="572" t="s">
        <v>2263</v>
      </c>
      <c r="D849" s="147" t="s">
        <v>2922</v>
      </c>
      <c r="E849" s="556">
        <v>-760000</v>
      </c>
      <c r="F849" s="430" t="s">
        <v>3438</v>
      </c>
      <c r="G849" s="572"/>
    </row>
    <row r="850" spans="1:7" x14ac:dyDescent="0.2">
      <c r="A850" s="550">
        <v>42684</v>
      </c>
      <c r="B850" s="572" t="str">
        <f>Aaron!$S$2</f>
        <v>San Jose</v>
      </c>
      <c r="C850" s="572" t="s">
        <v>2648</v>
      </c>
      <c r="D850" s="147" t="s">
        <v>2922</v>
      </c>
      <c r="E850" s="556">
        <v>-780000</v>
      </c>
      <c r="F850" s="337"/>
      <c r="G850" s="572"/>
    </row>
    <row r="851" spans="1:7" x14ac:dyDescent="0.2">
      <c r="A851" s="550">
        <v>42684</v>
      </c>
      <c r="B851" s="572" t="str">
        <f>Aaron!$S$2</f>
        <v>San Jose</v>
      </c>
      <c r="C851" s="572" t="s">
        <v>2650</v>
      </c>
      <c r="D851" s="147" t="s">
        <v>2922</v>
      </c>
      <c r="E851" s="556">
        <v>-960000</v>
      </c>
      <c r="F851" s="337"/>
      <c r="G851" s="572"/>
    </row>
    <row r="852" spans="1:7" x14ac:dyDescent="0.2">
      <c r="A852" s="550">
        <v>42684</v>
      </c>
      <c r="B852" s="572" t="str">
        <f>Aaron!$S$2</f>
        <v>San Jose</v>
      </c>
      <c r="C852" s="572" t="s">
        <v>2629</v>
      </c>
      <c r="D852" s="147" t="s">
        <v>2922</v>
      </c>
      <c r="E852" s="556">
        <v>-3150000</v>
      </c>
      <c r="F852" s="337"/>
      <c r="G852" s="572"/>
    </row>
    <row r="853" spans="1:7" x14ac:dyDescent="0.2">
      <c r="A853" s="550">
        <v>42684</v>
      </c>
      <c r="B853" s="572" t="str">
        <f>Aaron!$S$2</f>
        <v>San Jose</v>
      </c>
      <c r="C853" s="572" t="s">
        <v>2644</v>
      </c>
      <c r="D853" s="147" t="s">
        <v>2922</v>
      </c>
      <c r="E853" s="556">
        <v>-2205000</v>
      </c>
      <c r="F853" s="337"/>
      <c r="G853" s="572"/>
    </row>
    <row r="854" spans="1:7" x14ac:dyDescent="0.2">
      <c r="A854" s="550">
        <v>42684</v>
      </c>
      <c r="B854" s="572" t="str">
        <f>Aaron!$S$2</f>
        <v>San Jose</v>
      </c>
      <c r="C854" s="572" t="s">
        <v>2651</v>
      </c>
      <c r="D854" s="147" t="s">
        <v>2922</v>
      </c>
      <c r="E854" s="556">
        <v>-1911000</v>
      </c>
      <c r="F854" s="337"/>
      <c r="G854" s="572"/>
    </row>
    <row r="855" spans="1:7" x14ac:dyDescent="0.2">
      <c r="A855" s="550">
        <v>42684</v>
      </c>
      <c r="B855" s="572" t="str">
        <f>Mays!$S$2</f>
        <v>Thunder Bay</v>
      </c>
      <c r="C855" s="572" t="s">
        <v>2831</v>
      </c>
      <c r="D855" s="147" t="s">
        <v>2922</v>
      </c>
      <c r="E855" s="556">
        <v>-760000</v>
      </c>
      <c r="F855" s="337"/>
      <c r="G855" s="572"/>
    </row>
    <row r="856" spans="1:7" x14ac:dyDescent="0.2">
      <c r="A856" s="550">
        <v>42684</v>
      </c>
      <c r="B856" s="572" t="str">
        <f>Mays!$S$2</f>
        <v>Thunder Bay</v>
      </c>
      <c r="C856" s="572" t="s">
        <v>2841</v>
      </c>
      <c r="D856" s="147" t="s">
        <v>2922</v>
      </c>
      <c r="E856" s="556">
        <v>-600000</v>
      </c>
      <c r="F856" s="337"/>
      <c r="G856" s="572"/>
    </row>
    <row r="857" spans="1:7" x14ac:dyDescent="0.2">
      <c r="A857" s="550">
        <v>42684</v>
      </c>
      <c r="B857" s="572" t="str">
        <f>Mays!$S$2</f>
        <v>Thunder Bay</v>
      </c>
      <c r="C857" s="572" t="s">
        <v>2828</v>
      </c>
      <c r="D857" s="147" t="s">
        <v>2922</v>
      </c>
      <c r="E857" s="556">
        <v>-600000</v>
      </c>
      <c r="F857" s="337"/>
      <c r="G857" s="572"/>
    </row>
    <row r="858" spans="1:7" x14ac:dyDescent="0.2">
      <c r="A858" s="550">
        <v>42684</v>
      </c>
      <c r="B858" s="572" t="str">
        <f>Mays!$S$2</f>
        <v>Thunder Bay</v>
      </c>
      <c r="C858" s="572" t="s">
        <v>2829</v>
      </c>
      <c r="D858" s="147" t="s">
        <v>2922</v>
      </c>
      <c r="E858" s="556">
        <v>-840000</v>
      </c>
      <c r="F858" s="337"/>
      <c r="G858" s="572"/>
    </row>
    <row r="859" spans="1:7" x14ac:dyDescent="0.2">
      <c r="A859" s="550">
        <v>42684</v>
      </c>
      <c r="B859" s="572" t="str">
        <f>Mays!$S$2</f>
        <v>Thunder Bay</v>
      </c>
      <c r="C859" s="572" t="s">
        <v>2834</v>
      </c>
      <c r="D859" s="147" t="s">
        <v>2922</v>
      </c>
      <c r="E859" s="556">
        <v>-2400000</v>
      </c>
      <c r="F859" s="337"/>
      <c r="G859" s="572"/>
    </row>
    <row r="860" spans="1:7" x14ac:dyDescent="0.2">
      <c r="A860" s="550">
        <v>42684</v>
      </c>
      <c r="B860" s="572" t="str">
        <f>Mays!$S$2</f>
        <v>Thunder Bay</v>
      </c>
      <c r="C860" s="572" t="s">
        <v>2842</v>
      </c>
      <c r="D860" s="147" t="s">
        <v>2922</v>
      </c>
      <c r="E860" s="556">
        <v>-2394000</v>
      </c>
      <c r="F860" s="337"/>
      <c r="G860" s="572"/>
    </row>
    <row r="861" spans="1:7" x14ac:dyDescent="0.2">
      <c r="A861" s="550">
        <v>42684</v>
      </c>
      <c r="B861" s="134" t="str">
        <f>Aaron!$M$2</f>
        <v>Virginia</v>
      </c>
      <c r="C861" s="572" t="s">
        <v>2318</v>
      </c>
      <c r="D861" s="147" t="s">
        <v>2922</v>
      </c>
      <c r="E861" s="556">
        <v>-1260000</v>
      </c>
      <c r="F861" s="430" t="s">
        <v>2940</v>
      </c>
      <c r="G861" s="572"/>
    </row>
    <row r="862" spans="1:7" x14ac:dyDescent="0.2">
      <c r="A862" s="550">
        <v>42684</v>
      </c>
      <c r="B862" s="134" t="str">
        <f>Aaron!$M$2</f>
        <v>Virginia</v>
      </c>
      <c r="C862" s="572" t="s">
        <v>2620</v>
      </c>
      <c r="D862" s="147" t="s">
        <v>2922</v>
      </c>
      <c r="E862" s="556">
        <v>-1890000</v>
      </c>
      <c r="F862" s="337"/>
      <c r="G862" s="572"/>
    </row>
    <row r="863" spans="1:7" x14ac:dyDescent="0.2">
      <c r="A863" s="550">
        <v>42684</v>
      </c>
      <c r="B863" s="439" t="str">
        <f>Aaron!$M$2</f>
        <v>Virginia</v>
      </c>
      <c r="C863" s="572" t="s">
        <v>2493</v>
      </c>
      <c r="D863" s="147" t="s">
        <v>2922</v>
      </c>
      <c r="E863" s="556">
        <v>-2660000</v>
      </c>
      <c r="F863" s="337" t="s">
        <v>2963</v>
      </c>
      <c r="G863" s="572"/>
    </row>
    <row r="864" spans="1:7" x14ac:dyDescent="0.2">
      <c r="A864" s="550">
        <v>42684</v>
      </c>
      <c r="B864" s="572" t="str">
        <f>Cobb!$S$2</f>
        <v>Waikiki</v>
      </c>
      <c r="C864" s="572" t="s">
        <v>2920</v>
      </c>
      <c r="D864" s="147" t="s">
        <v>2922</v>
      </c>
      <c r="E864" s="556">
        <v>-2800000</v>
      </c>
      <c r="F864" s="337"/>
      <c r="G864" s="572"/>
    </row>
    <row r="865" spans="1:8" x14ac:dyDescent="0.2">
      <c r="A865" s="550">
        <v>42684</v>
      </c>
      <c r="B865" s="134" t="s">
        <v>437</v>
      </c>
      <c r="C865" s="572" t="s">
        <v>2320</v>
      </c>
      <c r="D865" s="147" t="s">
        <v>2922</v>
      </c>
      <c r="E865" s="556">
        <v>-600000</v>
      </c>
      <c r="F865" s="430" t="s">
        <v>4000</v>
      </c>
      <c r="G865" s="572"/>
    </row>
    <row r="866" spans="1:8" x14ac:dyDescent="0.2">
      <c r="A866" s="550">
        <v>42684</v>
      </c>
      <c r="B866" s="572" t="str">
        <f>Cobb!$S$2</f>
        <v>Waikiki</v>
      </c>
      <c r="C866" s="572" t="s">
        <v>2308</v>
      </c>
      <c r="D866" s="147" t="s">
        <v>2922</v>
      </c>
      <c r="E866" s="556">
        <v>-1080000</v>
      </c>
      <c r="F866" s="337"/>
      <c r="G866" s="572"/>
    </row>
    <row r="867" spans="1:8" x14ac:dyDescent="0.2">
      <c r="A867" s="550">
        <v>42684</v>
      </c>
      <c r="B867" s="572" t="str">
        <f>Cobb!$S$2</f>
        <v>Waikiki</v>
      </c>
      <c r="C867" s="572" t="s">
        <v>2313</v>
      </c>
      <c r="D867" s="147" t="s">
        <v>2922</v>
      </c>
      <c r="E867" s="556">
        <v>-600000</v>
      </c>
      <c r="F867" s="337"/>
      <c r="G867" s="572"/>
    </row>
    <row r="868" spans="1:8" x14ac:dyDescent="0.2">
      <c r="A868" s="550">
        <v>42684</v>
      </c>
      <c r="B868" s="572" t="str">
        <f>Cobb!$S$2</f>
        <v>Waikiki</v>
      </c>
      <c r="C868" s="572" t="s">
        <v>2332</v>
      </c>
      <c r="D868" s="147" t="s">
        <v>2922</v>
      </c>
      <c r="E868" s="556">
        <v>-988000</v>
      </c>
      <c r="F868" s="337"/>
      <c r="G868" s="572"/>
    </row>
    <row r="869" spans="1:8" x14ac:dyDescent="0.2">
      <c r="A869" s="550">
        <v>42684</v>
      </c>
      <c r="B869" s="359" t="s">
        <v>406</v>
      </c>
      <c r="C869" s="572" t="s">
        <v>2919</v>
      </c>
      <c r="D869" s="147" t="s">
        <v>2922</v>
      </c>
      <c r="E869" s="556">
        <v>-2800000</v>
      </c>
      <c r="F869" s="337"/>
      <c r="G869" s="572"/>
    </row>
    <row r="870" spans="1:8" x14ac:dyDescent="0.2">
      <c r="A870" s="550">
        <v>42684</v>
      </c>
      <c r="B870" s="359" t="s">
        <v>406</v>
      </c>
      <c r="C870" s="572" t="s">
        <v>2894</v>
      </c>
      <c r="D870" s="147" t="s">
        <v>2922</v>
      </c>
      <c r="E870" s="556">
        <v>-760000</v>
      </c>
      <c r="F870" s="337"/>
      <c r="G870" s="572"/>
    </row>
    <row r="871" spans="1:8" x14ac:dyDescent="0.2">
      <c r="A871" s="550">
        <v>42684</v>
      </c>
      <c r="B871" s="572" t="s">
        <v>406</v>
      </c>
      <c r="C871" s="572" t="s">
        <v>2896</v>
      </c>
      <c r="D871" s="147" t="s">
        <v>2922</v>
      </c>
      <c r="E871" s="556">
        <v>-700000</v>
      </c>
      <c r="F871" s="337"/>
      <c r="G871" s="572"/>
    </row>
    <row r="872" spans="1:8" x14ac:dyDescent="0.2">
      <c r="A872" s="550">
        <v>42684</v>
      </c>
      <c r="B872" s="572" t="s">
        <v>406</v>
      </c>
      <c r="C872" s="572" t="s">
        <v>2885</v>
      </c>
      <c r="D872" s="147" t="s">
        <v>2922</v>
      </c>
      <c r="E872" s="556">
        <v>-1092000</v>
      </c>
      <c r="F872" s="337"/>
      <c r="G872" s="572"/>
    </row>
    <row r="873" spans="1:8" x14ac:dyDescent="0.2">
      <c r="A873" s="550">
        <v>42684</v>
      </c>
      <c r="B873" s="572" t="str">
        <f>Ruth!$AE$2</f>
        <v>Williamsburg</v>
      </c>
      <c r="C873" s="572" t="s">
        <v>2540</v>
      </c>
      <c r="D873" s="147" t="s">
        <v>2922</v>
      </c>
      <c r="E873" s="556">
        <v>-840000</v>
      </c>
      <c r="F873" s="337"/>
      <c r="G873" s="572"/>
    </row>
    <row r="874" spans="1:8" x14ac:dyDescent="0.2">
      <c r="A874" s="550">
        <v>42684</v>
      </c>
      <c r="B874" s="572" t="str">
        <f>Ruth!$AE$2</f>
        <v>Williamsburg</v>
      </c>
      <c r="C874" s="572" t="s">
        <v>2542</v>
      </c>
      <c r="D874" s="147" t="s">
        <v>2922</v>
      </c>
      <c r="E874" s="556">
        <v>-700000</v>
      </c>
      <c r="F874" s="337"/>
      <c r="G874" s="572"/>
    </row>
    <row r="875" spans="1:8" x14ac:dyDescent="0.2">
      <c r="A875" s="550">
        <v>42684</v>
      </c>
      <c r="B875" s="572" t="str">
        <f>Ruth!$AE$2</f>
        <v>Williamsburg</v>
      </c>
      <c r="C875" s="572" t="s">
        <v>2547</v>
      </c>
      <c r="D875" s="147" t="s">
        <v>2922</v>
      </c>
      <c r="E875" s="556">
        <v>-700000</v>
      </c>
      <c r="F875" s="337"/>
      <c r="G875" s="572"/>
    </row>
    <row r="876" spans="1:8" x14ac:dyDescent="0.2">
      <c r="A876" s="550">
        <v>42684</v>
      </c>
      <c r="B876" s="134" t="s">
        <v>468</v>
      </c>
      <c r="C876" s="572" t="s">
        <v>2744</v>
      </c>
      <c r="D876" s="147" t="s">
        <v>2922</v>
      </c>
      <c r="E876" s="556">
        <v>-1680000</v>
      </c>
      <c r="F876" s="430" t="s">
        <v>3465</v>
      </c>
      <c r="G876" s="572"/>
    </row>
    <row r="877" spans="1:8" x14ac:dyDescent="0.2">
      <c r="A877" s="550">
        <v>42684</v>
      </c>
      <c r="B877" s="268" t="str">
        <f>Ruth!$AE$2</f>
        <v>Williamsburg</v>
      </c>
      <c r="C877" s="572" t="s">
        <v>2539</v>
      </c>
      <c r="D877" s="147" t="s">
        <v>2922</v>
      </c>
      <c r="E877" s="556">
        <v>-2100000</v>
      </c>
      <c r="F877" s="337"/>
      <c r="G877" s="572"/>
    </row>
    <row r="878" spans="1:8" x14ac:dyDescent="0.2">
      <c r="A878" s="552">
        <v>42700</v>
      </c>
      <c r="B878" s="572" t="s">
        <v>348</v>
      </c>
      <c r="C878" s="148" t="s">
        <v>3276</v>
      </c>
      <c r="D878" s="572" t="s">
        <v>2994</v>
      </c>
      <c r="E878" s="556">
        <v>-371000</v>
      </c>
      <c r="F878" s="337"/>
      <c r="G878" s="572"/>
      <c r="H878" s="546"/>
    </row>
    <row r="879" spans="1:8" x14ac:dyDescent="0.2">
      <c r="A879" s="550">
        <v>42700</v>
      </c>
      <c r="B879" s="359" t="s">
        <v>348</v>
      </c>
      <c r="C879" s="148" t="s">
        <v>3277</v>
      </c>
      <c r="D879" s="572" t="s">
        <v>2994</v>
      </c>
      <c r="E879" s="556">
        <v>-1710000</v>
      </c>
      <c r="F879" s="337"/>
      <c r="G879" s="572"/>
      <c r="H879" s="546"/>
    </row>
    <row r="880" spans="1:8" x14ac:dyDescent="0.2">
      <c r="A880" s="552">
        <v>42700</v>
      </c>
      <c r="B880" s="359" t="s">
        <v>348</v>
      </c>
      <c r="C880" s="148" t="s">
        <v>3278</v>
      </c>
      <c r="D880" s="572" t="s">
        <v>2994</v>
      </c>
      <c r="E880" s="556">
        <v>-750000</v>
      </c>
      <c r="F880" s="337"/>
      <c r="G880" s="572"/>
      <c r="H880" s="546"/>
    </row>
    <row r="881" spans="1:8" x14ac:dyDescent="0.2">
      <c r="A881" s="552">
        <v>42700</v>
      </c>
      <c r="B881" s="572" t="s">
        <v>348</v>
      </c>
      <c r="C881" s="148" t="s">
        <v>3279</v>
      </c>
      <c r="D881" s="572" t="s">
        <v>2994</v>
      </c>
      <c r="E881" s="556">
        <v>-620000</v>
      </c>
      <c r="F881" s="337"/>
      <c r="G881" s="572"/>
      <c r="H881" s="546"/>
    </row>
    <row r="882" spans="1:8" x14ac:dyDescent="0.2">
      <c r="A882" s="550">
        <v>42700</v>
      </c>
      <c r="B882" s="572" t="s">
        <v>348</v>
      </c>
      <c r="C882" s="148" t="s">
        <v>3280</v>
      </c>
      <c r="D882" s="572" t="s">
        <v>2994</v>
      </c>
      <c r="E882" s="556">
        <v>-1600000</v>
      </c>
      <c r="F882" s="337"/>
      <c r="G882" s="572"/>
      <c r="H882" s="546"/>
    </row>
    <row r="883" spans="1:8" x14ac:dyDescent="0.2">
      <c r="A883" s="552">
        <v>42700</v>
      </c>
      <c r="B883" s="572" t="s">
        <v>348</v>
      </c>
      <c r="C883" s="148" t="s">
        <v>3281</v>
      </c>
      <c r="D883" s="572" t="s">
        <v>2994</v>
      </c>
      <c r="E883" s="556">
        <v>-1750000</v>
      </c>
      <c r="F883" s="337"/>
      <c r="G883" s="572"/>
      <c r="H883" s="546"/>
    </row>
    <row r="884" spans="1:8" x14ac:dyDescent="0.2">
      <c r="A884" s="550">
        <v>42700</v>
      </c>
      <c r="B884" s="572" t="s">
        <v>348</v>
      </c>
      <c r="C884" s="148" t="s">
        <v>3282</v>
      </c>
      <c r="D884" s="572" t="s">
        <v>2994</v>
      </c>
      <c r="E884" s="556">
        <v>-2575000</v>
      </c>
      <c r="F884" s="337"/>
      <c r="G884" s="572"/>
      <c r="H884" s="546"/>
    </row>
    <row r="885" spans="1:8" x14ac:dyDescent="0.2">
      <c r="A885" s="552">
        <v>42700</v>
      </c>
      <c r="B885" s="572" t="s">
        <v>348</v>
      </c>
      <c r="C885" s="148" t="s">
        <v>3283</v>
      </c>
      <c r="D885" s="572" t="s">
        <v>2994</v>
      </c>
      <c r="E885" s="556">
        <v>-210000</v>
      </c>
      <c r="F885" s="337"/>
      <c r="G885" s="572"/>
      <c r="H885" s="546"/>
    </row>
    <row r="886" spans="1:8" x14ac:dyDescent="0.2">
      <c r="A886" s="552">
        <v>42700</v>
      </c>
      <c r="B886" s="572" t="s">
        <v>627</v>
      </c>
      <c r="C886" s="148" t="s">
        <v>3348</v>
      </c>
      <c r="D886" s="572" t="s">
        <v>2994</v>
      </c>
      <c r="E886" s="556">
        <v>-777001</v>
      </c>
      <c r="F886" s="337"/>
      <c r="G886" s="572"/>
      <c r="H886" s="546"/>
    </row>
    <row r="887" spans="1:8" x14ac:dyDescent="0.2">
      <c r="A887" s="552">
        <v>42700</v>
      </c>
      <c r="B887" s="572" t="s">
        <v>627</v>
      </c>
      <c r="C887" s="148" t="s">
        <v>3350</v>
      </c>
      <c r="D887" s="572" t="s">
        <v>2994</v>
      </c>
      <c r="E887" s="556">
        <v>-1517104</v>
      </c>
      <c r="F887" s="337"/>
      <c r="G887" s="572"/>
      <c r="H887" s="546"/>
    </row>
    <row r="888" spans="1:8" x14ac:dyDescent="0.2">
      <c r="A888" s="550">
        <v>42700</v>
      </c>
      <c r="B888" s="268" t="s">
        <v>627</v>
      </c>
      <c r="C888" s="148" t="s">
        <v>3351</v>
      </c>
      <c r="D888" s="572" t="s">
        <v>2994</v>
      </c>
      <c r="E888" s="556">
        <v>-488250</v>
      </c>
      <c r="F888" s="337"/>
      <c r="G888" s="572"/>
      <c r="H888" s="546"/>
    </row>
    <row r="889" spans="1:8" x14ac:dyDescent="0.2">
      <c r="A889" s="552">
        <v>42700</v>
      </c>
      <c r="B889" s="359" t="s">
        <v>627</v>
      </c>
      <c r="C889" s="148" t="s">
        <v>3352</v>
      </c>
      <c r="D889" s="572" t="s">
        <v>2994</v>
      </c>
      <c r="E889" s="556">
        <v>-787501</v>
      </c>
      <c r="F889" s="337"/>
      <c r="G889" s="572"/>
      <c r="H889" s="546"/>
    </row>
    <row r="890" spans="1:8" x14ac:dyDescent="0.2">
      <c r="A890" s="550">
        <v>42700</v>
      </c>
      <c r="B890" s="572" t="s">
        <v>627</v>
      </c>
      <c r="C890" s="148" t="s">
        <v>3353</v>
      </c>
      <c r="D890" s="572" t="s">
        <v>2994</v>
      </c>
      <c r="E890" s="556">
        <v>-872551</v>
      </c>
      <c r="F890" s="337"/>
      <c r="G890" s="572"/>
      <c r="H890" s="546"/>
    </row>
    <row r="891" spans="1:8" x14ac:dyDescent="0.2">
      <c r="A891" s="550">
        <v>42700</v>
      </c>
      <c r="B891" s="572" t="s">
        <v>627</v>
      </c>
      <c r="C891" s="148" t="s">
        <v>3354</v>
      </c>
      <c r="D891" s="572" t="s">
        <v>2994</v>
      </c>
      <c r="E891" s="556">
        <v>-1050002</v>
      </c>
      <c r="F891" s="337"/>
      <c r="G891" s="572"/>
      <c r="H891" s="546"/>
    </row>
    <row r="892" spans="1:8" x14ac:dyDescent="0.2">
      <c r="A892" s="552">
        <v>42700</v>
      </c>
      <c r="B892" s="572" t="s">
        <v>627</v>
      </c>
      <c r="C892" s="148" t="s">
        <v>3355</v>
      </c>
      <c r="D892" s="572" t="s">
        <v>2994</v>
      </c>
      <c r="E892" s="556">
        <v>-1092000</v>
      </c>
      <c r="F892" s="337"/>
      <c r="G892" s="572"/>
      <c r="H892" s="546"/>
    </row>
    <row r="893" spans="1:8" x14ac:dyDescent="0.2">
      <c r="A893" s="550">
        <v>42700</v>
      </c>
      <c r="B893" s="572" t="s">
        <v>627</v>
      </c>
      <c r="C893" s="148" t="s">
        <v>3356</v>
      </c>
      <c r="D893" s="572" t="s">
        <v>2994</v>
      </c>
      <c r="E893" s="556">
        <v>-1396500</v>
      </c>
      <c r="F893" s="337"/>
      <c r="G893" s="572"/>
      <c r="H893" s="546"/>
    </row>
    <row r="894" spans="1:8" x14ac:dyDescent="0.2">
      <c r="A894" s="552">
        <v>42700</v>
      </c>
      <c r="B894" s="572" t="s">
        <v>627</v>
      </c>
      <c r="C894" s="148" t="s">
        <v>3357</v>
      </c>
      <c r="D894" s="572" t="s">
        <v>2994</v>
      </c>
      <c r="E894" s="556">
        <v>-2250000</v>
      </c>
      <c r="F894" s="337"/>
      <c r="G894" s="572"/>
      <c r="H894" s="546"/>
    </row>
    <row r="895" spans="1:8" x14ac:dyDescent="0.2">
      <c r="A895" s="550">
        <v>42700</v>
      </c>
      <c r="B895" s="572" t="s">
        <v>1876</v>
      </c>
      <c r="C895" s="148" t="s">
        <v>3306</v>
      </c>
      <c r="D895" s="572" t="s">
        <v>2994</v>
      </c>
      <c r="E895" s="556">
        <v>-500000</v>
      </c>
      <c r="F895" s="337"/>
      <c r="G895" s="572"/>
      <c r="H895" s="546"/>
    </row>
    <row r="896" spans="1:8" x14ac:dyDescent="0.2">
      <c r="A896" s="552">
        <v>42700</v>
      </c>
      <c r="B896" s="572" t="s">
        <v>1876</v>
      </c>
      <c r="C896" s="148" t="s">
        <v>3307</v>
      </c>
      <c r="D896" s="572" t="s">
        <v>2994</v>
      </c>
      <c r="E896" s="556">
        <v>-1150000</v>
      </c>
      <c r="F896" s="337"/>
      <c r="G896" s="572"/>
      <c r="H896" s="546"/>
    </row>
    <row r="897" spans="1:8" x14ac:dyDescent="0.2">
      <c r="A897" s="550">
        <v>42700</v>
      </c>
      <c r="B897" s="572" t="s">
        <v>1876</v>
      </c>
      <c r="C897" s="148" t="s">
        <v>3308</v>
      </c>
      <c r="D897" s="572" t="s">
        <v>2994</v>
      </c>
      <c r="E897" s="556">
        <v>-4550000</v>
      </c>
      <c r="F897" s="337"/>
      <c r="G897" s="572"/>
      <c r="H897" s="546"/>
    </row>
    <row r="898" spans="1:8" x14ac:dyDescent="0.2">
      <c r="A898" s="552">
        <v>42700</v>
      </c>
      <c r="B898" s="359" t="s">
        <v>1876</v>
      </c>
      <c r="C898" s="148" t="s">
        <v>3309</v>
      </c>
      <c r="D898" s="572" t="s">
        <v>2994</v>
      </c>
      <c r="E898" s="556">
        <v>-340000</v>
      </c>
      <c r="F898" s="337"/>
      <c r="G898" s="572"/>
      <c r="H898" s="546"/>
    </row>
    <row r="899" spans="1:8" x14ac:dyDescent="0.2">
      <c r="A899" s="550">
        <v>42700</v>
      </c>
      <c r="B899" s="572" t="s">
        <v>1876</v>
      </c>
      <c r="C899" s="148" t="s">
        <v>3310</v>
      </c>
      <c r="D899" s="572" t="s">
        <v>2994</v>
      </c>
      <c r="E899" s="556">
        <v>-200000</v>
      </c>
      <c r="F899" s="337"/>
      <c r="G899" s="572"/>
      <c r="H899" s="546"/>
    </row>
    <row r="900" spans="1:8" x14ac:dyDescent="0.2">
      <c r="A900" s="552">
        <v>42700</v>
      </c>
      <c r="B900" s="572" t="s">
        <v>1876</v>
      </c>
      <c r="C900" s="148" t="s">
        <v>3311</v>
      </c>
      <c r="D900" s="572" t="s">
        <v>2994</v>
      </c>
      <c r="E900" s="556">
        <v>-225000</v>
      </c>
      <c r="F900" s="337"/>
      <c r="G900" s="572"/>
      <c r="H900" s="546"/>
    </row>
    <row r="901" spans="1:8" x14ac:dyDescent="0.2">
      <c r="A901" s="552">
        <v>42700</v>
      </c>
      <c r="B901" s="572" t="s">
        <v>1876</v>
      </c>
      <c r="C901" s="148" t="s">
        <v>3312</v>
      </c>
      <c r="D901" s="572" t="s">
        <v>2994</v>
      </c>
      <c r="E901" s="556">
        <v>-350000</v>
      </c>
      <c r="F901" s="337"/>
      <c r="G901" s="572"/>
      <c r="H901" s="546"/>
    </row>
    <row r="902" spans="1:8" x14ac:dyDescent="0.2">
      <c r="A902" s="552">
        <v>42700</v>
      </c>
      <c r="B902" s="572" t="s">
        <v>1876</v>
      </c>
      <c r="C902" s="148" t="s">
        <v>3313</v>
      </c>
      <c r="D902" s="572" t="s">
        <v>2994</v>
      </c>
      <c r="E902" s="556">
        <v>-650000</v>
      </c>
      <c r="F902" s="337"/>
      <c r="G902" s="572"/>
      <c r="H902" s="546"/>
    </row>
    <row r="903" spans="1:8" x14ac:dyDescent="0.2">
      <c r="A903" s="550">
        <v>42700</v>
      </c>
      <c r="B903" s="572" t="s">
        <v>1876</v>
      </c>
      <c r="C903" s="148" t="s">
        <v>3314</v>
      </c>
      <c r="D903" s="572" t="s">
        <v>2994</v>
      </c>
      <c r="E903" s="556">
        <v>-200000</v>
      </c>
      <c r="F903" s="337"/>
      <c r="G903" s="572"/>
      <c r="H903" s="546"/>
    </row>
    <row r="904" spans="1:8" x14ac:dyDescent="0.2">
      <c r="A904" s="550">
        <v>42700</v>
      </c>
      <c r="B904" s="572" t="s">
        <v>1876</v>
      </c>
      <c r="C904" s="148" t="s">
        <v>3315</v>
      </c>
      <c r="D904" s="572" t="s">
        <v>2994</v>
      </c>
      <c r="E904" s="556">
        <v>-1100000</v>
      </c>
      <c r="F904" s="337"/>
      <c r="G904" s="572"/>
      <c r="H904" s="546"/>
    </row>
    <row r="905" spans="1:8" x14ac:dyDescent="0.2">
      <c r="A905" s="550">
        <v>42700</v>
      </c>
      <c r="B905" s="572" t="s">
        <v>1876</v>
      </c>
      <c r="C905" s="148" t="s">
        <v>3316</v>
      </c>
      <c r="D905" s="572" t="s">
        <v>2994</v>
      </c>
      <c r="E905" s="556">
        <v>-225000</v>
      </c>
      <c r="F905" s="337"/>
      <c r="G905" s="572"/>
      <c r="H905" s="546"/>
    </row>
    <row r="906" spans="1:8" x14ac:dyDescent="0.2">
      <c r="A906" s="550">
        <v>42700</v>
      </c>
      <c r="B906" s="572" t="s">
        <v>1876</v>
      </c>
      <c r="C906" s="148" t="s">
        <v>3317</v>
      </c>
      <c r="D906" s="572" t="s">
        <v>2994</v>
      </c>
      <c r="E906" s="556">
        <v>-490000</v>
      </c>
      <c r="F906" s="337"/>
      <c r="G906" s="572"/>
      <c r="H906" s="546"/>
    </row>
    <row r="907" spans="1:8" x14ac:dyDescent="0.2">
      <c r="A907" s="552">
        <v>42700</v>
      </c>
      <c r="B907" s="572" t="s">
        <v>1124</v>
      </c>
      <c r="C907" s="148" t="s">
        <v>3403</v>
      </c>
      <c r="D907" s="572" t="s">
        <v>2994</v>
      </c>
      <c r="E907" s="556">
        <v>-750000</v>
      </c>
      <c r="F907" s="337"/>
      <c r="G907" s="572"/>
      <c r="H907" s="546"/>
    </row>
    <row r="908" spans="1:8" x14ac:dyDescent="0.2">
      <c r="A908" s="552">
        <v>42700</v>
      </c>
      <c r="B908" s="572" t="s">
        <v>1124</v>
      </c>
      <c r="C908" s="148" t="s">
        <v>3404</v>
      </c>
      <c r="D908" s="572" t="s">
        <v>2994</v>
      </c>
      <c r="E908" s="556">
        <v>-250000</v>
      </c>
      <c r="F908" s="337"/>
      <c r="G908" s="572"/>
      <c r="H908" s="546"/>
    </row>
    <row r="909" spans="1:8" x14ac:dyDescent="0.2">
      <c r="A909" s="550">
        <v>42700</v>
      </c>
      <c r="B909" s="134" t="s">
        <v>229</v>
      </c>
      <c r="C909" s="148" t="s">
        <v>3405</v>
      </c>
      <c r="D909" s="572" t="s">
        <v>2994</v>
      </c>
      <c r="E909" s="556">
        <v>-375000</v>
      </c>
      <c r="F909" s="430" t="s">
        <v>3988</v>
      </c>
      <c r="G909" s="572"/>
      <c r="H909" s="546"/>
    </row>
    <row r="910" spans="1:8" x14ac:dyDescent="0.2">
      <c r="A910" s="552">
        <v>42700</v>
      </c>
      <c r="B910" s="134" t="str">
        <f>Aaron!$G$2</f>
        <v>Exeter</v>
      </c>
      <c r="C910" s="148" t="s">
        <v>3388</v>
      </c>
      <c r="D910" s="572" t="s">
        <v>2994</v>
      </c>
      <c r="E910" s="556">
        <v>-2500000</v>
      </c>
      <c r="F910" s="337"/>
      <c r="G910" s="572"/>
      <c r="H910" s="546"/>
    </row>
    <row r="911" spans="1:8" x14ac:dyDescent="0.2">
      <c r="A911" s="550">
        <v>42700</v>
      </c>
      <c r="B911" s="134" t="str">
        <f>Aaron!$G$2</f>
        <v>Exeter</v>
      </c>
      <c r="C911" s="148" t="s">
        <v>3389</v>
      </c>
      <c r="D911" s="572" t="s">
        <v>2994</v>
      </c>
      <c r="E911" s="556">
        <v>-3375000</v>
      </c>
      <c r="F911" s="337"/>
      <c r="G911" s="572"/>
      <c r="H911" s="546"/>
    </row>
    <row r="912" spans="1:8" x14ac:dyDescent="0.2">
      <c r="A912" s="550">
        <v>42700</v>
      </c>
      <c r="B912" s="134" t="str">
        <f>Aaron!$G$2</f>
        <v>Exeter</v>
      </c>
      <c r="C912" s="148" t="s">
        <v>3390</v>
      </c>
      <c r="D912" s="572" t="s">
        <v>2994</v>
      </c>
      <c r="E912" s="556">
        <v>-1500000</v>
      </c>
      <c r="F912" s="337"/>
      <c r="G912" s="572"/>
      <c r="H912" s="546"/>
    </row>
    <row r="913" spans="1:8" x14ac:dyDescent="0.2">
      <c r="A913" s="550">
        <v>42700</v>
      </c>
      <c r="B913" s="134" t="str">
        <f>Aaron!$G$2</f>
        <v>Exeter</v>
      </c>
      <c r="C913" s="148" t="s">
        <v>3391</v>
      </c>
      <c r="D913" s="572" t="s">
        <v>2994</v>
      </c>
      <c r="E913" s="556">
        <v>-250000</v>
      </c>
      <c r="F913" s="337"/>
      <c r="G913" s="572"/>
      <c r="H913" s="546"/>
    </row>
    <row r="914" spans="1:8" x14ac:dyDescent="0.2">
      <c r="A914" s="550">
        <v>42700</v>
      </c>
      <c r="B914" s="134" t="str">
        <f>Aaron!$G$2</f>
        <v>Exeter</v>
      </c>
      <c r="C914" s="148" t="s">
        <v>3392</v>
      </c>
      <c r="D914" s="572" t="s">
        <v>2994</v>
      </c>
      <c r="E914" s="556">
        <v>-250000</v>
      </c>
      <c r="F914" s="337"/>
      <c r="G914" s="572"/>
      <c r="H914" s="546"/>
    </row>
    <row r="915" spans="1:8" x14ac:dyDescent="0.2">
      <c r="A915" s="552">
        <v>42700</v>
      </c>
      <c r="B915" s="134" t="str">
        <f>Aaron!$G$2</f>
        <v>Exeter</v>
      </c>
      <c r="C915" s="148" t="s">
        <v>3393</v>
      </c>
      <c r="D915" s="572" t="s">
        <v>2994</v>
      </c>
      <c r="E915" s="556">
        <v>-200000</v>
      </c>
      <c r="F915" s="337"/>
      <c r="G915" s="572"/>
      <c r="H915" s="546"/>
    </row>
    <row r="916" spans="1:8" x14ac:dyDescent="0.2">
      <c r="A916" s="550">
        <v>42700</v>
      </c>
      <c r="B916" s="134" t="str">
        <f>Aaron!$G$2</f>
        <v>Exeter</v>
      </c>
      <c r="C916" s="148" t="s">
        <v>3394</v>
      </c>
      <c r="D916" s="572" t="s">
        <v>2994</v>
      </c>
      <c r="E916" s="556">
        <v>-200000</v>
      </c>
      <c r="F916" s="337"/>
      <c r="G916" s="572"/>
      <c r="H916" s="546"/>
    </row>
    <row r="917" spans="1:8" x14ac:dyDescent="0.2">
      <c r="A917" s="552">
        <v>42700</v>
      </c>
      <c r="B917" s="572" t="s">
        <v>657</v>
      </c>
      <c r="C917" s="148" t="s">
        <v>3322</v>
      </c>
      <c r="D917" s="572" t="s">
        <v>2994</v>
      </c>
      <c r="E917" s="556">
        <v>-600000</v>
      </c>
      <c r="F917" s="337"/>
      <c r="G917" s="572"/>
      <c r="H917" s="546"/>
    </row>
    <row r="918" spans="1:8" x14ac:dyDescent="0.2">
      <c r="A918" s="552">
        <v>42700</v>
      </c>
      <c r="B918" s="359" t="s">
        <v>657</v>
      </c>
      <c r="C918" s="148" t="s">
        <v>3323</v>
      </c>
      <c r="D918" s="572" t="s">
        <v>2994</v>
      </c>
      <c r="E918" s="556">
        <v>-300000</v>
      </c>
      <c r="F918" s="337"/>
      <c r="G918" s="572"/>
      <c r="H918" s="546"/>
    </row>
    <row r="919" spans="1:8" x14ac:dyDescent="0.2">
      <c r="A919" s="552">
        <v>42700</v>
      </c>
      <c r="B919" s="572" t="s">
        <v>657</v>
      </c>
      <c r="C919" s="148" t="s">
        <v>3324</v>
      </c>
      <c r="D919" s="572" t="s">
        <v>2994</v>
      </c>
      <c r="E919" s="556">
        <v>-300000</v>
      </c>
      <c r="F919" s="337"/>
      <c r="G919" s="572"/>
      <c r="H919" s="546"/>
    </row>
    <row r="920" spans="1:8" x14ac:dyDescent="0.2">
      <c r="A920" s="552">
        <v>42700</v>
      </c>
      <c r="B920" s="572" t="s">
        <v>657</v>
      </c>
      <c r="C920" s="148" t="s">
        <v>3325</v>
      </c>
      <c r="D920" s="572" t="s">
        <v>2994</v>
      </c>
      <c r="E920" s="556">
        <v>-200000</v>
      </c>
      <c r="F920" s="337"/>
      <c r="G920" s="572"/>
      <c r="H920" s="546"/>
    </row>
    <row r="921" spans="1:8" x14ac:dyDescent="0.2">
      <c r="A921" s="552">
        <v>42700</v>
      </c>
      <c r="B921" s="572" t="s">
        <v>657</v>
      </c>
      <c r="C921" s="148" t="s">
        <v>3326</v>
      </c>
      <c r="D921" s="572" t="s">
        <v>2994</v>
      </c>
      <c r="E921" s="556">
        <v>-250000</v>
      </c>
      <c r="F921" s="337"/>
      <c r="G921" s="572"/>
      <c r="H921" s="546"/>
    </row>
    <row r="922" spans="1:8" x14ac:dyDescent="0.2">
      <c r="A922" s="552">
        <v>42700</v>
      </c>
      <c r="B922" s="359" t="s">
        <v>657</v>
      </c>
      <c r="C922" s="148" t="s">
        <v>3327</v>
      </c>
      <c r="D922" s="572" t="s">
        <v>2994</v>
      </c>
      <c r="E922" s="556">
        <v>-1462000</v>
      </c>
      <c r="F922" s="337"/>
      <c r="G922" s="572"/>
      <c r="H922" s="546"/>
    </row>
    <row r="923" spans="1:8" x14ac:dyDescent="0.2">
      <c r="A923" s="550">
        <v>42700</v>
      </c>
      <c r="B923" s="134" t="str">
        <f>Cobb!$A$2</f>
        <v>Greenville</v>
      </c>
      <c r="C923" s="148" t="s">
        <v>3269</v>
      </c>
      <c r="D923" s="572" t="s">
        <v>2994</v>
      </c>
      <c r="E923" s="556">
        <v>-1000000</v>
      </c>
      <c r="F923" s="337"/>
      <c r="G923" s="572"/>
      <c r="H923" s="546"/>
    </row>
    <row r="924" spans="1:8" x14ac:dyDescent="0.2">
      <c r="A924" s="550">
        <v>42700</v>
      </c>
      <c r="B924" s="439" t="str">
        <f>Cobb!$A$2</f>
        <v>Greenville</v>
      </c>
      <c r="C924" s="148" t="s">
        <v>3270</v>
      </c>
      <c r="D924" s="572" t="s">
        <v>2994</v>
      </c>
      <c r="E924" s="556">
        <v>-400000</v>
      </c>
      <c r="F924" s="337"/>
      <c r="G924" s="572"/>
      <c r="H924" s="546"/>
    </row>
    <row r="925" spans="1:8" x14ac:dyDescent="0.2">
      <c r="A925" s="552">
        <v>42700</v>
      </c>
      <c r="B925" s="439" t="str">
        <f>Cobb!$A$2</f>
        <v>Greenville</v>
      </c>
      <c r="C925" s="148" t="s">
        <v>3271</v>
      </c>
      <c r="D925" s="572" t="s">
        <v>2994</v>
      </c>
      <c r="E925" s="556">
        <v>-3950000</v>
      </c>
      <c r="F925" s="337"/>
      <c r="G925" s="572"/>
      <c r="H925" s="546"/>
    </row>
    <row r="926" spans="1:8" x14ac:dyDescent="0.2">
      <c r="A926" s="552">
        <v>42700</v>
      </c>
      <c r="B926" s="439" t="str">
        <f>Cobb!$A$2</f>
        <v>Greenville</v>
      </c>
      <c r="C926" s="148" t="s">
        <v>3272</v>
      </c>
      <c r="D926" s="572" t="s">
        <v>2994</v>
      </c>
      <c r="E926" s="556">
        <v>-3255000</v>
      </c>
      <c r="F926" s="337"/>
      <c r="G926" s="572"/>
      <c r="H926" s="546"/>
    </row>
    <row r="927" spans="1:8" x14ac:dyDescent="0.2">
      <c r="A927" s="550">
        <v>42700</v>
      </c>
      <c r="B927" s="134" t="str">
        <f>Cobb!$A$2</f>
        <v>Greenville</v>
      </c>
      <c r="C927" s="148" t="s">
        <v>3273</v>
      </c>
      <c r="D927" s="572" t="s">
        <v>2994</v>
      </c>
      <c r="E927" s="556">
        <v>-445000</v>
      </c>
      <c r="F927" s="337"/>
      <c r="G927" s="572"/>
      <c r="H927" s="546"/>
    </row>
    <row r="928" spans="1:8" x14ac:dyDescent="0.2">
      <c r="A928" s="550">
        <v>42700</v>
      </c>
      <c r="B928" s="134" t="str">
        <f>Cobb!$A$2</f>
        <v>Greenville</v>
      </c>
      <c r="C928" s="148" t="s">
        <v>3274</v>
      </c>
      <c r="D928" s="572" t="s">
        <v>2994</v>
      </c>
      <c r="E928" s="556">
        <v>-475000</v>
      </c>
      <c r="F928" s="337"/>
      <c r="G928" s="572"/>
      <c r="H928" s="546"/>
    </row>
    <row r="929" spans="1:8" x14ac:dyDescent="0.2">
      <c r="A929" s="550">
        <v>42700</v>
      </c>
      <c r="B929" s="134" t="s">
        <v>655</v>
      </c>
      <c r="C929" s="148" t="s">
        <v>3349</v>
      </c>
      <c r="D929" s="572" t="s">
        <v>2994</v>
      </c>
      <c r="E929" s="556">
        <v>-1331723</v>
      </c>
      <c r="F929" s="430" t="s">
        <v>3475</v>
      </c>
      <c r="G929" s="572"/>
      <c r="H929" s="546"/>
    </row>
    <row r="930" spans="1:8" x14ac:dyDescent="0.2">
      <c r="A930" s="550">
        <v>42700</v>
      </c>
      <c r="B930" s="134" t="str">
        <f>Cobb!$A$2</f>
        <v>Greenville</v>
      </c>
      <c r="C930" s="148" t="s">
        <v>3275</v>
      </c>
      <c r="D930" s="572" t="s">
        <v>2994</v>
      </c>
      <c r="E930" s="556">
        <v>-1675000</v>
      </c>
      <c r="F930" s="337"/>
      <c r="G930" s="572"/>
      <c r="H930" s="546"/>
    </row>
    <row r="931" spans="1:8" x14ac:dyDescent="0.2">
      <c r="A931" s="552">
        <v>42700</v>
      </c>
      <c r="B931" s="134" t="str">
        <f>Ruth!$M$2</f>
        <v>Hoboken</v>
      </c>
      <c r="C931" s="148" t="s">
        <v>3328</v>
      </c>
      <c r="D931" s="572" t="s">
        <v>2994</v>
      </c>
      <c r="E931" s="556">
        <v>-4000000</v>
      </c>
      <c r="F931" s="337"/>
      <c r="G931" s="572"/>
      <c r="H931" s="546"/>
    </row>
    <row r="932" spans="1:8" x14ac:dyDescent="0.2">
      <c r="A932" s="552">
        <v>42700</v>
      </c>
      <c r="B932" s="439" t="str">
        <f>Ruth!$M$2</f>
        <v>Hoboken</v>
      </c>
      <c r="C932" s="148" t="s">
        <v>3329</v>
      </c>
      <c r="D932" s="572" t="s">
        <v>2994</v>
      </c>
      <c r="E932" s="556">
        <v>-2500000</v>
      </c>
      <c r="F932" s="337"/>
      <c r="G932" s="572"/>
      <c r="H932" s="546"/>
    </row>
    <row r="933" spans="1:8" x14ac:dyDescent="0.2">
      <c r="A933" s="552">
        <v>42700</v>
      </c>
      <c r="B933" s="134" t="str">
        <f>Ruth!$M$2</f>
        <v>Hoboken</v>
      </c>
      <c r="C933" s="148" t="s">
        <v>3330</v>
      </c>
      <c r="D933" s="572" t="s">
        <v>2994</v>
      </c>
      <c r="E933" s="556">
        <v>-1200000</v>
      </c>
      <c r="F933" s="337"/>
      <c r="G933" s="572"/>
      <c r="H933" s="546"/>
    </row>
    <row r="934" spans="1:8" x14ac:dyDescent="0.2">
      <c r="A934" s="552">
        <v>42700</v>
      </c>
      <c r="B934" s="134" t="str">
        <f>Ruth!$M$2</f>
        <v>Hoboken</v>
      </c>
      <c r="C934" s="148" t="s">
        <v>3331</v>
      </c>
      <c r="D934" s="572" t="s">
        <v>2994</v>
      </c>
      <c r="E934" s="556">
        <v>-710000</v>
      </c>
      <c r="F934" s="337"/>
      <c r="G934" s="572"/>
      <c r="H934" s="546"/>
    </row>
    <row r="935" spans="1:8" x14ac:dyDescent="0.2">
      <c r="A935" s="550">
        <v>42700</v>
      </c>
      <c r="B935" s="427" t="str">
        <f>Cobb!$M$2</f>
        <v>Mansfield</v>
      </c>
      <c r="C935" s="148" t="s">
        <v>3288</v>
      </c>
      <c r="D935" s="572" t="s">
        <v>2994</v>
      </c>
      <c r="E935" s="556">
        <v>-3543750</v>
      </c>
      <c r="F935" s="337"/>
      <c r="G935" s="572"/>
      <c r="H935" s="546"/>
    </row>
    <row r="936" spans="1:8" x14ac:dyDescent="0.2">
      <c r="A936" s="552">
        <v>42700</v>
      </c>
      <c r="B936" s="134" t="str">
        <f>Cobb!$M$2</f>
        <v>Mansfield</v>
      </c>
      <c r="C936" s="148" t="s">
        <v>3284</v>
      </c>
      <c r="D936" s="572" t="s">
        <v>2994</v>
      </c>
      <c r="E936" s="556">
        <v>-945001</v>
      </c>
      <c r="F936" s="337"/>
      <c r="G936" s="572"/>
      <c r="H936" s="546"/>
    </row>
    <row r="937" spans="1:8" x14ac:dyDescent="0.2">
      <c r="A937" s="550">
        <v>42700</v>
      </c>
      <c r="B937" s="134" t="str">
        <f>Cobb!$M$2</f>
        <v>Mansfield</v>
      </c>
      <c r="C937" s="148" t="s">
        <v>3285</v>
      </c>
      <c r="D937" s="572" t="s">
        <v>2994</v>
      </c>
      <c r="E937" s="556">
        <v>-2625000</v>
      </c>
      <c r="F937" s="337"/>
      <c r="G937" s="572"/>
      <c r="H937" s="546"/>
    </row>
    <row r="938" spans="1:8" x14ac:dyDescent="0.2">
      <c r="A938" s="552">
        <v>42700</v>
      </c>
      <c r="B938" s="134" t="str">
        <f>Cobb!$M$2</f>
        <v>Mansfield</v>
      </c>
      <c r="C938" s="148" t="s">
        <v>3286</v>
      </c>
      <c r="D938" s="572" t="s">
        <v>2994</v>
      </c>
      <c r="E938" s="556">
        <v>-2887500</v>
      </c>
      <c r="F938" s="337"/>
      <c r="G938" s="572"/>
      <c r="H938" s="546"/>
    </row>
    <row r="939" spans="1:8" x14ac:dyDescent="0.2">
      <c r="A939" s="550">
        <v>42700</v>
      </c>
      <c r="B939" s="134" t="str">
        <f>Cobb!$M$2</f>
        <v>Mansfield</v>
      </c>
      <c r="C939" s="148" t="s">
        <v>3287</v>
      </c>
      <c r="D939" s="572" t="s">
        <v>2994</v>
      </c>
      <c r="E939" s="556">
        <v>-1600000</v>
      </c>
      <c r="F939" s="337"/>
      <c r="G939" s="572"/>
      <c r="H939" s="546"/>
    </row>
    <row r="940" spans="1:8" x14ac:dyDescent="0.2">
      <c r="A940" s="550">
        <v>42700</v>
      </c>
      <c r="B940" s="268" t="str">
        <f>Aaron!$A$2</f>
        <v>Middlesex</v>
      </c>
      <c r="C940" s="148" t="s">
        <v>3386</v>
      </c>
      <c r="D940" s="572" t="s">
        <v>2994</v>
      </c>
      <c r="E940" s="556">
        <v>-200000</v>
      </c>
      <c r="F940" s="337"/>
      <c r="G940" s="572"/>
      <c r="H940" s="546"/>
    </row>
    <row r="941" spans="1:8" x14ac:dyDescent="0.2">
      <c r="A941" s="550">
        <v>42700</v>
      </c>
      <c r="B941" s="572" t="str">
        <f>Aaron!$A$2</f>
        <v>Middlesex</v>
      </c>
      <c r="C941" s="148" t="s">
        <v>3387</v>
      </c>
      <c r="D941" s="572" t="s">
        <v>2994</v>
      </c>
      <c r="E941" s="556">
        <v>-2500000</v>
      </c>
      <c r="F941" s="337"/>
      <c r="G941" s="572"/>
      <c r="H941" s="546"/>
    </row>
    <row r="942" spans="1:8" x14ac:dyDescent="0.2">
      <c r="A942" s="552">
        <v>42700</v>
      </c>
      <c r="B942" s="572" t="str">
        <f>Aaron!$A$2</f>
        <v>Middlesex</v>
      </c>
      <c r="C942" s="148" t="s">
        <v>3458</v>
      </c>
      <c r="D942" s="572" t="s">
        <v>2994</v>
      </c>
      <c r="E942" s="556">
        <v>-275000</v>
      </c>
      <c r="F942" s="337"/>
      <c r="G942" s="572"/>
      <c r="H942" s="546"/>
    </row>
    <row r="943" spans="1:8" x14ac:dyDescent="0.2">
      <c r="A943" s="552">
        <v>42700</v>
      </c>
      <c r="B943" s="572" t="str">
        <f>Mays!$M$2</f>
        <v>Mudville</v>
      </c>
      <c r="C943" s="148" t="s">
        <v>3367</v>
      </c>
      <c r="D943" s="572" t="s">
        <v>2994</v>
      </c>
      <c r="E943" s="556">
        <v>-510514</v>
      </c>
      <c r="F943" s="337"/>
      <c r="G943" s="572"/>
      <c r="H943" s="546"/>
    </row>
    <row r="944" spans="1:8" x14ac:dyDescent="0.2">
      <c r="A944" s="552">
        <v>42700</v>
      </c>
      <c r="B944" s="572" t="str">
        <f>Mays!$M$2</f>
        <v>Mudville</v>
      </c>
      <c r="C944" s="148" t="s">
        <v>3368</v>
      </c>
      <c r="D944" s="572" t="s">
        <v>2994</v>
      </c>
      <c r="E944" s="556">
        <v>-907725</v>
      </c>
      <c r="F944" s="337"/>
      <c r="G944" s="572"/>
      <c r="H944" s="546"/>
    </row>
    <row r="945" spans="1:8" x14ac:dyDescent="0.2">
      <c r="A945" s="552">
        <v>42700</v>
      </c>
      <c r="B945" s="572" t="str">
        <f>Ruth!$S$2</f>
        <v>New York</v>
      </c>
      <c r="C945" s="148" t="s">
        <v>3332</v>
      </c>
      <c r="D945" s="572" t="s">
        <v>2994</v>
      </c>
      <c r="E945" s="556">
        <v>-300000</v>
      </c>
      <c r="F945" s="337"/>
      <c r="G945" s="572"/>
      <c r="H945" s="546"/>
    </row>
    <row r="946" spans="1:8" x14ac:dyDescent="0.2">
      <c r="A946" s="550">
        <v>42700</v>
      </c>
      <c r="B946" s="572" t="str">
        <f>Ruth!$S$2</f>
        <v>New York</v>
      </c>
      <c r="C946" s="148" t="s">
        <v>3333</v>
      </c>
      <c r="D946" s="572" t="s">
        <v>2994</v>
      </c>
      <c r="E946" s="556">
        <v>-250000</v>
      </c>
      <c r="F946" s="337"/>
      <c r="G946" s="572"/>
      <c r="H946" s="546"/>
    </row>
    <row r="947" spans="1:8" x14ac:dyDescent="0.2">
      <c r="A947" s="552">
        <v>42700</v>
      </c>
      <c r="B947" s="572" t="str">
        <f>Ruth!$S$2</f>
        <v>New York</v>
      </c>
      <c r="C947" s="148" t="s">
        <v>3334</v>
      </c>
      <c r="D947" s="572" t="s">
        <v>2994</v>
      </c>
      <c r="E947" s="556">
        <v>-5000000</v>
      </c>
      <c r="F947" s="337"/>
      <c r="G947" s="572"/>
      <c r="H947" s="546"/>
    </row>
    <row r="948" spans="1:8" x14ac:dyDescent="0.2">
      <c r="A948" s="552">
        <v>42700</v>
      </c>
      <c r="B948" s="572" t="str">
        <f>Ruth!$S$2</f>
        <v>New York</v>
      </c>
      <c r="C948" s="148" t="s">
        <v>3335</v>
      </c>
      <c r="D948" s="572" t="s">
        <v>2994</v>
      </c>
      <c r="E948" s="556">
        <v>-310000</v>
      </c>
      <c r="F948" s="337"/>
      <c r="G948" s="572"/>
      <c r="H948" s="546"/>
    </row>
    <row r="949" spans="1:8" x14ac:dyDescent="0.2">
      <c r="A949" s="550">
        <v>42700</v>
      </c>
      <c r="B949" s="268" t="str">
        <f>Mays!$G$2</f>
        <v>Palo Alto</v>
      </c>
      <c r="C949" s="148" t="s">
        <v>3358</v>
      </c>
      <c r="D949" s="572" t="s">
        <v>2994</v>
      </c>
      <c r="E949" s="556">
        <v>-819079</v>
      </c>
      <c r="F949" s="337"/>
      <c r="G949" s="572"/>
      <c r="H949" s="546"/>
    </row>
    <row r="950" spans="1:8" x14ac:dyDescent="0.2">
      <c r="A950" s="552">
        <v>42700</v>
      </c>
      <c r="B950" s="268" t="str">
        <f>Mays!$G$2</f>
        <v>Palo Alto</v>
      </c>
      <c r="C950" s="148" t="s">
        <v>3359</v>
      </c>
      <c r="D950" s="572" t="s">
        <v>2994</v>
      </c>
      <c r="E950" s="556">
        <v>-3000000</v>
      </c>
      <c r="F950" s="337"/>
      <c r="G950" s="572"/>
      <c r="H950" s="546"/>
    </row>
    <row r="951" spans="1:8" x14ac:dyDescent="0.2">
      <c r="A951" s="550">
        <v>42700</v>
      </c>
      <c r="B951" s="268" t="str">
        <f>Mays!$G$2</f>
        <v>Palo Alto</v>
      </c>
      <c r="C951" s="148" t="s">
        <v>3360</v>
      </c>
      <c r="D951" s="572" t="s">
        <v>2994</v>
      </c>
      <c r="E951" s="556">
        <v>-540750</v>
      </c>
      <c r="F951" s="337"/>
      <c r="G951" s="572"/>
      <c r="H951" s="546"/>
    </row>
    <row r="952" spans="1:8" x14ac:dyDescent="0.2">
      <c r="A952" s="550">
        <v>42700</v>
      </c>
      <c r="B952" s="572" t="str">
        <f>Mays!$G$2</f>
        <v>Palo Alto</v>
      </c>
      <c r="C952" s="148" t="s">
        <v>3361</v>
      </c>
      <c r="D952" s="572" t="s">
        <v>2994</v>
      </c>
      <c r="E952" s="556">
        <v>-3709979</v>
      </c>
      <c r="F952" s="337"/>
      <c r="G952" s="572"/>
      <c r="H952" s="546"/>
    </row>
    <row r="953" spans="1:8" x14ac:dyDescent="0.2">
      <c r="A953" s="552">
        <v>42700</v>
      </c>
      <c r="B953" s="572" t="str">
        <f>Mays!$G$2</f>
        <v>Palo Alto</v>
      </c>
      <c r="C953" s="148" t="s">
        <v>3362</v>
      </c>
      <c r="D953" s="572" t="s">
        <v>2994</v>
      </c>
      <c r="E953" s="556">
        <v>-350000</v>
      </c>
      <c r="F953" s="337"/>
      <c r="G953" s="572"/>
      <c r="H953" s="546"/>
    </row>
    <row r="954" spans="1:8" x14ac:dyDescent="0.2">
      <c r="A954" s="550">
        <v>42700</v>
      </c>
      <c r="B954" s="572" t="str">
        <f>Mays!$G$2</f>
        <v>Palo Alto</v>
      </c>
      <c r="C954" s="148" t="s">
        <v>3363</v>
      </c>
      <c r="D954" s="572" t="s">
        <v>2994</v>
      </c>
      <c r="E954" s="556">
        <v>-350000</v>
      </c>
      <c r="F954" s="337"/>
      <c r="G954" s="572"/>
      <c r="H954" s="546"/>
    </row>
    <row r="955" spans="1:8" x14ac:dyDescent="0.2">
      <c r="A955" s="552">
        <v>42700</v>
      </c>
      <c r="B955" s="572" t="str">
        <f>Mays!$G$2</f>
        <v>Palo Alto</v>
      </c>
      <c r="C955" s="148" t="s">
        <v>3364</v>
      </c>
      <c r="D955" s="572" t="s">
        <v>2994</v>
      </c>
      <c r="E955" s="556">
        <v>-2112600</v>
      </c>
      <c r="F955" s="337"/>
      <c r="G955" s="572"/>
      <c r="H955" s="546"/>
    </row>
    <row r="956" spans="1:8" x14ac:dyDescent="0.2">
      <c r="A956" s="552">
        <v>42700</v>
      </c>
      <c r="B956" s="572" t="str">
        <f>Mays!$G$2</f>
        <v>Palo Alto</v>
      </c>
      <c r="C956" s="148" t="s">
        <v>3365</v>
      </c>
      <c r="D956" s="572" t="s">
        <v>2994</v>
      </c>
      <c r="E956" s="556">
        <v>-747128</v>
      </c>
      <c r="F956" s="337"/>
      <c r="G956" s="572"/>
      <c r="H956" s="546"/>
    </row>
    <row r="957" spans="1:8" x14ac:dyDescent="0.2">
      <c r="A957" s="552">
        <v>42700</v>
      </c>
      <c r="B957" s="572" t="str">
        <f>Mays!$G$2</f>
        <v>Palo Alto</v>
      </c>
      <c r="C957" s="148" t="s">
        <v>3366</v>
      </c>
      <c r="D957" s="572" t="s">
        <v>2994</v>
      </c>
      <c r="E957" s="556">
        <v>-1102500</v>
      </c>
      <c r="F957" s="337"/>
      <c r="G957" s="572"/>
      <c r="H957" s="546"/>
    </row>
    <row r="958" spans="1:8" x14ac:dyDescent="0.2">
      <c r="A958" s="550">
        <v>42700</v>
      </c>
      <c r="B958" s="572" t="s">
        <v>1290</v>
      </c>
      <c r="C958" s="148" t="s">
        <v>3406</v>
      </c>
      <c r="D958" s="572" t="s">
        <v>2994</v>
      </c>
      <c r="E958" s="556">
        <v>-3960790</v>
      </c>
      <c r="F958" s="337"/>
      <c r="G958" s="572"/>
      <c r="H958" s="546"/>
    </row>
    <row r="959" spans="1:8" x14ac:dyDescent="0.2">
      <c r="A959" s="550">
        <v>42700</v>
      </c>
      <c r="B959" s="572" t="s">
        <v>1290</v>
      </c>
      <c r="C959" s="148" t="s">
        <v>3407</v>
      </c>
      <c r="D959" s="572" t="s">
        <v>2994</v>
      </c>
      <c r="E959" s="556">
        <v>-2625000</v>
      </c>
      <c r="F959" s="337"/>
      <c r="G959" s="572"/>
      <c r="H959" s="546"/>
    </row>
    <row r="960" spans="1:8" x14ac:dyDescent="0.2">
      <c r="A960" s="552">
        <v>42700</v>
      </c>
      <c r="B960" s="572" t="s">
        <v>1290</v>
      </c>
      <c r="C960" s="148" t="s">
        <v>3408</v>
      </c>
      <c r="D960" s="572" t="s">
        <v>2994</v>
      </c>
      <c r="E960" s="556">
        <v>-1155000</v>
      </c>
      <c r="F960" s="337"/>
      <c r="G960" s="572"/>
      <c r="H960" s="546"/>
    </row>
    <row r="961" spans="1:8" x14ac:dyDescent="0.2">
      <c r="A961" s="550">
        <v>42700</v>
      </c>
      <c r="B961" s="572" t="s">
        <v>1290</v>
      </c>
      <c r="C961" s="148" t="s">
        <v>3409</v>
      </c>
      <c r="D961" s="572" t="s">
        <v>2994</v>
      </c>
      <c r="E961" s="556">
        <v>-1995001</v>
      </c>
      <c r="F961" s="337"/>
      <c r="G961" s="572"/>
      <c r="H961" s="546"/>
    </row>
    <row r="962" spans="1:8" x14ac:dyDescent="0.2">
      <c r="A962" s="552">
        <v>42700</v>
      </c>
      <c r="B962" s="359" t="s">
        <v>1290</v>
      </c>
      <c r="C962" s="148" t="s">
        <v>3410</v>
      </c>
      <c r="D962" s="572" t="s">
        <v>2994</v>
      </c>
      <c r="E962" s="556">
        <v>-2815346</v>
      </c>
      <c r="F962" s="337"/>
      <c r="G962" s="572"/>
      <c r="H962" s="546"/>
    </row>
    <row r="963" spans="1:8" x14ac:dyDescent="0.2">
      <c r="A963" s="552">
        <v>42700</v>
      </c>
      <c r="B963" s="572" t="s">
        <v>1290</v>
      </c>
      <c r="C963" s="148" t="s">
        <v>3411</v>
      </c>
      <c r="D963" s="572" t="s">
        <v>2994</v>
      </c>
      <c r="E963" s="556">
        <v>-1102500</v>
      </c>
      <c r="F963" s="337"/>
      <c r="G963" s="572"/>
      <c r="H963" s="546"/>
    </row>
    <row r="964" spans="1:8" x14ac:dyDescent="0.2">
      <c r="A964" s="552">
        <v>42700</v>
      </c>
      <c r="B964" s="572" t="s">
        <v>1290</v>
      </c>
      <c r="C964" s="148" t="s">
        <v>3412</v>
      </c>
      <c r="D964" s="572" t="s">
        <v>2994</v>
      </c>
      <c r="E964" s="556">
        <v>-1973685</v>
      </c>
      <c r="F964" s="337"/>
      <c r="G964" s="572"/>
      <c r="H964" s="546"/>
    </row>
    <row r="965" spans="1:8" x14ac:dyDescent="0.2">
      <c r="A965" s="550">
        <v>42700</v>
      </c>
      <c r="B965" s="572" t="s">
        <v>1290</v>
      </c>
      <c r="C965" s="148" t="s">
        <v>3413</v>
      </c>
      <c r="D965" s="572" t="s">
        <v>2994</v>
      </c>
      <c r="E965" s="556">
        <v>-2178434</v>
      </c>
      <c r="F965" s="337"/>
      <c r="G965" s="572"/>
      <c r="H965" s="546"/>
    </row>
    <row r="966" spans="1:8" x14ac:dyDescent="0.2">
      <c r="A966" s="550">
        <v>42700</v>
      </c>
      <c r="B966" s="134" t="str">
        <f>Ruth!$A$2</f>
        <v>Plum Island</v>
      </c>
      <c r="C966" s="148" t="s">
        <v>3318</v>
      </c>
      <c r="D966" s="572" t="s">
        <v>2994</v>
      </c>
      <c r="E966" s="556">
        <v>-1875000</v>
      </c>
      <c r="F966" s="337"/>
      <c r="G966" s="572"/>
      <c r="H966" s="546"/>
    </row>
    <row r="967" spans="1:8" x14ac:dyDescent="0.2">
      <c r="A967" s="552">
        <v>42700</v>
      </c>
      <c r="B967" s="134" t="str">
        <f>Ruth!$A$2</f>
        <v>Plum Island</v>
      </c>
      <c r="C967" s="148" t="s">
        <v>3319</v>
      </c>
      <c r="D967" s="572" t="s">
        <v>2994</v>
      </c>
      <c r="E967" s="556">
        <v>-7500000</v>
      </c>
      <c r="F967" s="337"/>
      <c r="G967" s="572"/>
      <c r="H967" s="546"/>
    </row>
    <row r="968" spans="1:8" x14ac:dyDescent="0.2">
      <c r="A968" s="550">
        <v>42700</v>
      </c>
      <c r="B968" s="134" t="str">
        <f>Ruth!$A$2</f>
        <v>Plum Island</v>
      </c>
      <c r="C968" s="148" t="s">
        <v>3320</v>
      </c>
      <c r="D968" s="572" t="s">
        <v>2994</v>
      </c>
      <c r="E968" s="556">
        <v>-375000</v>
      </c>
      <c r="F968" s="337"/>
      <c r="G968" s="572"/>
      <c r="H968" s="546"/>
    </row>
    <row r="969" spans="1:8" x14ac:dyDescent="0.2">
      <c r="A969" s="552">
        <v>42700</v>
      </c>
      <c r="B969" s="134" t="str">
        <f>Ruth!$A$2</f>
        <v>Plum Island</v>
      </c>
      <c r="C969" s="148" t="s">
        <v>3321</v>
      </c>
      <c r="D969" s="572" t="s">
        <v>2994</v>
      </c>
      <c r="E969" s="556">
        <v>-1450000</v>
      </c>
      <c r="F969" s="337"/>
      <c r="G969" s="572"/>
      <c r="H969" s="546"/>
    </row>
    <row r="970" spans="1:8" x14ac:dyDescent="0.2">
      <c r="A970" s="550">
        <v>42700</v>
      </c>
      <c r="B970" s="572" t="str">
        <f>Cobb!$Y$2</f>
        <v>Gateway</v>
      </c>
      <c r="C970" s="148" t="s">
        <v>3298</v>
      </c>
      <c r="D970" s="572" t="s">
        <v>2994</v>
      </c>
      <c r="E970" s="556">
        <v>-420001</v>
      </c>
      <c r="F970" s="337"/>
      <c r="G970" s="572"/>
      <c r="H970" s="546"/>
    </row>
    <row r="971" spans="1:8" x14ac:dyDescent="0.2">
      <c r="A971" s="550">
        <v>42700</v>
      </c>
      <c r="B971" s="572" t="str">
        <f>Cobb!$Y$2</f>
        <v>Gateway</v>
      </c>
      <c r="C971" s="148" t="s">
        <v>3299</v>
      </c>
      <c r="D971" s="572" t="s">
        <v>2994</v>
      </c>
      <c r="E971" s="556">
        <v>-334000</v>
      </c>
      <c r="F971" s="337"/>
      <c r="G971" s="572"/>
      <c r="H971" s="546"/>
    </row>
    <row r="972" spans="1:8" x14ac:dyDescent="0.2">
      <c r="A972" s="550">
        <v>42700</v>
      </c>
      <c r="B972" s="572" t="str">
        <f>Cobb!$Y$2</f>
        <v>Gateway</v>
      </c>
      <c r="C972" s="148" t="s">
        <v>3300</v>
      </c>
      <c r="D972" s="572" t="s">
        <v>2994</v>
      </c>
      <c r="E972" s="556">
        <v>-662680</v>
      </c>
      <c r="F972" s="337"/>
      <c r="G972" s="572"/>
      <c r="H972" s="546"/>
    </row>
    <row r="973" spans="1:8" x14ac:dyDescent="0.2">
      <c r="A973" s="550">
        <v>42700</v>
      </c>
      <c r="B973" s="572" t="str">
        <f>Cobb!$Y$2</f>
        <v>Gateway</v>
      </c>
      <c r="C973" s="148" t="s">
        <v>3301</v>
      </c>
      <c r="D973" s="572" t="s">
        <v>2994</v>
      </c>
      <c r="E973" s="556">
        <v>-1000000</v>
      </c>
      <c r="F973" s="337"/>
      <c r="G973" s="572"/>
      <c r="H973" s="546"/>
    </row>
    <row r="974" spans="1:8" x14ac:dyDescent="0.2">
      <c r="A974" s="550">
        <v>42700</v>
      </c>
      <c r="B974" s="359" t="str">
        <f>Cobb!$Y$2</f>
        <v>Gateway</v>
      </c>
      <c r="C974" s="148" t="s">
        <v>3302</v>
      </c>
      <c r="D974" s="572" t="s">
        <v>2994</v>
      </c>
      <c r="E974" s="556">
        <v>-7466667</v>
      </c>
      <c r="F974" s="337"/>
      <c r="G974" s="572"/>
      <c r="H974" s="546"/>
    </row>
    <row r="975" spans="1:8" x14ac:dyDescent="0.2">
      <c r="A975" s="550">
        <v>42700</v>
      </c>
      <c r="B975" s="572" t="str">
        <f>Cobb!$Y$2</f>
        <v>Gateway</v>
      </c>
      <c r="C975" s="148" t="s">
        <v>3303</v>
      </c>
      <c r="D975" s="572" t="s">
        <v>2994</v>
      </c>
      <c r="E975" s="556">
        <v>-200000</v>
      </c>
      <c r="F975" s="337"/>
      <c r="G975" s="572"/>
      <c r="H975" s="546"/>
    </row>
    <row r="976" spans="1:8" x14ac:dyDescent="0.2">
      <c r="A976" s="550">
        <v>42700</v>
      </c>
      <c r="B976" s="572" t="str">
        <f>Cobb!$Y$2</f>
        <v>Gateway</v>
      </c>
      <c r="C976" s="148" t="s">
        <v>3304</v>
      </c>
      <c r="D976" s="572" t="s">
        <v>2994</v>
      </c>
      <c r="E976" s="556">
        <v>-2094750</v>
      </c>
      <c r="F976" s="337"/>
      <c r="G976" s="572"/>
      <c r="H976" s="546"/>
    </row>
    <row r="977" spans="1:8" x14ac:dyDescent="0.2">
      <c r="A977" s="552">
        <v>42700</v>
      </c>
      <c r="B977" s="572" t="str">
        <f>Cobb!$Y$2</f>
        <v>Gateway</v>
      </c>
      <c r="C977" s="148" t="s">
        <v>3305</v>
      </c>
      <c r="D977" s="572" t="s">
        <v>2994</v>
      </c>
      <c r="E977" s="556">
        <v>-761251</v>
      </c>
      <c r="F977" s="337"/>
      <c r="G977" s="572"/>
      <c r="H977" s="546"/>
    </row>
    <row r="978" spans="1:8" x14ac:dyDescent="0.2">
      <c r="A978" s="550">
        <v>42700</v>
      </c>
      <c r="B978" s="572" t="str">
        <f>Ruth!$Y$2</f>
        <v>Rock Island</v>
      </c>
      <c r="C978" s="148" t="s">
        <v>3336</v>
      </c>
      <c r="D978" s="572" t="s">
        <v>2994</v>
      </c>
      <c r="E978" s="556">
        <v>-5000000</v>
      </c>
      <c r="F978" s="337"/>
      <c r="G978" s="572"/>
      <c r="H978" s="546"/>
    </row>
    <row r="979" spans="1:8" x14ac:dyDescent="0.2">
      <c r="A979" s="550">
        <v>42700</v>
      </c>
      <c r="B979" s="268" t="str">
        <f>Aaron!$S$2</f>
        <v>San Jose</v>
      </c>
      <c r="C979" s="148" t="s">
        <v>3398</v>
      </c>
      <c r="D979" s="572" t="s">
        <v>2994</v>
      </c>
      <c r="E979" s="556">
        <v>-525000</v>
      </c>
      <c r="F979" s="337"/>
      <c r="G979" s="572"/>
      <c r="H979" s="546"/>
    </row>
    <row r="980" spans="1:8" x14ac:dyDescent="0.2">
      <c r="A980" s="552">
        <v>42700</v>
      </c>
      <c r="B980" s="572" t="str">
        <f>Aaron!$S$2</f>
        <v>San Jose</v>
      </c>
      <c r="C980" s="148" t="s">
        <v>3399</v>
      </c>
      <c r="D980" s="572" t="s">
        <v>2994</v>
      </c>
      <c r="E980" s="556">
        <v>-8500000</v>
      </c>
      <c r="F980" s="337"/>
      <c r="G980" s="572"/>
      <c r="H980" s="546"/>
    </row>
    <row r="981" spans="1:8" x14ac:dyDescent="0.2">
      <c r="A981" s="550">
        <v>42700</v>
      </c>
      <c r="B981" s="572" t="str">
        <f>Aaron!$S$2</f>
        <v>San Jose</v>
      </c>
      <c r="C981" s="148" t="s">
        <v>3400</v>
      </c>
      <c r="D981" s="572" t="s">
        <v>2994</v>
      </c>
      <c r="E981" s="556">
        <v>-2178750</v>
      </c>
      <c r="F981" s="337"/>
      <c r="G981" s="572"/>
      <c r="H981" s="546"/>
    </row>
    <row r="982" spans="1:8" x14ac:dyDescent="0.2">
      <c r="A982" s="550">
        <v>42700</v>
      </c>
      <c r="B982" s="572" t="str">
        <f>Aaron!$S$2</f>
        <v>San Jose</v>
      </c>
      <c r="C982" s="148" t="s">
        <v>3401</v>
      </c>
      <c r="D982" s="572" t="s">
        <v>2994</v>
      </c>
      <c r="E982" s="556">
        <v>-1050000</v>
      </c>
      <c r="F982" s="337"/>
      <c r="G982" s="572"/>
      <c r="H982" s="546"/>
    </row>
    <row r="983" spans="1:8" x14ac:dyDescent="0.2">
      <c r="A983" s="550">
        <v>42700</v>
      </c>
      <c r="B983" s="359" t="str">
        <f>Aaron!$S$2</f>
        <v>San Jose</v>
      </c>
      <c r="C983" s="148" t="s">
        <v>3402</v>
      </c>
      <c r="D983" s="572" t="s">
        <v>2994</v>
      </c>
      <c r="E983" s="556">
        <v>-1472214</v>
      </c>
      <c r="F983" s="337"/>
      <c r="G983" s="572"/>
      <c r="H983" s="546"/>
    </row>
    <row r="984" spans="1:8" x14ac:dyDescent="0.2">
      <c r="A984" s="552">
        <v>42700</v>
      </c>
      <c r="B984" s="572" t="str">
        <f>Mays!$S$2</f>
        <v>Thunder Bay</v>
      </c>
      <c r="C984" s="148" t="s">
        <v>3369</v>
      </c>
      <c r="D984" s="572" t="s">
        <v>2994</v>
      </c>
      <c r="E984" s="556">
        <v>-1291500</v>
      </c>
      <c r="F984" s="337"/>
      <c r="G984" s="572"/>
      <c r="H984" s="546"/>
    </row>
    <row r="985" spans="1:8" x14ac:dyDescent="0.2">
      <c r="A985" s="552">
        <v>42700</v>
      </c>
      <c r="B985" s="572" t="str">
        <f>Mays!$S$2</f>
        <v>Thunder Bay</v>
      </c>
      <c r="C985" s="148" t="s">
        <v>3370</v>
      </c>
      <c r="D985" s="572" t="s">
        <v>2994</v>
      </c>
      <c r="E985" s="556">
        <v>-333333</v>
      </c>
      <c r="F985" s="337"/>
      <c r="G985" s="572"/>
      <c r="H985" s="546"/>
    </row>
    <row r="986" spans="1:8" x14ac:dyDescent="0.2">
      <c r="A986" s="552">
        <v>42700</v>
      </c>
      <c r="B986" s="572" t="str">
        <f>Mays!$S$2</f>
        <v>Thunder Bay</v>
      </c>
      <c r="C986" s="148" t="s">
        <v>3371</v>
      </c>
      <c r="D986" s="572" t="s">
        <v>2994</v>
      </c>
      <c r="E986" s="556">
        <v>-660394</v>
      </c>
      <c r="F986" s="337"/>
      <c r="G986" s="572"/>
      <c r="H986" s="546"/>
    </row>
    <row r="987" spans="1:8" x14ac:dyDescent="0.2">
      <c r="A987" s="552">
        <v>42700</v>
      </c>
      <c r="B987" s="572" t="str">
        <f>Mays!$S$2</f>
        <v>Thunder Bay</v>
      </c>
      <c r="C987" s="148" t="s">
        <v>3372</v>
      </c>
      <c r="D987" s="572" t="s">
        <v>2994</v>
      </c>
      <c r="E987" s="556">
        <v>-325784</v>
      </c>
      <c r="F987" s="337"/>
      <c r="G987" s="572"/>
      <c r="H987" s="546"/>
    </row>
    <row r="988" spans="1:8" x14ac:dyDescent="0.2">
      <c r="A988" s="550">
        <v>42700</v>
      </c>
      <c r="B988" s="359" t="str">
        <f>Mays!$S$2</f>
        <v>Thunder Bay</v>
      </c>
      <c r="C988" s="148" t="s">
        <v>3373</v>
      </c>
      <c r="D988" s="572" t="s">
        <v>2994</v>
      </c>
      <c r="E988" s="556">
        <v>-415372</v>
      </c>
      <c r="F988" s="337"/>
      <c r="G988" s="572"/>
      <c r="H988" s="546"/>
    </row>
    <row r="989" spans="1:8" x14ac:dyDescent="0.2">
      <c r="A989" s="552">
        <v>42700</v>
      </c>
      <c r="B989" s="572" t="str">
        <f>Mays!$S$2</f>
        <v>Thunder Bay</v>
      </c>
      <c r="C989" s="148" t="s">
        <v>3374</v>
      </c>
      <c r="D989" s="572" t="s">
        <v>2994</v>
      </c>
      <c r="E989" s="556">
        <v>-3333333</v>
      </c>
      <c r="F989" s="337"/>
      <c r="G989" s="572"/>
      <c r="H989" s="546"/>
    </row>
    <row r="990" spans="1:8" x14ac:dyDescent="0.2">
      <c r="A990" s="552">
        <v>42700</v>
      </c>
      <c r="B990" s="572" t="str">
        <f>Mays!$S$2</f>
        <v>Thunder Bay</v>
      </c>
      <c r="C990" s="148" t="s">
        <v>3375</v>
      </c>
      <c r="D990" s="572" t="s">
        <v>2994</v>
      </c>
      <c r="E990" s="556">
        <v>-488250</v>
      </c>
      <c r="F990" s="337"/>
      <c r="G990" s="572"/>
      <c r="H990" s="546"/>
    </row>
    <row r="991" spans="1:8" x14ac:dyDescent="0.2">
      <c r="A991" s="552">
        <v>42700</v>
      </c>
      <c r="B991" s="134" t="str">
        <f>Aaron!$M$2</f>
        <v>Virginia</v>
      </c>
      <c r="C991" s="148" t="s">
        <v>3395</v>
      </c>
      <c r="D991" s="572" t="s">
        <v>2994</v>
      </c>
      <c r="E991" s="556">
        <v>-7497000</v>
      </c>
      <c r="F991" s="337"/>
      <c r="G991" s="572"/>
      <c r="H991" s="546"/>
    </row>
    <row r="992" spans="1:8" x14ac:dyDescent="0.2">
      <c r="A992" s="552">
        <v>42700</v>
      </c>
      <c r="B992" s="134" t="str">
        <f>Aaron!$M$2</f>
        <v>Virginia</v>
      </c>
      <c r="C992" s="148" t="s">
        <v>3396</v>
      </c>
      <c r="D992" s="572" t="s">
        <v>2994</v>
      </c>
      <c r="E992" s="556">
        <v>-3815140</v>
      </c>
      <c r="F992" s="337"/>
      <c r="G992" s="572"/>
      <c r="H992" s="546"/>
    </row>
    <row r="993" spans="1:8" x14ac:dyDescent="0.2">
      <c r="A993" s="552">
        <v>42700</v>
      </c>
      <c r="B993" s="134" t="str">
        <f>Aaron!$M$2</f>
        <v>Virginia</v>
      </c>
      <c r="C993" s="148" t="s">
        <v>3397</v>
      </c>
      <c r="D993" s="572" t="s">
        <v>2994</v>
      </c>
      <c r="E993" s="556">
        <v>-3719334</v>
      </c>
      <c r="F993" s="337"/>
      <c r="G993" s="572"/>
      <c r="H993" s="546"/>
    </row>
    <row r="994" spans="1:8" x14ac:dyDescent="0.2">
      <c r="A994" s="550">
        <v>42700</v>
      </c>
      <c r="B994" s="268" t="str">
        <f>Cobb!$S$2</f>
        <v>Waikiki</v>
      </c>
      <c r="C994" s="148" t="s">
        <v>3289</v>
      </c>
      <c r="D994" s="572" t="s">
        <v>2994</v>
      </c>
      <c r="E994" s="556">
        <v>-225000</v>
      </c>
      <c r="F994" s="337"/>
      <c r="G994" s="572"/>
      <c r="H994" s="546"/>
    </row>
    <row r="995" spans="1:8" x14ac:dyDescent="0.2">
      <c r="A995" s="550">
        <v>42700</v>
      </c>
      <c r="B995" s="572" t="str">
        <f>Cobb!$S$2</f>
        <v>Waikiki</v>
      </c>
      <c r="C995" s="148" t="s">
        <v>3290</v>
      </c>
      <c r="D995" s="572" t="s">
        <v>2994</v>
      </c>
      <c r="E995" s="556">
        <v>-345000</v>
      </c>
      <c r="F995" s="337"/>
      <c r="G995" s="572"/>
      <c r="H995" s="546"/>
    </row>
    <row r="996" spans="1:8" x14ac:dyDescent="0.2">
      <c r="A996" s="552">
        <v>42700</v>
      </c>
      <c r="B996" s="572" t="str">
        <f>Cobb!$S$2</f>
        <v>Waikiki</v>
      </c>
      <c r="C996" s="148" t="s">
        <v>3291</v>
      </c>
      <c r="D996" s="572" t="s">
        <v>2994</v>
      </c>
      <c r="E996" s="556">
        <v>-7000000</v>
      </c>
      <c r="F996" s="337"/>
      <c r="G996" s="572"/>
      <c r="H996" s="546"/>
    </row>
    <row r="997" spans="1:8" x14ac:dyDescent="0.2">
      <c r="A997" s="550">
        <v>42700</v>
      </c>
      <c r="B997" s="572" t="str">
        <f>Cobb!$S$2</f>
        <v>Waikiki</v>
      </c>
      <c r="C997" s="148" t="s">
        <v>3292</v>
      </c>
      <c r="D997" s="572" t="s">
        <v>2994</v>
      </c>
      <c r="E997" s="556">
        <v>-585000</v>
      </c>
      <c r="F997" s="337"/>
      <c r="G997" s="572"/>
      <c r="H997" s="546"/>
    </row>
    <row r="998" spans="1:8" x14ac:dyDescent="0.2">
      <c r="A998" s="552">
        <v>42700</v>
      </c>
      <c r="B998" s="572" t="str">
        <f>Cobb!$S$2</f>
        <v>Waikiki</v>
      </c>
      <c r="C998" s="148" t="s">
        <v>3293</v>
      </c>
      <c r="D998" s="572" t="s">
        <v>2994</v>
      </c>
      <c r="E998" s="556">
        <v>-310000</v>
      </c>
      <c r="F998" s="337"/>
      <c r="G998" s="572"/>
      <c r="H998" s="546"/>
    </row>
    <row r="999" spans="1:8" x14ac:dyDescent="0.2">
      <c r="A999" s="552">
        <v>42700</v>
      </c>
      <c r="B999" s="572" t="str">
        <f>Cobb!$S$2</f>
        <v>Waikiki</v>
      </c>
      <c r="C999" s="148" t="s">
        <v>3294</v>
      </c>
      <c r="D999" s="572" t="s">
        <v>2994</v>
      </c>
      <c r="E999" s="556">
        <v>-555000</v>
      </c>
      <c r="F999" s="337"/>
      <c r="G999" s="572"/>
      <c r="H999" s="546"/>
    </row>
    <row r="1000" spans="1:8" x14ac:dyDescent="0.2">
      <c r="A1000" s="552">
        <v>42700</v>
      </c>
      <c r="B1000" s="572" t="str">
        <f>Cobb!$S$2</f>
        <v>Waikiki</v>
      </c>
      <c r="C1000" s="148" t="s">
        <v>3295</v>
      </c>
      <c r="D1000" s="572" t="s">
        <v>2994</v>
      </c>
      <c r="E1000" s="556">
        <v>-3100000</v>
      </c>
      <c r="F1000" s="337"/>
      <c r="G1000" s="572"/>
      <c r="H1000" s="546"/>
    </row>
    <row r="1001" spans="1:8" x14ac:dyDescent="0.2">
      <c r="A1001" s="550">
        <v>42700</v>
      </c>
      <c r="B1001" s="134" t="s">
        <v>1296</v>
      </c>
      <c r="C1001" s="148" t="s">
        <v>3296</v>
      </c>
      <c r="D1001" s="572" t="s">
        <v>2994</v>
      </c>
      <c r="E1001" s="556">
        <v>-200000</v>
      </c>
      <c r="F1001" s="430" t="s">
        <v>4007</v>
      </c>
      <c r="G1001" s="572"/>
      <c r="H1001" s="546"/>
    </row>
    <row r="1002" spans="1:8" x14ac:dyDescent="0.2">
      <c r="A1002" s="550">
        <v>42700</v>
      </c>
      <c r="B1002" s="572" t="str">
        <f>Cobb!$S$2</f>
        <v>Waikiki</v>
      </c>
      <c r="C1002" s="148" t="s">
        <v>3297</v>
      </c>
      <c r="D1002" s="572" t="s">
        <v>2994</v>
      </c>
      <c r="E1002" s="556">
        <v>-700000</v>
      </c>
      <c r="F1002" s="337"/>
      <c r="G1002" s="572"/>
      <c r="H1002" s="546"/>
    </row>
    <row r="1003" spans="1:8" x14ac:dyDescent="0.2">
      <c r="A1003" s="550">
        <v>42700</v>
      </c>
      <c r="B1003" s="572" t="s">
        <v>406</v>
      </c>
      <c r="C1003" s="148" t="s">
        <v>3376</v>
      </c>
      <c r="D1003" s="572" t="s">
        <v>2994</v>
      </c>
      <c r="E1003" s="556">
        <v>-210000</v>
      </c>
      <c r="F1003" s="337"/>
      <c r="G1003" s="572"/>
      <c r="H1003" s="546"/>
    </row>
    <row r="1004" spans="1:8" x14ac:dyDescent="0.2">
      <c r="A1004" s="550">
        <v>42700</v>
      </c>
      <c r="B1004" s="572" t="s">
        <v>406</v>
      </c>
      <c r="C1004" s="148" t="s">
        <v>3377</v>
      </c>
      <c r="D1004" s="572" t="s">
        <v>2994</v>
      </c>
      <c r="E1004" s="556">
        <v>-200000</v>
      </c>
      <c r="F1004" s="337"/>
      <c r="G1004" s="572"/>
      <c r="H1004" s="546"/>
    </row>
    <row r="1005" spans="1:8" x14ac:dyDescent="0.2">
      <c r="A1005" s="550">
        <v>42700</v>
      </c>
      <c r="B1005" s="572" t="s">
        <v>406</v>
      </c>
      <c r="C1005" s="148" t="s">
        <v>3378</v>
      </c>
      <c r="D1005" s="572" t="s">
        <v>2994</v>
      </c>
      <c r="E1005" s="556">
        <v>-273000</v>
      </c>
      <c r="F1005" s="337"/>
      <c r="G1005" s="572"/>
      <c r="H1005" s="546"/>
    </row>
    <row r="1006" spans="1:8" x14ac:dyDescent="0.2">
      <c r="A1006" s="550">
        <v>42700</v>
      </c>
      <c r="B1006" s="359" t="s">
        <v>406</v>
      </c>
      <c r="C1006" s="148" t="s">
        <v>3379</v>
      </c>
      <c r="D1006" s="572" t="s">
        <v>2994</v>
      </c>
      <c r="E1006" s="556">
        <v>-333333</v>
      </c>
      <c r="F1006" s="337"/>
      <c r="G1006" s="572"/>
      <c r="H1006" s="546"/>
    </row>
    <row r="1007" spans="1:8" x14ac:dyDescent="0.2">
      <c r="A1007" s="552">
        <v>42700</v>
      </c>
      <c r="B1007" s="572" t="s">
        <v>406</v>
      </c>
      <c r="C1007" s="148" t="s">
        <v>3380</v>
      </c>
      <c r="D1007" s="572" t="s">
        <v>2994</v>
      </c>
      <c r="E1007" s="556">
        <v>-462000</v>
      </c>
      <c r="F1007" s="337"/>
      <c r="G1007" s="572"/>
      <c r="H1007" s="546"/>
    </row>
    <row r="1008" spans="1:8" x14ac:dyDescent="0.2">
      <c r="A1008" s="552">
        <v>42700</v>
      </c>
      <c r="B1008" s="572" t="s">
        <v>406</v>
      </c>
      <c r="C1008" s="148" t="s">
        <v>3381</v>
      </c>
      <c r="D1008" s="572" t="s">
        <v>2994</v>
      </c>
      <c r="E1008" s="556">
        <v>-200000</v>
      </c>
      <c r="F1008" s="337"/>
      <c r="G1008" s="572"/>
      <c r="H1008" s="546"/>
    </row>
    <row r="1009" spans="1:8" x14ac:dyDescent="0.2">
      <c r="A1009" s="550">
        <v>42700</v>
      </c>
      <c r="B1009" s="359" t="s">
        <v>406</v>
      </c>
      <c r="C1009" s="148" t="s">
        <v>3382</v>
      </c>
      <c r="D1009" s="572" t="s">
        <v>2994</v>
      </c>
      <c r="E1009" s="556">
        <v>-262500</v>
      </c>
      <c r="F1009" s="337"/>
      <c r="G1009" s="572"/>
      <c r="H1009" s="546"/>
    </row>
    <row r="1010" spans="1:8" x14ac:dyDescent="0.2">
      <c r="A1010" s="552">
        <v>42700</v>
      </c>
      <c r="B1010" s="572" t="s">
        <v>406</v>
      </c>
      <c r="C1010" s="148" t="s">
        <v>3383</v>
      </c>
      <c r="D1010" s="572" t="s">
        <v>2994</v>
      </c>
      <c r="E1010" s="556">
        <v>-746053</v>
      </c>
      <c r="F1010" s="337"/>
      <c r="G1010" s="572"/>
      <c r="H1010" s="546"/>
    </row>
    <row r="1011" spans="1:8" x14ac:dyDescent="0.2">
      <c r="A1011" s="550">
        <v>42700</v>
      </c>
      <c r="B1011" s="572" t="s">
        <v>406</v>
      </c>
      <c r="C1011" s="148" t="s">
        <v>3384</v>
      </c>
      <c r="D1011" s="572" t="s">
        <v>2994</v>
      </c>
      <c r="E1011" s="556">
        <v>-200000</v>
      </c>
      <c r="F1011" s="337"/>
      <c r="G1011" s="572"/>
      <c r="H1011" s="546"/>
    </row>
    <row r="1012" spans="1:8" x14ac:dyDescent="0.2">
      <c r="A1012" s="550">
        <v>42700</v>
      </c>
      <c r="B1012" s="359" t="s">
        <v>406</v>
      </c>
      <c r="C1012" s="148" t="s">
        <v>3385</v>
      </c>
      <c r="D1012" s="572" t="s">
        <v>2994</v>
      </c>
      <c r="E1012" s="556">
        <v>-3675000</v>
      </c>
      <c r="F1012" s="337"/>
      <c r="G1012" s="572"/>
      <c r="H1012" s="546"/>
    </row>
    <row r="1013" spans="1:8" x14ac:dyDescent="0.2">
      <c r="A1013" s="552">
        <v>42700</v>
      </c>
      <c r="B1013" s="359" t="str">
        <f>Ruth!$AE$2</f>
        <v>Williamsburg</v>
      </c>
      <c r="C1013" s="148" t="s">
        <v>3337</v>
      </c>
      <c r="D1013" s="572" t="s">
        <v>2994</v>
      </c>
      <c r="E1013" s="556">
        <v>-290000</v>
      </c>
      <c r="F1013" s="337"/>
      <c r="G1013" s="572"/>
      <c r="H1013" s="546"/>
    </row>
    <row r="1014" spans="1:8" x14ac:dyDescent="0.2">
      <c r="A1014" s="552">
        <v>42700</v>
      </c>
      <c r="B1014" s="572" t="str">
        <f>Ruth!$AE$2</f>
        <v>Williamsburg</v>
      </c>
      <c r="C1014" s="148" t="s">
        <v>3338</v>
      </c>
      <c r="D1014" s="572" t="s">
        <v>2994</v>
      </c>
      <c r="E1014" s="556">
        <v>-425000</v>
      </c>
      <c r="F1014" s="337"/>
      <c r="G1014" s="572"/>
      <c r="H1014" s="546"/>
    </row>
    <row r="1015" spans="1:8" x14ac:dyDescent="0.2">
      <c r="A1015" s="552">
        <v>42700</v>
      </c>
      <c r="B1015" s="572" t="str">
        <f>Ruth!$AE$2</f>
        <v>Williamsburg</v>
      </c>
      <c r="C1015" s="148" t="s">
        <v>3339</v>
      </c>
      <c r="D1015" s="572" t="s">
        <v>2994</v>
      </c>
      <c r="E1015" s="556">
        <v>-841266</v>
      </c>
      <c r="F1015" s="337"/>
      <c r="G1015" s="572"/>
      <c r="H1015" s="546"/>
    </row>
    <row r="1016" spans="1:8" x14ac:dyDescent="0.2">
      <c r="A1016" s="550">
        <v>42700</v>
      </c>
      <c r="B1016" s="572" t="str">
        <f>Ruth!$AE$2</f>
        <v>Williamsburg</v>
      </c>
      <c r="C1016" s="148" t="s">
        <v>3340</v>
      </c>
      <c r="D1016" s="572" t="s">
        <v>2994</v>
      </c>
      <c r="E1016" s="556">
        <v>-675000</v>
      </c>
      <c r="F1016" s="337"/>
      <c r="G1016" s="572"/>
      <c r="H1016" s="546"/>
    </row>
    <row r="1017" spans="1:8" x14ac:dyDescent="0.2">
      <c r="A1017" s="550">
        <v>42700</v>
      </c>
      <c r="B1017" s="268" t="str">
        <f>Ruth!$AE$2</f>
        <v>Williamsburg</v>
      </c>
      <c r="C1017" s="148" t="s">
        <v>3341</v>
      </c>
      <c r="D1017" s="572" t="s">
        <v>2994</v>
      </c>
      <c r="E1017" s="556">
        <v>-890000</v>
      </c>
      <c r="F1017" s="337"/>
      <c r="G1017" s="572"/>
      <c r="H1017" s="546"/>
    </row>
    <row r="1018" spans="1:8" x14ac:dyDescent="0.2">
      <c r="A1018" s="550">
        <v>42700</v>
      </c>
      <c r="B1018" s="359" t="str">
        <f>Ruth!$AE$2</f>
        <v>Williamsburg</v>
      </c>
      <c r="C1018" s="148" t="s">
        <v>3342</v>
      </c>
      <c r="D1018" s="572" t="s">
        <v>2994</v>
      </c>
      <c r="E1018" s="556">
        <v>-410000</v>
      </c>
      <c r="F1018" s="337"/>
      <c r="G1018" s="572"/>
      <c r="H1018" s="546"/>
    </row>
    <row r="1019" spans="1:8" x14ac:dyDescent="0.2">
      <c r="A1019" s="550">
        <v>42700</v>
      </c>
      <c r="B1019" s="572" t="str">
        <f>Ruth!$AE$2</f>
        <v>Williamsburg</v>
      </c>
      <c r="C1019" s="148" t="s">
        <v>3343</v>
      </c>
      <c r="D1019" s="572" t="s">
        <v>2994</v>
      </c>
      <c r="E1019" s="556">
        <v>-2755000</v>
      </c>
      <c r="F1019" s="337"/>
      <c r="G1019" s="572"/>
      <c r="H1019" s="546"/>
    </row>
    <row r="1020" spans="1:8" x14ac:dyDescent="0.2">
      <c r="A1020" s="552">
        <v>42700</v>
      </c>
      <c r="B1020" s="268" t="str">
        <f>Ruth!$AE$2</f>
        <v>Williamsburg</v>
      </c>
      <c r="C1020" s="148" t="s">
        <v>3344</v>
      </c>
      <c r="D1020" s="572" t="s">
        <v>2994</v>
      </c>
      <c r="E1020" s="556">
        <v>-1800000</v>
      </c>
      <c r="F1020" s="337"/>
      <c r="G1020" s="572"/>
      <c r="H1020" s="546"/>
    </row>
    <row r="1021" spans="1:8" x14ac:dyDescent="0.2">
      <c r="A1021" s="550">
        <v>42700</v>
      </c>
      <c r="B1021" s="572" t="str">
        <f>Ruth!$AE$2</f>
        <v>Williamsburg</v>
      </c>
      <c r="C1021" s="148" t="s">
        <v>3345</v>
      </c>
      <c r="D1021" s="572" t="s">
        <v>2994</v>
      </c>
      <c r="E1021" s="556">
        <v>-350000</v>
      </c>
      <c r="F1021" s="337"/>
      <c r="G1021" s="572"/>
      <c r="H1021" s="546"/>
    </row>
    <row r="1022" spans="1:8" x14ac:dyDescent="0.2">
      <c r="A1022" s="552">
        <v>42700</v>
      </c>
      <c r="B1022" s="572" t="str">
        <f>Ruth!$AE$2</f>
        <v>Williamsburg</v>
      </c>
      <c r="C1022" s="148" t="s">
        <v>3346</v>
      </c>
      <c r="D1022" s="572" t="s">
        <v>2994</v>
      </c>
      <c r="E1022" s="556">
        <v>-525000</v>
      </c>
      <c r="F1022" s="337"/>
      <c r="G1022" s="572"/>
      <c r="H1022" s="546"/>
    </row>
    <row r="1023" spans="1:8" x14ac:dyDescent="0.2">
      <c r="A1023" s="550">
        <v>42700</v>
      </c>
      <c r="B1023" s="359" t="str">
        <f>Ruth!$AE$2</f>
        <v>Williamsburg</v>
      </c>
      <c r="C1023" s="148" t="s">
        <v>3347</v>
      </c>
      <c r="D1023" s="572" t="s">
        <v>2994</v>
      </c>
      <c r="E1023" s="556">
        <v>-250000</v>
      </c>
      <c r="F1023" s="337"/>
      <c r="G1023" s="572"/>
      <c r="H1023" s="546"/>
    </row>
    <row r="1024" spans="1:8" x14ac:dyDescent="0.2">
      <c r="A1024" s="550">
        <v>42702</v>
      </c>
      <c r="B1024" s="134" t="s">
        <v>1124</v>
      </c>
      <c r="C1024" s="134" t="s">
        <v>3424</v>
      </c>
      <c r="D1024" s="147" t="s">
        <v>3425</v>
      </c>
      <c r="E1024" s="556">
        <v>-250000</v>
      </c>
      <c r="F1024" s="337"/>
      <c r="G1024" s="572"/>
    </row>
    <row r="1025" spans="1:7" x14ac:dyDescent="0.2">
      <c r="A1025" s="550">
        <v>42702</v>
      </c>
      <c r="B1025" s="134" t="s">
        <v>566</v>
      </c>
      <c r="C1025" s="134" t="s">
        <v>3424</v>
      </c>
      <c r="D1025" s="147" t="s">
        <v>3425</v>
      </c>
      <c r="E1025" s="556">
        <v>250000</v>
      </c>
      <c r="F1025" s="337"/>
      <c r="G1025" s="572"/>
    </row>
    <row r="1026" spans="1:7" x14ac:dyDescent="0.2">
      <c r="A1026" s="550">
        <v>42713</v>
      </c>
      <c r="B1026" s="134" t="s">
        <v>1124</v>
      </c>
      <c r="C1026" s="134" t="s">
        <v>3424</v>
      </c>
      <c r="D1026" s="147" t="s">
        <v>3435</v>
      </c>
      <c r="E1026" s="556">
        <v>-1000000</v>
      </c>
      <c r="F1026" s="337"/>
      <c r="G1026" s="572"/>
    </row>
    <row r="1027" spans="1:7" x14ac:dyDescent="0.2">
      <c r="A1027" s="550">
        <v>42713</v>
      </c>
      <c r="B1027" s="134" t="s">
        <v>1872</v>
      </c>
      <c r="C1027" s="134" t="s">
        <v>3424</v>
      </c>
      <c r="D1027" s="147" t="s">
        <v>3435</v>
      </c>
      <c r="E1027" s="556">
        <v>1000000</v>
      </c>
      <c r="F1027" s="337"/>
      <c r="G1027" s="572"/>
    </row>
    <row r="1028" spans="1:7" x14ac:dyDescent="0.2">
      <c r="A1028" s="550">
        <v>42715</v>
      </c>
      <c r="B1028" s="134" t="s">
        <v>348</v>
      </c>
      <c r="C1028" s="134" t="s">
        <v>3424</v>
      </c>
      <c r="D1028" s="147" t="s">
        <v>3439</v>
      </c>
      <c r="E1028" s="556">
        <v>-760000</v>
      </c>
      <c r="F1028" s="337"/>
      <c r="G1028" s="572"/>
    </row>
    <row r="1029" spans="1:7" x14ac:dyDescent="0.2">
      <c r="A1029" s="550">
        <v>42715</v>
      </c>
      <c r="B1029" s="134" t="s">
        <v>456</v>
      </c>
      <c r="C1029" s="134" t="s">
        <v>3424</v>
      </c>
      <c r="D1029" s="147" t="s">
        <v>3439</v>
      </c>
      <c r="E1029" s="556">
        <v>760000</v>
      </c>
      <c r="F1029" s="337"/>
      <c r="G1029" s="572"/>
    </row>
    <row r="1030" spans="1:7" x14ac:dyDescent="0.2">
      <c r="A1030" s="550">
        <v>42719</v>
      </c>
      <c r="B1030" s="134" t="s">
        <v>627</v>
      </c>
      <c r="C1030" s="134" t="s">
        <v>3424</v>
      </c>
      <c r="D1030" s="147" t="s">
        <v>3442</v>
      </c>
      <c r="E1030" s="556">
        <v>-2750000</v>
      </c>
      <c r="F1030" s="337"/>
      <c r="G1030" s="572"/>
    </row>
    <row r="1031" spans="1:7" x14ac:dyDescent="0.2">
      <c r="A1031" s="550">
        <v>42719</v>
      </c>
      <c r="B1031" s="134" t="s">
        <v>456</v>
      </c>
      <c r="C1031" s="134" t="s">
        <v>3424</v>
      </c>
      <c r="D1031" s="147" t="s">
        <v>3442</v>
      </c>
      <c r="E1031" s="556">
        <v>2750000</v>
      </c>
      <c r="F1031" s="337"/>
      <c r="G1031" s="572"/>
    </row>
    <row r="1032" spans="1:7" x14ac:dyDescent="0.2">
      <c r="A1032" s="550">
        <v>42762</v>
      </c>
      <c r="B1032" s="134" t="s">
        <v>1479</v>
      </c>
      <c r="C1032" s="134" t="s">
        <v>3424</v>
      </c>
      <c r="D1032" s="147" t="s">
        <v>3457</v>
      </c>
      <c r="E1032" s="556">
        <v>865000</v>
      </c>
      <c r="F1032" s="337"/>
      <c r="G1032" s="572"/>
    </row>
    <row r="1033" spans="1:7" x14ac:dyDescent="0.2">
      <c r="A1033" s="550">
        <v>42762</v>
      </c>
      <c r="B1033" s="134" t="s">
        <v>229</v>
      </c>
      <c r="C1033" s="134" t="s">
        <v>3424</v>
      </c>
      <c r="D1033" s="147" t="s">
        <v>3457</v>
      </c>
      <c r="E1033" s="556">
        <v>-865000</v>
      </c>
      <c r="F1033" s="337"/>
      <c r="G1033" s="572"/>
    </row>
    <row r="1034" spans="1:7" x14ac:dyDescent="0.2">
      <c r="A1034" s="550">
        <v>42791</v>
      </c>
      <c r="B1034" s="572" t="s">
        <v>348</v>
      </c>
      <c r="C1034" s="148" t="s">
        <v>3737</v>
      </c>
      <c r="D1034" s="572" t="s">
        <v>3485</v>
      </c>
      <c r="E1034" s="557">
        <v>-200000</v>
      </c>
      <c r="F1034" s="375"/>
      <c r="G1034" s="572"/>
    </row>
    <row r="1035" spans="1:7" x14ac:dyDescent="0.2">
      <c r="A1035" s="550">
        <v>42791</v>
      </c>
      <c r="B1035" s="572" t="s">
        <v>348</v>
      </c>
      <c r="C1035" s="148" t="s">
        <v>3736</v>
      </c>
      <c r="D1035" s="572" t="s">
        <v>3485</v>
      </c>
      <c r="E1035" s="557">
        <v>-200000</v>
      </c>
      <c r="F1035" s="375"/>
      <c r="G1035" s="572"/>
    </row>
    <row r="1036" spans="1:7" x14ac:dyDescent="0.2">
      <c r="A1036" s="550">
        <v>42791</v>
      </c>
      <c r="B1036" s="572" t="s">
        <v>348</v>
      </c>
      <c r="C1036" s="148" t="s">
        <v>3735</v>
      </c>
      <c r="D1036" s="572" t="s">
        <v>3485</v>
      </c>
      <c r="E1036" s="557">
        <v>-200000</v>
      </c>
      <c r="F1036" s="375"/>
      <c r="G1036" s="572"/>
    </row>
    <row r="1037" spans="1:7" x14ac:dyDescent="0.2">
      <c r="A1037" s="550">
        <v>42791</v>
      </c>
      <c r="B1037" s="572" t="s">
        <v>348</v>
      </c>
      <c r="C1037" s="148" t="s">
        <v>3734</v>
      </c>
      <c r="D1037" s="572" t="s">
        <v>3485</v>
      </c>
      <c r="E1037" s="557">
        <v>-200000</v>
      </c>
      <c r="F1037" s="375"/>
      <c r="G1037" s="572"/>
    </row>
    <row r="1038" spans="1:7" x14ac:dyDescent="0.2">
      <c r="A1038" s="550">
        <v>42791</v>
      </c>
      <c r="B1038" s="572" t="s">
        <v>627</v>
      </c>
      <c r="C1038" s="148" t="s">
        <v>3914</v>
      </c>
      <c r="D1038" s="572" t="s">
        <v>3485</v>
      </c>
      <c r="E1038" s="557">
        <v>-100000</v>
      </c>
      <c r="F1038" s="375"/>
      <c r="G1038" s="572"/>
    </row>
    <row r="1039" spans="1:7" x14ac:dyDescent="0.2">
      <c r="A1039" s="550">
        <v>42791</v>
      </c>
      <c r="B1039" s="572" t="s">
        <v>627</v>
      </c>
      <c r="C1039" s="148" t="s">
        <v>3919</v>
      </c>
      <c r="D1039" s="572" t="s">
        <v>3485</v>
      </c>
      <c r="E1039" s="557">
        <v>-100000</v>
      </c>
      <c r="F1039" s="375"/>
      <c r="G1039" s="572"/>
    </row>
    <row r="1040" spans="1:7" x14ac:dyDescent="0.2">
      <c r="A1040" s="550">
        <v>42791</v>
      </c>
      <c r="B1040" s="572" t="s">
        <v>627</v>
      </c>
      <c r="C1040" s="148" t="s">
        <v>3915</v>
      </c>
      <c r="D1040" s="572" t="s">
        <v>3485</v>
      </c>
      <c r="E1040" s="557">
        <v>-100000</v>
      </c>
      <c r="F1040" s="375"/>
      <c r="G1040" s="572"/>
    </row>
    <row r="1041" spans="1:7" x14ac:dyDescent="0.2">
      <c r="A1041" s="550">
        <v>42791</v>
      </c>
      <c r="B1041" s="572" t="s">
        <v>627</v>
      </c>
      <c r="C1041" s="148" t="s">
        <v>3918</v>
      </c>
      <c r="D1041" s="572" t="s">
        <v>3485</v>
      </c>
      <c r="E1041" s="557">
        <v>-100000</v>
      </c>
      <c r="F1041" s="375"/>
      <c r="G1041" s="428"/>
    </row>
    <row r="1042" spans="1:7" x14ac:dyDescent="0.2">
      <c r="A1042" s="550">
        <v>42791</v>
      </c>
      <c r="B1042" s="572" t="s">
        <v>627</v>
      </c>
      <c r="C1042" s="148" t="s">
        <v>3917</v>
      </c>
      <c r="D1042" s="572" t="s">
        <v>3485</v>
      </c>
      <c r="E1042" s="557">
        <v>-100000</v>
      </c>
      <c r="F1042" s="375"/>
      <c r="G1042" s="428"/>
    </row>
    <row r="1043" spans="1:7" x14ac:dyDescent="0.2">
      <c r="A1043" s="550">
        <v>42791</v>
      </c>
      <c r="B1043" s="572" t="s">
        <v>627</v>
      </c>
      <c r="C1043" s="148" t="s">
        <v>3920</v>
      </c>
      <c r="D1043" s="572" t="s">
        <v>3485</v>
      </c>
      <c r="E1043" s="557">
        <v>-100000</v>
      </c>
      <c r="F1043" s="375"/>
      <c r="G1043" s="428"/>
    </row>
    <row r="1044" spans="1:7" x14ac:dyDescent="0.2">
      <c r="A1044" s="550">
        <v>42791</v>
      </c>
      <c r="B1044" s="572" t="s">
        <v>627</v>
      </c>
      <c r="C1044" s="148" t="s">
        <v>3916</v>
      </c>
      <c r="D1044" s="572" t="s">
        <v>3485</v>
      </c>
      <c r="E1044" s="557">
        <v>-100000</v>
      </c>
      <c r="F1044" s="375"/>
      <c r="G1044" s="428"/>
    </row>
    <row r="1045" spans="1:7" x14ac:dyDescent="0.2">
      <c r="A1045" s="550">
        <v>42791</v>
      </c>
      <c r="B1045" s="572" t="s">
        <v>627</v>
      </c>
      <c r="C1045" s="148" t="s">
        <v>3913</v>
      </c>
      <c r="D1045" s="572" t="s">
        <v>3485</v>
      </c>
      <c r="E1045" s="557">
        <v>-200000</v>
      </c>
      <c r="F1045" s="375"/>
      <c r="G1045" s="428"/>
    </row>
    <row r="1046" spans="1:7" x14ac:dyDescent="0.2">
      <c r="A1046" s="550">
        <v>42791</v>
      </c>
      <c r="B1046" s="572" t="s">
        <v>1876</v>
      </c>
      <c r="C1046" s="148" t="s">
        <v>3770</v>
      </c>
      <c r="D1046" s="572" t="s">
        <v>3485</v>
      </c>
      <c r="E1046" s="557">
        <v>-200000</v>
      </c>
      <c r="F1046" s="375"/>
      <c r="G1046" s="428"/>
    </row>
    <row r="1047" spans="1:7" x14ac:dyDescent="0.2">
      <c r="A1047" s="550">
        <v>42791</v>
      </c>
      <c r="B1047" s="572" t="s">
        <v>1876</v>
      </c>
      <c r="C1047" s="148" t="s">
        <v>3768</v>
      </c>
      <c r="D1047" s="572" t="s">
        <v>3485</v>
      </c>
      <c r="E1047" s="557">
        <v>-200000</v>
      </c>
      <c r="F1047" s="375"/>
      <c r="G1047" s="428"/>
    </row>
    <row r="1048" spans="1:7" x14ac:dyDescent="0.2">
      <c r="A1048" s="550">
        <v>42791</v>
      </c>
      <c r="B1048" s="572" t="s">
        <v>1876</v>
      </c>
      <c r="C1048" s="148" t="s">
        <v>3772</v>
      </c>
      <c r="D1048" s="572" t="s">
        <v>3485</v>
      </c>
      <c r="E1048" s="557">
        <v>-200000</v>
      </c>
      <c r="F1048" s="375"/>
      <c r="G1048" s="428"/>
    </row>
    <row r="1049" spans="1:7" x14ac:dyDescent="0.2">
      <c r="A1049" s="550">
        <v>42791</v>
      </c>
      <c r="B1049" s="572" t="s">
        <v>1876</v>
      </c>
      <c r="C1049" s="148" t="s">
        <v>3771</v>
      </c>
      <c r="D1049" s="572" t="s">
        <v>3485</v>
      </c>
      <c r="E1049" s="557">
        <v>-200000</v>
      </c>
      <c r="F1049" s="375"/>
      <c r="G1049" s="428"/>
    </row>
    <row r="1050" spans="1:7" x14ac:dyDescent="0.2">
      <c r="A1050" s="550">
        <v>42791</v>
      </c>
      <c r="B1050" s="572" t="s">
        <v>1876</v>
      </c>
      <c r="C1050" s="148" t="s">
        <v>3769</v>
      </c>
      <c r="D1050" s="572" t="s">
        <v>3485</v>
      </c>
      <c r="E1050" s="557">
        <v>-200000</v>
      </c>
      <c r="F1050" s="375"/>
      <c r="G1050" s="428"/>
    </row>
    <row r="1051" spans="1:7" x14ac:dyDescent="0.2">
      <c r="A1051" s="550">
        <v>42791</v>
      </c>
      <c r="B1051" s="572" t="s">
        <v>1124</v>
      </c>
      <c r="C1051" s="148" t="s">
        <v>3887</v>
      </c>
      <c r="D1051" s="572" t="s">
        <v>3485</v>
      </c>
      <c r="E1051" s="557">
        <v>-100000</v>
      </c>
      <c r="F1051" s="375"/>
      <c r="G1051" s="428"/>
    </row>
    <row r="1052" spans="1:7" x14ac:dyDescent="0.2">
      <c r="A1052" s="550">
        <v>42791</v>
      </c>
      <c r="B1052" s="572" t="s">
        <v>1124</v>
      </c>
      <c r="C1052" s="148" t="s">
        <v>3889</v>
      </c>
      <c r="D1052" s="572" t="s">
        <v>3485</v>
      </c>
      <c r="E1052" s="557">
        <v>-200000</v>
      </c>
      <c r="F1052" s="375"/>
      <c r="G1052" s="428"/>
    </row>
    <row r="1053" spans="1:7" x14ac:dyDescent="0.2">
      <c r="A1053" s="550">
        <v>42791</v>
      </c>
      <c r="B1053" s="572" t="s">
        <v>1124</v>
      </c>
      <c r="C1053" s="148" t="s">
        <v>3892</v>
      </c>
      <c r="D1053" s="572" t="s">
        <v>3485</v>
      </c>
      <c r="E1053" s="557">
        <v>-200000</v>
      </c>
      <c r="F1053" s="375"/>
      <c r="G1053" s="428"/>
    </row>
    <row r="1054" spans="1:7" x14ac:dyDescent="0.2">
      <c r="A1054" s="550">
        <v>42791</v>
      </c>
      <c r="B1054" s="572" t="s">
        <v>1124</v>
      </c>
      <c r="C1054" s="148" t="s">
        <v>3893</v>
      </c>
      <c r="D1054" s="572" t="s">
        <v>3485</v>
      </c>
      <c r="E1054" s="557">
        <v>-200000</v>
      </c>
      <c r="F1054" s="375"/>
      <c r="G1054" s="428"/>
    </row>
    <row r="1055" spans="1:7" x14ac:dyDescent="0.2">
      <c r="A1055" s="550">
        <v>42791</v>
      </c>
      <c r="B1055" s="572" t="s">
        <v>1124</v>
      </c>
      <c r="C1055" s="148" t="s">
        <v>3890</v>
      </c>
      <c r="D1055" s="572" t="s">
        <v>3485</v>
      </c>
      <c r="E1055" s="557">
        <v>-200000</v>
      </c>
      <c r="F1055" s="375"/>
      <c r="G1055" s="428"/>
    </row>
    <row r="1056" spans="1:7" x14ac:dyDescent="0.2">
      <c r="A1056" s="550">
        <v>42791</v>
      </c>
      <c r="B1056" s="572" t="s">
        <v>1124</v>
      </c>
      <c r="C1056" s="148" t="s">
        <v>3891</v>
      </c>
      <c r="D1056" s="572" t="s">
        <v>3485</v>
      </c>
      <c r="E1056" s="557">
        <v>-200000</v>
      </c>
      <c r="F1056" s="375"/>
      <c r="G1056" s="428"/>
    </row>
    <row r="1057" spans="1:7" x14ac:dyDescent="0.2">
      <c r="A1057" s="550">
        <v>42791</v>
      </c>
      <c r="B1057" s="572" t="s">
        <v>1124</v>
      </c>
      <c r="C1057" s="148" t="s">
        <v>3888</v>
      </c>
      <c r="D1057" s="572" t="s">
        <v>3485</v>
      </c>
      <c r="E1057" s="557">
        <v>-200000</v>
      </c>
      <c r="F1057" s="375"/>
      <c r="G1057" s="428"/>
    </row>
    <row r="1058" spans="1:7" x14ac:dyDescent="0.2">
      <c r="A1058" s="550">
        <v>42791</v>
      </c>
      <c r="B1058" s="572" t="s">
        <v>64</v>
      </c>
      <c r="C1058" s="148" t="s">
        <v>3858</v>
      </c>
      <c r="D1058" s="572" t="s">
        <v>3485</v>
      </c>
      <c r="E1058" s="557">
        <v>-100000</v>
      </c>
      <c r="F1058" s="375"/>
      <c r="G1058" s="428"/>
    </row>
    <row r="1059" spans="1:7" x14ac:dyDescent="0.2">
      <c r="A1059" s="550">
        <v>42791</v>
      </c>
      <c r="B1059" s="572" t="s">
        <v>64</v>
      </c>
      <c r="C1059" s="148" t="s">
        <v>3857</v>
      </c>
      <c r="D1059" s="572" t="s">
        <v>3485</v>
      </c>
      <c r="E1059" s="557">
        <v>-100000</v>
      </c>
      <c r="F1059" s="375"/>
      <c r="G1059" s="428"/>
    </row>
    <row r="1060" spans="1:7" x14ac:dyDescent="0.2">
      <c r="A1060" s="550">
        <v>42791</v>
      </c>
      <c r="B1060" s="572" t="s">
        <v>64</v>
      </c>
      <c r="C1060" s="148" t="s">
        <v>3856</v>
      </c>
      <c r="D1060" s="572" t="s">
        <v>3485</v>
      </c>
      <c r="E1060" s="557">
        <v>-200000</v>
      </c>
      <c r="F1060" s="375"/>
      <c r="G1060" s="428"/>
    </row>
    <row r="1061" spans="1:7" x14ac:dyDescent="0.2">
      <c r="A1061" s="550">
        <v>42791</v>
      </c>
      <c r="B1061" s="572" t="s">
        <v>64</v>
      </c>
      <c r="C1061" s="148" t="s">
        <v>3854</v>
      </c>
      <c r="D1061" s="572" t="s">
        <v>3485</v>
      </c>
      <c r="E1061" s="557">
        <v>-200000</v>
      </c>
      <c r="F1061" s="375"/>
      <c r="G1061" s="428"/>
    </row>
    <row r="1062" spans="1:7" x14ac:dyDescent="0.2">
      <c r="A1062" s="550">
        <v>42791</v>
      </c>
      <c r="B1062" s="572" t="s">
        <v>64</v>
      </c>
      <c r="C1062" s="148" t="s">
        <v>3855</v>
      </c>
      <c r="D1062" s="572" t="s">
        <v>3485</v>
      </c>
      <c r="E1062" s="557">
        <v>-200000</v>
      </c>
      <c r="F1062" s="375"/>
      <c r="G1062" s="428"/>
    </row>
    <row r="1063" spans="1:7" x14ac:dyDescent="0.2">
      <c r="A1063" s="550">
        <v>42791</v>
      </c>
      <c r="B1063" s="572" t="s">
        <v>657</v>
      </c>
      <c r="C1063" s="148" t="s">
        <v>3795</v>
      </c>
      <c r="D1063" s="572" t="s">
        <v>3485</v>
      </c>
      <c r="E1063" s="557">
        <v>-100000</v>
      </c>
      <c r="F1063" s="375"/>
      <c r="G1063" s="428"/>
    </row>
    <row r="1064" spans="1:7" x14ac:dyDescent="0.2">
      <c r="A1064" s="550">
        <v>42791</v>
      </c>
      <c r="B1064" s="572" t="s">
        <v>657</v>
      </c>
      <c r="C1064" s="148" t="s">
        <v>3796</v>
      </c>
      <c r="D1064" s="572" t="s">
        <v>3485</v>
      </c>
      <c r="E1064" s="557">
        <v>-200000</v>
      </c>
      <c r="F1064" s="375"/>
      <c r="G1064" s="428"/>
    </row>
    <row r="1065" spans="1:7" x14ac:dyDescent="0.2">
      <c r="A1065" s="550">
        <v>42791</v>
      </c>
      <c r="B1065" s="572" t="s">
        <v>657</v>
      </c>
      <c r="C1065" s="148" t="s">
        <v>3793</v>
      </c>
      <c r="D1065" s="572" t="s">
        <v>3485</v>
      </c>
      <c r="E1065" s="557">
        <v>-200000</v>
      </c>
      <c r="F1065" s="375"/>
      <c r="G1065" s="428"/>
    </row>
    <row r="1066" spans="1:7" x14ac:dyDescent="0.2">
      <c r="A1066" s="550">
        <v>42791</v>
      </c>
      <c r="B1066" s="572" t="s">
        <v>657</v>
      </c>
      <c r="C1066" s="148" t="s">
        <v>3797</v>
      </c>
      <c r="D1066" s="572" t="s">
        <v>3485</v>
      </c>
      <c r="E1066" s="557">
        <v>-200000</v>
      </c>
      <c r="F1066" s="375"/>
      <c r="G1066" s="428"/>
    </row>
    <row r="1067" spans="1:7" x14ac:dyDescent="0.2">
      <c r="A1067" s="550">
        <v>42791</v>
      </c>
      <c r="B1067" s="572" t="s">
        <v>657</v>
      </c>
      <c r="C1067" s="148" t="s">
        <v>3794</v>
      </c>
      <c r="D1067" s="572" t="s">
        <v>3485</v>
      </c>
      <c r="E1067" s="557">
        <v>-200000</v>
      </c>
      <c r="F1067" s="375"/>
      <c r="G1067" s="428"/>
    </row>
    <row r="1068" spans="1:7" x14ac:dyDescent="0.2">
      <c r="A1068" s="550">
        <v>42791</v>
      </c>
      <c r="B1068" s="572" t="s">
        <v>657</v>
      </c>
      <c r="C1068" s="148" t="s">
        <v>3792</v>
      </c>
      <c r="D1068" s="572" t="s">
        <v>3485</v>
      </c>
      <c r="E1068" s="557">
        <v>-200000</v>
      </c>
      <c r="F1068" s="375"/>
      <c r="G1068" s="428"/>
    </row>
    <row r="1069" spans="1:7" x14ac:dyDescent="0.2">
      <c r="A1069" s="550">
        <v>42791</v>
      </c>
      <c r="B1069" s="572" t="s">
        <v>657</v>
      </c>
      <c r="C1069" s="148" t="s">
        <v>3790</v>
      </c>
      <c r="D1069" s="572" t="s">
        <v>3485</v>
      </c>
      <c r="E1069" s="557">
        <v>-200000</v>
      </c>
      <c r="F1069" s="375"/>
      <c r="G1069" s="428"/>
    </row>
    <row r="1070" spans="1:7" x14ac:dyDescent="0.2">
      <c r="A1070" s="550">
        <v>42791</v>
      </c>
      <c r="B1070" s="572" t="s">
        <v>657</v>
      </c>
      <c r="C1070" s="148" t="s">
        <v>3791</v>
      </c>
      <c r="D1070" s="572" t="s">
        <v>3485</v>
      </c>
      <c r="E1070" s="557">
        <v>-200000</v>
      </c>
      <c r="F1070" s="375"/>
      <c r="G1070" s="428"/>
    </row>
    <row r="1071" spans="1:7" x14ac:dyDescent="0.2">
      <c r="A1071" s="550">
        <v>42791</v>
      </c>
      <c r="B1071" s="572" t="s">
        <v>655</v>
      </c>
      <c r="C1071" s="148" t="s">
        <v>3729</v>
      </c>
      <c r="D1071" s="572" t="s">
        <v>3485</v>
      </c>
      <c r="E1071" s="557">
        <v>-200000</v>
      </c>
      <c r="F1071" s="375"/>
      <c r="G1071" s="428"/>
    </row>
    <row r="1072" spans="1:7" x14ac:dyDescent="0.2">
      <c r="A1072" s="550">
        <v>42791</v>
      </c>
      <c r="B1072" s="572" t="s">
        <v>655</v>
      </c>
      <c r="C1072" s="148" t="s">
        <v>3728</v>
      </c>
      <c r="D1072" s="572" t="s">
        <v>3485</v>
      </c>
      <c r="E1072" s="557">
        <v>-200000</v>
      </c>
      <c r="F1072" s="375"/>
      <c r="G1072" s="428"/>
    </row>
    <row r="1073" spans="1:7" x14ac:dyDescent="0.2">
      <c r="A1073" s="550">
        <v>42791</v>
      </c>
      <c r="B1073" s="572" t="s">
        <v>655</v>
      </c>
      <c r="C1073" s="148" t="s">
        <v>3730</v>
      </c>
      <c r="D1073" s="572" t="s">
        <v>3485</v>
      </c>
      <c r="E1073" s="557">
        <v>-200000</v>
      </c>
      <c r="F1073" s="375"/>
      <c r="G1073" s="428"/>
    </row>
    <row r="1074" spans="1:7" x14ac:dyDescent="0.2">
      <c r="A1074" s="550">
        <v>42791</v>
      </c>
      <c r="B1074" s="572" t="s">
        <v>437</v>
      </c>
      <c r="C1074" s="148" t="s">
        <v>3801</v>
      </c>
      <c r="D1074" s="572" t="s">
        <v>3485</v>
      </c>
      <c r="E1074" s="557">
        <v>-100000</v>
      </c>
      <c r="F1074" s="375"/>
      <c r="G1074" s="428"/>
    </row>
    <row r="1075" spans="1:7" x14ac:dyDescent="0.2">
      <c r="A1075" s="550">
        <v>42791</v>
      </c>
      <c r="B1075" s="572" t="s">
        <v>437</v>
      </c>
      <c r="C1075" s="148" t="s">
        <v>3800</v>
      </c>
      <c r="D1075" s="572" t="s">
        <v>3485</v>
      </c>
      <c r="E1075" s="557">
        <v>-200000</v>
      </c>
      <c r="F1075" s="375"/>
      <c r="G1075" s="428"/>
    </row>
    <row r="1076" spans="1:7" x14ac:dyDescent="0.2">
      <c r="A1076" s="550">
        <v>42791</v>
      </c>
      <c r="B1076" s="572" t="s">
        <v>403</v>
      </c>
      <c r="C1076" s="148" t="s">
        <v>3954</v>
      </c>
      <c r="D1076" s="572" t="s">
        <v>3485</v>
      </c>
      <c r="E1076" s="557">
        <v>-100000</v>
      </c>
      <c r="F1076" s="375"/>
      <c r="G1076" s="428"/>
    </row>
    <row r="1077" spans="1:7" x14ac:dyDescent="0.2">
      <c r="A1077" s="550">
        <v>42791</v>
      </c>
      <c r="B1077" s="572" t="s">
        <v>403</v>
      </c>
      <c r="C1077" s="148" t="s">
        <v>3955</v>
      </c>
      <c r="D1077" s="572" t="s">
        <v>3485</v>
      </c>
      <c r="E1077" s="557">
        <v>-200000</v>
      </c>
      <c r="F1077" s="375"/>
      <c r="G1077" s="428"/>
    </row>
    <row r="1078" spans="1:7" x14ac:dyDescent="0.2">
      <c r="A1078" s="550">
        <v>42791</v>
      </c>
      <c r="B1078" s="572" t="s">
        <v>403</v>
      </c>
      <c r="C1078" s="148" t="s">
        <v>3951</v>
      </c>
      <c r="D1078" s="572" t="s">
        <v>3485</v>
      </c>
      <c r="E1078" s="557">
        <v>-200000</v>
      </c>
      <c r="F1078" s="375"/>
      <c r="G1078" s="428"/>
    </row>
    <row r="1079" spans="1:7" x14ac:dyDescent="0.2">
      <c r="A1079" s="550">
        <v>42791</v>
      </c>
      <c r="B1079" s="572" t="s">
        <v>403</v>
      </c>
      <c r="C1079" s="148" t="s">
        <v>3953</v>
      </c>
      <c r="D1079" s="572" t="s">
        <v>3485</v>
      </c>
      <c r="E1079" s="557">
        <v>-200000</v>
      </c>
      <c r="F1079" s="375"/>
      <c r="G1079" s="428"/>
    </row>
    <row r="1080" spans="1:7" x14ac:dyDescent="0.2">
      <c r="A1080" s="550">
        <v>42791</v>
      </c>
      <c r="B1080" s="572" t="s">
        <v>403</v>
      </c>
      <c r="C1080" s="148" t="s">
        <v>3952</v>
      </c>
      <c r="D1080" s="572" t="s">
        <v>3485</v>
      </c>
      <c r="E1080" s="557">
        <v>-200000</v>
      </c>
      <c r="F1080" s="375"/>
      <c r="G1080" s="428"/>
    </row>
    <row r="1081" spans="1:7" x14ac:dyDescent="0.2">
      <c r="A1081" s="550">
        <v>42791</v>
      </c>
      <c r="B1081" s="572" t="s">
        <v>360</v>
      </c>
      <c r="C1081" s="148" t="s">
        <v>3749</v>
      </c>
      <c r="D1081" s="572" t="s">
        <v>3485</v>
      </c>
      <c r="E1081" s="557">
        <v>-100000</v>
      </c>
      <c r="F1081" s="375"/>
      <c r="G1081" s="428"/>
    </row>
    <row r="1082" spans="1:7" x14ac:dyDescent="0.2">
      <c r="A1082" s="550">
        <v>42791</v>
      </c>
      <c r="B1082" s="572" t="s">
        <v>360</v>
      </c>
      <c r="C1082" s="148" t="s">
        <v>3744</v>
      </c>
      <c r="D1082" s="572" t="s">
        <v>3485</v>
      </c>
      <c r="E1082" s="557">
        <v>-200000</v>
      </c>
      <c r="F1082" s="375"/>
      <c r="G1082" s="428"/>
    </row>
    <row r="1083" spans="1:7" x14ac:dyDescent="0.2">
      <c r="A1083" s="550">
        <v>42791</v>
      </c>
      <c r="B1083" s="572" t="s">
        <v>360</v>
      </c>
      <c r="C1083" s="148" t="s">
        <v>3747</v>
      </c>
      <c r="D1083" s="572" t="s">
        <v>3485</v>
      </c>
      <c r="E1083" s="557">
        <v>-200000</v>
      </c>
      <c r="F1083" s="375"/>
      <c r="G1083" s="428"/>
    </row>
    <row r="1084" spans="1:7" x14ac:dyDescent="0.2">
      <c r="A1084" s="550">
        <v>42791</v>
      </c>
      <c r="B1084" s="572" t="s">
        <v>360</v>
      </c>
      <c r="C1084" s="148" t="s">
        <v>3745</v>
      </c>
      <c r="D1084" s="572" t="s">
        <v>3485</v>
      </c>
      <c r="E1084" s="557">
        <v>-200000</v>
      </c>
      <c r="F1084" s="375"/>
      <c r="G1084" s="428"/>
    </row>
    <row r="1085" spans="1:7" x14ac:dyDescent="0.2">
      <c r="A1085" s="550">
        <v>42791</v>
      </c>
      <c r="B1085" s="572" t="s">
        <v>360</v>
      </c>
      <c r="C1085" s="148" t="s">
        <v>3748</v>
      </c>
      <c r="D1085" s="572" t="s">
        <v>3485</v>
      </c>
      <c r="E1085" s="557">
        <v>-200000</v>
      </c>
      <c r="F1085" s="375"/>
      <c r="G1085" s="428"/>
    </row>
    <row r="1086" spans="1:7" x14ac:dyDescent="0.2">
      <c r="A1086" s="550">
        <v>42791</v>
      </c>
      <c r="B1086" s="572" t="s">
        <v>360</v>
      </c>
      <c r="C1086" s="148" t="s">
        <v>3742</v>
      </c>
      <c r="D1086" s="572" t="s">
        <v>3485</v>
      </c>
      <c r="E1086" s="557">
        <v>-200000</v>
      </c>
      <c r="F1086" s="375"/>
      <c r="G1086" s="428"/>
    </row>
    <row r="1087" spans="1:7" x14ac:dyDescent="0.2">
      <c r="A1087" s="550">
        <v>42791</v>
      </c>
      <c r="B1087" s="572" t="s">
        <v>360</v>
      </c>
      <c r="C1087" s="148" t="s">
        <v>3746</v>
      </c>
      <c r="D1087" s="572" t="s">
        <v>3485</v>
      </c>
      <c r="E1087" s="557">
        <v>-200000</v>
      </c>
      <c r="F1087" s="375"/>
      <c r="G1087" s="428"/>
    </row>
    <row r="1088" spans="1:7" x14ac:dyDescent="0.2">
      <c r="A1088" s="550">
        <v>42791</v>
      </c>
      <c r="B1088" s="572" t="s">
        <v>360</v>
      </c>
      <c r="C1088" s="148" t="s">
        <v>3743</v>
      </c>
      <c r="D1088" s="572" t="s">
        <v>3485</v>
      </c>
      <c r="E1088" s="557">
        <v>-200000</v>
      </c>
      <c r="F1088" s="375"/>
      <c r="G1088" s="428"/>
    </row>
    <row r="1089" spans="1:7" x14ac:dyDescent="0.2">
      <c r="A1089" s="550">
        <v>42791</v>
      </c>
      <c r="B1089" s="572" t="s">
        <v>1296</v>
      </c>
      <c r="C1089" s="148" t="s">
        <v>3843</v>
      </c>
      <c r="D1089" s="572" t="s">
        <v>3485</v>
      </c>
      <c r="E1089" s="557">
        <v>-100000</v>
      </c>
      <c r="F1089" s="375"/>
      <c r="G1089" s="428"/>
    </row>
    <row r="1090" spans="1:7" x14ac:dyDescent="0.2">
      <c r="A1090" s="550">
        <v>42791</v>
      </c>
      <c r="B1090" s="572" t="s">
        <v>1296</v>
      </c>
      <c r="C1090" s="148" t="s">
        <v>3844</v>
      </c>
      <c r="D1090" s="572" t="s">
        <v>3485</v>
      </c>
      <c r="E1090" s="557">
        <v>-100000</v>
      </c>
      <c r="F1090" s="375"/>
      <c r="G1090" s="428"/>
    </row>
    <row r="1091" spans="1:7" x14ac:dyDescent="0.2">
      <c r="A1091" s="550">
        <v>42791</v>
      </c>
      <c r="B1091" s="572" t="s">
        <v>1296</v>
      </c>
      <c r="C1091" s="148" t="s">
        <v>3840</v>
      </c>
      <c r="D1091" s="572" t="s">
        <v>3485</v>
      </c>
      <c r="E1091" s="557">
        <v>-200000</v>
      </c>
      <c r="F1091" s="375"/>
      <c r="G1091" s="428"/>
    </row>
    <row r="1092" spans="1:7" x14ac:dyDescent="0.2">
      <c r="A1092" s="550">
        <v>42791</v>
      </c>
      <c r="B1092" s="572" t="s">
        <v>1296</v>
      </c>
      <c r="C1092" s="148" t="s">
        <v>3846</v>
      </c>
      <c r="D1092" s="572" t="s">
        <v>3485</v>
      </c>
      <c r="E1092" s="557">
        <v>-200000</v>
      </c>
      <c r="F1092" s="375"/>
      <c r="G1092" s="428"/>
    </row>
    <row r="1093" spans="1:7" x14ac:dyDescent="0.2">
      <c r="A1093" s="550">
        <v>42791</v>
      </c>
      <c r="B1093" s="572" t="s">
        <v>1296</v>
      </c>
      <c r="C1093" s="148" t="s">
        <v>3841</v>
      </c>
      <c r="D1093" s="572" t="s">
        <v>3485</v>
      </c>
      <c r="E1093" s="557">
        <v>-200000</v>
      </c>
      <c r="F1093" s="375"/>
      <c r="G1093" s="428"/>
    </row>
    <row r="1094" spans="1:7" x14ac:dyDescent="0.2">
      <c r="A1094" s="550">
        <v>42791</v>
      </c>
      <c r="B1094" s="572" t="s">
        <v>1296</v>
      </c>
      <c r="C1094" s="148" t="s">
        <v>3842</v>
      </c>
      <c r="D1094" s="572" t="s">
        <v>3485</v>
      </c>
      <c r="E1094" s="557">
        <v>-200000</v>
      </c>
      <c r="F1094" s="375"/>
      <c r="G1094" s="428"/>
    </row>
    <row r="1095" spans="1:7" x14ac:dyDescent="0.2">
      <c r="A1095" s="550">
        <v>42791</v>
      </c>
      <c r="B1095" s="572" t="s">
        <v>1296</v>
      </c>
      <c r="C1095" s="148" t="s">
        <v>3845</v>
      </c>
      <c r="D1095" s="572" t="s">
        <v>3485</v>
      </c>
      <c r="E1095" s="557">
        <v>-200000</v>
      </c>
      <c r="F1095" s="375"/>
      <c r="G1095" s="428"/>
    </row>
    <row r="1096" spans="1:7" x14ac:dyDescent="0.2">
      <c r="A1096" s="550">
        <v>42791</v>
      </c>
      <c r="B1096" s="572" t="s">
        <v>1479</v>
      </c>
      <c r="C1096" s="148" t="s">
        <v>3938</v>
      </c>
      <c r="D1096" s="572" t="s">
        <v>3485</v>
      </c>
      <c r="E1096" s="557">
        <v>-100000</v>
      </c>
      <c r="F1096" s="375"/>
      <c r="G1096" s="428"/>
    </row>
    <row r="1097" spans="1:7" x14ac:dyDescent="0.2">
      <c r="A1097" s="550">
        <v>42791</v>
      </c>
      <c r="B1097" s="572" t="s">
        <v>1479</v>
      </c>
      <c r="C1097" s="148" t="s">
        <v>3936</v>
      </c>
      <c r="D1097" s="572" t="s">
        <v>3485</v>
      </c>
      <c r="E1097" s="557">
        <v>-100000</v>
      </c>
      <c r="F1097" s="375"/>
      <c r="G1097" s="428"/>
    </row>
    <row r="1098" spans="1:7" x14ac:dyDescent="0.2">
      <c r="A1098" s="550">
        <v>42791</v>
      </c>
      <c r="B1098" s="572" t="s">
        <v>1479</v>
      </c>
      <c r="C1098" s="148" t="s">
        <v>3941</v>
      </c>
      <c r="D1098" s="572" t="s">
        <v>3485</v>
      </c>
      <c r="E1098" s="557">
        <v>-100000</v>
      </c>
      <c r="F1098" s="375"/>
      <c r="G1098" s="428"/>
    </row>
    <row r="1099" spans="1:7" x14ac:dyDescent="0.2">
      <c r="A1099" s="550">
        <v>42791</v>
      </c>
      <c r="B1099" s="572" t="s">
        <v>1479</v>
      </c>
      <c r="C1099" s="148" t="s">
        <v>3939</v>
      </c>
      <c r="D1099" s="572" t="s">
        <v>3485</v>
      </c>
      <c r="E1099" s="557">
        <v>-100000</v>
      </c>
      <c r="F1099" s="375"/>
      <c r="G1099" s="428"/>
    </row>
    <row r="1100" spans="1:7" x14ac:dyDescent="0.2">
      <c r="A1100" s="550">
        <v>42791</v>
      </c>
      <c r="B1100" s="572" t="s">
        <v>1479</v>
      </c>
      <c r="C1100" s="148" t="s">
        <v>3935</v>
      </c>
      <c r="D1100" s="572" t="s">
        <v>3485</v>
      </c>
      <c r="E1100" s="557">
        <v>-200000</v>
      </c>
      <c r="F1100" s="375"/>
      <c r="G1100" s="428"/>
    </row>
    <row r="1101" spans="1:7" x14ac:dyDescent="0.2">
      <c r="A1101" s="550">
        <v>42791</v>
      </c>
      <c r="B1101" s="572" t="s">
        <v>1479</v>
      </c>
      <c r="C1101" s="148" t="s">
        <v>3937</v>
      </c>
      <c r="D1101" s="572" t="s">
        <v>3485</v>
      </c>
      <c r="E1101" s="557">
        <v>-200000</v>
      </c>
      <c r="F1101" s="375"/>
      <c r="G1101" s="428"/>
    </row>
    <row r="1102" spans="1:7" x14ac:dyDescent="0.2">
      <c r="A1102" s="550">
        <v>42791</v>
      </c>
      <c r="B1102" s="572" t="s">
        <v>1479</v>
      </c>
      <c r="C1102" s="148" t="s">
        <v>3940</v>
      </c>
      <c r="D1102" s="572" t="s">
        <v>3485</v>
      </c>
      <c r="E1102" s="557">
        <v>-200000</v>
      </c>
      <c r="F1102" s="375"/>
      <c r="G1102" s="428"/>
    </row>
    <row r="1103" spans="1:7" x14ac:dyDescent="0.2">
      <c r="A1103" s="550">
        <v>42791</v>
      </c>
      <c r="B1103" s="572" t="s">
        <v>396</v>
      </c>
      <c r="C1103" s="148" t="s">
        <v>3806</v>
      </c>
      <c r="D1103" s="572" t="s">
        <v>3485</v>
      </c>
      <c r="E1103" s="557">
        <v>-100000</v>
      </c>
      <c r="F1103" s="375"/>
      <c r="G1103" s="428"/>
    </row>
    <row r="1104" spans="1:7" x14ac:dyDescent="0.2">
      <c r="A1104" s="550">
        <v>42791</v>
      </c>
      <c r="B1104" s="572" t="s">
        <v>396</v>
      </c>
      <c r="C1104" s="148" t="s">
        <v>3805</v>
      </c>
      <c r="D1104" s="572" t="s">
        <v>3485</v>
      </c>
      <c r="E1104" s="557">
        <v>-100000</v>
      </c>
      <c r="F1104" s="375"/>
      <c r="G1104" s="428"/>
    </row>
    <row r="1105" spans="1:7" x14ac:dyDescent="0.2">
      <c r="A1105" s="550">
        <v>42791</v>
      </c>
      <c r="B1105" s="572" t="s">
        <v>396</v>
      </c>
      <c r="C1105" s="148" t="s">
        <v>3807</v>
      </c>
      <c r="D1105" s="572" t="s">
        <v>3485</v>
      </c>
      <c r="E1105" s="557">
        <v>-100000</v>
      </c>
      <c r="F1105" s="375"/>
      <c r="G1105" s="428"/>
    </row>
    <row r="1106" spans="1:7" x14ac:dyDescent="0.2">
      <c r="A1106" s="550">
        <v>42791</v>
      </c>
      <c r="B1106" s="572" t="s">
        <v>396</v>
      </c>
      <c r="C1106" s="148" t="s">
        <v>3808</v>
      </c>
      <c r="D1106" s="572" t="s">
        <v>3485</v>
      </c>
      <c r="E1106" s="557">
        <v>-100000</v>
      </c>
      <c r="F1106" s="375"/>
      <c r="G1106" s="428"/>
    </row>
    <row r="1107" spans="1:7" x14ac:dyDescent="0.2">
      <c r="A1107" s="550">
        <v>42791</v>
      </c>
      <c r="B1107" s="572" t="s">
        <v>396</v>
      </c>
      <c r="C1107" s="148" t="s">
        <v>3809</v>
      </c>
      <c r="D1107" s="572" t="s">
        <v>3485</v>
      </c>
      <c r="E1107" s="557">
        <v>-100000</v>
      </c>
      <c r="F1107" s="375"/>
      <c r="G1107" s="428"/>
    </row>
    <row r="1108" spans="1:7" x14ac:dyDescent="0.2">
      <c r="A1108" s="550">
        <v>42791</v>
      </c>
      <c r="B1108" s="572" t="s">
        <v>530</v>
      </c>
      <c r="C1108" s="148" t="s">
        <v>3928</v>
      </c>
      <c r="D1108" s="572" t="s">
        <v>3485</v>
      </c>
      <c r="E1108" s="557">
        <v>-100000</v>
      </c>
      <c r="F1108" s="375"/>
      <c r="G1108" s="428"/>
    </row>
    <row r="1109" spans="1:7" x14ac:dyDescent="0.2">
      <c r="A1109" s="550">
        <v>42791</v>
      </c>
      <c r="B1109" s="572" t="s">
        <v>530</v>
      </c>
      <c r="C1109" s="148" t="s">
        <v>3930</v>
      </c>
      <c r="D1109" s="572" t="s">
        <v>3485</v>
      </c>
      <c r="E1109" s="557">
        <v>-100000</v>
      </c>
      <c r="F1109" s="375"/>
      <c r="G1109" s="428"/>
    </row>
    <row r="1110" spans="1:7" x14ac:dyDescent="0.2">
      <c r="A1110" s="550">
        <v>42791</v>
      </c>
      <c r="B1110" s="572" t="s">
        <v>530</v>
      </c>
      <c r="C1110" s="148" t="s">
        <v>3929</v>
      </c>
      <c r="D1110" s="572" t="s">
        <v>3485</v>
      </c>
      <c r="E1110" s="557">
        <v>-200000</v>
      </c>
      <c r="F1110" s="375"/>
      <c r="G1110" s="428"/>
    </row>
    <row r="1111" spans="1:7" x14ac:dyDescent="0.2">
      <c r="A1111" s="550">
        <v>42791</v>
      </c>
      <c r="B1111" s="572" t="s">
        <v>1290</v>
      </c>
      <c r="C1111" s="148" t="s">
        <v>3903</v>
      </c>
      <c r="D1111" s="572" t="s">
        <v>3485</v>
      </c>
      <c r="E1111" s="557">
        <v>-100000</v>
      </c>
      <c r="F1111" s="375"/>
      <c r="G1111" s="428"/>
    </row>
    <row r="1112" spans="1:7" x14ac:dyDescent="0.2">
      <c r="A1112" s="550">
        <v>42791</v>
      </c>
      <c r="B1112" s="572" t="s">
        <v>1290</v>
      </c>
      <c r="C1112" s="148" t="s">
        <v>3902</v>
      </c>
      <c r="D1112" s="572" t="s">
        <v>3485</v>
      </c>
      <c r="E1112" s="557">
        <v>-100000</v>
      </c>
      <c r="F1112" s="375"/>
      <c r="G1112" s="428"/>
    </row>
    <row r="1113" spans="1:7" x14ac:dyDescent="0.2">
      <c r="A1113" s="550">
        <v>42791</v>
      </c>
      <c r="B1113" s="572" t="s">
        <v>1290</v>
      </c>
      <c r="C1113" s="148" t="s">
        <v>3907</v>
      </c>
      <c r="D1113" s="572" t="s">
        <v>3485</v>
      </c>
      <c r="E1113" s="557">
        <v>-100000</v>
      </c>
      <c r="F1113" s="375"/>
      <c r="G1113" s="428"/>
    </row>
    <row r="1114" spans="1:7" x14ac:dyDescent="0.2">
      <c r="A1114" s="550">
        <v>42791</v>
      </c>
      <c r="B1114" s="572" t="s">
        <v>1290</v>
      </c>
      <c r="C1114" s="148" t="s">
        <v>3906</v>
      </c>
      <c r="D1114" s="572" t="s">
        <v>3485</v>
      </c>
      <c r="E1114" s="557">
        <v>-100000</v>
      </c>
      <c r="F1114" s="375"/>
      <c r="G1114" s="428"/>
    </row>
    <row r="1115" spans="1:7" x14ac:dyDescent="0.2">
      <c r="A1115" s="550">
        <v>42791</v>
      </c>
      <c r="B1115" s="572" t="s">
        <v>1290</v>
      </c>
      <c r="C1115" s="148" t="s">
        <v>3908</v>
      </c>
      <c r="D1115" s="572" t="s">
        <v>3485</v>
      </c>
      <c r="E1115" s="557">
        <v>-200000</v>
      </c>
      <c r="F1115" s="375"/>
      <c r="G1115" s="428"/>
    </row>
    <row r="1116" spans="1:7" x14ac:dyDescent="0.2">
      <c r="A1116" s="550">
        <v>42791</v>
      </c>
      <c r="B1116" s="572" t="s">
        <v>1290</v>
      </c>
      <c r="C1116" s="148" t="s">
        <v>3901</v>
      </c>
      <c r="D1116" s="572" t="s">
        <v>3485</v>
      </c>
      <c r="E1116" s="557">
        <v>-200000</v>
      </c>
      <c r="F1116" s="375"/>
      <c r="G1116" s="428"/>
    </row>
    <row r="1117" spans="1:7" x14ac:dyDescent="0.2">
      <c r="A1117" s="550">
        <v>42791</v>
      </c>
      <c r="B1117" s="572" t="s">
        <v>1290</v>
      </c>
      <c r="C1117" s="148" t="s">
        <v>3905</v>
      </c>
      <c r="D1117" s="572" t="s">
        <v>3485</v>
      </c>
      <c r="E1117" s="557">
        <v>-200000</v>
      </c>
      <c r="F1117" s="375"/>
      <c r="G1117" s="428"/>
    </row>
    <row r="1118" spans="1:7" x14ac:dyDescent="0.2">
      <c r="A1118" s="550">
        <v>42791</v>
      </c>
      <c r="B1118" s="572" t="s">
        <v>1290</v>
      </c>
      <c r="C1118" s="148" t="s">
        <v>3904</v>
      </c>
      <c r="D1118" s="572" t="s">
        <v>3485</v>
      </c>
      <c r="E1118" s="557">
        <v>-200000</v>
      </c>
      <c r="F1118" s="375"/>
      <c r="G1118" s="428"/>
    </row>
    <row r="1119" spans="1:7" x14ac:dyDescent="0.2">
      <c r="A1119" s="550">
        <v>42791</v>
      </c>
      <c r="B1119" s="572" t="s">
        <v>229</v>
      </c>
      <c r="C1119" s="148" t="s">
        <v>3781</v>
      </c>
      <c r="D1119" s="572" t="s">
        <v>3485</v>
      </c>
      <c r="E1119" s="557">
        <v>-100000</v>
      </c>
      <c r="F1119" s="375"/>
      <c r="G1119" s="428"/>
    </row>
    <row r="1120" spans="1:7" x14ac:dyDescent="0.2">
      <c r="A1120" s="550">
        <v>42791</v>
      </c>
      <c r="B1120" s="572" t="s">
        <v>229</v>
      </c>
      <c r="C1120" s="148" t="s">
        <v>3782</v>
      </c>
      <c r="D1120" s="572" t="s">
        <v>3485</v>
      </c>
      <c r="E1120" s="557">
        <v>-100000</v>
      </c>
      <c r="F1120" s="375"/>
      <c r="G1120" s="428"/>
    </row>
    <row r="1121" spans="1:7" x14ac:dyDescent="0.2">
      <c r="A1121" s="550">
        <v>42791</v>
      </c>
      <c r="B1121" s="134" t="s">
        <v>1124</v>
      </c>
      <c r="C1121" s="148" t="s">
        <v>3783</v>
      </c>
      <c r="D1121" s="572" t="s">
        <v>3485</v>
      </c>
      <c r="E1121" s="557">
        <v>-200000</v>
      </c>
      <c r="F1121" s="547" t="s">
        <v>3988</v>
      </c>
      <c r="G1121" s="428"/>
    </row>
    <row r="1122" spans="1:7" x14ac:dyDescent="0.2">
      <c r="A1122" s="550">
        <v>42791</v>
      </c>
      <c r="B1122" s="572" t="s">
        <v>229</v>
      </c>
      <c r="C1122" s="148" t="s">
        <v>3784</v>
      </c>
      <c r="D1122" s="572" t="s">
        <v>3485</v>
      </c>
      <c r="E1122" s="557">
        <v>-200000</v>
      </c>
      <c r="F1122" s="375"/>
      <c r="G1122" s="428"/>
    </row>
    <row r="1123" spans="1:7" x14ac:dyDescent="0.2">
      <c r="A1123" s="550">
        <v>42791</v>
      </c>
      <c r="B1123" s="572" t="str">
        <f>Cobb!$Y$2</f>
        <v>Gateway</v>
      </c>
      <c r="C1123" s="148" t="s">
        <v>3765</v>
      </c>
      <c r="D1123" s="572" t="s">
        <v>3485</v>
      </c>
      <c r="E1123" s="557">
        <v>-100000</v>
      </c>
      <c r="F1123" s="375"/>
      <c r="G1123" s="428"/>
    </row>
    <row r="1124" spans="1:7" x14ac:dyDescent="0.2">
      <c r="A1124" s="550">
        <v>42791</v>
      </c>
      <c r="B1124" s="572" t="str">
        <f>Cobb!$Y$2</f>
        <v>Gateway</v>
      </c>
      <c r="C1124" s="148" t="s">
        <v>3763</v>
      </c>
      <c r="D1124" s="572" t="s">
        <v>3485</v>
      </c>
      <c r="E1124" s="557">
        <v>-200000</v>
      </c>
      <c r="F1124" s="375"/>
      <c r="G1124" s="428"/>
    </row>
    <row r="1125" spans="1:7" x14ac:dyDescent="0.2">
      <c r="A1125" s="550">
        <v>42791</v>
      </c>
      <c r="B1125" s="572" t="str">
        <f>Cobb!$Y$2</f>
        <v>Gateway</v>
      </c>
      <c r="C1125" s="148" t="s">
        <v>3764</v>
      </c>
      <c r="D1125" s="572" t="s">
        <v>3485</v>
      </c>
      <c r="E1125" s="557">
        <v>-200000</v>
      </c>
      <c r="F1125" s="375"/>
      <c r="G1125" s="428"/>
    </row>
    <row r="1126" spans="1:7" x14ac:dyDescent="0.2">
      <c r="A1126" s="550">
        <v>42791</v>
      </c>
      <c r="B1126" s="572" t="s">
        <v>1872</v>
      </c>
      <c r="C1126" s="148" t="s">
        <v>3817</v>
      </c>
      <c r="D1126" s="572" t="s">
        <v>3485</v>
      </c>
      <c r="E1126" s="557">
        <v>-100000</v>
      </c>
      <c r="F1126" s="375"/>
      <c r="G1126" s="428"/>
    </row>
    <row r="1127" spans="1:7" x14ac:dyDescent="0.2">
      <c r="A1127" s="550">
        <v>42791</v>
      </c>
      <c r="B1127" s="572" t="s">
        <v>1872</v>
      </c>
      <c r="C1127" s="148" t="s">
        <v>3825</v>
      </c>
      <c r="D1127" s="572" t="s">
        <v>3485</v>
      </c>
      <c r="E1127" s="557">
        <v>-100000</v>
      </c>
      <c r="F1127" s="375"/>
      <c r="G1127" s="428"/>
    </row>
    <row r="1128" spans="1:7" x14ac:dyDescent="0.2">
      <c r="A1128" s="550">
        <v>42791</v>
      </c>
      <c r="B1128" s="572" t="s">
        <v>1872</v>
      </c>
      <c r="C1128" s="148" t="s">
        <v>3822</v>
      </c>
      <c r="D1128" s="572" t="s">
        <v>3485</v>
      </c>
      <c r="E1128" s="557">
        <v>-100000</v>
      </c>
      <c r="F1128" s="375"/>
      <c r="G1128" s="428"/>
    </row>
    <row r="1129" spans="1:7" x14ac:dyDescent="0.2">
      <c r="A1129" s="550">
        <v>42791</v>
      </c>
      <c r="B1129" s="572" t="s">
        <v>1872</v>
      </c>
      <c r="C1129" s="148" t="s">
        <v>3823</v>
      </c>
      <c r="D1129" s="572" t="s">
        <v>3485</v>
      </c>
      <c r="E1129" s="557">
        <v>-100000</v>
      </c>
      <c r="F1129" s="375"/>
      <c r="G1129" s="428"/>
    </row>
    <row r="1130" spans="1:7" x14ac:dyDescent="0.2">
      <c r="A1130" s="550">
        <v>42791</v>
      </c>
      <c r="B1130" s="572" t="s">
        <v>1872</v>
      </c>
      <c r="C1130" s="148" t="s">
        <v>3826</v>
      </c>
      <c r="D1130" s="572" t="s">
        <v>3485</v>
      </c>
      <c r="E1130" s="557">
        <v>-200000</v>
      </c>
      <c r="F1130" s="375"/>
      <c r="G1130" s="428"/>
    </row>
    <row r="1131" spans="1:7" x14ac:dyDescent="0.2">
      <c r="A1131" s="550">
        <v>42791</v>
      </c>
      <c r="B1131" s="572" t="s">
        <v>1872</v>
      </c>
      <c r="C1131" s="148" t="s">
        <v>3815</v>
      </c>
      <c r="D1131" s="572" t="s">
        <v>3485</v>
      </c>
      <c r="E1131" s="557">
        <v>-200000</v>
      </c>
      <c r="F1131" s="375"/>
      <c r="G1131" s="428"/>
    </row>
    <row r="1132" spans="1:7" x14ac:dyDescent="0.2">
      <c r="A1132" s="550">
        <v>42791</v>
      </c>
      <c r="B1132" s="572" t="s">
        <v>1872</v>
      </c>
      <c r="C1132" s="148" t="s">
        <v>3821</v>
      </c>
      <c r="D1132" s="572" t="s">
        <v>3485</v>
      </c>
      <c r="E1132" s="557">
        <v>-200000</v>
      </c>
      <c r="F1132" s="375"/>
      <c r="G1132" s="428"/>
    </row>
    <row r="1133" spans="1:7" x14ac:dyDescent="0.2">
      <c r="A1133" s="550">
        <v>42791</v>
      </c>
      <c r="B1133" s="572" t="s">
        <v>1872</v>
      </c>
      <c r="C1133" s="148" t="s">
        <v>3820</v>
      </c>
      <c r="D1133" s="572" t="s">
        <v>3485</v>
      </c>
      <c r="E1133" s="557">
        <v>-200000</v>
      </c>
      <c r="F1133" s="375"/>
      <c r="G1133" s="428"/>
    </row>
    <row r="1134" spans="1:7" x14ac:dyDescent="0.2">
      <c r="A1134" s="550">
        <v>42791</v>
      </c>
      <c r="B1134" s="572" t="s">
        <v>1872</v>
      </c>
      <c r="C1134" s="148" t="s">
        <v>3824</v>
      </c>
      <c r="D1134" s="572" t="s">
        <v>3485</v>
      </c>
      <c r="E1134" s="557">
        <v>-200000</v>
      </c>
      <c r="F1134" s="375"/>
      <c r="G1134" s="428"/>
    </row>
    <row r="1135" spans="1:7" x14ac:dyDescent="0.2">
      <c r="A1135" s="550">
        <v>42791</v>
      </c>
      <c r="B1135" s="572" t="s">
        <v>1872</v>
      </c>
      <c r="C1135" s="148" t="s">
        <v>3816</v>
      </c>
      <c r="D1135" s="572" t="s">
        <v>3485</v>
      </c>
      <c r="E1135" s="557">
        <v>-200000</v>
      </c>
      <c r="F1135" s="375"/>
      <c r="G1135" s="428"/>
    </row>
    <row r="1136" spans="1:7" x14ac:dyDescent="0.2">
      <c r="A1136" s="550">
        <v>42791</v>
      </c>
      <c r="B1136" s="572" t="s">
        <v>1872</v>
      </c>
      <c r="C1136" s="148" t="s">
        <v>3819</v>
      </c>
      <c r="D1136" s="572" t="s">
        <v>3485</v>
      </c>
      <c r="E1136" s="557">
        <v>-200000</v>
      </c>
      <c r="F1136" s="375"/>
      <c r="G1136" s="428"/>
    </row>
    <row r="1137" spans="1:7" x14ac:dyDescent="0.2">
      <c r="A1137" s="550">
        <v>42791</v>
      </c>
      <c r="B1137" s="572" t="s">
        <v>1872</v>
      </c>
      <c r="C1137" s="148" t="s">
        <v>3818</v>
      </c>
      <c r="D1137" s="572" t="s">
        <v>3485</v>
      </c>
      <c r="E1137" s="557">
        <v>-200000</v>
      </c>
      <c r="F1137" s="375"/>
      <c r="G1137" s="428"/>
    </row>
    <row r="1138" spans="1:7" x14ac:dyDescent="0.2">
      <c r="A1138" s="550">
        <v>42791</v>
      </c>
      <c r="B1138" s="572" t="s">
        <v>456</v>
      </c>
      <c r="C1138" s="148" t="s">
        <v>3878</v>
      </c>
      <c r="D1138" s="572" t="s">
        <v>3485</v>
      </c>
      <c r="E1138" s="557">
        <v>-200000</v>
      </c>
      <c r="F1138" s="375"/>
      <c r="G1138" s="428"/>
    </row>
    <row r="1139" spans="1:7" x14ac:dyDescent="0.2">
      <c r="A1139" s="550">
        <v>42791</v>
      </c>
      <c r="B1139" s="572" t="s">
        <v>456</v>
      </c>
      <c r="C1139" s="148" t="s">
        <v>3880</v>
      </c>
      <c r="D1139" s="572" t="s">
        <v>3485</v>
      </c>
      <c r="E1139" s="557">
        <v>-200000</v>
      </c>
      <c r="F1139" s="375"/>
      <c r="G1139" s="428"/>
    </row>
    <row r="1140" spans="1:7" x14ac:dyDescent="0.2">
      <c r="A1140" s="550">
        <v>42791</v>
      </c>
      <c r="B1140" s="572" t="s">
        <v>456</v>
      </c>
      <c r="C1140" s="148" t="s">
        <v>3877</v>
      </c>
      <c r="D1140" s="572" t="s">
        <v>3485</v>
      </c>
      <c r="E1140" s="557">
        <v>-200000</v>
      </c>
      <c r="F1140" s="375"/>
      <c r="G1140" s="428"/>
    </row>
    <row r="1141" spans="1:7" x14ac:dyDescent="0.2">
      <c r="A1141" s="550">
        <v>42791</v>
      </c>
      <c r="B1141" s="572" t="s">
        <v>456</v>
      </c>
      <c r="C1141" s="148" t="s">
        <v>3881</v>
      </c>
      <c r="D1141" s="572" t="s">
        <v>3485</v>
      </c>
      <c r="E1141" s="557">
        <v>-200000</v>
      </c>
      <c r="F1141" s="375"/>
      <c r="G1141" s="428"/>
    </row>
    <row r="1142" spans="1:7" x14ac:dyDescent="0.2">
      <c r="A1142" s="550">
        <v>42791</v>
      </c>
      <c r="B1142" s="572" t="s">
        <v>456</v>
      </c>
      <c r="C1142" s="148" t="s">
        <v>3879</v>
      </c>
      <c r="D1142" s="572" t="s">
        <v>3485</v>
      </c>
      <c r="E1142" s="557">
        <v>-200000</v>
      </c>
      <c r="F1142" s="375"/>
      <c r="G1142" s="428"/>
    </row>
    <row r="1143" spans="1:7" x14ac:dyDescent="0.2">
      <c r="A1143" s="550">
        <v>42791</v>
      </c>
      <c r="B1143" s="572" t="s">
        <v>959</v>
      </c>
      <c r="C1143" s="148" t="s">
        <v>3942</v>
      </c>
      <c r="D1143" s="572" t="s">
        <v>3485</v>
      </c>
      <c r="E1143" s="557">
        <v>-200000</v>
      </c>
      <c r="F1143" s="375"/>
      <c r="G1143" s="428"/>
    </row>
    <row r="1144" spans="1:7" x14ac:dyDescent="0.2">
      <c r="A1144" s="550">
        <v>42791</v>
      </c>
      <c r="B1144" s="572" t="s">
        <v>566</v>
      </c>
      <c r="C1144" s="148" t="s">
        <v>3867</v>
      </c>
      <c r="D1144" s="572" t="s">
        <v>3485</v>
      </c>
      <c r="E1144" s="557">
        <v>-100000</v>
      </c>
      <c r="F1144" s="375"/>
      <c r="G1144" s="428"/>
    </row>
    <row r="1145" spans="1:7" x14ac:dyDescent="0.2">
      <c r="A1145" s="550">
        <v>42791</v>
      </c>
      <c r="B1145" s="572" t="s">
        <v>566</v>
      </c>
      <c r="C1145" s="148" t="s">
        <v>3866</v>
      </c>
      <c r="D1145" s="572" t="s">
        <v>3485</v>
      </c>
      <c r="E1145" s="557">
        <v>-200000</v>
      </c>
      <c r="F1145" s="375"/>
      <c r="G1145" s="428"/>
    </row>
    <row r="1146" spans="1:7" x14ac:dyDescent="0.2">
      <c r="A1146" s="550">
        <v>42791</v>
      </c>
      <c r="B1146" s="572" t="s">
        <v>566</v>
      </c>
      <c r="C1146" s="148" t="s">
        <v>3868</v>
      </c>
      <c r="D1146" s="572" t="s">
        <v>3485</v>
      </c>
      <c r="E1146" s="557">
        <v>-200000</v>
      </c>
      <c r="F1146" s="375"/>
      <c r="G1146" s="428"/>
    </row>
    <row r="1147" spans="1:7" x14ac:dyDescent="0.2">
      <c r="A1147" s="550">
        <v>42791</v>
      </c>
      <c r="B1147" s="572" t="s">
        <v>566</v>
      </c>
      <c r="C1147" s="148" t="s">
        <v>3865</v>
      </c>
      <c r="D1147" s="572" t="s">
        <v>3485</v>
      </c>
      <c r="E1147" s="557">
        <v>-200000</v>
      </c>
      <c r="F1147" s="375"/>
      <c r="G1147" s="428"/>
    </row>
    <row r="1148" spans="1:7" x14ac:dyDescent="0.2">
      <c r="A1148" s="550">
        <v>42791</v>
      </c>
      <c r="B1148" s="572" t="s">
        <v>231</v>
      </c>
      <c r="C1148" s="148" t="s">
        <v>3753</v>
      </c>
      <c r="D1148" s="572" t="s">
        <v>3485</v>
      </c>
      <c r="E1148" s="557">
        <v>-100000</v>
      </c>
      <c r="F1148" s="375"/>
      <c r="G1148" s="428"/>
    </row>
    <row r="1149" spans="1:7" x14ac:dyDescent="0.2">
      <c r="A1149" s="550">
        <v>42791</v>
      </c>
      <c r="B1149" s="572" t="s">
        <v>231</v>
      </c>
      <c r="C1149" s="148" t="s">
        <v>3758</v>
      </c>
      <c r="D1149" s="572" t="s">
        <v>3485</v>
      </c>
      <c r="E1149" s="557">
        <v>-200000</v>
      </c>
      <c r="F1149" s="375"/>
      <c r="G1149" s="428"/>
    </row>
    <row r="1150" spans="1:7" x14ac:dyDescent="0.2">
      <c r="A1150" s="550">
        <v>42791</v>
      </c>
      <c r="B1150" s="572" t="s">
        <v>231</v>
      </c>
      <c r="C1150" s="148" t="s">
        <v>3754</v>
      </c>
      <c r="D1150" s="572" t="s">
        <v>3485</v>
      </c>
      <c r="E1150" s="557">
        <v>-200000</v>
      </c>
      <c r="F1150" s="375"/>
      <c r="G1150" s="428"/>
    </row>
    <row r="1151" spans="1:7" x14ac:dyDescent="0.2">
      <c r="A1151" s="550">
        <v>42791</v>
      </c>
      <c r="B1151" s="572" t="s">
        <v>231</v>
      </c>
      <c r="C1151" s="148" t="s">
        <v>3755</v>
      </c>
      <c r="D1151" s="572" t="s">
        <v>3485</v>
      </c>
      <c r="E1151" s="557">
        <v>-200000</v>
      </c>
      <c r="F1151" s="375"/>
      <c r="G1151" s="428"/>
    </row>
    <row r="1152" spans="1:7" x14ac:dyDescent="0.2">
      <c r="A1152" s="550">
        <v>42791</v>
      </c>
      <c r="B1152" s="572" t="s">
        <v>231</v>
      </c>
      <c r="C1152" s="148" t="s">
        <v>3757</v>
      </c>
      <c r="D1152" s="572" t="s">
        <v>3485</v>
      </c>
      <c r="E1152" s="557">
        <v>-200000</v>
      </c>
      <c r="F1152" s="375"/>
      <c r="G1152" s="428"/>
    </row>
    <row r="1153" spans="1:7" x14ac:dyDescent="0.2">
      <c r="A1153" s="550">
        <v>42791</v>
      </c>
      <c r="B1153" s="134" t="s">
        <v>1296</v>
      </c>
      <c r="C1153" s="148" t="s">
        <v>3756</v>
      </c>
      <c r="D1153" s="572" t="s">
        <v>3485</v>
      </c>
      <c r="E1153" s="557">
        <v>-200000</v>
      </c>
      <c r="F1153" s="547" t="s">
        <v>4007</v>
      </c>
      <c r="G1153" s="428"/>
    </row>
    <row r="1154" spans="1:7" x14ac:dyDescent="0.2">
      <c r="A1154" s="550">
        <v>42791</v>
      </c>
      <c r="B1154" s="572" t="s">
        <v>406</v>
      </c>
      <c r="C1154" s="148" t="s">
        <v>3964</v>
      </c>
      <c r="D1154" s="572" t="s">
        <v>3485</v>
      </c>
      <c r="E1154" s="557">
        <v>-100000</v>
      </c>
      <c r="F1154" s="375"/>
      <c r="G1154" s="428"/>
    </row>
    <row r="1155" spans="1:7" x14ac:dyDescent="0.2">
      <c r="A1155" s="550">
        <v>42791</v>
      </c>
      <c r="B1155" s="572" t="s">
        <v>406</v>
      </c>
      <c r="C1155" s="148" t="s">
        <v>3965</v>
      </c>
      <c r="D1155" s="572" t="s">
        <v>3485</v>
      </c>
      <c r="E1155" s="557">
        <v>-200000</v>
      </c>
      <c r="F1155" s="375"/>
      <c r="G1155" s="428"/>
    </row>
    <row r="1156" spans="1:7" x14ac:dyDescent="0.2">
      <c r="A1156" s="550">
        <v>42791</v>
      </c>
      <c r="B1156" s="572" t="s">
        <v>406</v>
      </c>
      <c r="C1156" s="148" t="s">
        <v>3963</v>
      </c>
      <c r="D1156" s="572" t="s">
        <v>3485</v>
      </c>
      <c r="E1156" s="557">
        <v>-200000</v>
      </c>
      <c r="F1156" s="375"/>
      <c r="G1156" s="428"/>
    </row>
    <row r="1157" spans="1:7" x14ac:dyDescent="0.2">
      <c r="A1157" s="550">
        <v>42791</v>
      </c>
      <c r="B1157" s="572" t="s">
        <v>406</v>
      </c>
      <c r="C1157" s="148" t="s">
        <v>3962</v>
      </c>
      <c r="D1157" s="572" t="s">
        <v>3485</v>
      </c>
      <c r="E1157" s="557">
        <v>-200000</v>
      </c>
      <c r="F1157" s="375"/>
      <c r="G1157" s="428"/>
    </row>
    <row r="1158" spans="1:7" x14ac:dyDescent="0.2">
      <c r="A1158" s="550">
        <v>42791</v>
      </c>
      <c r="B1158" s="572" t="s">
        <v>406</v>
      </c>
      <c r="C1158" s="148" t="s">
        <v>3961</v>
      </c>
      <c r="D1158" s="572" t="s">
        <v>3485</v>
      </c>
      <c r="E1158" s="557">
        <v>-200000</v>
      </c>
      <c r="F1158" s="375"/>
      <c r="G1158" s="428"/>
    </row>
    <row r="1159" spans="1:7" x14ac:dyDescent="0.2">
      <c r="A1159" s="550">
        <v>42791</v>
      </c>
      <c r="B1159" s="572" t="s">
        <v>468</v>
      </c>
      <c r="C1159" s="148" t="s">
        <v>3833</v>
      </c>
      <c r="D1159" s="572" t="s">
        <v>3485</v>
      </c>
      <c r="E1159" s="557">
        <v>-100000</v>
      </c>
      <c r="F1159" s="375"/>
      <c r="G1159" s="428"/>
    </row>
    <row r="1160" spans="1:7" x14ac:dyDescent="0.2">
      <c r="A1160" s="550">
        <v>42791</v>
      </c>
      <c r="B1160" s="572" t="s">
        <v>468</v>
      </c>
      <c r="C1160" s="148" t="s">
        <v>3835</v>
      </c>
      <c r="D1160" s="572" t="s">
        <v>3485</v>
      </c>
      <c r="E1160" s="557">
        <v>-100000</v>
      </c>
      <c r="F1160" s="375"/>
      <c r="G1160" s="428"/>
    </row>
    <row r="1161" spans="1:7" x14ac:dyDescent="0.2">
      <c r="A1161" s="550">
        <v>42791</v>
      </c>
      <c r="B1161" s="572" t="s">
        <v>468</v>
      </c>
      <c r="C1161" s="148" t="s">
        <v>3834</v>
      </c>
      <c r="D1161" s="572" t="s">
        <v>3485</v>
      </c>
      <c r="E1161" s="557">
        <v>-100000</v>
      </c>
      <c r="F1161" s="375"/>
      <c r="G1161" s="428"/>
    </row>
    <row r="1162" spans="1:7" x14ac:dyDescent="0.2">
      <c r="A1162" s="550">
        <v>42791</v>
      </c>
      <c r="B1162" s="572" t="s">
        <v>468</v>
      </c>
      <c r="C1162" s="148" t="s">
        <v>3832</v>
      </c>
      <c r="D1162" s="572" t="s">
        <v>3485</v>
      </c>
      <c r="E1162" s="557">
        <v>-200000</v>
      </c>
      <c r="F1162" s="375"/>
      <c r="G1162" s="428"/>
    </row>
    <row r="1163" spans="1:7" x14ac:dyDescent="0.2">
      <c r="A1163" s="550">
        <v>42793</v>
      </c>
      <c r="B1163" s="134" t="s">
        <v>627</v>
      </c>
      <c r="C1163" s="134" t="s">
        <v>3424</v>
      </c>
      <c r="D1163" s="147" t="s">
        <v>3473</v>
      </c>
      <c r="E1163" s="556">
        <v>-500000</v>
      </c>
      <c r="F1163" s="337"/>
      <c r="G1163" s="428"/>
    </row>
    <row r="1164" spans="1:7" x14ac:dyDescent="0.2">
      <c r="A1164" s="550">
        <v>42793</v>
      </c>
      <c r="B1164" s="134" t="s">
        <v>1876</v>
      </c>
      <c r="C1164" s="134" t="s">
        <v>3424</v>
      </c>
      <c r="D1164" s="147" t="s">
        <v>3472</v>
      </c>
      <c r="E1164" s="556">
        <v>250000</v>
      </c>
      <c r="F1164" s="337"/>
      <c r="G1164" s="428"/>
    </row>
    <row r="1165" spans="1:7" x14ac:dyDescent="0.2">
      <c r="A1165" s="550">
        <v>42793</v>
      </c>
      <c r="B1165" s="134" t="s">
        <v>655</v>
      </c>
      <c r="C1165" s="134" t="s">
        <v>3424</v>
      </c>
      <c r="D1165" s="147" t="s">
        <v>3473</v>
      </c>
      <c r="E1165" s="556">
        <v>500000</v>
      </c>
      <c r="F1165" s="337"/>
      <c r="G1165" s="428"/>
    </row>
    <row r="1166" spans="1:7" x14ac:dyDescent="0.2">
      <c r="A1166" s="550">
        <v>42793</v>
      </c>
      <c r="B1166" s="134" t="s">
        <v>456</v>
      </c>
      <c r="C1166" s="134" t="s">
        <v>3424</v>
      </c>
      <c r="D1166" s="147" t="s">
        <v>3479</v>
      </c>
      <c r="E1166" s="556">
        <v>2846386</v>
      </c>
      <c r="F1166" s="337"/>
      <c r="G1166" s="428"/>
    </row>
    <row r="1167" spans="1:7" x14ac:dyDescent="0.2">
      <c r="A1167" s="550">
        <v>42793</v>
      </c>
      <c r="B1167" s="134" t="s">
        <v>566</v>
      </c>
      <c r="C1167" s="134" t="s">
        <v>3424</v>
      </c>
      <c r="D1167" s="147" t="s">
        <v>3479</v>
      </c>
      <c r="E1167" s="556">
        <v>-2846386</v>
      </c>
      <c r="F1167" s="337"/>
      <c r="G1167" s="428"/>
    </row>
    <row r="1168" spans="1:7" x14ac:dyDescent="0.2">
      <c r="A1168" s="552">
        <v>42793</v>
      </c>
      <c r="B1168" s="134" t="s">
        <v>231</v>
      </c>
      <c r="C1168" s="134" t="s">
        <v>3424</v>
      </c>
      <c r="D1168" s="147" t="s">
        <v>3472</v>
      </c>
      <c r="E1168" s="556">
        <v>-250000</v>
      </c>
      <c r="F1168" s="337"/>
      <c r="G1168" s="428"/>
    </row>
    <row r="1169" spans="1:7" x14ac:dyDescent="0.2">
      <c r="A1169" s="550">
        <v>42795</v>
      </c>
      <c r="B1169" s="572" t="s">
        <v>566</v>
      </c>
      <c r="C1169" s="572" t="s">
        <v>3424</v>
      </c>
      <c r="D1169" s="148" t="s">
        <v>3980</v>
      </c>
      <c r="E1169" s="556">
        <v>-500000</v>
      </c>
      <c r="F1169" s="337" t="s">
        <v>3981</v>
      </c>
      <c r="G1169" s="572"/>
    </row>
    <row r="1170" spans="1:7" x14ac:dyDescent="0.2">
      <c r="A1170" s="550">
        <v>42795</v>
      </c>
      <c r="B1170" s="134" t="s">
        <v>231</v>
      </c>
      <c r="C1170" s="134" t="s">
        <v>3424</v>
      </c>
      <c r="D1170" s="147" t="s">
        <v>3985</v>
      </c>
      <c r="E1170" s="556">
        <v>-785000</v>
      </c>
      <c r="F1170" s="337"/>
      <c r="G1170" s="572"/>
    </row>
    <row r="1171" spans="1:7" x14ac:dyDescent="0.2">
      <c r="A1171" s="550">
        <v>42795</v>
      </c>
      <c r="B1171" s="134" t="s">
        <v>1872</v>
      </c>
      <c r="C1171" s="134" t="s">
        <v>3424</v>
      </c>
      <c r="D1171" s="147" t="s">
        <v>3985</v>
      </c>
      <c r="E1171" s="556">
        <v>785000</v>
      </c>
      <c r="F1171" s="337"/>
      <c r="G1171" s="572"/>
    </row>
    <row r="1172" spans="1:7" x14ac:dyDescent="0.2">
      <c r="A1172" s="550">
        <v>42809</v>
      </c>
      <c r="B1172" s="134" t="s">
        <v>360</v>
      </c>
      <c r="C1172" s="134" t="s">
        <v>3424</v>
      </c>
      <c r="D1172" s="147" t="s">
        <v>3991</v>
      </c>
      <c r="E1172" s="556">
        <v>-512000</v>
      </c>
      <c r="F1172" s="337"/>
      <c r="G1172" s="572"/>
    </row>
    <row r="1173" spans="1:7" x14ac:dyDescent="0.2">
      <c r="A1173" s="550">
        <v>42809</v>
      </c>
      <c r="B1173" s="134" t="s">
        <v>566</v>
      </c>
      <c r="C1173" s="134" t="s">
        <v>3424</v>
      </c>
      <c r="D1173" s="147" t="s">
        <v>3991</v>
      </c>
      <c r="E1173" s="556">
        <v>512000</v>
      </c>
      <c r="F1173" s="337"/>
      <c r="G1173" s="572"/>
    </row>
    <row r="1174" spans="1:7" x14ac:dyDescent="0.2">
      <c r="A1174" s="550">
        <v>42810</v>
      </c>
      <c r="B1174" s="134" t="s">
        <v>566</v>
      </c>
      <c r="C1174" s="134" t="s">
        <v>3424</v>
      </c>
      <c r="D1174" s="147" t="s">
        <v>3997</v>
      </c>
      <c r="E1174" s="556">
        <v>-200000</v>
      </c>
      <c r="F1174" s="337"/>
      <c r="G1174" s="572"/>
    </row>
    <row r="1175" spans="1:7" x14ac:dyDescent="0.2">
      <c r="A1175" s="550">
        <v>42810</v>
      </c>
      <c r="B1175" s="134" t="s">
        <v>360</v>
      </c>
      <c r="C1175" s="134" t="s">
        <v>3424</v>
      </c>
      <c r="D1175" s="147" t="s">
        <v>3997</v>
      </c>
      <c r="E1175" s="556">
        <v>200000</v>
      </c>
      <c r="F1175" s="337"/>
      <c r="G1175" s="572"/>
    </row>
    <row r="1176" spans="1:7" x14ac:dyDescent="0.2">
      <c r="A1176" s="550">
        <v>42821</v>
      </c>
      <c r="B1176" s="572" t="s">
        <v>566</v>
      </c>
      <c r="C1176" s="148" t="s">
        <v>4046</v>
      </c>
      <c r="D1176" s="572" t="s">
        <v>4039</v>
      </c>
      <c r="E1176" s="556">
        <v>-200000</v>
      </c>
      <c r="F1176" s="337"/>
      <c r="G1176" s="572"/>
    </row>
    <row r="1177" spans="1:7" x14ac:dyDescent="0.2">
      <c r="A1177" s="550">
        <v>42821</v>
      </c>
      <c r="B1177" s="572" t="s">
        <v>657</v>
      </c>
      <c r="C1177" s="148" t="s">
        <v>4047</v>
      </c>
      <c r="D1177" s="572" t="s">
        <v>4039</v>
      </c>
      <c r="E1177" s="556">
        <v>-200000</v>
      </c>
      <c r="F1177" s="337"/>
      <c r="G1177" s="572"/>
    </row>
    <row r="1178" spans="1:7" x14ac:dyDescent="0.2">
      <c r="A1178" s="550">
        <v>42821</v>
      </c>
      <c r="B1178" s="572" t="s">
        <v>348</v>
      </c>
      <c r="C1178" s="148" t="s">
        <v>4048</v>
      </c>
      <c r="D1178" s="572" t="s">
        <v>4039</v>
      </c>
      <c r="E1178" s="556">
        <v>-333334</v>
      </c>
      <c r="F1178" s="337"/>
      <c r="G1178" s="572"/>
    </row>
    <row r="1179" spans="1:7" x14ac:dyDescent="0.2">
      <c r="A1179" s="550">
        <v>42821</v>
      </c>
      <c r="B1179" s="572" t="s">
        <v>566</v>
      </c>
      <c r="C1179" s="148" t="s">
        <v>4049</v>
      </c>
      <c r="D1179" s="572" t="s">
        <v>4039</v>
      </c>
      <c r="E1179" s="556">
        <v>-200000</v>
      </c>
      <c r="F1179" s="337"/>
      <c r="G1179" s="572"/>
    </row>
    <row r="1180" spans="1:7" x14ac:dyDescent="0.2">
      <c r="A1180" s="550">
        <v>42821</v>
      </c>
      <c r="B1180" s="572" t="s">
        <v>396</v>
      </c>
      <c r="C1180" s="148" t="s">
        <v>4050</v>
      </c>
      <c r="D1180" s="572" t="s">
        <v>4039</v>
      </c>
      <c r="E1180" s="556">
        <v>-300000</v>
      </c>
      <c r="F1180" s="337"/>
      <c r="G1180" s="572"/>
    </row>
    <row r="1181" spans="1:7" x14ac:dyDescent="0.2">
      <c r="A1181" s="550">
        <v>42826</v>
      </c>
      <c r="B1181" s="134" t="s">
        <v>1124</v>
      </c>
      <c r="C1181" s="134" t="s">
        <v>165</v>
      </c>
      <c r="D1181" s="570" t="s">
        <v>4068</v>
      </c>
      <c r="E1181" s="556">
        <v>300000</v>
      </c>
      <c r="F1181" s="430" t="s">
        <v>4069</v>
      </c>
      <c r="G1181" s="572"/>
    </row>
    <row r="1182" spans="1:7" x14ac:dyDescent="0.2">
      <c r="A1182" s="550">
        <v>42826</v>
      </c>
      <c r="B1182" s="134" t="s">
        <v>627</v>
      </c>
      <c r="C1182" s="134" t="s">
        <v>165</v>
      </c>
      <c r="D1182" s="570" t="s">
        <v>4068</v>
      </c>
      <c r="E1182" s="556">
        <v>300000</v>
      </c>
      <c r="F1182" s="430" t="s">
        <v>4069</v>
      </c>
      <c r="G1182" s="572"/>
    </row>
    <row r="1183" spans="1:7" x14ac:dyDescent="0.2">
      <c r="A1183" s="550">
        <v>42826</v>
      </c>
      <c r="B1183" s="572" t="s">
        <v>1124</v>
      </c>
      <c r="C1183" s="572" t="s">
        <v>165</v>
      </c>
      <c r="D1183" s="570" t="s">
        <v>4071</v>
      </c>
      <c r="E1183" s="556">
        <v>900000</v>
      </c>
      <c r="F1183" s="337" t="s">
        <v>4069</v>
      </c>
      <c r="G1183" s="572"/>
    </row>
    <row r="1184" spans="1:7" x14ac:dyDescent="0.2">
      <c r="A1184" s="550">
        <v>42826</v>
      </c>
      <c r="B1184" s="572" t="s">
        <v>627</v>
      </c>
      <c r="C1184" s="572" t="s">
        <v>165</v>
      </c>
      <c r="D1184" s="570" t="s">
        <v>4071</v>
      </c>
      <c r="E1184" s="556">
        <v>300000</v>
      </c>
      <c r="F1184" s="337" t="s">
        <v>4069</v>
      </c>
      <c r="G1184" s="572"/>
    </row>
    <row r="1185" spans="1:7" x14ac:dyDescent="0.2">
      <c r="A1185" s="550">
        <v>42826</v>
      </c>
      <c r="B1185" s="134" t="s">
        <v>396</v>
      </c>
      <c r="C1185" s="206" t="s">
        <v>2491</v>
      </c>
      <c r="D1185" s="206" t="s">
        <v>4075</v>
      </c>
      <c r="E1185" s="558">
        <v>3083210</v>
      </c>
      <c r="F1185" s="337" t="s">
        <v>4074</v>
      </c>
      <c r="G1185" s="572"/>
    </row>
    <row r="1186" spans="1:7" x14ac:dyDescent="0.2">
      <c r="A1186" s="550">
        <v>42826</v>
      </c>
      <c r="B1186" s="134" t="s">
        <v>64</v>
      </c>
      <c r="C1186" s="206" t="s">
        <v>2491</v>
      </c>
      <c r="D1186" s="206" t="s">
        <v>4075</v>
      </c>
      <c r="E1186" s="557">
        <v>-3083210</v>
      </c>
      <c r="F1186" s="337" t="s">
        <v>4074</v>
      </c>
      <c r="G1186" s="572"/>
    </row>
    <row r="1187" spans="1:7" x14ac:dyDescent="0.2">
      <c r="A1187" s="550">
        <v>42826</v>
      </c>
      <c r="B1187" s="134" t="s">
        <v>64</v>
      </c>
      <c r="C1187" s="206" t="s">
        <v>2918</v>
      </c>
      <c r="D1187" s="206" t="s">
        <v>4075</v>
      </c>
      <c r="E1187" s="558">
        <v>2333240</v>
      </c>
      <c r="F1187" s="337" t="s">
        <v>4074</v>
      </c>
      <c r="G1187" s="572"/>
    </row>
    <row r="1188" spans="1:7" x14ac:dyDescent="0.2">
      <c r="A1188" s="550">
        <v>42826</v>
      </c>
      <c r="B1188" s="134" t="s">
        <v>396</v>
      </c>
      <c r="C1188" s="206" t="s">
        <v>2918</v>
      </c>
      <c r="D1188" s="206" t="s">
        <v>4075</v>
      </c>
      <c r="E1188" s="558">
        <v>-2333240</v>
      </c>
      <c r="F1188" s="337" t="s">
        <v>4074</v>
      </c>
      <c r="G1188" s="572"/>
    </row>
    <row r="1189" spans="1:7" x14ac:dyDescent="0.2">
      <c r="A1189" s="550">
        <v>42830</v>
      </c>
      <c r="B1189" s="134" t="s">
        <v>566</v>
      </c>
      <c r="C1189" s="572" t="s">
        <v>4079</v>
      </c>
      <c r="D1189" s="147" t="s">
        <v>4080</v>
      </c>
      <c r="E1189" s="556">
        <v>-166666</v>
      </c>
      <c r="F1189" s="337"/>
      <c r="G1189" s="572"/>
    </row>
    <row r="1190" spans="1:7" x14ac:dyDescent="0.2">
      <c r="A1190" s="550">
        <v>42830</v>
      </c>
      <c r="B1190" s="572" t="s">
        <v>396</v>
      </c>
      <c r="C1190" s="572" t="s">
        <v>4083</v>
      </c>
      <c r="D1190" s="148" t="s">
        <v>4080</v>
      </c>
      <c r="E1190" s="556">
        <v>-166666</v>
      </c>
      <c r="F1190" s="337"/>
      <c r="G1190" s="572"/>
    </row>
    <row r="1191" spans="1:7" x14ac:dyDescent="0.2">
      <c r="A1191" s="550">
        <v>42855</v>
      </c>
      <c r="B1191" s="572" t="s">
        <v>1479</v>
      </c>
      <c r="C1191" s="572" t="s">
        <v>4089</v>
      </c>
      <c r="D1191" s="148" t="s">
        <v>4080</v>
      </c>
      <c r="E1191" s="556">
        <v>-166666</v>
      </c>
      <c r="F1191" s="337"/>
      <c r="G1191" s="572"/>
    </row>
    <row r="1192" spans="1:7" x14ac:dyDescent="0.2">
      <c r="A1192" s="550">
        <v>42866</v>
      </c>
      <c r="B1192" s="572" t="s">
        <v>657</v>
      </c>
      <c r="C1192" s="572" t="s">
        <v>4094</v>
      </c>
      <c r="D1192" s="148" t="s">
        <v>4080</v>
      </c>
      <c r="E1192" s="556">
        <v>-133333</v>
      </c>
      <c r="F1192" s="337"/>
      <c r="G1192" s="572"/>
    </row>
    <row r="1193" spans="1:7" x14ac:dyDescent="0.2">
      <c r="A1193" s="550">
        <v>42885</v>
      </c>
      <c r="B1193" s="134" t="s">
        <v>1124</v>
      </c>
      <c r="C1193" s="134" t="s">
        <v>4097</v>
      </c>
      <c r="D1193" s="147" t="s">
        <v>4080</v>
      </c>
      <c r="E1193" s="556">
        <v>-133333</v>
      </c>
      <c r="F1193" s="337"/>
      <c r="G1193" s="572"/>
    </row>
    <row r="1194" spans="1:7" x14ac:dyDescent="0.2">
      <c r="A1194" s="550">
        <v>42885</v>
      </c>
      <c r="B1194" s="134" t="s">
        <v>627</v>
      </c>
      <c r="C1194" s="572" t="s">
        <v>2665</v>
      </c>
      <c r="D1194" s="147" t="s">
        <v>4101</v>
      </c>
      <c r="E1194" s="556">
        <v>-1866760</v>
      </c>
      <c r="F1194" s="337"/>
      <c r="G1194" s="572"/>
    </row>
    <row r="1195" spans="1:7" x14ac:dyDescent="0.2">
      <c r="A1195" s="550">
        <v>42885</v>
      </c>
      <c r="B1195" s="134" t="s">
        <v>1124</v>
      </c>
      <c r="C1195" s="572" t="s">
        <v>2665</v>
      </c>
      <c r="D1195" s="147" t="s">
        <v>4101</v>
      </c>
      <c r="E1195" s="556">
        <v>1866760</v>
      </c>
      <c r="F1195" s="337"/>
      <c r="G1195" s="572"/>
    </row>
    <row r="1196" spans="1:7" x14ac:dyDescent="0.2">
      <c r="A1196" s="550">
        <v>42885</v>
      </c>
      <c r="B1196" s="134" t="s">
        <v>1124</v>
      </c>
      <c r="C1196" s="572" t="s">
        <v>3350</v>
      </c>
      <c r="D1196" s="147" t="s">
        <v>4101</v>
      </c>
      <c r="E1196" s="556">
        <v>-1011453</v>
      </c>
      <c r="F1196" s="337"/>
      <c r="G1196" s="572"/>
    </row>
    <row r="1197" spans="1:7" x14ac:dyDescent="0.2">
      <c r="A1197" s="550">
        <v>42885</v>
      </c>
      <c r="B1197" s="134" t="s">
        <v>627</v>
      </c>
      <c r="C1197" s="572" t="s">
        <v>3350</v>
      </c>
      <c r="D1197" s="147" t="s">
        <v>4101</v>
      </c>
      <c r="E1197" s="556">
        <v>1011453</v>
      </c>
      <c r="F1197" s="337"/>
      <c r="G1197" s="572"/>
    </row>
    <row r="1198" spans="1:7" x14ac:dyDescent="0.2">
      <c r="A1198" s="550">
        <v>42885</v>
      </c>
      <c r="B1198" s="134" t="s">
        <v>627</v>
      </c>
      <c r="C1198" s="134" t="s">
        <v>165</v>
      </c>
      <c r="D1198" s="147" t="s">
        <v>4101</v>
      </c>
      <c r="E1198" s="556">
        <v>-1000000</v>
      </c>
      <c r="F1198" s="337"/>
      <c r="G1198" s="572"/>
    </row>
    <row r="1199" spans="1:7" x14ac:dyDescent="0.2">
      <c r="A1199" s="550">
        <v>42885</v>
      </c>
      <c r="B1199" s="134" t="s">
        <v>1124</v>
      </c>
      <c r="C1199" s="134" t="s">
        <v>165</v>
      </c>
      <c r="D1199" s="147" t="s">
        <v>4101</v>
      </c>
      <c r="E1199" s="556">
        <v>1000000</v>
      </c>
      <c r="F1199" s="337"/>
      <c r="G1199" s="572"/>
    </row>
    <row r="1200" spans="1:7" x14ac:dyDescent="0.2">
      <c r="A1200" s="550">
        <v>42886</v>
      </c>
      <c r="B1200" s="134" t="s">
        <v>627</v>
      </c>
      <c r="C1200" s="134" t="s">
        <v>2227</v>
      </c>
      <c r="D1200" s="147" t="s">
        <v>4103</v>
      </c>
      <c r="E1200" s="556">
        <v>-200000</v>
      </c>
      <c r="F1200" s="337"/>
      <c r="G1200" s="572"/>
    </row>
    <row r="1201" spans="1:7" x14ac:dyDescent="0.2">
      <c r="A1201" s="550">
        <v>42886</v>
      </c>
      <c r="B1201" s="134" t="s">
        <v>655</v>
      </c>
      <c r="C1201" s="134" t="s">
        <v>2227</v>
      </c>
      <c r="D1201" s="147" t="s">
        <v>4103</v>
      </c>
      <c r="E1201" s="556">
        <v>200000</v>
      </c>
      <c r="F1201" s="337"/>
      <c r="G1201" s="572"/>
    </row>
    <row r="1202" spans="1:7" x14ac:dyDescent="0.2">
      <c r="A1202" s="550">
        <v>42886</v>
      </c>
      <c r="B1202" s="134" t="s">
        <v>655</v>
      </c>
      <c r="C1202" s="572" t="s">
        <v>2524</v>
      </c>
      <c r="D1202" s="147" t="s">
        <v>4103</v>
      </c>
      <c r="E1202" s="556">
        <v>-1300065</v>
      </c>
      <c r="F1202" s="337"/>
      <c r="G1202" s="572"/>
    </row>
    <row r="1203" spans="1:7" x14ac:dyDescent="0.2">
      <c r="A1203" s="550">
        <v>42886</v>
      </c>
      <c r="B1203" s="134" t="s">
        <v>627</v>
      </c>
      <c r="C1203" s="572" t="s">
        <v>2524</v>
      </c>
      <c r="D1203" s="147" t="s">
        <v>4103</v>
      </c>
      <c r="E1203" s="556">
        <v>1300065</v>
      </c>
      <c r="F1203" s="337"/>
      <c r="G1203" s="572"/>
    </row>
    <row r="1204" spans="1:7" x14ac:dyDescent="0.2">
      <c r="A1204" s="550">
        <v>42887</v>
      </c>
      <c r="B1204" s="576" t="s">
        <v>403</v>
      </c>
      <c r="C1204" s="576" t="s">
        <v>4106</v>
      </c>
      <c r="D1204" s="148" t="s">
        <v>4107</v>
      </c>
      <c r="E1204" s="556">
        <v>-100000</v>
      </c>
      <c r="F1204" s="337"/>
      <c r="G1204" s="572"/>
    </row>
    <row r="1205" spans="1:7" x14ac:dyDescent="0.2">
      <c r="A1205" s="550">
        <v>42888</v>
      </c>
      <c r="B1205" s="576" t="s">
        <v>403</v>
      </c>
      <c r="C1205" s="206" t="s">
        <v>4112</v>
      </c>
      <c r="D1205" s="148" t="s">
        <v>4108</v>
      </c>
      <c r="E1205" s="556">
        <v>-100000</v>
      </c>
      <c r="F1205" s="337"/>
      <c r="G1205" s="572"/>
    </row>
    <row r="1206" spans="1:7" x14ac:dyDescent="0.2">
      <c r="A1206" s="550">
        <v>42888</v>
      </c>
      <c r="B1206" s="576" t="s">
        <v>403</v>
      </c>
      <c r="C1206" s="206" t="s">
        <v>4114</v>
      </c>
      <c r="D1206" s="148" t="s">
        <v>4108</v>
      </c>
      <c r="E1206" s="556">
        <v>-100000</v>
      </c>
      <c r="F1206" s="337"/>
      <c r="G1206" s="572"/>
    </row>
    <row r="1207" spans="1:7" x14ac:dyDescent="0.2">
      <c r="A1207" s="550">
        <v>42888</v>
      </c>
      <c r="B1207" s="576" t="s">
        <v>657</v>
      </c>
      <c r="C1207" s="206" t="s">
        <v>4116</v>
      </c>
      <c r="D1207" s="148" t="s">
        <v>4117</v>
      </c>
      <c r="E1207" s="556">
        <v>-100000</v>
      </c>
      <c r="F1207" s="337"/>
      <c r="G1207" s="572"/>
    </row>
    <row r="1208" spans="1:7" x14ac:dyDescent="0.2">
      <c r="A1208" s="550">
        <v>42888</v>
      </c>
      <c r="B1208" s="576" t="s">
        <v>657</v>
      </c>
      <c r="C1208" s="206" t="s">
        <v>4119</v>
      </c>
      <c r="D1208" s="148" t="s">
        <v>4117</v>
      </c>
      <c r="E1208" s="556">
        <v>-100000</v>
      </c>
      <c r="F1208" s="337"/>
      <c r="G1208" s="572"/>
    </row>
    <row r="1209" spans="1:7" x14ac:dyDescent="0.2">
      <c r="A1209" s="550">
        <v>42888</v>
      </c>
      <c r="B1209" s="584" t="s">
        <v>657</v>
      </c>
      <c r="C1209" s="206" t="s">
        <v>4120</v>
      </c>
      <c r="D1209" s="148" t="s">
        <v>4117</v>
      </c>
      <c r="E1209" s="556">
        <v>-100000</v>
      </c>
      <c r="F1209" s="337"/>
      <c r="G1209" s="572"/>
    </row>
    <row r="1210" spans="1:7" x14ac:dyDescent="0.2">
      <c r="A1210" s="550">
        <v>42915</v>
      </c>
      <c r="B1210" s="584" t="s">
        <v>360</v>
      </c>
      <c r="C1210" s="206" t="s">
        <v>2912</v>
      </c>
      <c r="D1210" s="148" t="s">
        <v>4124</v>
      </c>
      <c r="E1210" s="556">
        <v>1400000</v>
      </c>
      <c r="F1210" s="337"/>
      <c r="G1210" s="572"/>
    </row>
    <row r="1211" spans="1:7" x14ac:dyDescent="0.2">
      <c r="A1211" s="550">
        <v>42915</v>
      </c>
      <c r="B1211" s="584" t="s">
        <v>403</v>
      </c>
      <c r="C1211" s="206" t="s">
        <v>2912</v>
      </c>
      <c r="D1211" s="148" t="s">
        <v>4124</v>
      </c>
      <c r="E1211" s="556">
        <v>-1400000</v>
      </c>
      <c r="F1211" s="337"/>
      <c r="G1211" s="572"/>
    </row>
    <row r="1212" spans="1:7" x14ac:dyDescent="0.2">
      <c r="A1212" s="550">
        <v>42915</v>
      </c>
      <c r="B1212" s="584" t="s">
        <v>360</v>
      </c>
      <c r="C1212" s="206" t="s">
        <v>2286</v>
      </c>
      <c r="D1212" s="148" t="s">
        <v>4124</v>
      </c>
      <c r="E1212" s="556">
        <v>1150000</v>
      </c>
      <c r="F1212" s="337"/>
      <c r="G1212" s="572"/>
    </row>
    <row r="1213" spans="1:7" x14ac:dyDescent="0.2">
      <c r="A1213" s="550">
        <v>42915</v>
      </c>
      <c r="B1213" s="584" t="s">
        <v>403</v>
      </c>
      <c r="C1213" s="206" t="s">
        <v>2286</v>
      </c>
      <c r="D1213" s="148" t="s">
        <v>4124</v>
      </c>
      <c r="E1213" s="556">
        <v>-1150000</v>
      </c>
      <c r="F1213" s="337"/>
      <c r="G1213" s="572"/>
    </row>
    <row r="1214" spans="1:7" x14ac:dyDescent="0.2">
      <c r="A1214" s="550">
        <v>42915</v>
      </c>
      <c r="B1214" s="584" t="s">
        <v>403</v>
      </c>
      <c r="C1214" s="206" t="s">
        <v>3953</v>
      </c>
      <c r="D1214" s="148" t="s">
        <v>4124</v>
      </c>
      <c r="E1214" s="556">
        <v>100000</v>
      </c>
      <c r="F1214" s="337"/>
      <c r="G1214" s="572"/>
    </row>
    <row r="1215" spans="1:7" x14ac:dyDescent="0.2">
      <c r="A1215" s="550">
        <v>42915</v>
      </c>
      <c r="B1215" s="584" t="s">
        <v>360</v>
      </c>
      <c r="C1215" s="206" t="s">
        <v>3953</v>
      </c>
      <c r="D1215" s="148" t="s">
        <v>4124</v>
      </c>
      <c r="E1215" s="556">
        <v>-100000</v>
      </c>
      <c r="F1215" s="337"/>
      <c r="G1215" s="572"/>
    </row>
    <row r="1216" spans="1:7" x14ac:dyDescent="0.2">
      <c r="A1216" s="550">
        <v>42915</v>
      </c>
      <c r="B1216" s="584" t="s">
        <v>403</v>
      </c>
      <c r="C1216" s="206" t="s">
        <v>3955</v>
      </c>
      <c r="D1216" s="148" t="s">
        <v>4124</v>
      </c>
      <c r="E1216" s="556">
        <v>100000</v>
      </c>
      <c r="F1216" s="337"/>
      <c r="G1216" s="572"/>
    </row>
    <row r="1217" spans="1:7" x14ac:dyDescent="0.2">
      <c r="A1217" s="550">
        <v>42915</v>
      </c>
      <c r="B1217" s="584" t="s">
        <v>360</v>
      </c>
      <c r="C1217" s="206" t="s">
        <v>3955</v>
      </c>
      <c r="D1217" s="148" t="s">
        <v>4124</v>
      </c>
      <c r="E1217" s="556">
        <v>-100000</v>
      </c>
      <c r="F1217" s="337"/>
      <c r="G1217" s="572"/>
    </row>
    <row r="1218" spans="1:7" x14ac:dyDescent="0.2">
      <c r="A1218" s="550">
        <v>42918</v>
      </c>
      <c r="B1218" s="134" t="s">
        <v>229</v>
      </c>
      <c r="C1218" s="206" t="s">
        <v>2883</v>
      </c>
      <c r="D1218" s="147" t="s">
        <v>4128</v>
      </c>
      <c r="E1218" s="556">
        <v>-360000</v>
      </c>
      <c r="F1218" s="337"/>
      <c r="G1218" s="572"/>
    </row>
    <row r="1219" spans="1:7" x14ac:dyDescent="0.2">
      <c r="A1219" s="550">
        <v>42918</v>
      </c>
      <c r="B1219" s="134" t="s">
        <v>64</v>
      </c>
      <c r="C1219" s="584" t="s">
        <v>2883</v>
      </c>
      <c r="D1219" s="147" t="s">
        <v>4128</v>
      </c>
      <c r="E1219" s="556">
        <v>360000</v>
      </c>
      <c r="F1219" s="337"/>
      <c r="G1219" s="572"/>
    </row>
    <row r="1220" spans="1:7" x14ac:dyDescent="0.2">
      <c r="A1220" s="550">
        <v>42925</v>
      </c>
      <c r="B1220" s="134" t="s">
        <v>1290</v>
      </c>
      <c r="C1220" s="584" t="s">
        <v>4131</v>
      </c>
      <c r="D1220" s="147" t="s">
        <v>4133</v>
      </c>
      <c r="E1220" s="556">
        <v>-66667</v>
      </c>
      <c r="F1220" s="337"/>
      <c r="G1220" s="572"/>
    </row>
    <row r="1221" spans="1:7" x14ac:dyDescent="0.2">
      <c r="A1221" s="550">
        <v>42925</v>
      </c>
      <c r="B1221" s="134" t="s">
        <v>1290</v>
      </c>
      <c r="C1221" s="134" t="s">
        <v>4130</v>
      </c>
      <c r="D1221" s="147" t="s">
        <v>4133</v>
      </c>
      <c r="E1221" s="556">
        <v>-66667</v>
      </c>
      <c r="F1221" s="337"/>
      <c r="G1221" s="572"/>
    </row>
    <row r="1222" spans="1:7" x14ac:dyDescent="0.2">
      <c r="A1222" s="550">
        <v>42933</v>
      </c>
      <c r="B1222" s="134" t="s">
        <v>403</v>
      </c>
      <c r="C1222" s="584" t="s">
        <v>2361</v>
      </c>
      <c r="D1222" s="147" t="s">
        <v>4136</v>
      </c>
      <c r="E1222" s="556">
        <v>-1233333</v>
      </c>
      <c r="F1222" s="430" t="s">
        <v>4137</v>
      </c>
      <c r="G1222" s="572"/>
    </row>
    <row r="1223" spans="1:7" x14ac:dyDescent="0.2">
      <c r="A1223" s="550">
        <v>42933</v>
      </c>
      <c r="B1223" s="134" t="s">
        <v>1876</v>
      </c>
      <c r="C1223" s="584" t="s">
        <v>2361</v>
      </c>
      <c r="D1223" s="147" t="s">
        <v>4136</v>
      </c>
      <c r="E1223" s="556">
        <v>1233333</v>
      </c>
      <c r="F1223" s="430" t="s">
        <v>4137</v>
      </c>
      <c r="G1223" s="572"/>
    </row>
    <row r="1224" spans="1:7" x14ac:dyDescent="0.2">
      <c r="A1224" s="550">
        <v>42945</v>
      </c>
      <c r="B1224" s="584" t="s">
        <v>456</v>
      </c>
      <c r="C1224" s="584" t="s">
        <v>165</v>
      </c>
      <c r="D1224" s="148" t="s">
        <v>4142</v>
      </c>
      <c r="E1224" s="556">
        <v>754583</v>
      </c>
      <c r="F1224" s="337"/>
      <c r="G1224" s="572"/>
    </row>
    <row r="1225" spans="1:7" x14ac:dyDescent="0.2">
      <c r="A1225" s="550">
        <v>42945</v>
      </c>
      <c r="B1225" s="584" t="s">
        <v>1296</v>
      </c>
      <c r="C1225" s="584" t="s">
        <v>165</v>
      </c>
      <c r="D1225" s="148" t="s">
        <v>4142</v>
      </c>
      <c r="E1225" s="556">
        <v>754583</v>
      </c>
      <c r="F1225" s="337"/>
      <c r="G1225" s="572"/>
    </row>
    <row r="1226" spans="1:7" x14ac:dyDescent="0.2">
      <c r="A1226" s="550">
        <v>42947</v>
      </c>
      <c r="B1226" s="584" t="s">
        <v>1124</v>
      </c>
      <c r="C1226" s="584" t="s">
        <v>2225</v>
      </c>
      <c r="D1226" s="148" t="s">
        <v>4147</v>
      </c>
      <c r="E1226" s="556">
        <v>-133333</v>
      </c>
      <c r="F1226" s="337"/>
      <c r="G1226" s="572"/>
    </row>
    <row r="1227" spans="1:7" x14ac:dyDescent="0.2">
      <c r="A1227" s="550">
        <v>42947</v>
      </c>
      <c r="B1227" s="584" t="s">
        <v>655</v>
      </c>
      <c r="C1227" s="584" t="s">
        <v>2225</v>
      </c>
      <c r="D1227" s="148" t="s">
        <v>4147</v>
      </c>
      <c r="E1227" s="556">
        <v>133333</v>
      </c>
      <c r="F1227" s="337"/>
      <c r="G1227" s="572"/>
    </row>
    <row r="1228" spans="1:7" x14ac:dyDescent="0.2">
      <c r="A1228" s="550">
        <v>42947</v>
      </c>
      <c r="B1228" s="584" t="s">
        <v>437</v>
      </c>
      <c r="C1228" s="584" t="s">
        <v>2445</v>
      </c>
      <c r="D1228" s="148" t="s">
        <v>4150</v>
      </c>
      <c r="E1228" s="556">
        <v>617500</v>
      </c>
      <c r="F1228" s="337"/>
      <c r="G1228" s="572"/>
    </row>
    <row r="1229" spans="1:7" x14ac:dyDescent="0.2">
      <c r="A1229" s="550">
        <v>42947</v>
      </c>
      <c r="B1229" s="584" t="s">
        <v>348</v>
      </c>
      <c r="C1229" s="584" t="s">
        <v>2445</v>
      </c>
      <c r="D1229" s="148" t="s">
        <v>4150</v>
      </c>
      <c r="E1229" s="556">
        <v>-617500</v>
      </c>
      <c r="F1229" s="337"/>
      <c r="G1229" s="572"/>
    </row>
    <row r="1230" spans="1:7" x14ac:dyDescent="0.2">
      <c r="A1230" s="550">
        <v>42947</v>
      </c>
      <c r="B1230" s="584" t="s">
        <v>348</v>
      </c>
      <c r="C1230" s="584" t="s">
        <v>2060</v>
      </c>
      <c r="D1230" s="148" t="s">
        <v>4150</v>
      </c>
      <c r="E1230" s="556">
        <v>33333</v>
      </c>
      <c r="F1230" s="337"/>
      <c r="G1230" s="572"/>
    </row>
    <row r="1231" spans="1:7" x14ac:dyDescent="0.2">
      <c r="A1231" s="550">
        <v>42947</v>
      </c>
      <c r="B1231" s="584" t="s">
        <v>437</v>
      </c>
      <c r="C1231" s="584" t="s">
        <v>2060</v>
      </c>
      <c r="D1231" s="148" t="s">
        <v>4150</v>
      </c>
      <c r="E1231" s="556">
        <v>-33333</v>
      </c>
      <c r="F1231" s="337"/>
      <c r="G1231" s="572"/>
    </row>
    <row r="1232" spans="1:7" x14ac:dyDescent="0.2">
      <c r="A1232" s="550">
        <v>42945</v>
      </c>
      <c r="B1232" s="584" t="s">
        <v>657</v>
      </c>
      <c r="C1232" s="584" t="s">
        <v>4155</v>
      </c>
      <c r="D1232" s="148" t="s">
        <v>4156</v>
      </c>
      <c r="E1232" s="556">
        <v>-66667</v>
      </c>
      <c r="F1232" s="337"/>
      <c r="G1232" s="572"/>
    </row>
    <row r="1233" spans="1:7" x14ac:dyDescent="0.2">
      <c r="A1233" s="550">
        <v>42945</v>
      </c>
      <c r="B1233" s="584" t="s">
        <v>657</v>
      </c>
      <c r="C1233" s="584" t="s">
        <v>4153</v>
      </c>
      <c r="D1233" s="148" t="s">
        <v>4156</v>
      </c>
      <c r="E1233" s="556">
        <v>-66667</v>
      </c>
      <c r="F1233" s="337"/>
      <c r="G1233" s="572"/>
    </row>
    <row r="1234" spans="1:7" x14ac:dyDescent="0.2">
      <c r="A1234" s="550">
        <v>42945</v>
      </c>
      <c r="B1234" s="584" t="s">
        <v>530</v>
      </c>
      <c r="C1234" s="584" t="s">
        <v>4159</v>
      </c>
      <c r="D1234" s="148" t="s">
        <v>4160</v>
      </c>
      <c r="E1234" s="556">
        <v>-66667</v>
      </c>
      <c r="F1234" s="337"/>
      <c r="G1234" s="572"/>
    </row>
    <row r="1235" spans="1:7" x14ac:dyDescent="0.2">
      <c r="A1235" s="550">
        <v>42947</v>
      </c>
      <c r="B1235" s="584" t="s">
        <v>396</v>
      </c>
      <c r="C1235" s="584" t="s">
        <v>4161</v>
      </c>
      <c r="D1235" s="148" t="s">
        <v>4162</v>
      </c>
      <c r="E1235" s="556">
        <v>-66667</v>
      </c>
      <c r="F1235" s="337"/>
      <c r="G1235" s="572"/>
    </row>
    <row r="1236" spans="1:7" x14ac:dyDescent="0.2">
      <c r="A1236" s="550">
        <v>42947</v>
      </c>
      <c r="B1236" s="584" t="s">
        <v>396</v>
      </c>
      <c r="C1236" s="134" t="s">
        <v>4179</v>
      </c>
      <c r="D1236" s="147" t="s">
        <v>4180</v>
      </c>
      <c r="E1236" s="556">
        <v>-66667</v>
      </c>
      <c r="F1236" s="337"/>
      <c r="G1236" s="572"/>
    </row>
    <row r="1237" spans="1:7" x14ac:dyDescent="0.2">
      <c r="A1237" s="550">
        <v>42947</v>
      </c>
      <c r="B1237" s="134" t="s">
        <v>348</v>
      </c>
      <c r="C1237" s="584" t="s">
        <v>4171</v>
      </c>
      <c r="D1237" s="147" t="s">
        <v>4181</v>
      </c>
      <c r="E1237" s="556">
        <v>-66667</v>
      </c>
      <c r="F1237" s="337"/>
      <c r="G1237" s="572"/>
    </row>
    <row r="1238" spans="1:7" x14ac:dyDescent="0.2">
      <c r="A1238" s="550">
        <v>42947</v>
      </c>
      <c r="B1238" s="134" t="s">
        <v>406</v>
      </c>
      <c r="C1238" s="584" t="s">
        <v>4174</v>
      </c>
      <c r="D1238" s="147" t="s">
        <v>4182</v>
      </c>
      <c r="E1238" s="556">
        <v>-66667</v>
      </c>
      <c r="F1238" s="337"/>
      <c r="G1238" s="572"/>
    </row>
    <row r="1239" spans="1:7" x14ac:dyDescent="0.2">
      <c r="A1239" s="550">
        <v>42947</v>
      </c>
      <c r="B1239" s="134" t="s">
        <v>406</v>
      </c>
      <c r="C1239" s="584" t="s">
        <v>4178</v>
      </c>
      <c r="D1239" s="147" t="s">
        <v>4182</v>
      </c>
      <c r="E1239" s="556">
        <v>-66667</v>
      </c>
      <c r="F1239" s="337"/>
      <c r="G1239" s="572"/>
    </row>
    <row r="1240" spans="1:7" x14ac:dyDescent="0.2">
      <c r="A1240" s="550">
        <v>42947</v>
      </c>
      <c r="B1240" s="584" t="s">
        <v>566</v>
      </c>
      <c r="C1240" s="584" t="s">
        <v>165</v>
      </c>
      <c r="D1240" s="148" t="s">
        <v>4183</v>
      </c>
      <c r="E1240" s="556">
        <v>-500000</v>
      </c>
      <c r="F1240" s="337"/>
      <c r="G1240" s="572"/>
    </row>
    <row r="1241" spans="1:7" x14ac:dyDescent="0.2">
      <c r="A1241" s="550">
        <v>42947</v>
      </c>
      <c r="B1241" s="584" t="s">
        <v>396</v>
      </c>
      <c r="C1241" s="584" t="s">
        <v>165</v>
      </c>
      <c r="D1241" s="148" t="s">
        <v>4183</v>
      </c>
      <c r="E1241" s="556">
        <v>500000</v>
      </c>
      <c r="F1241" s="337"/>
      <c r="G1241" s="572"/>
    </row>
    <row r="1242" spans="1:7" x14ac:dyDescent="0.2">
      <c r="A1242" s="553">
        <v>42957</v>
      </c>
      <c r="B1242" s="357" t="s">
        <v>1290</v>
      </c>
      <c r="C1242" s="296" t="s">
        <v>4194</v>
      </c>
      <c r="D1242" s="355" t="s">
        <v>4196</v>
      </c>
      <c r="E1242" s="556">
        <v>-33340</v>
      </c>
      <c r="F1242" s="337"/>
      <c r="G1242" s="572"/>
    </row>
    <row r="1243" spans="1:7" x14ac:dyDescent="0.2">
      <c r="A1243" s="553">
        <v>42957</v>
      </c>
      <c r="B1243" s="357" t="s">
        <v>1290</v>
      </c>
      <c r="C1243" s="296" t="s">
        <v>4193</v>
      </c>
      <c r="D1243" s="355" t="s">
        <v>4196</v>
      </c>
      <c r="E1243" s="556">
        <v>-33340</v>
      </c>
      <c r="F1243" s="337"/>
      <c r="G1243" s="572"/>
    </row>
    <row r="1244" spans="1:7" x14ac:dyDescent="0.2">
      <c r="A1244" s="553">
        <v>42957</v>
      </c>
      <c r="B1244" s="357" t="s">
        <v>1290</v>
      </c>
      <c r="C1244" s="296" t="s">
        <v>4195</v>
      </c>
      <c r="D1244" s="355" t="s">
        <v>4196</v>
      </c>
      <c r="E1244" s="556">
        <v>-33340</v>
      </c>
      <c r="F1244" s="337"/>
      <c r="G1244" s="572"/>
    </row>
    <row r="1245" spans="1:7" x14ac:dyDescent="0.2">
      <c r="A1245" s="553">
        <v>42958</v>
      </c>
      <c r="B1245" s="357" t="s">
        <v>566</v>
      </c>
      <c r="C1245" s="426" t="s">
        <v>4201</v>
      </c>
      <c r="D1245" s="355" t="s">
        <v>4197</v>
      </c>
      <c r="E1245" s="556">
        <v>-33340</v>
      </c>
      <c r="F1245" s="337"/>
      <c r="G1245" s="572"/>
    </row>
    <row r="1246" spans="1:7" x14ac:dyDescent="0.2">
      <c r="A1246" s="553">
        <v>42975</v>
      </c>
      <c r="B1246" s="357" t="s">
        <v>396</v>
      </c>
      <c r="C1246" s="296" t="s">
        <v>4204</v>
      </c>
      <c r="D1246" s="355" t="s">
        <v>4198</v>
      </c>
      <c r="E1246" s="556">
        <v>-33340</v>
      </c>
      <c r="F1246" s="337"/>
      <c r="G1246" s="572"/>
    </row>
    <row r="1247" spans="1:7" x14ac:dyDescent="0.2">
      <c r="A1247" s="553">
        <v>42978</v>
      </c>
      <c r="B1247" s="357" t="s">
        <v>1479</v>
      </c>
      <c r="C1247" s="296" t="s">
        <v>4211</v>
      </c>
      <c r="D1247" s="355" t="s">
        <v>4212</v>
      </c>
      <c r="E1247" s="556">
        <v>-33340</v>
      </c>
      <c r="F1247" s="337"/>
      <c r="G1247" s="572"/>
    </row>
    <row r="1248" spans="1:7" x14ac:dyDescent="0.2">
      <c r="A1248" s="553">
        <v>42978</v>
      </c>
      <c r="B1248" s="357" t="s">
        <v>1479</v>
      </c>
      <c r="C1248" s="296" t="s">
        <v>4208</v>
      </c>
      <c r="D1248" s="355" t="s">
        <v>4212</v>
      </c>
      <c r="E1248" s="556">
        <v>-33340</v>
      </c>
      <c r="F1248" s="337"/>
      <c r="G1248" s="572"/>
    </row>
    <row r="1249" spans="1:7" x14ac:dyDescent="0.2">
      <c r="A1249" s="553">
        <v>42978</v>
      </c>
      <c r="B1249" s="357" t="s">
        <v>1479</v>
      </c>
      <c r="C1249" s="296" t="s">
        <v>4209</v>
      </c>
      <c r="D1249" s="355" t="s">
        <v>4212</v>
      </c>
      <c r="E1249" s="556">
        <v>-33340</v>
      </c>
      <c r="F1249" s="337"/>
      <c r="G1249" s="572"/>
    </row>
    <row r="1250" spans="1:7" x14ac:dyDescent="0.2">
      <c r="A1250" s="553">
        <v>42978</v>
      </c>
      <c r="B1250" s="357" t="s">
        <v>1479</v>
      </c>
      <c r="C1250" s="296" t="s">
        <v>4207</v>
      </c>
      <c r="D1250" s="355" t="s">
        <v>4212</v>
      </c>
      <c r="E1250" s="556">
        <v>-33340</v>
      </c>
      <c r="F1250" s="337"/>
      <c r="G1250" s="572"/>
    </row>
    <row r="1251" spans="1:7" x14ac:dyDescent="0.2">
      <c r="A1251" s="553">
        <v>42956</v>
      </c>
      <c r="B1251" s="357" t="s">
        <v>1479</v>
      </c>
      <c r="C1251" s="296" t="s">
        <v>4215</v>
      </c>
      <c r="D1251" s="355" t="s">
        <v>4216</v>
      </c>
      <c r="E1251" s="556">
        <v>-33340</v>
      </c>
      <c r="F1251" s="337"/>
      <c r="G1251" s="572"/>
    </row>
    <row r="1252" spans="1:7" x14ac:dyDescent="0.2">
      <c r="A1252" s="571"/>
      <c r="B1252" s="572"/>
      <c r="C1252" s="572"/>
      <c r="D1252" s="148"/>
      <c r="E1252" s="556"/>
      <c r="F1252" s="337"/>
      <c r="G1252" s="572"/>
    </row>
    <row r="1253" spans="1:7" x14ac:dyDescent="0.2">
      <c r="A1253" s="571"/>
      <c r="B1253" s="572"/>
      <c r="C1253" s="572"/>
      <c r="D1253" s="148"/>
      <c r="E1253" s="556"/>
      <c r="F1253" s="337"/>
      <c r="G1253" s="572"/>
    </row>
    <row r="1254" spans="1:7" x14ac:dyDescent="0.2">
      <c r="A1254" s="571"/>
      <c r="B1254" s="572"/>
      <c r="C1254" s="572"/>
      <c r="D1254" s="148"/>
      <c r="E1254" s="556"/>
      <c r="F1254" s="337"/>
      <c r="G1254" s="572"/>
    </row>
    <row r="1255" spans="1:7" x14ac:dyDescent="0.2">
      <c r="A1255" s="571"/>
      <c r="B1255" s="572"/>
      <c r="C1255" s="572"/>
      <c r="D1255" s="148"/>
      <c r="E1255" s="556"/>
      <c r="F1255" s="337"/>
      <c r="G1255" s="572"/>
    </row>
    <row r="1256" spans="1:7" x14ac:dyDescent="0.2">
      <c r="A1256" s="571"/>
      <c r="B1256" s="572"/>
      <c r="C1256" s="572"/>
      <c r="D1256" s="148"/>
      <c r="E1256" s="556"/>
      <c r="F1256" s="337"/>
      <c r="G1256" s="572"/>
    </row>
    <row r="1257" spans="1:7" x14ac:dyDescent="0.2">
      <c r="A1257" s="571"/>
      <c r="B1257" s="572"/>
      <c r="C1257" s="572"/>
      <c r="D1257" s="148"/>
      <c r="E1257" s="556"/>
      <c r="F1257" s="337"/>
      <c r="G1257" s="572"/>
    </row>
    <row r="1258" spans="1:7" x14ac:dyDescent="0.2">
      <c r="A1258" s="571"/>
      <c r="B1258" s="572"/>
      <c r="C1258" s="572"/>
      <c r="D1258" s="148"/>
      <c r="E1258" s="556"/>
      <c r="F1258" s="337"/>
      <c r="G1258" s="572"/>
    </row>
    <row r="1259" spans="1:7" x14ac:dyDescent="0.2">
      <c r="A1259" s="571"/>
      <c r="B1259" s="572"/>
      <c r="C1259" s="572"/>
      <c r="D1259" s="148"/>
      <c r="E1259" s="556"/>
      <c r="F1259" s="337"/>
      <c r="G1259" s="572"/>
    </row>
    <row r="1260" spans="1:7" x14ac:dyDescent="0.2">
      <c r="A1260" s="571"/>
      <c r="B1260" s="572"/>
      <c r="C1260" s="572"/>
      <c r="D1260" s="148"/>
      <c r="E1260" s="556"/>
      <c r="F1260" s="337"/>
      <c r="G1260" s="572"/>
    </row>
    <row r="1261" spans="1:7" x14ac:dyDescent="0.2">
      <c r="A1261" s="571"/>
      <c r="B1261" s="572"/>
      <c r="C1261" s="572"/>
      <c r="D1261" s="148"/>
      <c r="E1261" s="556"/>
      <c r="F1261" s="337"/>
      <c r="G1261" s="572"/>
    </row>
    <row r="1262" spans="1:7" x14ac:dyDescent="0.2">
      <c r="A1262" s="571"/>
      <c r="B1262" s="572"/>
      <c r="C1262" s="572"/>
      <c r="D1262" s="148"/>
      <c r="E1262" s="556"/>
      <c r="F1262" s="337"/>
      <c r="G1262" s="572"/>
    </row>
    <row r="1263" spans="1:7" x14ac:dyDescent="0.2">
      <c r="A1263" s="571"/>
      <c r="B1263" s="572"/>
      <c r="C1263" s="572"/>
      <c r="D1263" s="148"/>
      <c r="E1263" s="556"/>
      <c r="F1263" s="337"/>
      <c r="G1263" s="572"/>
    </row>
    <row r="1264" spans="1:7" x14ac:dyDescent="0.2">
      <c r="A1264" s="571"/>
      <c r="B1264" s="572"/>
      <c r="C1264" s="572"/>
      <c r="D1264" s="148"/>
      <c r="E1264" s="556"/>
      <c r="F1264" s="337"/>
      <c r="G1264" s="572"/>
    </row>
    <row r="1265" spans="1:7" x14ac:dyDescent="0.2">
      <c r="A1265" s="571"/>
      <c r="B1265" s="572"/>
      <c r="C1265" s="572"/>
      <c r="D1265" s="148"/>
      <c r="E1265" s="556"/>
      <c r="F1265" s="337"/>
      <c r="G1265" s="572"/>
    </row>
    <row r="1266" spans="1:7" x14ac:dyDescent="0.2">
      <c r="A1266" s="571"/>
      <c r="B1266" s="572"/>
      <c r="C1266" s="572"/>
      <c r="D1266" s="148"/>
      <c r="E1266" s="556"/>
      <c r="F1266" s="337"/>
      <c r="G1266" s="572"/>
    </row>
    <row r="1267" spans="1:7" x14ac:dyDescent="0.2">
      <c r="A1267" s="571"/>
      <c r="B1267" s="572"/>
      <c r="C1267" s="572"/>
      <c r="D1267" s="148"/>
      <c r="E1267" s="556"/>
      <c r="F1267" s="337"/>
      <c r="G1267" s="572"/>
    </row>
    <row r="1268" spans="1:7" x14ac:dyDescent="0.2">
      <c r="A1268" s="571"/>
      <c r="B1268" s="572"/>
      <c r="C1268" s="572"/>
      <c r="D1268" s="148"/>
      <c r="E1268" s="556"/>
      <c r="F1268" s="337"/>
      <c r="G1268" s="572"/>
    </row>
    <row r="1269" spans="1:7" x14ac:dyDescent="0.2">
      <c r="A1269" s="571"/>
      <c r="B1269" s="572"/>
      <c r="C1269" s="572"/>
      <c r="D1269" s="148"/>
      <c r="E1269" s="556"/>
      <c r="F1269" s="337"/>
      <c r="G1269" s="572"/>
    </row>
    <row r="1270" spans="1:7" x14ac:dyDescent="0.2">
      <c r="A1270" s="571"/>
      <c r="B1270" s="572"/>
      <c r="C1270" s="572"/>
      <c r="D1270" s="148"/>
      <c r="E1270" s="556"/>
      <c r="F1270" s="337"/>
      <c r="G1270" s="572"/>
    </row>
    <row r="1271" spans="1:7" x14ac:dyDescent="0.2">
      <c r="A1271" s="571"/>
      <c r="B1271" s="572"/>
      <c r="C1271" s="572"/>
      <c r="D1271" s="148"/>
      <c r="E1271" s="556"/>
      <c r="F1271" s="337"/>
      <c r="G1271" s="572"/>
    </row>
    <row r="1272" spans="1:7" x14ac:dyDescent="0.2">
      <c r="A1272" s="571"/>
      <c r="B1272" s="572"/>
      <c r="C1272" s="572"/>
      <c r="D1272" s="148"/>
      <c r="E1272" s="556"/>
      <c r="F1272" s="337"/>
      <c r="G1272" s="572"/>
    </row>
    <row r="1273" spans="1:7" x14ac:dyDescent="0.2">
      <c r="A1273" s="571"/>
      <c r="B1273" s="572"/>
      <c r="C1273" s="572"/>
      <c r="D1273" s="148"/>
      <c r="E1273" s="556"/>
      <c r="F1273" s="337"/>
      <c r="G1273" s="572"/>
    </row>
    <row r="1274" spans="1:7" x14ac:dyDescent="0.2">
      <c r="A1274" s="571"/>
      <c r="B1274" s="572"/>
      <c r="C1274" s="572"/>
      <c r="D1274" s="148"/>
      <c r="E1274" s="556"/>
      <c r="F1274" s="337"/>
      <c r="G1274" s="572"/>
    </row>
    <row r="1275" spans="1:7" x14ac:dyDescent="0.2">
      <c r="A1275" s="571"/>
      <c r="B1275" s="572"/>
      <c r="C1275" s="572"/>
      <c r="D1275" s="148"/>
      <c r="E1275" s="556"/>
      <c r="F1275" s="337"/>
      <c r="G1275" s="572"/>
    </row>
    <row r="1276" spans="1:7" x14ac:dyDescent="0.2">
      <c r="A1276" s="571"/>
      <c r="B1276" s="572"/>
      <c r="C1276" s="572"/>
      <c r="D1276" s="148"/>
      <c r="E1276" s="556"/>
      <c r="F1276" s="337"/>
      <c r="G1276" s="572"/>
    </row>
    <row r="1277" spans="1:7" x14ac:dyDescent="0.2">
      <c r="A1277" s="571"/>
      <c r="B1277" s="572"/>
      <c r="C1277" s="572"/>
      <c r="D1277" s="148"/>
      <c r="E1277" s="556"/>
      <c r="F1277" s="337"/>
      <c r="G1277" s="572"/>
    </row>
    <row r="1278" spans="1:7" x14ac:dyDescent="0.2">
      <c r="A1278" s="571"/>
      <c r="B1278" s="572"/>
      <c r="C1278" s="572"/>
      <c r="D1278" s="148"/>
      <c r="E1278" s="556"/>
      <c r="F1278" s="337"/>
      <c r="G1278" s="572"/>
    </row>
    <row r="1279" spans="1:7" x14ac:dyDescent="0.2">
      <c r="A1279" s="571"/>
      <c r="B1279" s="572"/>
      <c r="C1279" s="572"/>
      <c r="D1279" s="148"/>
      <c r="E1279" s="556"/>
      <c r="F1279" s="337"/>
      <c r="G1279" s="572"/>
    </row>
    <row r="1280" spans="1:7" x14ac:dyDescent="0.2">
      <c r="A1280" s="571"/>
      <c r="B1280" s="572"/>
      <c r="C1280" s="572"/>
      <c r="D1280" s="148"/>
      <c r="E1280" s="556"/>
      <c r="F1280" s="337"/>
      <c r="G1280" s="572"/>
    </row>
    <row r="1281" spans="1:7" x14ac:dyDescent="0.2">
      <c r="A1281" s="571"/>
      <c r="B1281" s="572"/>
      <c r="C1281" s="572"/>
      <c r="D1281" s="148"/>
      <c r="E1281" s="556"/>
      <c r="F1281" s="337"/>
      <c r="G1281" s="572"/>
    </row>
    <row r="1282" spans="1:7" x14ac:dyDescent="0.2">
      <c r="A1282" s="571"/>
      <c r="B1282" s="572"/>
      <c r="C1282" s="572"/>
      <c r="D1282" s="148"/>
      <c r="E1282" s="556"/>
      <c r="F1282" s="337"/>
      <c r="G1282" s="572"/>
    </row>
    <row r="1283" spans="1:7" x14ac:dyDescent="0.2">
      <c r="A1283" s="571"/>
      <c r="B1283" s="572"/>
      <c r="C1283" s="572"/>
      <c r="D1283" s="148"/>
      <c r="E1283" s="556"/>
      <c r="F1283" s="337"/>
      <c r="G1283" s="572"/>
    </row>
    <row r="1284" spans="1:7" x14ac:dyDescent="0.2">
      <c r="A1284" s="571"/>
      <c r="B1284" s="572"/>
      <c r="C1284" s="572"/>
      <c r="D1284" s="148"/>
      <c r="E1284" s="556"/>
      <c r="F1284" s="337"/>
      <c r="G1284" s="572"/>
    </row>
    <row r="1285" spans="1:7" x14ac:dyDescent="0.2">
      <c r="A1285" s="571"/>
      <c r="B1285" s="572"/>
      <c r="C1285" s="572"/>
      <c r="D1285" s="148"/>
      <c r="E1285" s="556"/>
      <c r="F1285" s="337"/>
      <c r="G1285" s="572"/>
    </row>
    <row r="1286" spans="1:7" x14ac:dyDescent="0.2">
      <c r="A1286" s="571"/>
      <c r="B1286" s="572"/>
      <c r="C1286" s="572"/>
      <c r="D1286" s="148"/>
      <c r="E1286" s="556"/>
      <c r="F1286" s="337"/>
      <c r="G1286" s="572"/>
    </row>
    <row r="1287" spans="1:7" x14ac:dyDescent="0.2">
      <c r="A1287" s="571"/>
      <c r="B1287" s="572"/>
      <c r="C1287" s="572"/>
      <c r="D1287" s="148"/>
      <c r="E1287" s="556"/>
      <c r="F1287" s="337"/>
      <c r="G1287" s="572"/>
    </row>
    <row r="1288" spans="1:7" x14ac:dyDescent="0.2">
      <c r="A1288" s="571"/>
      <c r="B1288" s="572"/>
      <c r="C1288" s="572"/>
      <c r="D1288" s="148"/>
      <c r="E1288" s="556"/>
      <c r="F1288" s="337"/>
      <c r="G1288" s="572"/>
    </row>
    <row r="1289" spans="1:7" x14ac:dyDescent="0.2">
      <c r="A1289" s="571"/>
      <c r="B1289" s="572"/>
      <c r="C1289" s="572"/>
      <c r="D1289" s="148"/>
      <c r="E1289" s="556"/>
      <c r="F1289" s="337"/>
      <c r="G1289" s="572"/>
    </row>
    <row r="1290" spans="1:7" x14ac:dyDescent="0.2">
      <c r="A1290" s="571"/>
      <c r="B1290" s="572"/>
      <c r="C1290" s="572"/>
      <c r="D1290" s="148"/>
      <c r="E1290" s="556"/>
      <c r="F1290" s="337"/>
      <c r="G1290" s="572"/>
    </row>
    <row r="1291" spans="1:7" x14ac:dyDescent="0.2">
      <c r="A1291" s="571"/>
      <c r="B1291" s="572"/>
      <c r="C1291" s="572"/>
      <c r="D1291" s="148"/>
      <c r="E1291" s="556"/>
      <c r="F1291" s="337"/>
      <c r="G1291" s="572"/>
    </row>
    <row r="1292" spans="1:7" x14ac:dyDescent="0.2">
      <c r="A1292" s="571"/>
      <c r="B1292" s="572"/>
      <c r="C1292" s="572"/>
      <c r="D1292" s="148"/>
      <c r="E1292" s="556"/>
      <c r="F1292" s="337"/>
      <c r="G1292" s="572"/>
    </row>
    <row r="1293" spans="1:7" x14ac:dyDescent="0.2">
      <c r="A1293" s="571"/>
      <c r="B1293" s="572"/>
      <c r="C1293" s="572"/>
      <c r="D1293" s="148"/>
      <c r="E1293" s="556"/>
      <c r="F1293" s="337"/>
      <c r="G1293" s="572"/>
    </row>
    <row r="1294" spans="1:7" x14ac:dyDescent="0.2">
      <c r="A1294" s="571"/>
      <c r="B1294" s="572"/>
      <c r="C1294" s="572"/>
      <c r="D1294" s="148"/>
      <c r="E1294" s="556"/>
      <c r="F1294" s="337"/>
      <c r="G1294" s="572"/>
    </row>
    <row r="1295" spans="1:7" x14ac:dyDescent="0.2">
      <c r="A1295" s="571"/>
      <c r="B1295" s="572"/>
      <c r="C1295" s="572"/>
      <c r="D1295" s="148"/>
      <c r="E1295" s="556"/>
      <c r="F1295" s="337"/>
      <c r="G1295" s="572"/>
    </row>
    <row r="1296" spans="1:7" x14ac:dyDescent="0.2">
      <c r="A1296" s="571"/>
      <c r="B1296" s="572"/>
      <c r="C1296" s="572"/>
      <c r="D1296" s="148"/>
      <c r="E1296" s="556"/>
      <c r="F1296" s="337"/>
      <c r="G1296" s="572"/>
    </row>
    <row r="1297" spans="1:7" x14ac:dyDescent="0.2">
      <c r="A1297" s="571"/>
      <c r="B1297" s="572"/>
      <c r="C1297" s="572"/>
      <c r="D1297" s="148"/>
      <c r="E1297" s="556"/>
      <c r="F1297" s="337"/>
      <c r="G1297" s="572"/>
    </row>
    <row r="1298" spans="1:7" x14ac:dyDescent="0.2">
      <c r="A1298" s="571"/>
      <c r="B1298" s="572"/>
      <c r="C1298" s="572"/>
      <c r="D1298" s="148"/>
      <c r="E1298" s="556"/>
      <c r="F1298" s="337"/>
      <c r="G1298" s="572"/>
    </row>
    <row r="1299" spans="1:7" x14ac:dyDescent="0.2">
      <c r="A1299" s="571"/>
      <c r="B1299" s="572"/>
      <c r="C1299" s="572"/>
      <c r="D1299" s="148"/>
      <c r="E1299" s="556"/>
      <c r="F1299" s="337"/>
      <c r="G1299" s="572"/>
    </row>
    <row r="1300" spans="1:7" x14ac:dyDescent="0.2">
      <c r="A1300" s="571"/>
      <c r="B1300" s="572"/>
      <c r="C1300" s="572"/>
      <c r="D1300" s="148"/>
      <c r="E1300" s="556"/>
      <c r="F1300" s="337"/>
      <c r="G1300" s="572"/>
    </row>
    <row r="1301" spans="1:7" x14ac:dyDescent="0.2">
      <c r="A1301" s="571"/>
      <c r="B1301" s="572"/>
      <c r="C1301" s="572"/>
      <c r="D1301" s="148"/>
      <c r="E1301" s="556"/>
      <c r="F1301" s="337"/>
      <c r="G1301" s="572"/>
    </row>
    <row r="1302" spans="1:7" x14ac:dyDescent="0.2">
      <c r="A1302" s="571"/>
      <c r="B1302" s="572"/>
      <c r="C1302" s="572"/>
      <c r="D1302" s="148"/>
      <c r="E1302" s="556"/>
      <c r="F1302" s="337"/>
      <c r="G1302" s="572"/>
    </row>
    <row r="1303" spans="1:7" x14ac:dyDescent="0.2">
      <c r="A1303" s="571"/>
      <c r="B1303" s="572"/>
      <c r="C1303" s="572"/>
      <c r="D1303" s="148"/>
      <c r="E1303" s="556"/>
      <c r="F1303" s="337"/>
      <c r="G1303" s="572"/>
    </row>
    <row r="1304" spans="1:7" x14ac:dyDescent="0.2">
      <c r="A1304" s="571"/>
      <c r="B1304" s="572"/>
      <c r="C1304" s="572"/>
      <c r="D1304" s="148"/>
      <c r="E1304" s="556"/>
      <c r="F1304" s="337"/>
      <c r="G1304" s="572"/>
    </row>
    <row r="1305" spans="1:7" x14ac:dyDescent="0.2">
      <c r="A1305" s="571"/>
      <c r="B1305" s="572"/>
      <c r="C1305" s="572"/>
      <c r="D1305" s="148"/>
      <c r="E1305" s="556"/>
      <c r="F1305" s="337"/>
      <c r="G1305" s="572"/>
    </row>
    <row r="1306" spans="1:7" x14ac:dyDescent="0.2">
      <c r="A1306" s="571"/>
      <c r="B1306" s="572"/>
      <c r="C1306" s="572"/>
      <c r="D1306" s="148"/>
      <c r="E1306" s="556"/>
      <c r="F1306" s="337"/>
      <c r="G1306" s="572"/>
    </row>
    <row r="1307" spans="1:7" x14ac:dyDescent="0.2">
      <c r="A1307" s="571"/>
      <c r="B1307" s="572"/>
      <c r="C1307" s="572"/>
      <c r="D1307" s="148"/>
      <c r="E1307" s="556"/>
      <c r="F1307" s="337"/>
      <c r="G1307" s="572"/>
    </row>
    <row r="1308" spans="1:7" x14ac:dyDescent="0.2">
      <c r="A1308" s="571"/>
      <c r="B1308" s="572"/>
      <c r="C1308" s="572"/>
      <c r="D1308" s="148"/>
      <c r="E1308" s="556"/>
      <c r="F1308" s="337"/>
      <c r="G1308" s="572"/>
    </row>
    <row r="1309" spans="1:7" x14ac:dyDescent="0.2">
      <c r="A1309" s="571"/>
      <c r="B1309" s="572"/>
      <c r="C1309" s="572"/>
      <c r="D1309" s="148"/>
      <c r="E1309" s="556"/>
      <c r="F1309" s="337"/>
      <c r="G1309" s="572"/>
    </row>
    <row r="1310" spans="1:7" x14ac:dyDescent="0.2">
      <c r="A1310" s="571"/>
      <c r="B1310" s="572"/>
      <c r="C1310" s="572"/>
      <c r="D1310" s="148"/>
      <c r="E1310" s="556"/>
      <c r="F1310" s="337"/>
      <c r="G1310" s="572"/>
    </row>
    <row r="1311" spans="1:7" x14ac:dyDescent="0.2">
      <c r="A1311" s="571"/>
      <c r="B1311" s="572"/>
      <c r="C1311" s="572"/>
      <c r="D1311" s="148"/>
      <c r="E1311" s="556"/>
      <c r="F1311" s="337"/>
      <c r="G1311" s="572"/>
    </row>
    <row r="1312" spans="1:7" x14ac:dyDescent="0.2">
      <c r="A1312" s="571"/>
      <c r="B1312" s="572"/>
      <c r="C1312" s="572"/>
      <c r="D1312" s="148"/>
      <c r="E1312" s="556"/>
      <c r="F1312" s="337"/>
      <c r="G1312" s="572"/>
    </row>
    <row r="1313" spans="1:7" x14ac:dyDescent="0.2">
      <c r="A1313" s="571"/>
      <c r="B1313" s="572"/>
      <c r="C1313" s="572"/>
      <c r="D1313" s="148"/>
      <c r="E1313" s="556"/>
      <c r="F1313" s="337"/>
      <c r="G1313" s="572"/>
    </row>
    <row r="1314" spans="1:7" x14ac:dyDescent="0.2">
      <c r="A1314" s="571"/>
      <c r="B1314" s="572"/>
      <c r="C1314" s="572"/>
      <c r="D1314" s="148"/>
      <c r="E1314" s="556"/>
      <c r="F1314" s="337"/>
      <c r="G1314" s="572"/>
    </row>
    <row r="1315" spans="1:7" x14ac:dyDescent="0.2">
      <c r="A1315" s="571"/>
      <c r="B1315" s="572"/>
      <c r="C1315" s="572"/>
      <c r="D1315" s="148"/>
      <c r="E1315" s="556"/>
      <c r="F1315" s="337"/>
      <c r="G1315" s="572"/>
    </row>
    <row r="1316" spans="1:7" x14ac:dyDescent="0.2">
      <c r="A1316" s="571"/>
      <c r="B1316" s="572"/>
      <c r="C1316" s="572"/>
      <c r="D1316" s="148"/>
      <c r="E1316" s="556"/>
      <c r="F1316" s="337"/>
      <c r="G1316" s="572"/>
    </row>
    <row r="1317" spans="1:7" x14ac:dyDescent="0.2">
      <c r="A1317" s="571"/>
      <c r="B1317" s="572"/>
      <c r="C1317" s="572"/>
      <c r="D1317" s="148"/>
      <c r="E1317" s="556"/>
      <c r="F1317" s="337"/>
      <c r="G1317" s="572"/>
    </row>
    <row r="1318" spans="1:7" x14ac:dyDescent="0.2">
      <c r="A1318" s="571"/>
      <c r="B1318" s="572"/>
      <c r="C1318" s="572"/>
      <c r="D1318" s="148"/>
      <c r="E1318" s="556"/>
      <c r="F1318" s="337"/>
      <c r="G1318" s="572"/>
    </row>
    <row r="1319" spans="1:7" x14ac:dyDescent="0.2">
      <c r="A1319" s="571"/>
      <c r="B1319" s="572"/>
      <c r="C1319" s="572"/>
      <c r="D1319" s="148"/>
      <c r="E1319" s="556"/>
      <c r="F1319" s="337"/>
      <c r="G1319" s="572"/>
    </row>
    <row r="1320" spans="1:7" x14ac:dyDescent="0.2">
      <c r="A1320" s="571"/>
      <c r="B1320" s="572"/>
      <c r="C1320" s="572"/>
      <c r="D1320" s="148"/>
      <c r="E1320" s="556"/>
      <c r="F1320" s="337"/>
      <c r="G1320" s="572"/>
    </row>
    <row r="1321" spans="1:7" x14ac:dyDescent="0.2">
      <c r="A1321" s="571"/>
      <c r="B1321" s="572"/>
      <c r="C1321" s="572"/>
      <c r="D1321" s="148"/>
      <c r="E1321" s="556"/>
      <c r="F1321" s="337"/>
      <c r="G1321" s="572"/>
    </row>
    <row r="1322" spans="1:7" x14ac:dyDescent="0.2">
      <c r="A1322" s="571"/>
      <c r="B1322" s="572"/>
      <c r="C1322" s="572"/>
      <c r="D1322" s="148"/>
      <c r="E1322" s="556"/>
      <c r="F1322" s="337"/>
      <c r="G1322" s="572"/>
    </row>
    <row r="1323" spans="1:7" x14ac:dyDescent="0.2">
      <c r="A1323" s="571"/>
      <c r="B1323" s="572"/>
      <c r="C1323" s="572"/>
      <c r="D1323" s="148"/>
      <c r="E1323" s="556"/>
      <c r="F1323" s="337"/>
      <c r="G1323" s="572"/>
    </row>
    <row r="1324" spans="1:7" x14ac:dyDescent="0.2">
      <c r="A1324" s="571"/>
      <c r="B1324" s="572"/>
      <c r="C1324" s="572"/>
      <c r="D1324" s="148"/>
      <c r="E1324" s="556"/>
      <c r="F1324" s="337"/>
      <c r="G1324" s="572"/>
    </row>
    <row r="1325" spans="1:7" x14ac:dyDescent="0.2">
      <c r="A1325" s="571"/>
      <c r="B1325" s="572"/>
      <c r="C1325" s="572"/>
      <c r="D1325" s="148"/>
      <c r="E1325" s="556"/>
      <c r="F1325" s="337"/>
      <c r="G1325" s="572"/>
    </row>
    <row r="1326" spans="1:7" x14ac:dyDescent="0.2">
      <c r="A1326" s="571"/>
      <c r="B1326" s="572"/>
      <c r="C1326" s="572"/>
      <c r="D1326" s="148"/>
      <c r="E1326" s="556"/>
      <c r="F1326" s="337"/>
      <c r="G1326" s="572"/>
    </row>
    <row r="1327" spans="1:7" x14ac:dyDescent="0.2">
      <c r="A1327" s="571"/>
      <c r="B1327" s="572"/>
      <c r="C1327" s="572"/>
      <c r="D1327" s="148"/>
      <c r="E1327" s="556"/>
      <c r="F1327" s="337"/>
      <c r="G1327" s="572"/>
    </row>
    <row r="1328" spans="1:7" x14ac:dyDescent="0.2">
      <c r="A1328" s="571"/>
      <c r="B1328" s="572"/>
      <c r="C1328" s="572"/>
      <c r="D1328" s="148"/>
      <c r="E1328" s="556"/>
      <c r="F1328" s="337"/>
      <c r="G1328" s="572"/>
    </row>
    <row r="1329" spans="1:7" x14ac:dyDescent="0.2">
      <c r="A1329" s="571"/>
      <c r="B1329" s="572"/>
      <c r="C1329" s="572"/>
      <c r="D1329" s="148"/>
      <c r="E1329" s="556"/>
      <c r="F1329" s="337"/>
      <c r="G1329" s="572"/>
    </row>
    <row r="1330" spans="1:7" x14ac:dyDescent="0.2">
      <c r="A1330" s="571"/>
      <c r="B1330" s="572"/>
      <c r="C1330" s="572"/>
      <c r="D1330" s="148"/>
      <c r="E1330" s="556"/>
      <c r="F1330" s="337"/>
      <c r="G1330" s="572"/>
    </row>
    <row r="1331" spans="1:7" x14ac:dyDescent="0.2">
      <c r="A1331" s="571"/>
      <c r="B1331" s="572"/>
      <c r="C1331" s="572"/>
      <c r="D1331" s="148"/>
      <c r="E1331" s="556"/>
      <c r="F1331" s="337"/>
      <c r="G1331" s="572"/>
    </row>
    <row r="1332" spans="1:7" x14ac:dyDescent="0.2">
      <c r="A1332" s="571"/>
      <c r="B1332" s="572"/>
      <c r="C1332" s="572"/>
      <c r="D1332" s="148"/>
      <c r="E1332" s="556"/>
      <c r="F1332" s="337"/>
      <c r="G1332" s="572"/>
    </row>
    <row r="1333" spans="1:7" x14ac:dyDescent="0.2">
      <c r="A1333" s="571"/>
      <c r="B1333" s="572"/>
      <c r="C1333" s="572"/>
      <c r="D1333" s="148"/>
      <c r="E1333" s="556"/>
      <c r="F1333" s="337"/>
      <c r="G1333" s="572"/>
    </row>
    <row r="1334" spans="1:7" x14ac:dyDescent="0.2">
      <c r="A1334" s="571"/>
      <c r="B1334" s="572"/>
      <c r="C1334" s="572"/>
      <c r="D1334" s="148"/>
      <c r="E1334" s="556"/>
      <c r="F1334" s="337"/>
      <c r="G1334" s="572"/>
    </row>
    <row r="1335" spans="1:7" x14ac:dyDescent="0.2">
      <c r="A1335" s="571"/>
      <c r="B1335" s="572"/>
      <c r="C1335" s="572"/>
      <c r="D1335" s="148"/>
      <c r="E1335" s="556"/>
      <c r="F1335" s="337"/>
      <c r="G1335" s="572"/>
    </row>
    <row r="1336" spans="1:7" x14ac:dyDescent="0.2">
      <c r="A1336" s="571"/>
      <c r="B1336" s="572"/>
      <c r="C1336" s="572"/>
      <c r="D1336" s="148"/>
      <c r="E1336" s="556"/>
      <c r="F1336" s="337"/>
      <c r="G1336" s="572"/>
    </row>
    <row r="1337" spans="1:7" x14ac:dyDescent="0.2">
      <c r="A1337" s="571"/>
      <c r="B1337" s="572"/>
      <c r="C1337" s="572"/>
      <c r="D1337" s="148"/>
      <c r="E1337" s="556"/>
      <c r="F1337" s="337"/>
      <c r="G1337" s="572"/>
    </row>
    <row r="1338" spans="1:7" x14ac:dyDescent="0.2">
      <c r="A1338" s="571"/>
      <c r="B1338" s="572"/>
      <c r="C1338" s="572"/>
      <c r="D1338" s="148"/>
      <c r="E1338" s="556"/>
      <c r="F1338" s="337"/>
      <c r="G1338" s="572"/>
    </row>
    <row r="1339" spans="1:7" x14ac:dyDescent="0.2">
      <c r="A1339" s="571"/>
      <c r="B1339" s="572"/>
      <c r="C1339" s="572"/>
      <c r="D1339" s="148"/>
      <c r="E1339" s="556"/>
      <c r="F1339" s="337"/>
      <c r="G1339" s="572"/>
    </row>
    <row r="1340" spans="1:7" x14ac:dyDescent="0.2">
      <c r="A1340" s="571"/>
      <c r="B1340" s="572"/>
      <c r="C1340" s="572"/>
      <c r="D1340" s="148"/>
      <c r="E1340" s="556"/>
      <c r="F1340" s="337"/>
      <c r="G1340" s="572"/>
    </row>
    <row r="1341" spans="1:7" x14ac:dyDescent="0.2">
      <c r="A1341" s="571"/>
      <c r="B1341" s="572"/>
      <c r="C1341" s="572"/>
      <c r="D1341" s="148"/>
      <c r="E1341" s="556"/>
      <c r="F1341" s="337"/>
      <c r="G1341" s="572"/>
    </row>
    <row r="1342" spans="1:7" x14ac:dyDescent="0.2">
      <c r="A1342" s="571"/>
      <c r="B1342" s="572"/>
      <c r="C1342" s="572"/>
      <c r="D1342" s="148"/>
      <c r="E1342" s="556"/>
      <c r="F1342" s="337"/>
      <c r="G1342" s="572"/>
    </row>
    <row r="1343" spans="1:7" x14ac:dyDescent="0.2">
      <c r="A1343" s="571"/>
      <c r="B1343" s="572"/>
      <c r="C1343" s="572"/>
      <c r="D1343" s="148"/>
      <c r="E1343" s="556"/>
      <c r="F1343" s="337"/>
      <c r="G1343" s="572"/>
    </row>
    <row r="1344" spans="1:7" x14ac:dyDescent="0.2">
      <c r="A1344" s="571"/>
      <c r="B1344" s="572"/>
      <c r="C1344" s="572"/>
      <c r="D1344" s="148"/>
      <c r="E1344" s="556"/>
      <c r="F1344" s="337"/>
      <c r="G1344" s="572"/>
    </row>
    <row r="1345" spans="1:7" x14ac:dyDescent="0.2">
      <c r="A1345" s="571"/>
      <c r="B1345" s="572"/>
      <c r="C1345" s="572"/>
      <c r="D1345" s="148"/>
      <c r="E1345" s="556"/>
      <c r="F1345" s="337"/>
      <c r="G1345" s="572"/>
    </row>
    <row r="1346" spans="1:7" x14ac:dyDescent="0.2">
      <c r="A1346" s="571"/>
      <c r="B1346" s="572"/>
      <c r="C1346" s="572"/>
      <c r="D1346" s="148"/>
      <c r="E1346" s="556"/>
      <c r="F1346" s="337"/>
      <c r="G1346" s="572"/>
    </row>
    <row r="1347" spans="1:7" x14ac:dyDescent="0.2">
      <c r="A1347" s="571"/>
      <c r="B1347" s="572"/>
      <c r="C1347" s="572"/>
      <c r="D1347" s="148"/>
      <c r="E1347" s="556"/>
      <c r="F1347" s="337"/>
      <c r="G1347" s="572"/>
    </row>
    <row r="1348" spans="1:7" x14ac:dyDescent="0.2">
      <c r="A1348" s="571"/>
      <c r="B1348" s="572"/>
      <c r="C1348" s="572"/>
      <c r="D1348" s="148"/>
      <c r="E1348" s="556"/>
      <c r="F1348" s="337"/>
      <c r="G1348" s="572"/>
    </row>
    <row r="1349" spans="1:7" x14ac:dyDescent="0.2">
      <c r="A1349" s="571"/>
      <c r="B1349" s="572"/>
      <c r="C1349" s="572"/>
      <c r="D1349" s="148"/>
      <c r="E1349" s="556"/>
      <c r="F1349" s="337"/>
      <c r="G1349" s="572"/>
    </row>
    <row r="1350" spans="1:7" x14ac:dyDescent="0.2">
      <c r="A1350" s="571"/>
      <c r="B1350" s="572"/>
      <c r="C1350" s="572"/>
      <c r="D1350" s="148"/>
      <c r="E1350" s="556"/>
      <c r="F1350" s="337"/>
      <c r="G1350" s="572"/>
    </row>
    <row r="1351" spans="1:7" x14ac:dyDescent="0.2">
      <c r="A1351" s="571"/>
      <c r="B1351" s="572"/>
      <c r="C1351" s="572"/>
      <c r="D1351" s="148"/>
      <c r="E1351" s="556"/>
      <c r="F1351" s="337"/>
      <c r="G1351" s="572"/>
    </row>
    <row r="1352" spans="1:7" x14ac:dyDescent="0.2">
      <c r="A1352" s="571"/>
      <c r="B1352" s="572"/>
      <c r="C1352" s="572"/>
      <c r="D1352" s="148"/>
      <c r="E1352" s="556"/>
      <c r="F1352" s="337"/>
      <c r="G1352" s="572"/>
    </row>
    <row r="1353" spans="1:7" x14ac:dyDescent="0.2">
      <c r="A1353" s="571"/>
      <c r="B1353" s="572"/>
      <c r="C1353" s="572"/>
      <c r="D1353" s="148"/>
      <c r="E1353" s="556"/>
      <c r="F1353" s="337"/>
      <c r="G1353" s="572"/>
    </row>
    <row r="1354" spans="1:7" x14ac:dyDescent="0.2">
      <c r="A1354" s="571"/>
      <c r="B1354" s="572"/>
      <c r="C1354" s="572"/>
      <c r="D1354" s="148"/>
      <c r="E1354" s="556"/>
      <c r="F1354" s="337"/>
      <c r="G1354" s="572"/>
    </row>
    <row r="1355" spans="1:7" x14ac:dyDescent="0.2">
      <c r="A1355" s="571"/>
      <c r="B1355" s="572"/>
      <c r="C1355" s="572"/>
      <c r="D1355" s="148"/>
      <c r="E1355" s="556"/>
      <c r="F1355" s="337"/>
      <c r="G1355" s="572"/>
    </row>
    <row r="1356" spans="1:7" x14ac:dyDescent="0.2">
      <c r="A1356" s="571"/>
      <c r="B1356" s="572"/>
      <c r="C1356" s="572"/>
      <c r="D1356" s="148"/>
      <c r="E1356" s="556"/>
      <c r="F1356" s="337"/>
      <c r="G1356" s="572"/>
    </row>
    <row r="1357" spans="1:7" x14ac:dyDescent="0.2">
      <c r="A1357" s="571"/>
      <c r="B1357" s="572"/>
      <c r="C1357" s="572"/>
      <c r="D1357" s="148"/>
      <c r="E1357" s="556"/>
      <c r="F1357" s="337"/>
      <c r="G1357" s="572"/>
    </row>
    <row r="1358" spans="1:7" x14ac:dyDescent="0.2">
      <c r="A1358" s="571"/>
      <c r="B1358" s="572"/>
      <c r="C1358" s="572"/>
      <c r="D1358" s="148"/>
      <c r="E1358" s="556"/>
      <c r="F1358" s="337"/>
      <c r="G1358" s="572"/>
    </row>
    <row r="1359" spans="1:7" x14ac:dyDescent="0.2">
      <c r="A1359" s="571"/>
      <c r="B1359" s="572"/>
      <c r="C1359" s="572"/>
      <c r="D1359" s="148"/>
      <c r="E1359" s="556"/>
      <c r="F1359" s="337"/>
      <c r="G1359" s="572"/>
    </row>
    <row r="1360" spans="1:7" x14ac:dyDescent="0.2">
      <c r="A1360" s="571"/>
      <c r="B1360" s="572"/>
      <c r="C1360" s="572"/>
      <c r="D1360" s="148"/>
      <c r="E1360" s="556"/>
      <c r="F1360" s="337"/>
      <c r="G1360" s="572"/>
    </row>
    <row r="1361" spans="1:7" x14ac:dyDescent="0.2">
      <c r="A1361" s="571"/>
      <c r="B1361" s="572"/>
      <c r="C1361" s="572"/>
      <c r="D1361" s="148"/>
      <c r="E1361" s="556"/>
      <c r="F1361" s="337"/>
      <c r="G1361" s="572"/>
    </row>
    <row r="1362" spans="1:7" x14ac:dyDescent="0.2">
      <c r="A1362" s="571"/>
      <c r="B1362" s="572"/>
      <c r="C1362" s="572"/>
      <c r="D1362" s="148"/>
      <c r="E1362" s="556"/>
      <c r="F1362" s="337"/>
      <c r="G1362" s="572"/>
    </row>
    <row r="1363" spans="1:7" x14ac:dyDescent="0.2">
      <c r="A1363" s="571"/>
      <c r="B1363" s="572"/>
      <c r="C1363" s="572"/>
      <c r="D1363" s="148"/>
      <c r="E1363" s="556"/>
      <c r="F1363" s="337"/>
      <c r="G1363" s="572"/>
    </row>
    <row r="1364" spans="1:7" x14ac:dyDescent="0.2">
      <c r="A1364" s="571"/>
      <c r="B1364" s="572"/>
      <c r="C1364" s="572"/>
      <c r="D1364" s="148"/>
      <c r="E1364" s="556"/>
      <c r="F1364" s="337"/>
      <c r="G1364" s="572"/>
    </row>
    <row r="1365" spans="1:7" x14ac:dyDescent="0.2">
      <c r="A1365" s="571"/>
      <c r="B1365" s="572"/>
      <c r="C1365" s="572"/>
      <c r="D1365" s="148"/>
      <c r="E1365" s="556"/>
      <c r="F1365" s="337"/>
      <c r="G1365" s="572"/>
    </row>
    <row r="1366" spans="1:7" x14ac:dyDescent="0.2">
      <c r="A1366" s="571"/>
      <c r="B1366" s="572"/>
      <c r="C1366" s="572"/>
      <c r="D1366" s="148"/>
      <c r="E1366" s="556"/>
      <c r="F1366" s="337"/>
      <c r="G1366" s="572"/>
    </row>
    <row r="1367" spans="1:7" x14ac:dyDescent="0.2">
      <c r="A1367" s="571"/>
      <c r="B1367" s="572"/>
      <c r="C1367" s="572"/>
      <c r="D1367" s="148"/>
      <c r="E1367" s="556"/>
      <c r="F1367" s="337"/>
      <c r="G1367" s="572"/>
    </row>
    <row r="1368" spans="1:7" x14ac:dyDescent="0.2">
      <c r="A1368" s="571"/>
      <c r="B1368" s="572"/>
      <c r="C1368" s="572"/>
      <c r="D1368" s="148"/>
      <c r="E1368" s="556"/>
      <c r="F1368" s="337"/>
      <c r="G1368" s="572"/>
    </row>
    <row r="1369" spans="1:7" x14ac:dyDescent="0.2">
      <c r="A1369" s="571"/>
      <c r="B1369" s="572"/>
      <c r="C1369" s="572"/>
      <c r="D1369" s="148"/>
      <c r="E1369" s="556"/>
      <c r="F1369" s="337"/>
      <c r="G1369" s="572"/>
    </row>
    <row r="1370" spans="1:7" x14ac:dyDescent="0.2">
      <c r="A1370" s="571"/>
      <c r="B1370" s="572"/>
      <c r="C1370" s="572"/>
      <c r="D1370" s="148"/>
      <c r="E1370" s="556"/>
      <c r="F1370" s="337"/>
      <c r="G1370" s="572"/>
    </row>
    <row r="1371" spans="1:7" x14ac:dyDescent="0.2">
      <c r="A1371" s="571"/>
      <c r="B1371" s="572"/>
      <c r="C1371" s="572"/>
      <c r="D1371" s="148"/>
      <c r="E1371" s="556"/>
      <c r="F1371" s="337"/>
      <c r="G1371" s="572"/>
    </row>
    <row r="1372" spans="1:7" x14ac:dyDescent="0.2">
      <c r="A1372" s="571"/>
      <c r="B1372" s="572"/>
      <c r="C1372" s="572"/>
      <c r="D1372" s="148"/>
      <c r="E1372" s="556"/>
      <c r="F1372" s="337"/>
      <c r="G1372" s="572"/>
    </row>
    <row r="1373" spans="1:7" x14ac:dyDescent="0.2">
      <c r="A1373" s="571"/>
      <c r="B1373" s="572"/>
      <c r="C1373" s="572"/>
      <c r="D1373" s="148"/>
      <c r="E1373" s="556"/>
      <c r="F1373" s="337"/>
      <c r="G1373" s="572"/>
    </row>
    <row r="1374" spans="1:7" x14ac:dyDescent="0.2">
      <c r="A1374" s="571"/>
      <c r="B1374" s="572"/>
      <c r="C1374" s="572"/>
      <c r="D1374" s="148"/>
      <c r="E1374" s="556"/>
      <c r="F1374" s="337"/>
      <c r="G1374" s="572"/>
    </row>
    <row r="1375" spans="1:7" x14ac:dyDescent="0.2">
      <c r="A1375" s="571"/>
      <c r="B1375" s="572"/>
      <c r="C1375" s="572"/>
      <c r="D1375" s="148"/>
      <c r="E1375" s="556"/>
      <c r="F1375" s="337"/>
      <c r="G1375" s="572"/>
    </row>
    <row r="1376" spans="1:7" x14ac:dyDescent="0.2">
      <c r="A1376" s="571"/>
      <c r="B1376" s="572"/>
      <c r="C1376" s="572"/>
      <c r="D1376" s="148"/>
      <c r="E1376" s="556"/>
      <c r="F1376" s="337"/>
      <c r="G1376" s="572"/>
    </row>
    <row r="1377" spans="1:7" x14ac:dyDescent="0.2">
      <c r="A1377" s="571"/>
      <c r="B1377" s="572"/>
      <c r="C1377" s="572"/>
      <c r="D1377" s="148"/>
      <c r="E1377" s="556"/>
      <c r="F1377" s="337"/>
      <c r="G1377" s="572"/>
    </row>
    <row r="1378" spans="1:7" x14ac:dyDescent="0.2">
      <c r="A1378" s="571"/>
      <c r="B1378" s="572"/>
      <c r="C1378" s="572"/>
      <c r="D1378" s="148"/>
      <c r="E1378" s="556"/>
      <c r="F1378" s="337"/>
      <c r="G1378" s="572"/>
    </row>
    <row r="1379" spans="1:7" x14ac:dyDescent="0.2">
      <c r="A1379" s="571"/>
      <c r="B1379" s="572"/>
      <c r="C1379" s="572"/>
      <c r="D1379" s="148"/>
      <c r="E1379" s="556"/>
      <c r="F1379" s="337"/>
      <c r="G1379" s="572"/>
    </row>
    <row r="1380" spans="1:7" x14ac:dyDescent="0.2">
      <c r="A1380" s="571"/>
      <c r="B1380" s="572"/>
      <c r="C1380" s="572"/>
      <c r="D1380" s="148"/>
      <c r="E1380" s="556"/>
      <c r="F1380" s="337"/>
      <c r="G1380" s="572"/>
    </row>
    <row r="1381" spans="1:7" x14ac:dyDescent="0.2">
      <c r="A1381" s="571"/>
      <c r="B1381" s="572"/>
      <c r="C1381" s="572"/>
      <c r="D1381" s="148"/>
      <c r="E1381" s="556"/>
      <c r="F1381" s="337"/>
      <c r="G1381" s="572"/>
    </row>
    <row r="1382" spans="1:7" x14ac:dyDescent="0.2">
      <c r="A1382" s="571"/>
      <c r="B1382" s="572"/>
      <c r="C1382" s="572"/>
      <c r="D1382" s="148"/>
      <c r="E1382" s="556"/>
      <c r="F1382" s="337"/>
      <c r="G1382" s="572"/>
    </row>
    <row r="1383" spans="1:7" x14ac:dyDescent="0.2">
      <c r="A1383" s="571"/>
      <c r="B1383" s="572"/>
      <c r="C1383" s="572"/>
      <c r="D1383" s="148"/>
      <c r="E1383" s="556"/>
      <c r="F1383" s="337"/>
      <c r="G1383" s="572"/>
    </row>
    <row r="1384" spans="1:7" x14ac:dyDescent="0.2">
      <c r="A1384" s="571"/>
      <c r="B1384" s="572"/>
      <c r="C1384" s="572"/>
      <c r="D1384" s="148"/>
      <c r="E1384" s="556"/>
      <c r="F1384" s="337"/>
      <c r="G1384" s="572"/>
    </row>
    <row r="1385" spans="1:7" x14ac:dyDescent="0.2">
      <c r="A1385" s="571"/>
      <c r="B1385" s="572"/>
      <c r="C1385" s="572"/>
      <c r="D1385" s="148"/>
      <c r="E1385" s="556"/>
      <c r="F1385" s="337"/>
      <c r="G1385" s="572"/>
    </row>
    <row r="1386" spans="1:7" x14ac:dyDescent="0.2">
      <c r="A1386" s="571"/>
      <c r="B1386" s="572"/>
      <c r="C1386" s="572"/>
      <c r="D1386" s="148"/>
      <c r="E1386" s="556"/>
      <c r="F1386" s="337"/>
      <c r="G1386" s="572"/>
    </row>
    <row r="1387" spans="1:7" x14ac:dyDescent="0.2">
      <c r="A1387" s="571"/>
      <c r="B1387" s="572"/>
      <c r="C1387" s="572"/>
      <c r="D1387" s="148"/>
      <c r="E1387" s="556"/>
      <c r="F1387" s="337"/>
      <c r="G1387" s="572"/>
    </row>
    <row r="1388" spans="1:7" x14ac:dyDescent="0.2">
      <c r="A1388" s="571"/>
      <c r="B1388" s="572"/>
      <c r="C1388" s="572"/>
      <c r="D1388" s="148"/>
      <c r="E1388" s="556"/>
      <c r="F1388" s="337"/>
      <c r="G1388" s="572"/>
    </row>
    <row r="1389" spans="1:7" x14ac:dyDescent="0.2">
      <c r="A1389" s="571"/>
      <c r="B1389" s="572"/>
      <c r="C1389" s="572"/>
      <c r="D1389" s="148"/>
      <c r="E1389" s="556"/>
      <c r="F1389" s="337"/>
      <c r="G1389" s="572"/>
    </row>
    <row r="1390" spans="1:7" x14ac:dyDescent="0.2">
      <c r="A1390" s="571"/>
      <c r="B1390" s="572"/>
      <c r="C1390" s="572"/>
      <c r="D1390" s="148"/>
      <c r="E1390" s="556"/>
      <c r="F1390" s="337"/>
      <c r="G1390" s="572"/>
    </row>
    <row r="1391" spans="1:7" x14ac:dyDescent="0.2">
      <c r="A1391" s="571"/>
      <c r="B1391" s="572"/>
      <c r="C1391" s="572"/>
      <c r="D1391" s="148"/>
      <c r="E1391" s="556"/>
      <c r="F1391" s="337"/>
      <c r="G1391" s="572"/>
    </row>
    <row r="1392" spans="1:7" x14ac:dyDescent="0.2">
      <c r="A1392" s="571"/>
      <c r="B1392" s="572"/>
      <c r="C1392" s="572"/>
      <c r="D1392" s="148"/>
      <c r="E1392" s="556"/>
      <c r="F1392" s="337"/>
      <c r="G1392" s="572"/>
    </row>
    <row r="1393" spans="1:7" x14ac:dyDescent="0.2">
      <c r="A1393" s="571"/>
      <c r="B1393" s="572"/>
      <c r="C1393" s="572"/>
      <c r="D1393" s="148"/>
      <c r="E1393" s="556"/>
      <c r="F1393" s="337"/>
      <c r="G1393" s="572"/>
    </row>
    <row r="1394" spans="1:7" x14ac:dyDescent="0.2">
      <c r="A1394" s="571"/>
      <c r="B1394" s="572"/>
      <c r="C1394" s="572"/>
      <c r="D1394" s="148"/>
      <c r="E1394" s="556"/>
      <c r="F1394" s="337"/>
      <c r="G1394" s="572"/>
    </row>
    <row r="1395" spans="1:7" x14ac:dyDescent="0.2">
      <c r="A1395" s="571"/>
      <c r="B1395" s="572"/>
      <c r="C1395" s="572"/>
      <c r="D1395" s="148"/>
      <c r="E1395" s="556"/>
      <c r="F1395" s="337"/>
      <c r="G1395" s="572"/>
    </row>
    <row r="1396" spans="1:7" x14ac:dyDescent="0.2">
      <c r="A1396" s="571"/>
      <c r="B1396" s="572"/>
      <c r="C1396" s="572"/>
      <c r="D1396" s="148"/>
      <c r="E1396" s="556"/>
      <c r="F1396" s="337"/>
      <c r="G1396" s="572"/>
    </row>
    <row r="1397" spans="1:7" x14ac:dyDescent="0.2">
      <c r="A1397" s="571"/>
      <c r="B1397" s="572"/>
      <c r="C1397" s="572"/>
      <c r="D1397" s="148"/>
      <c r="E1397" s="556"/>
      <c r="F1397" s="337"/>
      <c r="G1397" s="572"/>
    </row>
    <row r="1398" spans="1:7" x14ac:dyDescent="0.2">
      <c r="A1398" s="571"/>
      <c r="B1398" s="572"/>
      <c r="C1398" s="572"/>
      <c r="D1398" s="148"/>
      <c r="E1398" s="556"/>
      <c r="F1398" s="337"/>
      <c r="G1398" s="572"/>
    </row>
    <row r="1399" spans="1:7" x14ac:dyDescent="0.2">
      <c r="A1399" s="571"/>
      <c r="B1399" s="572"/>
      <c r="C1399" s="572"/>
      <c r="D1399" s="148"/>
      <c r="E1399" s="556"/>
      <c r="F1399" s="337"/>
      <c r="G1399" s="572"/>
    </row>
    <row r="1400" spans="1:7" x14ac:dyDescent="0.2">
      <c r="A1400" s="571"/>
      <c r="B1400" s="572"/>
      <c r="C1400" s="572"/>
      <c r="D1400" s="148"/>
      <c r="E1400" s="556"/>
      <c r="F1400" s="337"/>
      <c r="G1400" s="572"/>
    </row>
    <row r="1401" spans="1:7" x14ac:dyDescent="0.2">
      <c r="A1401" s="571"/>
      <c r="B1401" s="572"/>
      <c r="C1401" s="572"/>
      <c r="D1401" s="148"/>
      <c r="E1401" s="556"/>
      <c r="F1401" s="337"/>
      <c r="G1401" s="572"/>
    </row>
    <row r="1402" spans="1:7" x14ac:dyDescent="0.2">
      <c r="A1402" s="571"/>
      <c r="B1402" s="572"/>
      <c r="C1402" s="572"/>
      <c r="D1402" s="148"/>
      <c r="E1402" s="556"/>
      <c r="F1402" s="337"/>
      <c r="G1402" s="572"/>
    </row>
    <row r="1403" spans="1:7" x14ac:dyDescent="0.2">
      <c r="A1403" s="571"/>
      <c r="B1403" s="572"/>
      <c r="C1403" s="572"/>
      <c r="D1403" s="148"/>
      <c r="E1403" s="556"/>
      <c r="F1403" s="337"/>
      <c r="G1403" s="572"/>
    </row>
    <row r="1404" spans="1:7" x14ac:dyDescent="0.2">
      <c r="A1404" s="571"/>
      <c r="B1404" s="572"/>
      <c r="C1404" s="572"/>
      <c r="D1404" s="148"/>
      <c r="E1404" s="556"/>
      <c r="F1404" s="337"/>
      <c r="G1404" s="572"/>
    </row>
    <row r="1405" spans="1:7" x14ac:dyDescent="0.2">
      <c r="A1405" s="571"/>
      <c r="B1405" s="572"/>
      <c r="C1405" s="572"/>
      <c r="D1405" s="148"/>
      <c r="E1405" s="556"/>
      <c r="F1405" s="337"/>
      <c r="G1405" s="572"/>
    </row>
    <row r="1406" spans="1:7" x14ac:dyDescent="0.2">
      <c r="A1406" s="571"/>
      <c r="B1406" s="572"/>
      <c r="C1406" s="572"/>
      <c r="D1406" s="148"/>
      <c r="E1406" s="556"/>
      <c r="F1406" s="337"/>
      <c r="G1406" s="572"/>
    </row>
    <row r="1407" spans="1:7" x14ac:dyDescent="0.2">
      <c r="A1407" s="571"/>
      <c r="B1407" s="572"/>
      <c r="C1407" s="572"/>
      <c r="D1407" s="148"/>
      <c r="E1407" s="556"/>
      <c r="F1407" s="337"/>
      <c r="G1407" s="572"/>
    </row>
    <row r="1408" spans="1:7" x14ac:dyDescent="0.2">
      <c r="A1408" s="571"/>
      <c r="B1408" s="572"/>
      <c r="C1408" s="572"/>
      <c r="D1408" s="148"/>
      <c r="E1408" s="556"/>
      <c r="F1408" s="337"/>
      <c r="G1408" s="572"/>
    </row>
    <row r="1409" spans="1:7" x14ac:dyDescent="0.2">
      <c r="A1409" s="571"/>
      <c r="B1409" s="572"/>
      <c r="C1409" s="572"/>
      <c r="D1409" s="148"/>
      <c r="E1409" s="556"/>
      <c r="F1409" s="337"/>
      <c r="G1409" s="572"/>
    </row>
    <row r="1410" spans="1:7" x14ac:dyDescent="0.2">
      <c r="A1410" s="571"/>
      <c r="B1410" s="572"/>
      <c r="C1410" s="572"/>
      <c r="D1410" s="148"/>
      <c r="E1410" s="556"/>
      <c r="F1410" s="337"/>
      <c r="G1410" s="572"/>
    </row>
    <row r="1411" spans="1:7" x14ac:dyDescent="0.2">
      <c r="A1411" s="571"/>
      <c r="B1411" s="572"/>
      <c r="C1411" s="572"/>
      <c r="D1411" s="148"/>
      <c r="E1411" s="556"/>
      <c r="F1411" s="337"/>
      <c r="G1411" s="572"/>
    </row>
    <row r="1412" spans="1:7" x14ac:dyDescent="0.2">
      <c r="A1412" s="571"/>
      <c r="B1412" s="572"/>
      <c r="C1412" s="572"/>
      <c r="D1412" s="148"/>
      <c r="E1412" s="556"/>
      <c r="F1412" s="337"/>
      <c r="G1412" s="572"/>
    </row>
    <row r="1413" spans="1:7" x14ac:dyDescent="0.2">
      <c r="A1413" s="571"/>
      <c r="B1413" s="572"/>
      <c r="C1413" s="572"/>
      <c r="D1413" s="148"/>
      <c r="E1413" s="556"/>
      <c r="F1413" s="337"/>
      <c r="G1413" s="572"/>
    </row>
    <row r="1414" spans="1:7" x14ac:dyDescent="0.2">
      <c r="A1414" s="571"/>
      <c r="B1414" s="572"/>
      <c r="C1414" s="572"/>
      <c r="D1414" s="148"/>
      <c r="E1414" s="556"/>
      <c r="F1414" s="337"/>
      <c r="G1414" s="572"/>
    </row>
    <row r="1415" spans="1:7" x14ac:dyDescent="0.2">
      <c r="A1415" s="571"/>
      <c r="B1415" s="572"/>
      <c r="C1415" s="572"/>
      <c r="D1415" s="148"/>
      <c r="E1415" s="556"/>
      <c r="F1415" s="337"/>
      <c r="G1415" s="572"/>
    </row>
    <row r="1416" spans="1:7" x14ac:dyDescent="0.2">
      <c r="A1416" s="571"/>
      <c r="B1416" s="572"/>
      <c r="C1416" s="572"/>
      <c r="D1416" s="148"/>
      <c r="E1416" s="556"/>
      <c r="F1416" s="337"/>
      <c r="G1416" s="572"/>
    </row>
    <row r="1417" spans="1:7" x14ac:dyDescent="0.2">
      <c r="A1417" s="571"/>
      <c r="B1417" s="572"/>
      <c r="C1417" s="572"/>
      <c r="D1417" s="148"/>
      <c r="E1417" s="556"/>
      <c r="F1417" s="337"/>
      <c r="G1417" s="572"/>
    </row>
    <row r="1418" spans="1:7" x14ac:dyDescent="0.2">
      <c r="A1418" s="571"/>
      <c r="B1418" s="572"/>
      <c r="C1418" s="572"/>
      <c r="D1418" s="148"/>
      <c r="E1418" s="556"/>
      <c r="F1418" s="337"/>
      <c r="G1418" s="572"/>
    </row>
    <row r="1419" spans="1:7" x14ac:dyDescent="0.2">
      <c r="A1419" s="571"/>
      <c r="B1419" s="572"/>
      <c r="C1419" s="572"/>
      <c r="D1419" s="148"/>
      <c r="E1419" s="556"/>
      <c r="F1419" s="337"/>
      <c r="G1419" s="572"/>
    </row>
    <row r="1420" spans="1:7" x14ac:dyDescent="0.2">
      <c r="A1420" s="571"/>
      <c r="B1420" s="572"/>
      <c r="C1420" s="572"/>
      <c r="D1420" s="148"/>
      <c r="E1420" s="556"/>
      <c r="F1420" s="337"/>
      <c r="G1420" s="572"/>
    </row>
    <row r="1421" spans="1:7" x14ac:dyDescent="0.2">
      <c r="A1421" s="571"/>
      <c r="B1421" s="572"/>
      <c r="C1421" s="572"/>
      <c r="D1421" s="148"/>
      <c r="E1421" s="556"/>
      <c r="F1421" s="337"/>
      <c r="G1421" s="572"/>
    </row>
    <row r="1422" spans="1:7" x14ac:dyDescent="0.2">
      <c r="A1422" s="571"/>
      <c r="B1422" s="572"/>
      <c r="C1422" s="572"/>
      <c r="D1422" s="148"/>
      <c r="E1422" s="556"/>
      <c r="F1422" s="337"/>
      <c r="G1422" s="572"/>
    </row>
    <row r="1423" spans="1:7" x14ac:dyDescent="0.2">
      <c r="A1423" s="571"/>
      <c r="B1423" s="572"/>
      <c r="C1423" s="572"/>
      <c r="D1423" s="148"/>
      <c r="E1423" s="556"/>
      <c r="F1423" s="337"/>
      <c r="G1423" s="572"/>
    </row>
    <row r="1424" spans="1:7" x14ac:dyDescent="0.2">
      <c r="A1424" s="571"/>
      <c r="B1424" s="572"/>
      <c r="C1424" s="572"/>
      <c r="D1424" s="148"/>
      <c r="E1424" s="556"/>
      <c r="F1424" s="337"/>
      <c r="G1424" s="572"/>
    </row>
    <row r="1425" spans="1:7" x14ac:dyDescent="0.2">
      <c r="A1425" s="571"/>
      <c r="B1425" s="572"/>
      <c r="C1425" s="572"/>
      <c r="D1425" s="148"/>
      <c r="E1425" s="556"/>
      <c r="F1425" s="337"/>
      <c r="G1425" s="572"/>
    </row>
    <row r="1426" spans="1:7" x14ac:dyDescent="0.2">
      <c r="A1426" s="571"/>
      <c r="B1426" s="572"/>
      <c r="C1426" s="572"/>
      <c r="D1426" s="148"/>
      <c r="E1426" s="556"/>
      <c r="F1426" s="337"/>
      <c r="G1426" s="572"/>
    </row>
    <row r="1427" spans="1:7" x14ac:dyDescent="0.2">
      <c r="A1427" s="571"/>
      <c r="B1427" s="572"/>
      <c r="C1427" s="572"/>
      <c r="D1427" s="148"/>
      <c r="E1427" s="556"/>
      <c r="F1427" s="337"/>
      <c r="G1427" s="572"/>
    </row>
    <row r="1428" spans="1:7" x14ac:dyDescent="0.2">
      <c r="A1428" s="571"/>
      <c r="B1428" s="572"/>
      <c r="C1428" s="572"/>
      <c r="D1428" s="148"/>
      <c r="E1428" s="556"/>
      <c r="F1428" s="337"/>
      <c r="G1428" s="572"/>
    </row>
    <row r="1429" spans="1:7" x14ac:dyDescent="0.2">
      <c r="A1429" s="571"/>
      <c r="B1429" s="572"/>
      <c r="C1429" s="572"/>
      <c r="D1429" s="148"/>
      <c r="E1429" s="556"/>
      <c r="F1429" s="337"/>
      <c r="G1429" s="572"/>
    </row>
    <row r="1430" spans="1:7" x14ac:dyDescent="0.2">
      <c r="A1430" s="571"/>
      <c r="B1430" s="572"/>
      <c r="C1430" s="572"/>
      <c r="D1430" s="148"/>
      <c r="E1430" s="556"/>
      <c r="F1430" s="337"/>
      <c r="G1430" s="572"/>
    </row>
    <row r="1431" spans="1:7" x14ac:dyDescent="0.2">
      <c r="A1431" s="571"/>
      <c r="B1431" s="572"/>
      <c r="C1431" s="572"/>
      <c r="D1431" s="148"/>
      <c r="E1431" s="556"/>
      <c r="F1431" s="337"/>
      <c r="G1431" s="572"/>
    </row>
    <row r="1432" spans="1:7" x14ac:dyDescent="0.2">
      <c r="A1432" s="571"/>
      <c r="B1432" s="572"/>
      <c r="C1432" s="572"/>
      <c r="D1432" s="148"/>
      <c r="E1432" s="556"/>
      <c r="F1432" s="337"/>
      <c r="G1432" s="572"/>
    </row>
    <row r="1433" spans="1:7" x14ac:dyDescent="0.2">
      <c r="A1433" s="571"/>
      <c r="B1433" s="572"/>
      <c r="C1433" s="572"/>
      <c r="D1433" s="148"/>
      <c r="E1433" s="556"/>
      <c r="F1433" s="337"/>
      <c r="G1433" s="572"/>
    </row>
    <row r="1434" spans="1:7" x14ac:dyDescent="0.2">
      <c r="A1434" s="571"/>
      <c r="B1434" s="572"/>
      <c r="C1434" s="572"/>
      <c r="D1434" s="148"/>
      <c r="E1434" s="556"/>
      <c r="F1434" s="337"/>
      <c r="G1434" s="572"/>
    </row>
    <row r="1435" spans="1:7" x14ac:dyDescent="0.2">
      <c r="A1435" s="571"/>
      <c r="B1435" s="572"/>
      <c r="C1435" s="572"/>
      <c r="D1435" s="148"/>
      <c r="E1435" s="556"/>
      <c r="F1435" s="337"/>
      <c r="G1435" s="572"/>
    </row>
    <row r="1436" spans="1:7" x14ac:dyDescent="0.2">
      <c r="A1436" s="571"/>
      <c r="B1436" s="572"/>
      <c r="C1436" s="572"/>
      <c r="D1436" s="148"/>
      <c r="E1436" s="556"/>
      <c r="F1436" s="337"/>
      <c r="G1436" s="572"/>
    </row>
    <row r="1437" spans="1:7" x14ac:dyDescent="0.2">
      <c r="A1437" s="571"/>
      <c r="B1437" s="572"/>
      <c r="C1437" s="572"/>
      <c r="D1437" s="148"/>
      <c r="E1437" s="556"/>
      <c r="F1437" s="337"/>
      <c r="G1437" s="572"/>
    </row>
    <row r="1438" spans="1:7" x14ac:dyDescent="0.2">
      <c r="A1438" s="571"/>
      <c r="B1438" s="572"/>
      <c r="C1438" s="572"/>
      <c r="D1438" s="148"/>
      <c r="E1438" s="556"/>
      <c r="F1438" s="337"/>
      <c r="G1438" s="572"/>
    </row>
    <row r="1439" spans="1:7" x14ac:dyDescent="0.2">
      <c r="A1439" s="571"/>
      <c r="B1439" s="572"/>
      <c r="C1439" s="572"/>
      <c r="D1439" s="148"/>
      <c r="E1439" s="556"/>
      <c r="F1439" s="337"/>
      <c r="G1439" s="572"/>
    </row>
    <row r="1440" spans="1:7" x14ac:dyDescent="0.2">
      <c r="A1440" s="571"/>
      <c r="B1440" s="572"/>
      <c r="C1440" s="572"/>
      <c r="D1440" s="148"/>
      <c r="E1440" s="556"/>
      <c r="F1440" s="337"/>
      <c r="G1440" s="572"/>
    </row>
    <row r="1441" spans="1:7" x14ac:dyDescent="0.2">
      <c r="A1441" s="571"/>
      <c r="B1441" s="572"/>
      <c r="C1441" s="572"/>
      <c r="D1441" s="148"/>
      <c r="E1441" s="556"/>
      <c r="F1441" s="337"/>
      <c r="G1441" s="572"/>
    </row>
    <row r="1442" spans="1:7" x14ac:dyDescent="0.2">
      <c r="A1442" s="571"/>
      <c r="B1442" s="572"/>
      <c r="C1442" s="572"/>
      <c r="D1442" s="148"/>
      <c r="E1442" s="556"/>
      <c r="F1442" s="337"/>
      <c r="G1442" s="572"/>
    </row>
    <row r="1443" spans="1:7" x14ac:dyDescent="0.2">
      <c r="A1443" s="571"/>
      <c r="B1443" s="572"/>
      <c r="C1443" s="572"/>
      <c r="D1443" s="148"/>
      <c r="E1443" s="556"/>
      <c r="F1443" s="337"/>
      <c r="G1443" s="572"/>
    </row>
    <row r="1444" spans="1:7" x14ac:dyDescent="0.2">
      <c r="A1444" s="571"/>
      <c r="B1444" s="572"/>
      <c r="C1444" s="572"/>
      <c r="D1444" s="148"/>
      <c r="E1444" s="556"/>
      <c r="F1444" s="337"/>
      <c r="G1444" s="572"/>
    </row>
    <row r="1445" spans="1:7" x14ac:dyDescent="0.2">
      <c r="A1445" s="571"/>
      <c r="B1445" s="572"/>
      <c r="C1445" s="572"/>
      <c r="D1445" s="148"/>
      <c r="E1445" s="556"/>
      <c r="F1445" s="337"/>
      <c r="G1445" s="572"/>
    </row>
    <row r="1446" spans="1:7" x14ac:dyDescent="0.2">
      <c r="A1446" s="571"/>
      <c r="B1446" s="572"/>
      <c r="C1446" s="572"/>
      <c r="D1446" s="148"/>
      <c r="E1446" s="556"/>
      <c r="F1446" s="337"/>
      <c r="G1446" s="572"/>
    </row>
    <row r="1447" spans="1:7" x14ac:dyDescent="0.2">
      <c r="A1447" s="571"/>
      <c r="B1447" s="572"/>
      <c r="C1447" s="572"/>
      <c r="D1447" s="148"/>
      <c r="E1447" s="556"/>
      <c r="F1447" s="337"/>
      <c r="G1447" s="572"/>
    </row>
    <row r="1448" spans="1:7" x14ac:dyDescent="0.2">
      <c r="A1448" s="571"/>
      <c r="B1448" s="572"/>
      <c r="C1448" s="572"/>
      <c r="D1448" s="148"/>
      <c r="E1448" s="556"/>
      <c r="F1448" s="337"/>
      <c r="G1448" s="572"/>
    </row>
    <row r="1449" spans="1:7" x14ac:dyDescent="0.2">
      <c r="A1449" s="571"/>
      <c r="B1449" s="572"/>
      <c r="C1449" s="572"/>
      <c r="D1449" s="148"/>
      <c r="E1449" s="556"/>
      <c r="F1449" s="337"/>
      <c r="G1449" s="572"/>
    </row>
    <row r="1450" spans="1:7" x14ac:dyDescent="0.2">
      <c r="A1450" s="571"/>
      <c r="B1450" s="572"/>
      <c r="C1450" s="572"/>
      <c r="D1450" s="148"/>
      <c r="E1450" s="556"/>
      <c r="F1450" s="337"/>
      <c r="G1450" s="572"/>
    </row>
    <row r="1451" spans="1:7" x14ac:dyDescent="0.2">
      <c r="A1451" s="571"/>
      <c r="B1451" s="572"/>
      <c r="C1451" s="572"/>
      <c r="D1451" s="148"/>
      <c r="E1451" s="556"/>
      <c r="F1451" s="337"/>
      <c r="G1451" s="572"/>
    </row>
    <row r="1452" spans="1:7" x14ac:dyDescent="0.2">
      <c r="A1452" s="571"/>
      <c r="B1452" s="572"/>
      <c r="C1452" s="572"/>
      <c r="D1452" s="148"/>
      <c r="E1452" s="556"/>
      <c r="F1452" s="337"/>
      <c r="G1452" s="572"/>
    </row>
    <row r="1453" spans="1:7" x14ac:dyDescent="0.2">
      <c r="A1453" s="571"/>
      <c r="B1453" s="572"/>
      <c r="C1453" s="572"/>
      <c r="D1453" s="148"/>
      <c r="E1453" s="556"/>
      <c r="F1453" s="337"/>
      <c r="G1453" s="572"/>
    </row>
    <row r="1454" spans="1:7" x14ac:dyDescent="0.2">
      <c r="A1454" s="571"/>
      <c r="B1454" s="572"/>
      <c r="C1454" s="572"/>
      <c r="D1454" s="148"/>
      <c r="E1454" s="556"/>
      <c r="F1454" s="337"/>
      <c r="G1454" s="572"/>
    </row>
    <row r="1455" spans="1:7" x14ac:dyDescent="0.2">
      <c r="A1455" s="571"/>
      <c r="B1455" s="572"/>
      <c r="C1455" s="572"/>
      <c r="D1455" s="148"/>
      <c r="E1455" s="556"/>
      <c r="F1455" s="337"/>
      <c r="G1455" s="572"/>
    </row>
    <row r="1456" spans="1:7" x14ac:dyDescent="0.2">
      <c r="A1456" s="571"/>
      <c r="B1456" s="572"/>
      <c r="C1456" s="572"/>
      <c r="D1456" s="148"/>
      <c r="E1456" s="556"/>
      <c r="F1456" s="337"/>
      <c r="G1456" s="572"/>
    </row>
    <row r="1457" spans="1:7" x14ac:dyDescent="0.2">
      <c r="A1457" s="571"/>
      <c r="B1457" s="572"/>
      <c r="C1457" s="572"/>
      <c r="D1457" s="148"/>
      <c r="E1457" s="556"/>
      <c r="F1457" s="337"/>
      <c r="G1457" s="572"/>
    </row>
    <row r="1458" spans="1:7" x14ac:dyDescent="0.2">
      <c r="A1458" s="571"/>
      <c r="B1458" s="572"/>
      <c r="C1458" s="572"/>
      <c r="D1458" s="148"/>
      <c r="E1458" s="556"/>
      <c r="F1458" s="337"/>
      <c r="G1458" s="572"/>
    </row>
    <row r="1459" spans="1:7" x14ac:dyDescent="0.2">
      <c r="A1459" s="571"/>
      <c r="B1459" s="572"/>
      <c r="C1459" s="572"/>
      <c r="D1459" s="148"/>
      <c r="E1459" s="556"/>
      <c r="F1459" s="337"/>
      <c r="G1459" s="572"/>
    </row>
    <row r="1460" spans="1:7" x14ac:dyDescent="0.2">
      <c r="A1460" s="571"/>
      <c r="B1460" s="572"/>
      <c r="C1460" s="572"/>
      <c r="D1460" s="148"/>
      <c r="E1460" s="556"/>
      <c r="F1460" s="337"/>
      <c r="G1460" s="572"/>
    </row>
    <row r="1461" spans="1:7" x14ac:dyDescent="0.2">
      <c r="A1461" s="571"/>
      <c r="B1461" s="572"/>
      <c r="C1461" s="572"/>
      <c r="D1461" s="148"/>
      <c r="E1461" s="556"/>
      <c r="F1461" s="337"/>
      <c r="G1461" s="572"/>
    </row>
    <row r="1462" spans="1:7" x14ac:dyDescent="0.2">
      <c r="A1462" s="571"/>
      <c r="B1462" s="572"/>
      <c r="C1462" s="572"/>
      <c r="D1462" s="148"/>
      <c r="E1462" s="556"/>
      <c r="F1462" s="337"/>
      <c r="G1462" s="572"/>
    </row>
    <row r="1463" spans="1:7" x14ac:dyDescent="0.2">
      <c r="A1463" s="571"/>
      <c r="B1463" s="572"/>
      <c r="C1463" s="572"/>
      <c r="D1463" s="148"/>
      <c r="E1463" s="556"/>
      <c r="F1463" s="337"/>
      <c r="G1463" s="572"/>
    </row>
    <row r="1464" spans="1:7" x14ac:dyDescent="0.2">
      <c r="A1464" s="571"/>
      <c r="B1464" s="572"/>
      <c r="C1464" s="572"/>
      <c r="D1464" s="148"/>
      <c r="E1464" s="556"/>
      <c r="F1464" s="337"/>
      <c r="G1464" s="572"/>
    </row>
    <row r="1465" spans="1:7" x14ac:dyDescent="0.2">
      <c r="A1465" s="571"/>
      <c r="B1465" s="572"/>
      <c r="C1465" s="572"/>
      <c r="D1465" s="148"/>
      <c r="E1465" s="556"/>
      <c r="F1465" s="337"/>
      <c r="G1465" s="572"/>
    </row>
    <row r="1466" spans="1:7" x14ac:dyDescent="0.2">
      <c r="A1466" s="571"/>
      <c r="B1466" s="572"/>
      <c r="C1466" s="572"/>
      <c r="D1466" s="148"/>
      <c r="E1466" s="556"/>
      <c r="F1466" s="337"/>
      <c r="G1466" s="572"/>
    </row>
    <row r="1467" spans="1:7" x14ac:dyDescent="0.2">
      <c r="A1467" s="571"/>
      <c r="B1467" s="572"/>
      <c r="C1467" s="572"/>
      <c r="D1467" s="148"/>
      <c r="E1467" s="556"/>
      <c r="F1467" s="337"/>
      <c r="G1467" s="572"/>
    </row>
    <row r="1468" spans="1:7" x14ac:dyDescent="0.2">
      <c r="A1468" s="571"/>
      <c r="B1468" s="572"/>
      <c r="C1468" s="572"/>
      <c r="D1468" s="148"/>
      <c r="E1468" s="556"/>
      <c r="F1468" s="337"/>
      <c r="G1468" s="572"/>
    </row>
    <row r="1469" spans="1:7" x14ac:dyDescent="0.2">
      <c r="A1469" s="571"/>
      <c r="B1469" s="572"/>
      <c r="C1469" s="572"/>
      <c r="D1469" s="148"/>
      <c r="E1469" s="556"/>
      <c r="F1469" s="337"/>
      <c r="G1469" s="572"/>
    </row>
    <row r="1470" spans="1:7" x14ac:dyDescent="0.2">
      <c r="A1470" s="571"/>
      <c r="B1470" s="572"/>
      <c r="C1470" s="572"/>
      <c r="D1470" s="148"/>
      <c r="E1470" s="556"/>
      <c r="F1470" s="337"/>
      <c r="G1470" s="572"/>
    </row>
    <row r="1471" spans="1:7" x14ac:dyDescent="0.2">
      <c r="A1471" s="571"/>
      <c r="B1471" s="572"/>
      <c r="C1471" s="572"/>
      <c r="D1471" s="148"/>
      <c r="E1471" s="556"/>
      <c r="F1471" s="337"/>
      <c r="G1471" s="572"/>
    </row>
    <row r="1472" spans="1:7" x14ac:dyDescent="0.2">
      <c r="A1472" s="571"/>
      <c r="B1472" s="572"/>
      <c r="C1472" s="572"/>
      <c r="D1472" s="148"/>
      <c r="E1472" s="556"/>
      <c r="F1472" s="337"/>
      <c r="G1472" s="572"/>
    </row>
    <row r="1473" spans="1:7" x14ac:dyDescent="0.2">
      <c r="A1473" s="571"/>
      <c r="B1473" s="572"/>
      <c r="C1473" s="572"/>
      <c r="D1473" s="148"/>
      <c r="E1473" s="556"/>
      <c r="F1473" s="337"/>
      <c r="G1473" s="572"/>
    </row>
    <row r="1474" spans="1:7" x14ac:dyDescent="0.2">
      <c r="A1474" s="571"/>
      <c r="B1474" s="572"/>
      <c r="C1474" s="572"/>
      <c r="D1474" s="148"/>
      <c r="E1474" s="556"/>
      <c r="F1474" s="337"/>
      <c r="G1474" s="572"/>
    </row>
    <row r="1475" spans="1:7" x14ac:dyDescent="0.2">
      <c r="A1475" s="571"/>
      <c r="B1475" s="572"/>
      <c r="C1475" s="572"/>
      <c r="D1475" s="148"/>
      <c r="E1475" s="556"/>
      <c r="F1475" s="337"/>
      <c r="G1475" s="572"/>
    </row>
    <row r="1476" spans="1:7" x14ac:dyDescent="0.2">
      <c r="A1476" s="571"/>
      <c r="B1476" s="572"/>
      <c r="C1476" s="572"/>
      <c r="D1476" s="148"/>
      <c r="E1476" s="556"/>
      <c r="F1476" s="337"/>
      <c r="G1476" s="572"/>
    </row>
    <row r="1477" spans="1:7" x14ac:dyDescent="0.2">
      <c r="A1477" s="571"/>
      <c r="B1477" s="572"/>
      <c r="C1477" s="572"/>
      <c r="D1477" s="148"/>
      <c r="E1477" s="556"/>
      <c r="F1477" s="337"/>
      <c r="G1477" s="572"/>
    </row>
    <row r="1478" spans="1:7" x14ac:dyDescent="0.2">
      <c r="A1478" s="571"/>
      <c r="B1478" s="572"/>
      <c r="C1478" s="572"/>
      <c r="D1478" s="148"/>
      <c r="E1478" s="556"/>
      <c r="F1478" s="337"/>
      <c r="G1478" s="572"/>
    </row>
    <row r="1479" spans="1:7" x14ac:dyDescent="0.2">
      <c r="A1479" s="571"/>
      <c r="B1479" s="572"/>
      <c r="C1479" s="572"/>
      <c r="D1479" s="148"/>
      <c r="E1479" s="556"/>
      <c r="F1479" s="337"/>
      <c r="G1479" s="572"/>
    </row>
    <row r="1480" spans="1:7" x14ac:dyDescent="0.2">
      <c r="A1480" s="571"/>
      <c r="B1480" s="572"/>
      <c r="C1480" s="572"/>
      <c r="D1480" s="148"/>
      <c r="E1480" s="556"/>
      <c r="F1480" s="337"/>
      <c r="G1480" s="572"/>
    </row>
    <row r="1481" spans="1:7" x14ac:dyDescent="0.2">
      <c r="A1481" s="571"/>
      <c r="B1481" s="572"/>
      <c r="C1481" s="572"/>
      <c r="D1481" s="148"/>
      <c r="E1481" s="556"/>
      <c r="F1481" s="337"/>
      <c r="G1481" s="572"/>
    </row>
    <row r="1482" spans="1:7" x14ac:dyDescent="0.2">
      <c r="A1482" s="571"/>
      <c r="B1482" s="572"/>
      <c r="C1482" s="572"/>
      <c r="D1482" s="148"/>
      <c r="E1482" s="556"/>
      <c r="F1482" s="337"/>
      <c r="G1482" s="572"/>
    </row>
    <row r="1483" spans="1:7" x14ac:dyDescent="0.2">
      <c r="A1483" s="571"/>
      <c r="B1483" s="572"/>
      <c r="C1483" s="572"/>
      <c r="D1483" s="148"/>
      <c r="E1483" s="556"/>
      <c r="F1483" s="337"/>
      <c r="G1483" s="572"/>
    </row>
    <row r="1484" spans="1:7" x14ac:dyDescent="0.2">
      <c r="A1484" s="571"/>
      <c r="B1484" s="572"/>
      <c r="C1484" s="572"/>
      <c r="D1484" s="148"/>
      <c r="E1484" s="556"/>
      <c r="F1484" s="337"/>
      <c r="G1484" s="572"/>
    </row>
    <row r="1485" spans="1:7" x14ac:dyDescent="0.2">
      <c r="A1485" s="571"/>
      <c r="B1485" s="572"/>
      <c r="C1485" s="572"/>
      <c r="D1485" s="148"/>
      <c r="E1485" s="556"/>
      <c r="F1485" s="337"/>
      <c r="G1485" s="572"/>
    </row>
    <row r="1486" spans="1:7" x14ac:dyDescent="0.2">
      <c r="A1486" s="571"/>
      <c r="B1486" s="572"/>
      <c r="C1486" s="572"/>
      <c r="D1486" s="148"/>
      <c r="E1486" s="556"/>
      <c r="F1486" s="337"/>
      <c r="G1486" s="572"/>
    </row>
    <row r="1487" spans="1:7" x14ac:dyDescent="0.2">
      <c r="A1487" s="571"/>
      <c r="B1487" s="572"/>
      <c r="C1487" s="572"/>
      <c r="D1487" s="148"/>
      <c r="E1487" s="556"/>
      <c r="F1487" s="337"/>
      <c r="G1487" s="572"/>
    </row>
    <row r="1488" spans="1:7" x14ac:dyDescent="0.2">
      <c r="A1488" s="571"/>
      <c r="B1488" s="572"/>
      <c r="C1488" s="572"/>
      <c r="D1488" s="148"/>
      <c r="E1488" s="556"/>
      <c r="F1488" s="337"/>
      <c r="G1488" s="572"/>
    </row>
    <row r="1489" spans="1:7" x14ac:dyDescent="0.2">
      <c r="A1489" s="571"/>
      <c r="B1489" s="572"/>
      <c r="C1489" s="572"/>
      <c r="D1489" s="148"/>
      <c r="E1489" s="556"/>
      <c r="F1489" s="337"/>
      <c r="G1489" s="572"/>
    </row>
    <row r="1490" spans="1:7" x14ac:dyDescent="0.2">
      <c r="A1490" s="571"/>
      <c r="B1490" s="572"/>
      <c r="C1490" s="572"/>
      <c r="D1490" s="148"/>
      <c r="E1490" s="556"/>
      <c r="F1490" s="337"/>
      <c r="G1490" s="572"/>
    </row>
    <row r="1491" spans="1:7" x14ac:dyDescent="0.2">
      <c r="A1491" s="571"/>
      <c r="B1491" s="572"/>
      <c r="C1491" s="572"/>
      <c r="D1491" s="148"/>
      <c r="E1491" s="556"/>
      <c r="F1491" s="337"/>
      <c r="G1491" s="572"/>
    </row>
    <row r="1492" spans="1:7" x14ac:dyDescent="0.2">
      <c r="A1492" s="571"/>
      <c r="B1492" s="572"/>
      <c r="C1492" s="572"/>
      <c r="D1492" s="148"/>
      <c r="E1492" s="556"/>
      <c r="F1492" s="337"/>
      <c r="G1492" s="572"/>
    </row>
    <row r="1493" spans="1:7" x14ac:dyDescent="0.2">
      <c r="A1493" s="571"/>
      <c r="B1493" s="572"/>
      <c r="C1493" s="572"/>
      <c r="D1493" s="148"/>
      <c r="E1493" s="556"/>
      <c r="F1493" s="337"/>
      <c r="G1493" s="572"/>
    </row>
    <row r="1494" spans="1:7" x14ac:dyDescent="0.2">
      <c r="A1494" s="571"/>
      <c r="B1494" s="572"/>
      <c r="C1494" s="572"/>
      <c r="D1494" s="148"/>
      <c r="E1494" s="556"/>
      <c r="F1494" s="337"/>
      <c r="G1494" s="572"/>
    </row>
    <row r="1495" spans="1:7" x14ac:dyDescent="0.2">
      <c r="A1495" s="571"/>
      <c r="B1495" s="572"/>
      <c r="C1495" s="572"/>
      <c r="D1495" s="148"/>
      <c r="E1495" s="556"/>
      <c r="F1495" s="337"/>
      <c r="G1495" s="572"/>
    </row>
    <row r="1496" spans="1:7" x14ac:dyDescent="0.2">
      <c r="A1496" s="571"/>
      <c r="B1496" s="572"/>
      <c r="C1496" s="572"/>
      <c r="D1496" s="148"/>
      <c r="E1496" s="556"/>
      <c r="F1496" s="337"/>
      <c r="G1496" s="572"/>
    </row>
    <row r="1497" spans="1:7" x14ac:dyDescent="0.2">
      <c r="A1497" s="571"/>
      <c r="B1497" s="572"/>
      <c r="C1497" s="572"/>
      <c r="D1497" s="148"/>
      <c r="E1497" s="556"/>
      <c r="F1497" s="337"/>
      <c r="G1497" s="572"/>
    </row>
    <row r="1498" spans="1:7" x14ac:dyDescent="0.2">
      <c r="A1498" s="571"/>
      <c r="B1498" s="572"/>
      <c r="C1498" s="572"/>
      <c r="D1498" s="148"/>
      <c r="E1498" s="556"/>
      <c r="F1498" s="337"/>
      <c r="G1498" s="572"/>
    </row>
    <row r="1499" spans="1:7" x14ac:dyDescent="0.2">
      <c r="A1499" s="571"/>
      <c r="B1499" s="572"/>
      <c r="C1499" s="572"/>
      <c r="D1499" s="148"/>
      <c r="E1499" s="556"/>
      <c r="F1499" s="337"/>
      <c r="G1499" s="572"/>
    </row>
    <row r="1500" spans="1:7" x14ac:dyDescent="0.2">
      <c r="A1500" s="571"/>
      <c r="B1500" s="572"/>
      <c r="C1500" s="572"/>
      <c r="D1500" s="148"/>
      <c r="E1500" s="556"/>
      <c r="F1500" s="337"/>
      <c r="G1500" s="572"/>
    </row>
    <row r="1501" spans="1:7" x14ac:dyDescent="0.2">
      <c r="A1501" s="571"/>
      <c r="B1501" s="572"/>
      <c r="C1501" s="572"/>
      <c r="D1501" s="148"/>
      <c r="E1501" s="556"/>
      <c r="F1501" s="337"/>
      <c r="G1501" s="572"/>
    </row>
    <row r="1502" spans="1:7" x14ac:dyDescent="0.2">
      <c r="A1502" s="571"/>
      <c r="B1502" s="572"/>
      <c r="C1502" s="572"/>
      <c r="D1502" s="148"/>
      <c r="E1502" s="556"/>
      <c r="F1502" s="337"/>
      <c r="G1502" s="572"/>
    </row>
    <row r="1503" spans="1:7" x14ac:dyDescent="0.2">
      <c r="A1503" s="571"/>
      <c r="B1503" s="572"/>
      <c r="C1503" s="572"/>
      <c r="D1503" s="148"/>
      <c r="E1503" s="556"/>
      <c r="F1503" s="337"/>
      <c r="G1503" s="572"/>
    </row>
    <row r="1504" spans="1:7" x14ac:dyDescent="0.2">
      <c r="A1504" s="571"/>
      <c r="B1504" s="572"/>
      <c r="C1504" s="572"/>
      <c r="D1504" s="148"/>
      <c r="E1504" s="556"/>
      <c r="F1504" s="337"/>
      <c r="G1504" s="572"/>
    </row>
    <row r="1505" spans="1:7" x14ac:dyDescent="0.2">
      <c r="A1505" s="571"/>
      <c r="B1505" s="572"/>
      <c r="C1505" s="572"/>
      <c r="D1505" s="148"/>
      <c r="E1505" s="556"/>
      <c r="F1505" s="337"/>
      <c r="G1505" s="572"/>
    </row>
    <row r="1506" spans="1:7" x14ac:dyDescent="0.2">
      <c r="A1506" s="571"/>
      <c r="B1506" s="572"/>
      <c r="C1506" s="572"/>
      <c r="D1506" s="148"/>
      <c r="E1506" s="556"/>
      <c r="F1506" s="337"/>
      <c r="G1506" s="572"/>
    </row>
    <row r="1507" spans="1:7" x14ac:dyDescent="0.2">
      <c r="A1507" s="571"/>
      <c r="B1507" s="572"/>
      <c r="C1507" s="572"/>
      <c r="D1507" s="148"/>
      <c r="E1507" s="556"/>
      <c r="F1507" s="337"/>
      <c r="G1507" s="572"/>
    </row>
    <row r="1508" spans="1:7" x14ac:dyDescent="0.2">
      <c r="A1508" s="571"/>
      <c r="B1508" s="572"/>
      <c r="C1508" s="572"/>
      <c r="D1508" s="148"/>
      <c r="E1508" s="556"/>
      <c r="F1508" s="337"/>
      <c r="G1508" s="572"/>
    </row>
    <row r="1509" spans="1:7" x14ac:dyDescent="0.2">
      <c r="A1509" s="571"/>
      <c r="B1509" s="572"/>
      <c r="C1509" s="572"/>
      <c r="D1509" s="148"/>
      <c r="E1509" s="556"/>
      <c r="F1509" s="337"/>
      <c r="G1509" s="572"/>
    </row>
    <row r="1510" spans="1:7" x14ac:dyDescent="0.2">
      <c r="A1510" s="571"/>
      <c r="B1510" s="572"/>
      <c r="C1510" s="572"/>
      <c r="D1510" s="148"/>
      <c r="E1510" s="556"/>
      <c r="F1510" s="337"/>
      <c r="G1510" s="572"/>
    </row>
    <row r="1511" spans="1:7" x14ac:dyDescent="0.2">
      <c r="A1511" s="571"/>
      <c r="B1511" s="572"/>
      <c r="C1511" s="572"/>
      <c r="D1511" s="148"/>
      <c r="E1511" s="556"/>
      <c r="F1511" s="337"/>
      <c r="G1511" s="572"/>
    </row>
    <row r="1512" spans="1:7" x14ac:dyDescent="0.2">
      <c r="A1512" s="571"/>
      <c r="B1512" s="572"/>
      <c r="C1512" s="572"/>
      <c r="D1512" s="148"/>
      <c r="E1512" s="556"/>
      <c r="F1512" s="337"/>
      <c r="G1512" s="572"/>
    </row>
    <row r="1513" spans="1:7" x14ac:dyDescent="0.2">
      <c r="A1513" s="571"/>
      <c r="B1513" s="572"/>
      <c r="C1513" s="572"/>
      <c r="D1513" s="148"/>
      <c r="E1513" s="556"/>
      <c r="F1513" s="337"/>
      <c r="G1513" s="572"/>
    </row>
    <row r="1514" spans="1:7" x14ac:dyDescent="0.2">
      <c r="A1514" s="571"/>
      <c r="B1514" s="572"/>
      <c r="C1514" s="572"/>
      <c r="D1514" s="148"/>
      <c r="E1514" s="556"/>
      <c r="F1514" s="337"/>
      <c r="G1514" s="572"/>
    </row>
    <row r="1515" spans="1:7" x14ac:dyDescent="0.2">
      <c r="A1515" s="571"/>
      <c r="B1515" s="572"/>
      <c r="C1515" s="572"/>
      <c r="D1515" s="148"/>
      <c r="E1515" s="556"/>
      <c r="F1515" s="337"/>
      <c r="G1515" s="572"/>
    </row>
    <row r="1516" spans="1:7" x14ac:dyDescent="0.2">
      <c r="A1516" s="571"/>
      <c r="B1516" s="572"/>
      <c r="C1516" s="572"/>
      <c r="D1516" s="148"/>
      <c r="E1516" s="556"/>
      <c r="F1516" s="337"/>
      <c r="G1516" s="572"/>
    </row>
    <row r="1517" spans="1:7" x14ac:dyDescent="0.2">
      <c r="A1517" s="571"/>
      <c r="B1517" s="572"/>
      <c r="C1517" s="572"/>
      <c r="D1517" s="148"/>
      <c r="E1517" s="556"/>
      <c r="F1517" s="337"/>
      <c r="G1517" s="572"/>
    </row>
    <row r="1518" spans="1:7" x14ac:dyDescent="0.2">
      <c r="A1518" s="571"/>
      <c r="B1518" s="572"/>
      <c r="C1518" s="572"/>
      <c r="D1518" s="148"/>
      <c r="E1518" s="556"/>
      <c r="F1518" s="337"/>
      <c r="G1518" s="572"/>
    </row>
    <row r="1519" spans="1:7" x14ac:dyDescent="0.2">
      <c r="A1519" s="571"/>
      <c r="B1519" s="572"/>
      <c r="C1519" s="572"/>
      <c r="D1519" s="148"/>
      <c r="E1519" s="556"/>
      <c r="F1519" s="337"/>
      <c r="G1519" s="572"/>
    </row>
    <row r="1520" spans="1:7" x14ac:dyDescent="0.2">
      <c r="A1520" s="571"/>
      <c r="B1520" s="572"/>
      <c r="C1520" s="572"/>
      <c r="D1520" s="148"/>
      <c r="E1520" s="556"/>
      <c r="F1520" s="337"/>
      <c r="G1520" s="572"/>
    </row>
    <row r="1521" spans="1:7" x14ac:dyDescent="0.2">
      <c r="A1521" s="571"/>
      <c r="B1521" s="572"/>
      <c r="C1521" s="572"/>
      <c r="D1521" s="148"/>
      <c r="E1521" s="556"/>
      <c r="F1521" s="337"/>
      <c r="G1521" s="572"/>
    </row>
    <row r="1522" spans="1:7" x14ac:dyDescent="0.2">
      <c r="A1522" s="571"/>
      <c r="B1522" s="572"/>
      <c r="C1522" s="572"/>
      <c r="D1522" s="148"/>
      <c r="E1522" s="556"/>
      <c r="F1522" s="337"/>
      <c r="G1522" s="572"/>
    </row>
    <row r="1523" spans="1:7" x14ac:dyDescent="0.2">
      <c r="A1523" s="571"/>
      <c r="B1523" s="572"/>
      <c r="C1523" s="572"/>
      <c r="D1523" s="148"/>
      <c r="E1523" s="556"/>
      <c r="F1523" s="337"/>
      <c r="G1523" s="572"/>
    </row>
    <row r="1524" spans="1:7" x14ac:dyDescent="0.2">
      <c r="A1524" s="571"/>
      <c r="B1524" s="572"/>
      <c r="C1524" s="572"/>
      <c r="D1524" s="148"/>
      <c r="E1524" s="556"/>
      <c r="F1524" s="337"/>
      <c r="G1524" s="572"/>
    </row>
    <row r="1525" spans="1:7" x14ac:dyDescent="0.2">
      <c r="A1525" s="571"/>
      <c r="B1525" s="572"/>
      <c r="C1525" s="572"/>
      <c r="D1525" s="148"/>
      <c r="E1525" s="556"/>
      <c r="F1525" s="337"/>
      <c r="G1525" s="572"/>
    </row>
    <row r="1526" spans="1:7" x14ac:dyDescent="0.2">
      <c r="A1526" s="571"/>
      <c r="B1526" s="572"/>
      <c r="C1526" s="572"/>
      <c r="D1526" s="148"/>
      <c r="E1526" s="556"/>
      <c r="F1526" s="337"/>
      <c r="G1526" s="572"/>
    </row>
    <row r="1527" spans="1:7" x14ac:dyDescent="0.2">
      <c r="A1527" s="571"/>
      <c r="B1527" s="572"/>
      <c r="C1527" s="572"/>
      <c r="D1527" s="148"/>
      <c r="E1527" s="556"/>
      <c r="F1527" s="337"/>
      <c r="G1527" s="572"/>
    </row>
    <row r="1528" spans="1:7" x14ac:dyDescent="0.2">
      <c r="A1528" s="571"/>
      <c r="B1528" s="572"/>
      <c r="C1528" s="572"/>
      <c r="D1528" s="148"/>
      <c r="E1528" s="556"/>
      <c r="F1528" s="337"/>
      <c r="G1528" s="572"/>
    </row>
    <row r="1529" spans="1:7" x14ac:dyDescent="0.2">
      <c r="A1529" s="571"/>
      <c r="B1529" s="572"/>
      <c r="C1529" s="572"/>
      <c r="D1529" s="148"/>
      <c r="E1529" s="556"/>
      <c r="F1529" s="337"/>
      <c r="G1529" s="572"/>
    </row>
    <row r="1530" spans="1:7" x14ac:dyDescent="0.2">
      <c r="A1530" s="571"/>
      <c r="B1530" s="572"/>
      <c r="C1530" s="572"/>
      <c r="D1530" s="148"/>
      <c r="E1530" s="556"/>
      <c r="F1530" s="337"/>
      <c r="G1530" s="572"/>
    </row>
    <row r="1531" spans="1:7" x14ac:dyDescent="0.2">
      <c r="A1531" s="571"/>
      <c r="B1531" s="572"/>
      <c r="C1531" s="572"/>
      <c r="D1531" s="148"/>
      <c r="E1531" s="556"/>
      <c r="F1531" s="337"/>
      <c r="G1531" s="572"/>
    </row>
    <row r="1532" spans="1:7" x14ac:dyDescent="0.2">
      <c r="A1532" s="571"/>
      <c r="B1532" s="572"/>
      <c r="C1532" s="572"/>
      <c r="D1532" s="148"/>
      <c r="E1532" s="556"/>
      <c r="F1532" s="337"/>
      <c r="G1532" s="572"/>
    </row>
    <row r="1533" spans="1:7" x14ac:dyDescent="0.2">
      <c r="A1533" s="571"/>
      <c r="B1533" s="572"/>
      <c r="C1533" s="572"/>
      <c r="D1533" s="148"/>
      <c r="E1533" s="556"/>
      <c r="F1533" s="337"/>
      <c r="G1533" s="572"/>
    </row>
    <row r="1534" spans="1:7" x14ac:dyDescent="0.2">
      <c r="A1534" s="571"/>
      <c r="B1534" s="572"/>
      <c r="C1534" s="572"/>
      <c r="D1534" s="148"/>
      <c r="E1534" s="556"/>
      <c r="F1534" s="337"/>
      <c r="G1534" s="572"/>
    </row>
    <row r="1535" spans="1:7" x14ac:dyDescent="0.2">
      <c r="A1535" s="571"/>
      <c r="B1535" s="572"/>
      <c r="C1535" s="572"/>
      <c r="D1535" s="148"/>
      <c r="E1535" s="556"/>
      <c r="F1535" s="337"/>
      <c r="G1535" s="572"/>
    </row>
    <row r="1536" spans="1:7" x14ac:dyDescent="0.2">
      <c r="A1536" s="571"/>
      <c r="B1536" s="572"/>
      <c r="C1536" s="572"/>
      <c r="D1536" s="148"/>
      <c r="E1536" s="556"/>
      <c r="F1536" s="337"/>
      <c r="G1536" s="572"/>
    </row>
    <row r="1537" spans="1:7" x14ac:dyDescent="0.2">
      <c r="A1537" s="571"/>
      <c r="B1537" s="572"/>
      <c r="C1537" s="572"/>
      <c r="D1537" s="148"/>
      <c r="E1537" s="556"/>
      <c r="F1537" s="337"/>
      <c r="G1537" s="572"/>
    </row>
    <row r="1538" spans="1:7" x14ac:dyDescent="0.2">
      <c r="A1538" s="571"/>
      <c r="B1538" s="572"/>
      <c r="C1538" s="572"/>
      <c r="D1538" s="148"/>
      <c r="E1538" s="556"/>
      <c r="F1538" s="337"/>
      <c r="G1538" s="572"/>
    </row>
    <row r="1539" spans="1:7" x14ac:dyDescent="0.2">
      <c r="A1539" s="571"/>
      <c r="B1539" s="572"/>
      <c r="C1539" s="572"/>
      <c r="D1539" s="148"/>
      <c r="E1539" s="556"/>
      <c r="F1539" s="337"/>
      <c r="G1539" s="572"/>
    </row>
    <row r="1540" spans="1:7" x14ac:dyDescent="0.2">
      <c r="A1540" s="571"/>
      <c r="B1540" s="572"/>
      <c r="C1540" s="572"/>
      <c r="D1540" s="148"/>
      <c r="E1540" s="556"/>
      <c r="F1540" s="337"/>
      <c r="G1540" s="572"/>
    </row>
    <row r="1541" spans="1:7" x14ac:dyDescent="0.2">
      <c r="A1541" s="571"/>
      <c r="B1541" s="572"/>
      <c r="C1541" s="572"/>
      <c r="D1541" s="148"/>
      <c r="E1541" s="556"/>
      <c r="F1541" s="337"/>
      <c r="G1541" s="572"/>
    </row>
    <row r="1542" spans="1:7" x14ac:dyDescent="0.2">
      <c r="A1542" s="571"/>
      <c r="B1542" s="572"/>
      <c r="C1542" s="572"/>
      <c r="D1542" s="148"/>
      <c r="E1542" s="556"/>
      <c r="F1542" s="337"/>
      <c r="G1542" s="572"/>
    </row>
    <row r="1543" spans="1:7" x14ac:dyDescent="0.2">
      <c r="A1543" s="571"/>
      <c r="B1543" s="572"/>
      <c r="C1543" s="572"/>
      <c r="D1543" s="148"/>
      <c r="E1543" s="556"/>
      <c r="F1543" s="337"/>
      <c r="G1543" s="572"/>
    </row>
    <row r="1544" spans="1:7" x14ac:dyDescent="0.2">
      <c r="A1544" s="571"/>
      <c r="B1544" s="572"/>
      <c r="C1544" s="572"/>
      <c r="D1544" s="148"/>
      <c r="E1544" s="556"/>
      <c r="F1544" s="337"/>
      <c r="G1544" s="572"/>
    </row>
    <row r="1545" spans="1:7" x14ac:dyDescent="0.2">
      <c r="A1545" s="571"/>
      <c r="B1545" s="572"/>
      <c r="C1545" s="572"/>
      <c r="D1545" s="148"/>
      <c r="E1545" s="556"/>
      <c r="F1545" s="337"/>
      <c r="G1545" s="572"/>
    </row>
    <row r="1546" spans="1:7" x14ac:dyDescent="0.2">
      <c r="A1546" s="571"/>
      <c r="B1546" s="572"/>
      <c r="C1546" s="572"/>
      <c r="D1546" s="148"/>
      <c r="E1546" s="556"/>
      <c r="F1546" s="337"/>
      <c r="G1546" s="572"/>
    </row>
    <row r="1547" spans="1:7" x14ac:dyDescent="0.2">
      <c r="A1547" s="571"/>
      <c r="B1547" s="572"/>
      <c r="C1547" s="572"/>
      <c r="D1547" s="148"/>
      <c r="E1547" s="556"/>
      <c r="F1547" s="337"/>
      <c r="G1547" s="572"/>
    </row>
    <row r="1548" spans="1:7" x14ac:dyDescent="0.2">
      <c r="A1548" s="571"/>
      <c r="B1548" s="572"/>
      <c r="C1548" s="572"/>
      <c r="D1548" s="148"/>
      <c r="E1548" s="556"/>
      <c r="F1548" s="337"/>
      <c r="G1548" s="572"/>
    </row>
    <row r="1549" spans="1:7" x14ac:dyDescent="0.2">
      <c r="A1549" s="571"/>
      <c r="B1549" s="572"/>
      <c r="C1549" s="572"/>
      <c r="D1549" s="148"/>
      <c r="E1549" s="556"/>
      <c r="F1549" s="337"/>
      <c r="G1549" s="572"/>
    </row>
    <row r="1550" spans="1:7" x14ac:dyDescent="0.2">
      <c r="A1550" s="571"/>
      <c r="B1550" s="572"/>
      <c r="C1550" s="572"/>
      <c r="D1550" s="148"/>
      <c r="E1550" s="556"/>
      <c r="F1550" s="337"/>
      <c r="G1550" s="572"/>
    </row>
    <row r="1551" spans="1:7" x14ac:dyDescent="0.2">
      <c r="A1551" s="571"/>
      <c r="B1551" s="572"/>
      <c r="C1551" s="572"/>
      <c r="D1551" s="148"/>
      <c r="E1551" s="556"/>
      <c r="F1551" s="337"/>
      <c r="G1551" s="572"/>
    </row>
    <row r="1552" spans="1:7" x14ac:dyDescent="0.2">
      <c r="A1552" s="571"/>
      <c r="B1552" s="572"/>
      <c r="C1552" s="572"/>
      <c r="D1552" s="148"/>
      <c r="E1552" s="556"/>
      <c r="F1552" s="337"/>
      <c r="G1552" s="572"/>
    </row>
    <row r="1553" spans="1:7" x14ac:dyDescent="0.2">
      <c r="A1553" s="571"/>
      <c r="B1553" s="572"/>
      <c r="C1553" s="572"/>
      <c r="D1553" s="148"/>
      <c r="E1553" s="556"/>
      <c r="F1553" s="337"/>
      <c r="G1553" s="572"/>
    </row>
    <row r="1554" spans="1:7" x14ac:dyDescent="0.2">
      <c r="A1554" s="571"/>
      <c r="B1554" s="572"/>
      <c r="C1554" s="572"/>
      <c r="D1554" s="148"/>
      <c r="E1554" s="556"/>
      <c r="F1554" s="337"/>
      <c r="G1554" s="572"/>
    </row>
    <row r="1555" spans="1:7" x14ac:dyDescent="0.2">
      <c r="A1555" s="571"/>
      <c r="B1555" s="572"/>
      <c r="C1555" s="572"/>
      <c r="D1555" s="148"/>
      <c r="E1555" s="556"/>
      <c r="F1555" s="337"/>
      <c r="G1555" s="572"/>
    </row>
    <row r="1556" spans="1:7" x14ac:dyDescent="0.2">
      <c r="A1556" s="571"/>
      <c r="B1556" s="572"/>
      <c r="C1556" s="572"/>
      <c r="D1556" s="148"/>
      <c r="E1556" s="556"/>
      <c r="F1556" s="337"/>
      <c r="G1556" s="572"/>
    </row>
    <row r="1557" spans="1:7" x14ac:dyDescent="0.2">
      <c r="A1557" s="571"/>
      <c r="B1557" s="572"/>
      <c r="C1557" s="572"/>
      <c r="D1557" s="148"/>
      <c r="E1557" s="556"/>
      <c r="F1557" s="337"/>
      <c r="G1557" s="572"/>
    </row>
    <row r="1558" spans="1:7" x14ac:dyDescent="0.2">
      <c r="A1558" s="571"/>
      <c r="B1558" s="572"/>
      <c r="C1558" s="572"/>
      <c r="D1558" s="148"/>
      <c r="E1558" s="556"/>
      <c r="F1558" s="337"/>
      <c r="G1558" s="572"/>
    </row>
    <row r="1559" spans="1:7" x14ac:dyDescent="0.2">
      <c r="A1559" s="571"/>
      <c r="B1559" s="572"/>
      <c r="C1559" s="572"/>
      <c r="D1559" s="148"/>
      <c r="E1559" s="556"/>
      <c r="F1559" s="337"/>
      <c r="G1559" s="572"/>
    </row>
    <row r="1560" spans="1:7" x14ac:dyDescent="0.2">
      <c r="A1560" s="571"/>
      <c r="B1560" s="572"/>
      <c r="C1560" s="572"/>
      <c r="D1560" s="148"/>
      <c r="E1560" s="556"/>
      <c r="F1560" s="337"/>
      <c r="G1560" s="572"/>
    </row>
    <row r="1561" spans="1:7" x14ac:dyDescent="0.2">
      <c r="A1561" s="571"/>
      <c r="B1561" s="572"/>
      <c r="C1561" s="572"/>
      <c r="D1561" s="148"/>
      <c r="E1561" s="556"/>
      <c r="F1561" s="337"/>
      <c r="G1561" s="572"/>
    </row>
    <row r="1562" spans="1:7" x14ac:dyDescent="0.2">
      <c r="A1562" s="571"/>
      <c r="B1562" s="572"/>
      <c r="C1562" s="572"/>
      <c r="D1562" s="148"/>
      <c r="E1562" s="556"/>
      <c r="F1562" s="337"/>
      <c r="G1562" s="572"/>
    </row>
    <row r="1563" spans="1:7" x14ac:dyDescent="0.2">
      <c r="A1563" s="571"/>
      <c r="B1563" s="572"/>
      <c r="C1563" s="572"/>
      <c r="D1563" s="148"/>
      <c r="E1563" s="556"/>
      <c r="F1563" s="337"/>
      <c r="G1563" s="572"/>
    </row>
    <row r="1564" spans="1:7" x14ac:dyDescent="0.2">
      <c r="A1564" s="571"/>
      <c r="B1564" s="572"/>
      <c r="C1564" s="572"/>
      <c r="D1564" s="148"/>
      <c r="E1564" s="556"/>
      <c r="F1564" s="337"/>
      <c r="G1564" s="572"/>
    </row>
    <row r="1565" spans="1:7" x14ac:dyDescent="0.2">
      <c r="A1565" s="571"/>
      <c r="B1565" s="572"/>
      <c r="C1565" s="572"/>
      <c r="D1565" s="148"/>
      <c r="E1565" s="556"/>
      <c r="F1565" s="337"/>
      <c r="G1565" s="572"/>
    </row>
    <row r="1566" spans="1:7" x14ac:dyDescent="0.2">
      <c r="A1566" s="571"/>
      <c r="B1566" s="572"/>
      <c r="C1566" s="572"/>
      <c r="D1566" s="148"/>
      <c r="E1566" s="556"/>
      <c r="F1566" s="337"/>
      <c r="G1566" s="572"/>
    </row>
    <row r="1567" spans="1:7" x14ac:dyDescent="0.2">
      <c r="A1567" s="571"/>
      <c r="B1567" s="572"/>
      <c r="C1567" s="572"/>
      <c r="D1567" s="148"/>
      <c r="E1567" s="556"/>
      <c r="F1567" s="337"/>
      <c r="G1567" s="572"/>
    </row>
    <row r="1568" spans="1:7" x14ac:dyDescent="0.2">
      <c r="A1568" s="571"/>
      <c r="B1568" s="572"/>
      <c r="C1568" s="572"/>
      <c r="D1568" s="148"/>
      <c r="E1568" s="556"/>
      <c r="F1568" s="337"/>
      <c r="G1568" s="572"/>
    </row>
    <row r="1569" spans="1:7" x14ac:dyDescent="0.2">
      <c r="A1569" s="571"/>
      <c r="B1569" s="572"/>
      <c r="C1569" s="572"/>
      <c r="D1569" s="148"/>
      <c r="E1569" s="556"/>
      <c r="F1569" s="337"/>
      <c r="G1569" s="572"/>
    </row>
    <row r="1570" spans="1:7" x14ac:dyDescent="0.2">
      <c r="A1570" s="571"/>
      <c r="B1570" s="572"/>
      <c r="C1570" s="572"/>
      <c r="D1570" s="148"/>
      <c r="E1570" s="556"/>
      <c r="F1570" s="337"/>
      <c r="G1570" s="572"/>
    </row>
    <row r="1571" spans="1:7" x14ac:dyDescent="0.2">
      <c r="A1571" s="571"/>
      <c r="B1571" s="572"/>
      <c r="C1571" s="572"/>
      <c r="D1571" s="148"/>
      <c r="E1571" s="556"/>
      <c r="F1571" s="337"/>
      <c r="G1571" s="572"/>
    </row>
    <row r="1572" spans="1:7" x14ac:dyDescent="0.2">
      <c r="A1572" s="571"/>
      <c r="B1572" s="572"/>
      <c r="C1572" s="572"/>
      <c r="D1572" s="148"/>
      <c r="E1572" s="556"/>
      <c r="F1572" s="337"/>
      <c r="G1572" s="572"/>
    </row>
    <row r="1573" spans="1:7" x14ac:dyDescent="0.2">
      <c r="A1573" s="571"/>
      <c r="B1573" s="572"/>
      <c r="C1573" s="572"/>
      <c r="D1573" s="148"/>
      <c r="E1573" s="556"/>
      <c r="F1573" s="337"/>
      <c r="G1573" s="572"/>
    </row>
    <row r="1574" spans="1:7" x14ac:dyDescent="0.2">
      <c r="A1574" s="571"/>
      <c r="B1574" s="572"/>
      <c r="C1574" s="572"/>
      <c r="D1574" s="148"/>
      <c r="E1574" s="556"/>
      <c r="F1574" s="337"/>
      <c r="G1574" s="572"/>
    </row>
    <row r="1575" spans="1:7" x14ac:dyDescent="0.2">
      <c r="A1575" s="571"/>
      <c r="B1575" s="572"/>
      <c r="C1575" s="572"/>
      <c r="D1575" s="148"/>
      <c r="E1575" s="556"/>
      <c r="F1575" s="337"/>
      <c r="G1575" s="572"/>
    </row>
    <row r="1576" spans="1:7" x14ac:dyDescent="0.2">
      <c r="A1576" s="571"/>
      <c r="B1576" s="572"/>
      <c r="C1576" s="572"/>
      <c r="D1576" s="148"/>
      <c r="E1576" s="556"/>
      <c r="F1576" s="337"/>
      <c r="G1576" s="572"/>
    </row>
    <row r="1577" spans="1:7" x14ac:dyDescent="0.2">
      <c r="A1577" s="571"/>
      <c r="B1577" s="572"/>
      <c r="C1577" s="572"/>
      <c r="D1577" s="148"/>
      <c r="E1577" s="556"/>
      <c r="F1577" s="337"/>
      <c r="G1577" s="572"/>
    </row>
    <row r="1578" spans="1:7" x14ac:dyDescent="0.2">
      <c r="A1578" s="571"/>
      <c r="B1578" s="572"/>
      <c r="C1578" s="572"/>
      <c r="D1578" s="148"/>
      <c r="E1578" s="556"/>
      <c r="F1578" s="337"/>
      <c r="G1578" s="572"/>
    </row>
    <row r="1579" spans="1:7" x14ac:dyDescent="0.2">
      <c r="A1579" s="571"/>
      <c r="B1579" s="572"/>
      <c r="C1579" s="572"/>
      <c r="D1579" s="148"/>
      <c r="E1579" s="556"/>
      <c r="F1579" s="337"/>
      <c r="G1579" s="572"/>
    </row>
    <row r="1580" spans="1:7" x14ac:dyDescent="0.2">
      <c r="A1580" s="571"/>
      <c r="B1580" s="572"/>
      <c r="C1580" s="572"/>
      <c r="D1580" s="148"/>
      <c r="E1580" s="556"/>
      <c r="F1580" s="337"/>
      <c r="G1580" s="572"/>
    </row>
    <row r="1581" spans="1:7" x14ac:dyDescent="0.2">
      <c r="A1581" s="571"/>
      <c r="B1581" s="572"/>
      <c r="C1581" s="572"/>
      <c r="D1581" s="148"/>
      <c r="E1581" s="556"/>
      <c r="F1581" s="337"/>
      <c r="G1581" s="572"/>
    </row>
    <row r="1582" spans="1:7" x14ac:dyDescent="0.2">
      <c r="A1582" s="571"/>
      <c r="B1582" s="572"/>
      <c r="C1582" s="572"/>
      <c r="D1582" s="148"/>
      <c r="E1582" s="556"/>
      <c r="F1582" s="337"/>
      <c r="G1582" s="572"/>
    </row>
    <row r="1583" spans="1:7" x14ac:dyDescent="0.2">
      <c r="A1583" s="571"/>
      <c r="B1583" s="572"/>
      <c r="C1583" s="572"/>
      <c r="D1583" s="148"/>
      <c r="E1583" s="556"/>
      <c r="F1583" s="337"/>
      <c r="G1583" s="572"/>
    </row>
    <row r="1584" spans="1:7" x14ac:dyDescent="0.2">
      <c r="A1584" s="571"/>
      <c r="B1584" s="572"/>
      <c r="C1584" s="572"/>
      <c r="D1584" s="148"/>
      <c r="E1584" s="556"/>
      <c r="F1584" s="337"/>
      <c r="G1584" s="572"/>
    </row>
    <row r="1585" spans="1:7" x14ac:dyDescent="0.2">
      <c r="A1585" s="571"/>
      <c r="B1585" s="572"/>
      <c r="C1585" s="572"/>
      <c r="D1585" s="148"/>
      <c r="E1585" s="556"/>
      <c r="F1585" s="337"/>
      <c r="G1585" s="572"/>
    </row>
    <row r="1586" spans="1:7" x14ac:dyDescent="0.2">
      <c r="A1586" s="571"/>
      <c r="B1586" s="572"/>
      <c r="C1586" s="572"/>
      <c r="D1586" s="148"/>
      <c r="E1586" s="556"/>
      <c r="F1586" s="337"/>
      <c r="G1586" s="572"/>
    </row>
    <row r="1587" spans="1:7" x14ac:dyDescent="0.2">
      <c r="A1587" s="571"/>
      <c r="B1587" s="572"/>
      <c r="C1587" s="572"/>
      <c r="D1587" s="148"/>
      <c r="E1587" s="556"/>
      <c r="F1587" s="337"/>
      <c r="G1587" s="572"/>
    </row>
    <row r="1588" spans="1:7" x14ac:dyDescent="0.2">
      <c r="A1588" s="571"/>
      <c r="B1588" s="572"/>
      <c r="C1588" s="572"/>
      <c r="D1588" s="148"/>
      <c r="E1588" s="556"/>
      <c r="F1588" s="337"/>
      <c r="G1588" s="572"/>
    </row>
    <row r="1589" spans="1:7" x14ac:dyDescent="0.2">
      <c r="A1589" s="571"/>
      <c r="B1589" s="572"/>
      <c r="C1589" s="572"/>
      <c r="D1589" s="148"/>
      <c r="E1589" s="556"/>
      <c r="F1589" s="337"/>
      <c r="G1589" s="572"/>
    </row>
    <row r="1590" spans="1:7" x14ac:dyDescent="0.2">
      <c r="A1590" s="571"/>
      <c r="B1590" s="572"/>
      <c r="C1590" s="572"/>
      <c r="D1590" s="148"/>
      <c r="E1590" s="556"/>
      <c r="F1590" s="337"/>
      <c r="G1590" s="572"/>
    </row>
    <row r="1591" spans="1:7" x14ac:dyDescent="0.2">
      <c r="A1591" s="571"/>
      <c r="B1591" s="572"/>
      <c r="C1591" s="572"/>
      <c r="D1591" s="148"/>
      <c r="E1591" s="556"/>
      <c r="F1591" s="337"/>
      <c r="G1591" s="572"/>
    </row>
    <row r="1592" spans="1:7" x14ac:dyDescent="0.2">
      <c r="A1592" s="571"/>
      <c r="B1592" s="572"/>
      <c r="C1592" s="572"/>
      <c r="D1592" s="148"/>
      <c r="E1592" s="556"/>
      <c r="F1592" s="337"/>
      <c r="G1592" s="572"/>
    </row>
    <row r="1593" spans="1:7" x14ac:dyDescent="0.2">
      <c r="A1593" s="571"/>
      <c r="B1593" s="572"/>
      <c r="C1593" s="572"/>
      <c r="D1593" s="148"/>
      <c r="E1593" s="556"/>
      <c r="F1593" s="337"/>
      <c r="G1593" s="572"/>
    </row>
    <row r="1594" spans="1:7" x14ac:dyDescent="0.2">
      <c r="A1594" s="571"/>
      <c r="B1594" s="572"/>
      <c r="C1594" s="572"/>
      <c r="D1594" s="148"/>
      <c r="E1594" s="556"/>
      <c r="F1594" s="337"/>
      <c r="G1594" s="572"/>
    </row>
    <row r="1595" spans="1:7" x14ac:dyDescent="0.2">
      <c r="A1595" s="571"/>
      <c r="B1595" s="572"/>
      <c r="C1595" s="572"/>
      <c r="D1595" s="148"/>
      <c r="E1595" s="556"/>
      <c r="F1595" s="337"/>
      <c r="G1595" s="572"/>
    </row>
    <row r="1596" spans="1:7" x14ac:dyDescent="0.2">
      <c r="A1596" s="571"/>
      <c r="B1596" s="572"/>
      <c r="C1596" s="572"/>
      <c r="D1596" s="148"/>
      <c r="E1596" s="556"/>
      <c r="F1596" s="337"/>
      <c r="G1596" s="572"/>
    </row>
    <row r="1597" spans="1:7" x14ac:dyDescent="0.2">
      <c r="A1597" s="571"/>
      <c r="B1597" s="572"/>
      <c r="C1597" s="572"/>
      <c r="D1597" s="148"/>
      <c r="E1597" s="556"/>
      <c r="F1597" s="337"/>
      <c r="G1597" s="572"/>
    </row>
    <row r="1598" spans="1:7" x14ac:dyDescent="0.2">
      <c r="A1598" s="571"/>
      <c r="B1598" s="572"/>
      <c r="C1598" s="572"/>
      <c r="D1598" s="148"/>
      <c r="E1598" s="556"/>
      <c r="F1598" s="337"/>
      <c r="G1598" s="572"/>
    </row>
    <row r="1599" spans="1:7" x14ac:dyDescent="0.2">
      <c r="A1599" s="571"/>
      <c r="B1599" s="572"/>
      <c r="C1599" s="572"/>
      <c r="D1599" s="148"/>
      <c r="E1599" s="556"/>
      <c r="F1599" s="337"/>
      <c r="G1599" s="572"/>
    </row>
    <row r="1600" spans="1:7" x14ac:dyDescent="0.2">
      <c r="A1600" s="571"/>
      <c r="B1600" s="572"/>
      <c r="C1600" s="572"/>
      <c r="D1600" s="148"/>
      <c r="E1600" s="556"/>
      <c r="F1600" s="337"/>
      <c r="G1600" s="572"/>
    </row>
    <row r="1601" spans="1:7" x14ac:dyDescent="0.2">
      <c r="A1601" s="571"/>
      <c r="B1601" s="572"/>
      <c r="C1601" s="572"/>
      <c r="D1601" s="148"/>
      <c r="E1601" s="556"/>
      <c r="F1601" s="337"/>
      <c r="G1601" s="572"/>
    </row>
    <row r="1602" spans="1:7" x14ac:dyDescent="0.2">
      <c r="A1602" s="571"/>
      <c r="B1602" s="572"/>
      <c r="C1602" s="572"/>
      <c r="D1602" s="148"/>
      <c r="E1602" s="556"/>
      <c r="F1602" s="337"/>
      <c r="G1602" s="572"/>
    </row>
    <row r="1603" spans="1:7" x14ac:dyDescent="0.2">
      <c r="A1603" s="571"/>
      <c r="B1603" s="572"/>
      <c r="C1603" s="572"/>
      <c r="D1603" s="148"/>
      <c r="E1603" s="556"/>
      <c r="F1603" s="337"/>
      <c r="G1603" s="572"/>
    </row>
    <row r="1604" spans="1:7" x14ac:dyDescent="0.2">
      <c r="A1604" s="571"/>
      <c r="B1604" s="572"/>
      <c r="C1604" s="572"/>
      <c r="D1604" s="148"/>
      <c r="E1604" s="556"/>
      <c r="F1604" s="337"/>
      <c r="G1604" s="572"/>
    </row>
    <row r="1605" spans="1:7" x14ac:dyDescent="0.2">
      <c r="A1605" s="571"/>
      <c r="B1605" s="572"/>
      <c r="C1605" s="572"/>
      <c r="D1605" s="148"/>
      <c r="E1605" s="556"/>
      <c r="F1605" s="337"/>
      <c r="G1605" s="572"/>
    </row>
    <row r="1606" spans="1:7" x14ac:dyDescent="0.2">
      <c r="A1606" s="571"/>
      <c r="B1606" s="572"/>
      <c r="C1606" s="572"/>
      <c r="D1606" s="148"/>
      <c r="E1606" s="556"/>
      <c r="F1606" s="337"/>
      <c r="G1606" s="572"/>
    </row>
    <row r="1607" spans="1:7" x14ac:dyDescent="0.2">
      <c r="A1607" s="571"/>
      <c r="B1607" s="572"/>
      <c r="C1607" s="572"/>
      <c r="D1607" s="148"/>
      <c r="E1607" s="556"/>
      <c r="F1607" s="337"/>
      <c r="G1607" s="572"/>
    </row>
    <row r="1608" spans="1:7" x14ac:dyDescent="0.2">
      <c r="A1608" s="571"/>
      <c r="B1608" s="572"/>
      <c r="C1608" s="572"/>
      <c r="D1608" s="148"/>
      <c r="E1608" s="556"/>
      <c r="F1608" s="337"/>
      <c r="G1608" s="572"/>
    </row>
    <row r="1609" spans="1:7" x14ac:dyDescent="0.2">
      <c r="A1609" s="571"/>
      <c r="B1609" s="572"/>
      <c r="C1609" s="572"/>
      <c r="D1609" s="148"/>
      <c r="E1609" s="556"/>
      <c r="F1609" s="337"/>
      <c r="G1609" s="572"/>
    </row>
    <row r="1610" spans="1:7" x14ac:dyDescent="0.2">
      <c r="A1610" s="571"/>
      <c r="B1610" s="572"/>
      <c r="C1610" s="572"/>
      <c r="D1610" s="148"/>
      <c r="E1610" s="556"/>
      <c r="F1610" s="337"/>
      <c r="G1610" s="572"/>
    </row>
    <row r="1611" spans="1:7" x14ac:dyDescent="0.2">
      <c r="A1611" s="571"/>
      <c r="B1611" s="572"/>
      <c r="C1611" s="572"/>
      <c r="D1611" s="148"/>
      <c r="E1611" s="556"/>
      <c r="F1611" s="337"/>
      <c r="G1611" s="572"/>
    </row>
    <row r="1612" spans="1:7" x14ac:dyDescent="0.2">
      <c r="A1612" s="571"/>
      <c r="B1612" s="572"/>
      <c r="C1612" s="572"/>
      <c r="D1612" s="148"/>
      <c r="E1612" s="556"/>
      <c r="F1612" s="337"/>
      <c r="G1612" s="572"/>
    </row>
    <row r="1613" spans="1:7" x14ac:dyDescent="0.2">
      <c r="A1613" s="571"/>
      <c r="B1613" s="572"/>
      <c r="C1613" s="572"/>
      <c r="D1613" s="148"/>
      <c r="E1613" s="556"/>
      <c r="F1613" s="337"/>
      <c r="G1613" s="572"/>
    </row>
    <row r="1614" spans="1:7" x14ac:dyDescent="0.2">
      <c r="A1614" s="571"/>
      <c r="B1614" s="572"/>
      <c r="C1614" s="572"/>
      <c r="D1614" s="148"/>
      <c r="E1614" s="556"/>
      <c r="F1614" s="337"/>
      <c r="G1614" s="572"/>
    </row>
    <row r="1615" spans="1:7" x14ac:dyDescent="0.2">
      <c r="A1615" s="571"/>
      <c r="B1615" s="572"/>
      <c r="C1615" s="572"/>
      <c r="D1615" s="148"/>
      <c r="E1615" s="556"/>
      <c r="F1615" s="337"/>
      <c r="G1615" s="572"/>
    </row>
    <row r="1616" spans="1:7" x14ac:dyDescent="0.2">
      <c r="A1616" s="571"/>
      <c r="B1616" s="572"/>
      <c r="C1616" s="572"/>
      <c r="D1616" s="148"/>
      <c r="E1616" s="556"/>
      <c r="F1616" s="337"/>
      <c r="G1616" s="572"/>
    </row>
    <row r="1617" spans="1:7" x14ac:dyDescent="0.2">
      <c r="A1617" s="571"/>
      <c r="B1617" s="572"/>
      <c r="C1617" s="572"/>
      <c r="D1617" s="148"/>
      <c r="E1617" s="556"/>
      <c r="F1617" s="337"/>
      <c r="G1617" s="572"/>
    </row>
    <row r="1618" spans="1:7" x14ac:dyDescent="0.2">
      <c r="A1618" s="571"/>
      <c r="B1618" s="572"/>
      <c r="C1618" s="572"/>
      <c r="D1618" s="148"/>
      <c r="E1618" s="556"/>
      <c r="F1618" s="337"/>
      <c r="G1618" s="572"/>
    </row>
    <row r="1619" spans="1:7" x14ac:dyDescent="0.2">
      <c r="A1619" s="571"/>
      <c r="B1619" s="572"/>
      <c r="C1619" s="572"/>
      <c r="D1619" s="148"/>
      <c r="E1619" s="556"/>
      <c r="F1619" s="337"/>
      <c r="G1619" s="572"/>
    </row>
    <row r="1620" spans="1:7" x14ac:dyDescent="0.2">
      <c r="A1620" s="571"/>
      <c r="B1620" s="572"/>
      <c r="C1620" s="572"/>
      <c r="D1620" s="148"/>
      <c r="E1620" s="556"/>
      <c r="F1620" s="337"/>
      <c r="G1620" s="572"/>
    </row>
    <row r="1621" spans="1:7" x14ac:dyDescent="0.2">
      <c r="A1621" s="571"/>
      <c r="B1621" s="572"/>
      <c r="C1621" s="572"/>
      <c r="D1621" s="148"/>
      <c r="E1621" s="556"/>
      <c r="F1621" s="337"/>
      <c r="G1621" s="572"/>
    </row>
    <row r="1622" spans="1:7" x14ac:dyDescent="0.2">
      <c r="A1622" s="571"/>
      <c r="B1622" s="572"/>
      <c r="C1622" s="572"/>
      <c r="D1622" s="148"/>
      <c r="E1622" s="556"/>
      <c r="F1622" s="337"/>
      <c r="G1622" s="572"/>
    </row>
    <row r="1623" spans="1:7" x14ac:dyDescent="0.2">
      <c r="A1623" s="571"/>
      <c r="B1623" s="572"/>
      <c r="C1623" s="572"/>
      <c r="D1623" s="148"/>
      <c r="E1623" s="556"/>
      <c r="F1623" s="337"/>
      <c r="G1623" s="572"/>
    </row>
    <row r="1624" spans="1:7" x14ac:dyDescent="0.2">
      <c r="A1624" s="571"/>
      <c r="B1624" s="572"/>
      <c r="C1624" s="572"/>
      <c r="D1624" s="148"/>
      <c r="E1624" s="556"/>
      <c r="F1624" s="337"/>
      <c r="G1624" s="572"/>
    </row>
    <row r="1625" spans="1:7" x14ac:dyDescent="0.2">
      <c r="A1625" s="571"/>
      <c r="B1625" s="572"/>
      <c r="C1625" s="572"/>
      <c r="D1625" s="148"/>
      <c r="E1625" s="556"/>
      <c r="F1625" s="337"/>
      <c r="G1625" s="572"/>
    </row>
    <row r="1626" spans="1:7" x14ac:dyDescent="0.2">
      <c r="A1626" s="571"/>
      <c r="B1626" s="572"/>
      <c r="C1626" s="572"/>
      <c r="D1626" s="148"/>
      <c r="E1626" s="556"/>
      <c r="F1626" s="337"/>
      <c r="G1626" s="572"/>
    </row>
    <row r="1627" spans="1:7" x14ac:dyDescent="0.2">
      <c r="A1627" s="571"/>
      <c r="B1627" s="572"/>
      <c r="C1627" s="572"/>
      <c r="D1627" s="148"/>
      <c r="E1627" s="556"/>
      <c r="F1627" s="337"/>
      <c r="G1627" s="572"/>
    </row>
    <row r="1628" spans="1:7" x14ac:dyDescent="0.2">
      <c r="A1628" s="571"/>
      <c r="B1628" s="572"/>
      <c r="C1628" s="572"/>
      <c r="D1628" s="148"/>
      <c r="E1628" s="556"/>
      <c r="F1628" s="337"/>
      <c r="G1628" s="572"/>
    </row>
    <row r="1629" spans="1:7" x14ac:dyDescent="0.2">
      <c r="A1629" s="571"/>
      <c r="B1629" s="572"/>
      <c r="C1629" s="572"/>
      <c r="D1629" s="148"/>
      <c r="E1629" s="556"/>
      <c r="F1629" s="337"/>
      <c r="G1629" s="572"/>
    </row>
    <row r="1630" spans="1:7" x14ac:dyDescent="0.2">
      <c r="A1630" s="571"/>
      <c r="B1630" s="572"/>
      <c r="C1630" s="572"/>
      <c r="D1630" s="148"/>
      <c r="E1630" s="556"/>
      <c r="F1630" s="337"/>
      <c r="G1630" s="572"/>
    </row>
    <row r="1631" spans="1:7" x14ac:dyDescent="0.2">
      <c r="A1631" s="571"/>
      <c r="B1631" s="572"/>
      <c r="C1631" s="572"/>
      <c r="D1631" s="148"/>
      <c r="E1631" s="556"/>
      <c r="F1631" s="337"/>
      <c r="G1631" s="572"/>
    </row>
    <row r="1632" spans="1:7" x14ac:dyDescent="0.2">
      <c r="A1632" s="571"/>
      <c r="B1632" s="572"/>
      <c r="C1632" s="572"/>
      <c r="D1632" s="148"/>
      <c r="E1632" s="556"/>
      <c r="F1632" s="337"/>
      <c r="G1632" s="572"/>
    </row>
    <row r="1633" spans="1:7" x14ac:dyDescent="0.2">
      <c r="A1633" s="571"/>
      <c r="B1633" s="572"/>
      <c r="C1633" s="572"/>
      <c r="D1633" s="148"/>
      <c r="E1633" s="556"/>
      <c r="F1633" s="337"/>
      <c r="G1633" s="572"/>
    </row>
    <row r="1634" spans="1:7" x14ac:dyDescent="0.2">
      <c r="A1634" s="571"/>
      <c r="B1634" s="572"/>
      <c r="C1634" s="572"/>
      <c r="D1634" s="148"/>
      <c r="E1634" s="556"/>
      <c r="F1634" s="337"/>
      <c r="G1634" s="572"/>
    </row>
    <row r="1635" spans="1:7" x14ac:dyDescent="0.2">
      <c r="A1635" s="571"/>
      <c r="B1635" s="572"/>
      <c r="C1635" s="572"/>
      <c r="D1635" s="148"/>
      <c r="E1635" s="556"/>
      <c r="F1635" s="337"/>
      <c r="G1635" s="572"/>
    </row>
    <row r="1636" spans="1:7" x14ac:dyDescent="0.2">
      <c r="A1636" s="571"/>
      <c r="B1636" s="572"/>
      <c r="C1636" s="572"/>
      <c r="D1636" s="148"/>
      <c r="E1636" s="556"/>
      <c r="F1636" s="337"/>
      <c r="G1636" s="572"/>
    </row>
    <row r="1637" spans="1:7" x14ac:dyDescent="0.2">
      <c r="A1637" s="571"/>
      <c r="B1637" s="572"/>
      <c r="C1637" s="572"/>
      <c r="D1637" s="148"/>
      <c r="E1637" s="556"/>
      <c r="F1637" s="337"/>
      <c r="G1637" s="572"/>
    </row>
    <row r="1638" spans="1:7" x14ac:dyDescent="0.2">
      <c r="A1638" s="571"/>
      <c r="B1638" s="572"/>
      <c r="C1638" s="572"/>
      <c r="D1638" s="148"/>
      <c r="E1638" s="556"/>
      <c r="F1638" s="337"/>
      <c r="G1638" s="572"/>
    </row>
    <row r="1639" spans="1:7" x14ac:dyDescent="0.2">
      <c r="A1639" s="571"/>
      <c r="B1639" s="572"/>
      <c r="C1639" s="572"/>
      <c r="D1639" s="148"/>
      <c r="E1639" s="556"/>
      <c r="F1639" s="337"/>
      <c r="G1639" s="572"/>
    </row>
    <row r="1640" spans="1:7" x14ac:dyDescent="0.2">
      <c r="A1640" s="571"/>
      <c r="B1640" s="572"/>
      <c r="C1640" s="572"/>
      <c r="D1640" s="148"/>
      <c r="E1640" s="556"/>
      <c r="F1640" s="337"/>
      <c r="G1640" s="572"/>
    </row>
    <row r="1641" spans="1:7" x14ac:dyDescent="0.2">
      <c r="A1641" s="571"/>
      <c r="B1641" s="572"/>
      <c r="C1641" s="572"/>
      <c r="D1641" s="148"/>
      <c r="E1641" s="556"/>
      <c r="F1641" s="337"/>
      <c r="G1641" s="572"/>
    </row>
    <row r="1642" spans="1:7" x14ac:dyDescent="0.2">
      <c r="A1642" s="571"/>
      <c r="B1642" s="572"/>
      <c r="C1642" s="572"/>
      <c r="D1642" s="148"/>
      <c r="E1642" s="556"/>
      <c r="F1642" s="337"/>
      <c r="G1642" s="572"/>
    </row>
    <row r="1643" spans="1:7" x14ac:dyDescent="0.2">
      <c r="A1643" s="571"/>
      <c r="B1643" s="572"/>
      <c r="C1643" s="572"/>
      <c r="D1643" s="148"/>
      <c r="E1643" s="556"/>
      <c r="F1643" s="337"/>
      <c r="G1643" s="572"/>
    </row>
    <row r="1644" spans="1:7" x14ac:dyDescent="0.2">
      <c r="A1644" s="571"/>
      <c r="B1644" s="572"/>
      <c r="C1644" s="572"/>
      <c r="D1644" s="148"/>
      <c r="E1644" s="556"/>
      <c r="F1644" s="337"/>
      <c r="G1644" s="572"/>
    </row>
    <row r="1645" spans="1:7" x14ac:dyDescent="0.2">
      <c r="A1645" s="571"/>
      <c r="B1645" s="572"/>
      <c r="C1645" s="572"/>
      <c r="D1645" s="148"/>
      <c r="E1645" s="556"/>
      <c r="F1645" s="337"/>
      <c r="G1645" s="572"/>
    </row>
    <row r="1646" spans="1:7" x14ac:dyDescent="0.2">
      <c r="A1646" s="571"/>
      <c r="B1646" s="572"/>
      <c r="C1646" s="572"/>
      <c r="D1646" s="148"/>
      <c r="E1646" s="556"/>
      <c r="F1646" s="337"/>
      <c r="G1646" s="572"/>
    </row>
    <row r="1647" spans="1:7" x14ac:dyDescent="0.2">
      <c r="A1647" s="571"/>
      <c r="B1647" s="572"/>
      <c r="C1647" s="572"/>
      <c r="D1647" s="148"/>
      <c r="E1647" s="556"/>
      <c r="F1647" s="337"/>
      <c r="G1647" s="572"/>
    </row>
    <row r="1648" spans="1:7" x14ac:dyDescent="0.2">
      <c r="A1648" s="571"/>
      <c r="B1648" s="572"/>
      <c r="C1648" s="572"/>
      <c r="D1648" s="148"/>
      <c r="E1648" s="556"/>
      <c r="F1648" s="337"/>
      <c r="G1648" s="572"/>
    </row>
    <row r="1649" spans="1:7" x14ac:dyDescent="0.2">
      <c r="A1649" s="571"/>
      <c r="B1649" s="572"/>
      <c r="C1649" s="572"/>
      <c r="D1649" s="148"/>
      <c r="E1649" s="556"/>
      <c r="F1649" s="337"/>
      <c r="G1649" s="572"/>
    </row>
    <row r="1650" spans="1:7" x14ac:dyDescent="0.2">
      <c r="A1650" s="571"/>
      <c r="B1650" s="572"/>
      <c r="C1650" s="572"/>
      <c r="D1650" s="148"/>
      <c r="E1650" s="556"/>
      <c r="F1650" s="337"/>
      <c r="G1650" s="572"/>
    </row>
    <row r="1651" spans="1:7" x14ac:dyDescent="0.2">
      <c r="A1651" s="571"/>
      <c r="B1651" s="572"/>
      <c r="C1651" s="572"/>
      <c r="D1651" s="148"/>
      <c r="E1651" s="556"/>
      <c r="F1651" s="337"/>
      <c r="G1651" s="572"/>
    </row>
    <row r="1652" spans="1:7" x14ac:dyDescent="0.2">
      <c r="A1652" s="571"/>
      <c r="B1652" s="572"/>
      <c r="C1652" s="572"/>
      <c r="D1652" s="148"/>
      <c r="E1652" s="556"/>
      <c r="F1652" s="337"/>
      <c r="G1652" s="572"/>
    </row>
    <row r="1653" spans="1:7" x14ac:dyDescent="0.2">
      <c r="A1653" s="571"/>
      <c r="B1653" s="572"/>
      <c r="C1653" s="572"/>
      <c r="D1653" s="148"/>
      <c r="E1653" s="556"/>
      <c r="F1653" s="337"/>
      <c r="G1653" s="572"/>
    </row>
    <row r="1654" spans="1:7" x14ac:dyDescent="0.2">
      <c r="A1654" s="571"/>
      <c r="B1654" s="572"/>
      <c r="C1654" s="572"/>
      <c r="D1654" s="148"/>
      <c r="E1654" s="556"/>
      <c r="F1654" s="337"/>
      <c r="G1654" s="572"/>
    </row>
    <row r="1655" spans="1:7" x14ac:dyDescent="0.2">
      <c r="A1655" s="571"/>
      <c r="B1655" s="572"/>
      <c r="C1655" s="572"/>
      <c r="D1655" s="148"/>
      <c r="E1655" s="556"/>
      <c r="F1655" s="337"/>
      <c r="G1655" s="572"/>
    </row>
    <row r="1656" spans="1:7" x14ac:dyDescent="0.2">
      <c r="A1656" s="571"/>
      <c r="B1656" s="572"/>
      <c r="C1656" s="572"/>
      <c r="D1656" s="148"/>
      <c r="E1656" s="556"/>
      <c r="F1656" s="337"/>
      <c r="G1656" s="572"/>
    </row>
    <row r="1657" spans="1:7" x14ac:dyDescent="0.2">
      <c r="A1657" s="571"/>
      <c r="B1657" s="572"/>
      <c r="C1657" s="572"/>
      <c r="D1657" s="148"/>
      <c r="E1657" s="556"/>
      <c r="F1657" s="337"/>
      <c r="G1657" s="572"/>
    </row>
    <row r="1658" spans="1:7" x14ac:dyDescent="0.2">
      <c r="A1658" s="571"/>
      <c r="B1658" s="572"/>
      <c r="C1658" s="572"/>
      <c r="D1658" s="148"/>
      <c r="E1658" s="556"/>
      <c r="F1658" s="337"/>
      <c r="G1658" s="572"/>
    </row>
    <row r="1659" spans="1:7" x14ac:dyDescent="0.2">
      <c r="A1659" s="571"/>
      <c r="B1659" s="572"/>
      <c r="C1659" s="572"/>
      <c r="D1659" s="148"/>
      <c r="E1659" s="556"/>
      <c r="F1659" s="337"/>
      <c r="G1659" s="572"/>
    </row>
    <row r="1660" spans="1:7" x14ac:dyDescent="0.2">
      <c r="A1660" s="571"/>
      <c r="B1660" s="572"/>
      <c r="C1660" s="572"/>
      <c r="D1660" s="148"/>
      <c r="E1660" s="556"/>
      <c r="F1660" s="337"/>
      <c r="G1660" s="572"/>
    </row>
    <row r="1661" spans="1:7" x14ac:dyDescent="0.2">
      <c r="A1661" s="571"/>
      <c r="B1661" s="572"/>
      <c r="C1661" s="572"/>
      <c r="D1661" s="148"/>
      <c r="E1661" s="556"/>
      <c r="F1661" s="337"/>
      <c r="G1661" s="572"/>
    </row>
    <row r="1662" spans="1:7" x14ac:dyDescent="0.2">
      <c r="A1662" s="571"/>
      <c r="B1662" s="572"/>
      <c r="C1662" s="572"/>
      <c r="D1662" s="148"/>
      <c r="E1662" s="556"/>
      <c r="F1662" s="337"/>
      <c r="G1662" s="572"/>
    </row>
    <row r="1663" spans="1:7" x14ac:dyDescent="0.2">
      <c r="A1663" s="571"/>
      <c r="B1663" s="572"/>
      <c r="C1663" s="572"/>
      <c r="D1663" s="148"/>
      <c r="E1663" s="556"/>
      <c r="F1663" s="337"/>
      <c r="G1663" s="572"/>
    </row>
    <row r="1664" spans="1:7" x14ac:dyDescent="0.2">
      <c r="A1664" s="571"/>
      <c r="B1664" s="572"/>
      <c r="C1664" s="572"/>
      <c r="D1664" s="148"/>
      <c r="E1664" s="556"/>
      <c r="F1664" s="337"/>
      <c r="G1664" s="572"/>
    </row>
    <row r="1665" spans="1:7" x14ac:dyDescent="0.2">
      <c r="A1665" s="571"/>
      <c r="B1665" s="572"/>
      <c r="C1665" s="572"/>
      <c r="D1665" s="148"/>
      <c r="E1665" s="556"/>
      <c r="F1665" s="337"/>
      <c r="G1665" s="572"/>
    </row>
    <row r="1666" spans="1:7" x14ac:dyDescent="0.2">
      <c r="A1666" s="571"/>
      <c r="B1666" s="572"/>
      <c r="C1666" s="572"/>
      <c r="D1666" s="148"/>
      <c r="E1666" s="556"/>
      <c r="F1666" s="337"/>
      <c r="G1666" s="572"/>
    </row>
    <row r="1667" spans="1:7" x14ac:dyDescent="0.2">
      <c r="A1667" s="571"/>
      <c r="B1667" s="572"/>
      <c r="C1667" s="572"/>
      <c r="D1667" s="148"/>
      <c r="E1667" s="556"/>
      <c r="F1667" s="337"/>
      <c r="G1667" s="572"/>
    </row>
    <row r="1668" spans="1:7" x14ac:dyDescent="0.2">
      <c r="A1668" s="571"/>
      <c r="B1668" s="572"/>
      <c r="C1668" s="572"/>
      <c r="D1668" s="148"/>
      <c r="E1668" s="556"/>
      <c r="F1668" s="337"/>
      <c r="G1668" s="572"/>
    </row>
    <row r="1669" spans="1:7" x14ac:dyDescent="0.2">
      <c r="A1669" s="571"/>
      <c r="B1669" s="572"/>
      <c r="C1669" s="572"/>
      <c r="D1669" s="148"/>
      <c r="E1669" s="556"/>
      <c r="F1669" s="337"/>
      <c r="G1669" s="572"/>
    </row>
    <row r="1670" spans="1:7" x14ac:dyDescent="0.2">
      <c r="A1670" s="571"/>
      <c r="B1670" s="572"/>
      <c r="C1670" s="572"/>
      <c r="D1670" s="148"/>
      <c r="E1670" s="556"/>
      <c r="F1670" s="337"/>
      <c r="G1670" s="572"/>
    </row>
    <row r="1671" spans="1:7" x14ac:dyDescent="0.2">
      <c r="A1671" s="571"/>
      <c r="B1671" s="572"/>
      <c r="C1671" s="572"/>
      <c r="D1671" s="148"/>
      <c r="E1671" s="556"/>
      <c r="F1671" s="337"/>
      <c r="G1671" s="572"/>
    </row>
    <row r="1672" spans="1:7" x14ac:dyDescent="0.2">
      <c r="A1672" s="571"/>
      <c r="B1672" s="572"/>
      <c r="C1672" s="572"/>
      <c r="D1672" s="148"/>
      <c r="E1672" s="556"/>
      <c r="F1672" s="337"/>
      <c r="G1672" s="572"/>
    </row>
    <row r="1673" spans="1:7" x14ac:dyDescent="0.2">
      <c r="A1673" s="571"/>
      <c r="B1673" s="572"/>
      <c r="C1673" s="572"/>
      <c r="D1673" s="148"/>
      <c r="E1673" s="556"/>
      <c r="F1673" s="337"/>
      <c r="G1673" s="572"/>
    </row>
    <row r="1674" spans="1:7" x14ac:dyDescent="0.2">
      <c r="A1674" s="571"/>
      <c r="B1674" s="572"/>
      <c r="C1674" s="572"/>
      <c r="D1674" s="148"/>
      <c r="E1674" s="556"/>
      <c r="F1674" s="337"/>
      <c r="G1674" s="572"/>
    </row>
    <row r="1675" spans="1:7" x14ac:dyDescent="0.2">
      <c r="A1675" s="571"/>
      <c r="B1675" s="572"/>
      <c r="C1675" s="572"/>
      <c r="D1675" s="148"/>
      <c r="E1675" s="556"/>
      <c r="F1675" s="337"/>
      <c r="G1675" s="572"/>
    </row>
    <row r="1676" spans="1:7" x14ac:dyDescent="0.2">
      <c r="A1676" s="571"/>
      <c r="B1676" s="572"/>
      <c r="C1676" s="572"/>
      <c r="D1676" s="148"/>
      <c r="E1676" s="556"/>
      <c r="F1676" s="337"/>
      <c r="G1676" s="572"/>
    </row>
    <row r="1677" spans="1:7" x14ac:dyDescent="0.2">
      <c r="A1677" s="571"/>
      <c r="B1677" s="572"/>
      <c r="C1677" s="572"/>
      <c r="D1677" s="148"/>
      <c r="E1677" s="556"/>
      <c r="F1677" s="337"/>
      <c r="G1677" s="572"/>
    </row>
    <row r="1678" spans="1:7" x14ac:dyDescent="0.2">
      <c r="A1678" s="571"/>
      <c r="B1678" s="572"/>
      <c r="C1678" s="572"/>
      <c r="D1678" s="148"/>
      <c r="E1678" s="556"/>
      <c r="F1678" s="337"/>
      <c r="G1678" s="572"/>
    </row>
    <row r="1679" spans="1:7" x14ac:dyDescent="0.2">
      <c r="A1679" s="571"/>
      <c r="B1679" s="572"/>
      <c r="C1679" s="572"/>
      <c r="D1679" s="148"/>
      <c r="E1679" s="556"/>
      <c r="F1679" s="337"/>
      <c r="G1679" s="572"/>
    </row>
    <row r="1680" spans="1:7" x14ac:dyDescent="0.2">
      <c r="A1680" s="571"/>
      <c r="B1680" s="572"/>
      <c r="C1680" s="572"/>
      <c r="D1680" s="148"/>
      <c r="E1680" s="556"/>
      <c r="F1680" s="337"/>
      <c r="G1680" s="572"/>
    </row>
    <row r="1681" spans="1:7" x14ac:dyDescent="0.2">
      <c r="A1681" s="571"/>
      <c r="B1681" s="572"/>
      <c r="C1681" s="572"/>
      <c r="D1681" s="148"/>
      <c r="E1681" s="556"/>
      <c r="F1681" s="337"/>
      <c r="G1681" s="572"/>
    </row>
    <row r="1682" spans="1:7" x14ac:dyDescent="0.2">
      <c r="A1682" s="571"/>
      <c r="B1682" s="572"/>
      <c r="C1682" s="572"/>
      <c r="D1682" s="148"/>
      <c r="E1682" s="556"/>
      <c r="F1682" s="337"/>
      <c r="G1682" s="572"/>
    </row>
    <row r="1683" spans="1:7" x14ac:dyDescent="0.2">
      <c r="A1683" s="571"/>
      <c r="B1683" s="572"/>
      <c r="C1683" s="572"/>
      <c r="D1683" s="148"/>
      <c r="E1683" s="556"/>
      <c r="F1683" s="337"/>
      <c r="G1683" s="572"/>
    </row>
    <row r="1684" spans="1:7" x14ac:dyDescent="0.2">
      <c r="A1684" s="571"/>
      <c r="B1684" s="572"/>
      <c r="C1684" s="572"/>
      <c r="D1684" s="148"/>
      <c r="E1684" s="556"/>
      <c r="F1684" s="337"/>
      <c r="G1684" s="572"/>
    </row>
    <row r="1685" spans="1:7" x14ac:dyDescent="0.2">
      <c r="A1685" s="571"/>
      <c r="B1685" s="572"/>
      <c r="C1685" s="572"/>
      <c r="D1685" s="148"/>
      <c r="E1685" s="556"/>
      <c r="F1685" s="337"/>
      <c r="G1685" s="572"/>
    </row>
    <row r="1686" spans="1:7" x14ac:dyDescent="0.2">
      <c r="A1686" s="571"/>
      <c r="B1686" s="572"/>
      <c r="C1686" s="572"/>
      <c r="D1686" s="148"/>
      <c r="E1686" s="556"/>
      <c r="F1686" s="337"/>
      <c r="G1686" s="572"/>
    </row>
    <row r="1687" spans="1:7" x14ac:dyDescent="0.2">
      <c r="A1687" s="571"/>
      <c r="B1687" s="572"/>
      <c r="C1687" s="572"/>
      <c r="D1687" s="148"/>
      <c r="E1687" s="556"/>
      <c r="F1687" s="337"/>
      <c r="G1687" s="572"/>
    </row>
    <row r="1688" spans="1:7" x14ac:dyDescent="0.2">
      <c r="A1688" s="571"/>
      <c r="B1688" s="572"/>
      <c r="C1688" s="572"/>
      <c r="D1688" s="148"/>
      <c r="E1688" s="556"/>
      <c r="F1688" s="337"/>
      <c r="G1688" s="572"/>
    </row>
    <row r="1689" spans="1:7" x14ac:dyDescent="0.2">
      <c r="A1689" s="571"/>
      <c r="B1689" s="572"/>
      <c r="C1689" s="572"/>
      <c r="D1689" s="148"/>
      <c r="E1689" s="556"/>
      <c r="F1689" s="337"/>
      <c r="G1689" s="572"/>
    </row>
    <row r="1690" spans="1:7" x14ac:dyDescent="0.2">
      <c r="A1690" s="571"/>
      <c r="B1690" s="572"/>
      <c r="C1690" s="572"/>
      <c r="D1690" s="148"/>
      <c r="E1690" s="556"/>
      <c r="F1690" s="337"/>
      <c r="G1690" s="572"/>
    </row>
    <row r="1691" spans="1:7" x14ac:dyDescent="0.2">
      <c r="A1691" s="571"/>
      <c r="B1691" s="572"/>
      <c r="C1691" s="572"/>
      <c r="D1691" s="148"/>
      <c r="E1691" s="556"/>
      <c r="F1691" s="337"/>
      <c r="G1691" s="572"/>
    </row>
    <row r="1692" spans="1:7" x14ac:dyDescent="0.2">
      <c r="A1692" s="571"/>
      <c r="B1692" s="572"/>
      <c r="C1692" s="572"/>
      <c r="D1692" s="148"/>
      <c r="E1692" s="556"/>
      <c r="F1692" s="337"/>
      <c r="G1692" s="572"/>
    </row>
    <row r="1693" spans="1:7" x14ac:dyDescent="0.2">
      <c r="A1693" s="571"/>
      <c r="B1693" s="572"/>
      <c r="C1693" s="572"/>
      <c r="D1693" s="148"/>
      <c r="E1693" s="556"/>
      <c r="F1693" s="337"/>
      <c r="G1693" s="572"/>
    </row>
    <row r="1694" spans="1:7" x14ac:dyDescent="0.2">
      <c r="A1694" s="571"/>
      <c r="B1694" s="572"/>
      <c r="C1694" s="572"/>
      <c r="D1694" s="148"/>
      <c r="E1694" s="556"/>
      <c r="F1694" s="337"/>
      <c r="G1694" s="572"/>
    </row>
    <row r="1695" spans="1:7" x14ac:dyDescent="0.2">
      <c r="A1695" s="571"/>
      <c r="B1695" s="572"/>
      <c r="C1695" s="572"/>
      <c r="D1695" s="148"/>
      <c r="E1695" s="556"/>
      <c r="F1695" s="337"/>
      <c r="G1695" s="572"/>
    </row>
    <row r="1696" spans="1:7" x14ac:dyDescent="0.2">
      <c r="A1696" s="571"/>
      <c r="B1696" s="572"/>
      <c r="C1696" s="572"/>
      <c r="D1696" s="148"/>
      <c r="E1696" s="556"/>
      <c r="F1696" s="337"/>
      <c r="G1696" s="572"/>
    </row>
    <row r="1697" spans="1:7" x14ac:dyDescent="0.2">
      <c r="A1697" s="571"/>
      <c r="B1697" s="572"/>
      <c r="C1697" s="572"/>
      <c r="D1697" s="148"/>
      <c r="E1697" s="556"/>
      <c r="F1697" s="337"/>
      <c r="G1697" s="572"/>
    </row>
    <row r="1698" spans="1:7" x14ac:dyDescent="0.2">
      <c r="A1698" s="571"/>
      <c r="B1698" s="572"/>
      <c r="C1698" s="572"/>
      <c r="D1698" s="148"/>
      <c r="E1698" s="556"/>
      <c r="F1698" s="337"/>
      <c r="G1698" s="572"/>
    </row>
    <row r="1699" spans="1:7" x14ac:dyDescent="0.2">
      <c r="A1699" s="571"/>
      <c r="B1699" s="572"/>
      <c r="C1699" s="572"/>
      <c r="D1699" s="148"/>
      <c r="E1699" s="556"/>
      <c r="F1699" s="337"/>
      <c r="G1699" s="572"/>
    </row>
    <row r="1700" spans="1:7" x14ac:dyDescent="0.2">
      <c r="A1700" s="571"/>
      <c r="B1700" s="572"/>
      <c r="C1700" s="572"/>
      <c r="D1700" s="148"/>
      <c r="E1700" s="556"/>
      <c r="F1700" s="337"/>
      <c r="G1700" s="572"/>
    </row>
    <row r="1701" spans="1:7" x14ac:dyDescent="0.2">
      <c r="A1701" s="571"/>
      <c r="B1701" s="572"/>
      <c r="C1701" s="572"/>
      <c r="D1701" s="148"/>
      <c r="E1701" s="556"/>
      <c r="F1701" s="337"/>
      <c r="G1701" s="572"/>
    </row>
    <row r="1702" spans="1:7" x14ac:dyDescent="0.2">
      <c r="A1702" s="571"/>
      <c r="B1702" s="572"/>
      <c r="C1702" s="572"/>
      <c r="D1702" s="148"/>
      <c r="E1702" s="556"/>
      <c r="F1702" s="337"/>
      <c r="G1702" s="572"/>
    </row>
    <row r="1703" spans="1:7" x14ac:dyDescent="0.2">
      <c r="A1703" s="571"/>
      <c r="B1703" s="572"/>
      <c r="C1703" s="572"/>
      <c r="D1703" s="148"/>
      <c r="E1703" s="556"/>
      <c r="F1703" s="337"/>
      <c r="G1703" s="572"/>
    </row>
    <row r="1704" spans="1:7" x14ac:dyDescent="0.2">
      <c r="A1704" s="571"/>
      <c r="B1704" s="572"/>
      <c r="C1704" s="572"/>
      <c r="D1704" s="148"/>
      <c r="E1704" s="556"/>
      <c r="F1704" s="337"/>
      <c r="G1704" s="572"/>
    </row>
    <row r="1705" spans="1:7" x14ac:dyDescent="0.2">
      <c r="A1705" s="571"/>
      <c r="B1705" s="572"/>
      <c r="C1705" s="572"/>
      <c r="D1705" s="148"/>
      <c r="E1705" s="556"/>
      <c r="F1705" s="337"/>
      <c r="G1705" s="572"/>
    </row>
    <row r="1706" spans="1:7" x14ac:dyDescent="0.2">
      <c r="A1706" s="571"/>
      <c r="B1706" s="572"/>
      <c r="C1706" s="572"/>
      <c r="D1706" s="148"/>
      <c r="E1706" s="556"/>
      <c r="F1706" s="337"/>
      <c r="G1706" s="572"/>
    </row>
    <row r="1707" spans="1:7" x14ac:dyDescent="0.2">
      <c r="A1707" s="571"/>
      <c r="B1707" s="572"/>
      <c r="C1707" s="572"/>
      <c r="D1707" s="148"/>
      <c r="E1707" s="556"/>
      <c r="F1707" s="337"/>
      <c r="G1707" s="572"/>
    </row>
    <row r="1708" spans="1:7" x14ac:dyDescent="0.2">
      <c r="A1708" s="571"/>
      <c r="B1708" s="572"/>
      <c r="C1708" s="572"/>
      <c r="D1708" s="148"/>
      <c r="E1708" s="556"/>
      <c r="F1708" s="337"/>
      <c r="G1708" s="572"/>
    </row>
    <row r="1709" spans="1:7" x14ac:dyDescent="0.2">
      <c r="A1709" s="571"/>
      <c r="B1709" s="572"/>
      <c r="C1709" s="572"/>
      <c r="D1709" s="148"/>
      <c r="E1709" s="556"/>
      <c r="F1709" s="337"/>
      <c r="G1709" s="572"/>
    </row>
    <row r="1710" spans="1:7" x14ac:dyDescent="0.2">
      <c r="A1710" s="571"/>
      <c r="B1710" s="572"/>
      <c r="C1710" s="572"/>
      <c r="D1710" s="148"/>
      <c r="E1710" s="556"/>
      <c r="F1710" s="337"/>
      <c r="G1710" s="572"/>
    </row>
    <row r="1711" spans="1:7" x14ac:dyDescent="0.2">
      <c r="A1711" s="571"/>
      <c r="B1711" s="572"/>
      <c r="C1711" s="572"/>
      <c r="D1711" s="148"/>
      <c r="E1711" s="556"/>
      <c r="F1711" s="337"/>
      <c r="G1711" s="572"/>
    </row>
    <row r="1712" spans="1:7" x14ac:dyDescent="0.2">
      <c r="A1712" s="571"/>
      <c r="B1712" s="572"/>
      <c r="C1712" s="572"/>
      <c r="D1712" s="148"/>
      <c r="E1712" s="556"/>
      <c r="F1712" s="337"/>
      <c r="G1712" s="572"/>
    </row>
    <row r="1713" spans="1:7" x14ac:dyDescent="0.2">
      <c r="A1713" s="571"/>
      <c r="B1713" s="572"/>
      <c r="C1713" s="572"/>
      <c r="D1713" s="148"/>
      <c r="E1713" s="556"/>
      <c r="F1713" s="337"/>
      <c r="G1713" s="572"/>
    </row>
    <row r="1714" spans="1:7" x14ac:dyDescent="0.2">
      <c r="A1714" s="571"/>
      <c r="B1714" s="572"/>
      <c r="C1714" s="572"/>
      <c r="D1714" s="148"/>
      <c r="E1714" s="556"/>
      <c r="F1714" s="337"/>
      <c r="G1714" s="572"/>
    </row>
    <row r="1715" spans="1:7" x14ac:dyDescent="0.2">
      <c r="A1715" s="571"/>
      <c r="B1715" s="572"/>
      <c r="C1715" s="572"/>
      <c r="D1715" s="148"/>
      <c r="E1715" s="556"/>
      <c r="F1715" s="337"/>
      <c r="G1715" s="572"/>
    </row>
    <row r="1716" spans="1:7" x14ac:dyDescent="0.2">
      <c r="A1716" s="571"/>
      <c r="B1716" s="572"/>
      <c r="C1716" s="572"/>
      <c r="D1716" s="148"/>
      <c r="E1716" s="556"/>
      <c r="F1716" s="337"/>
      <c r="G1716" s="572"/>
    </row>
    <row r="1717" spans="1:7" x14ac:dyDescent="0.2">
      <c r="A1717" s="571"/>
      <c r="B1717" s="572"/>
      <c r="C1717" s="572"/>
      <c r="D1717" s="148"/>
      <c r="E1717" s="556"/>
      <c r="F1717" s="337"/>
      <c r="G1717" s="572"/>
    </row>
    <row r="1718" spans="1:7" x14ac:dyDescent="0.2">
      <c r="A1718" s="571"/>
      <c r="B1718" s="572"/>
      <c r="C1718" s="572"/>
      <c r="D1718" s="148"/>
      <c r="E1718" s="556"/>
      <c r="F1718" s="337"/>
      <c r="G1718" s="572"/>
    </row>
    <row r="1719" spans="1:7" x14ac:dyDescent="0.2">
      <c r="A1719" s="571"/>
      <c r="B1719" s="572"/>
      <c r="C1719" s="572"/>
      <c r="D1719" s="148"/>
      <c r="E1719" s="556"/>
      <c r="F1719" s="337"/>
      <c r="G1719" s="572"/>
    </row>
    <row r="1720" spans="1:7" x14ac:dyDescent="0.2">
      <c r="A1720" s="571"/>
      <c r="B1720" s="572"/>
      <c r="C1720" s="572"/>
      <c r="D1720" s="148"/>
      <c r="E1720" s="556"/>
      <c r="F1720" s="337"/>
      <c r="G1720" s="572"/>
    </row>
    <row r="1721" spans="1:7" x14ac:dyDescent="0.2">
      <c r="A1721" s="571"/>
      <c r="B1721" s="572"/>
      <c r="C1721" s="572"/>
      <c r="D1721" s="148"/>
      <c r="E1721" s="556"/>
      <c r="F1721" s="337"/>
      <c r="G1721" s="572"/>
    </row>
    <row r="1722" spans="1:7" x14ac:dyDescent="0.2">
      <c r="A1722" s="571"/>
      <c r="B1722" s="572"/>
      <c r="C1722" s="572"/>
      <c r="D1722" s="148"/>
      <c r="E1722" s="556"/>
      <c r="F1722" s="337"/>
      <c r="G1722" s="572"/>
    </row>
    <row r="1723" spans="1:7" x14ac:dyDescent="0.2">
      <c r="A1723" s="571"/>
      <c r="B1723" s="572"/>
      <c r="C1723" s="572"/>
      <c r="D1723" s="148"/>
      <c r="E1723" s="556"/>
      <c r="F1723" s="337"/>
      <c r="G1723" s="572"/>
    </row>
    <row r="1724" spans="1:7" x14ac:dyDescent="0.2">
      <c r="A1724" s="571"/>
      <c r="B1724" s="572"/>
      <c r="C1724" s="572"/>
      <c r="D1724" s="148"/>
      <c r="E1724" s="556"/>
      <c r="F1724" s="337"/>
      <c r="G1724" s="572"/>
    </row>
    <row r="1725" spans="1:7" x14ac:dyDescent="0.2">
      <c r="A1725" s="571"/>
      <c r="B1725" s="572"/>
      <c r="C1725" s="572"/>
      <c r="D1725" s="148"/>
      <c r="E1725" s="556"/>
      <c r="F1725" s="337"/>
      <c r="G1725" s="572"/>
    </row>
    <row r="1726" spans="1:7" x14ac:dyDescent="0.2">
      <c r="A1726" s="571"/>
      <c r="B1726" s="572"/>
      <c r="C1726" s="572"/>
      <c r="D1726" s="148"/>
      <c r="E1726" s="556"/>
      <c r="F1726" s="337"/>
      <c r="G1726" s="572"/>
    </row>
    <row r="1727" spans="1:7" x14ac:dyDescent="0.2">
      <c r="A1727" s="571"/>
      <c r="B1727" s="572"/>
      <c r="C1727" s="572"/>
      <c r="D1727" s="148"/>
      <c r="E1727" s="556"/>
      <c r="F1727" s="337"/>
      <c r="G1727" s="572"/>
    </row>
    <row r="1728" spans="1:7" x14ac:dyDescent="0.2">
      <c r="A1728" s="571"/>
      <c r="B1728" s="572"/>
      <c r="C1728" s="572"/>
      <c r="D1728" s="148"/>
      <c r="E1728" s="556"/>
      <c r="F1728" s="337"/>
      <c r="G1728" s="572"/>
    </row>
    <row r="1729" spans="1:7" x14ac:dyDescent="0.2">
      <c r="A1729" s="571"/>
      <c r="B1729" s="572"/>
      <c r="C1729" s="572"/>
      <c r="D1729" s="148"/>
      <c r="E1729" s="556"/>
      <c r="F1729" s="337"/>
      <c r="G1729" s="572"/>
    </row>
    <row r="1730" spans="1:7" x14ac:dyDescent="0.2">
      <c r="A1730" s="571"/>
      <c r="B1730" s="572"/>
      <c r="C1730" s="572"/>
      <c r="D1730" s="148"/>
      <c r="E1730" s="556"/>
      <c r="F1730" s="337"/>
      <c r="G1730" s="572"/>
    </row>
    <row r="1731" spans="1:7" x14ac:dyDescent="0.2">
      <c r="A1731" s="571"/>
      <c r="B1731" s="572"/>
      <c r="C1731" s="572"/>
      <c r="D1731" s="148"/>
      <c r="E1731" s="556"/>
      <c r="F1731" s="337"/>
      <c r="G1731" s="572"/>
    </row>
    <row r="1732" spans="1:7" x14ac:dyDescent="0.2">
      <c r="A1732" s="571"/>
      <c r="B1732" s="572"/>
      <c r="C1732" s="572"/>
      <c r="D1732" s="148"/>
      <c r="E1732" s="556"/>
      <c r="F1732" s="337"/>
      <c r="G1732" s="572"/>
    </row>
    <row r="1733" spans="1:7" x14ac:dyDescent="0.2">
      <c r="A1733" s="571"/>
      <c r="B1733" s="572"/>
      <c r="C1733" s="572"/>
      <c r="D1733" s="148"/>
      <c r="E1733" s="556"/>
      <c r="F1733" s="337"/>
      <c r="G1733" s="572"/>
    </row>
    <row r="1734" spans="1:7" x14ac:dyDescent="0.2">
      <c r="A1734" s="571"/>
      <c r="B1734" s="572"/>
      <c r="C1734" s="572"/>
      <c r="D1734" s="148"/>
      <c r="E1734" s="556"/>
      <c r="F1734" s="337"/>
      <c r="G1734" s="572"/>
    </row>
    <row r="1735" spans="1:7" x14ac:dyDescent="0.2">
      <c r="A1735" s="571"/>
      <c r="B1735" s="572"/>
      <c r="C1735" s="572"/>
      <c r="D1735" s="148"/>
      <c r="E1735" s="556"/>
      <c r="F1735" s="337"/>
      <c r="G1735" s="572"/>
    </row>
    <row r="1736" spans="1:7" x14ac:dyDescent="0.2">
      <c r="A1736" s="571"/>
      <c r="B1736" s="572"/>
      <c r="C1736" s="572"/>
      <c r="D1736" s="148"/>
      <c r="E1736" s="556"/>
      <c r="F1736" s="337"/>
      <c r="G1736" s="572"/>
    </row>
    <row r="1737" spans="1:7" x14ac:dyDescent="0.2">
      <c r="A1737" s="571"/>
      <c r="B1737" s="572"/>
      <c r="C1737" s="572"/>
      <c r="D1737" s="148"/>
      <c r="E1737" s="556"/>
      <c r="F1737" s="337"/>
      <c r="G1737" s="572"/>
    </row>
    <row r="1738" spans="1:7" x14ac:dyDescent="0.2">
      <c r="A1738" s="571"/>
      <c r="B1738" s="572"/>
      <c r="C1738" s="572"/>
      <c r="D1738" s="148"/>
      <c r="E1738" s="556"/>
      <c r="F1738" s="337"/>
      <c r="G1738" s="572"/>
    </row>
    <row r="1739" spans="1:7" x14ac:dyDescent="0.2">
      <c r="A1739" s="571"/>
      <c r="B1739" s="572"/>
      <c r="C1739" s="572"/>
      <c r="D1739" s="148"/>
      <c r="E1739" s="556"/>
      <c r="F1739" s="337"/>
      <c r="G1739" s="572"/>
    </row>
    <row r="1740" spans="1:7" x14ac:dyDescent="0.2">
      <c r="A1740" s="571"/>
      <c r="B1740" s="572"/>
      <c r="C1740" s="572"/>
      <c r="D1740" s="148"/>
      <c r="E1740" s="556"/>
      <c r="F1740" s="337"/>
      <c r="G1740" s="572"/>
    </row>
    <row r="1741" spans="1:7" x14ac:dyDescent="0.2">
      <c r="A1741" s="571"/>
      <c r="B1741" s="572"/>
      <c r="C1741" s="572"/>
      <c r="D1741" s="148"/>
      <c r="E1741" s="556"/>
      <c r="F1741" s="337"/>
      <c r="G1741" s="572"/>
    </row>
    <row r="1742" spans="1:7" x14ac:dyDescent="0.2">
      <c r="A1742" s="571"/>
      <c r="B1742" s="572"/>
      <c r="C1742" s="572"/>
      <c r="D1742" s="148"/>
      <c r="E1742" s="556"/>
      <c r="F1742" s="337"/>
      <c r="G1742" s="572"/>
    </row>
    <row r="1743" spans="1:7" x14ac:dyDescent="0.2">
      <c r="A1743" s="571"/>
      <c r="B1743" s="572"/>
      <c r="C1743" s="572"/>
      <c r="D1743" s="148"/>
      <c r="E1743" s="556"/>
      <c r="F1743" s="337"/>
      <c r="G1743" s="572"/>
    </row>
    <row r="1744" spans="1:7" x14ac:dyDescent="0.2">
      <c r="A1744" s="571"/>
      <c r="B1744" s="572"/>
      <c r="C1744" s="572"/>
      <c r="D1744" s="148"/>
      <c r="E1744" s="556"/>
      <c r="F1744" s="337"/>
      <c r="G1744" s="572"/>
    </row>
    <row r="1745" spans="1:7" x14ac:dyDescent="0.2">
      <c r="A1745" s="571"/>
      <c r="B1745" s="572"/>
      <c r="C1745" s="572"/>
      <c r="D1745" s="148"/>
      <c r="E1745" s="556"/>
      <c r="F1745" s="337"/>
      <c r="G1745" s="572"/>
    </row>
    <row r="1746" spans="1:7" x14ac:dyDescent="0.2">
      <c r="A1746" s="571"/>
      <c r="B1746" s="572"/>
      <c r="C1746" s="572"/>
      <c r="D1746" s="148"/>
      <c r="E1746" s="556"/>
      <c r="F1746" s="337"/>
      <c r="G1746" s="572"/>
    </row>
    <row r="1747" spans="1:7" x14ac:dyDescent="0.2">
      <c r="A1747" s="571"/>
      <c r="B1747" s="572"/>
      <c r="C1747" s="572"/>
      <c r="D1747" s="148"/>
      <c r="E1747" s="556"/>
      <c r="F1747" s="337"/>
      <c r="G1747" s="572"/>
    </row>
    <row r="1748" spans="1:7" x14ac:dyDescent="0.2">
      <c r="A1748" s="571"/>
      <c r="B1748" s="572"/>
      <c r="C1748" s="572"/>
      <c r="D1748" s="148"/>
      <c r="E1748" s="556"/>
      <c r="F1748" s="337"/>
      <c r="G1748" s="572"/>
    </row>
    <row r="1749" spans="1:7" x14ac:dyDescent="0.2">
      <c r="A1749" s="571"/>
      <c r="B1749" s="572"/>
      <c r="C1749" s="572"/>
      <c r="D1749" s="148"/>
      <c r="E1749" s="556"/>
      <c r="F1749" s="337"/>
      <c r="G1749" s="572"/>
    </row>
    <row r="1750" spans="1:7" x14ac:dyDescent="0.2">
      <c r="A1750" s="571"/>
      <c r="B1750" s="572"/>
      <c r="C1750" s="572"/>
      <c r="D1750" s="148"/>
      <c r="E1750" s="556"/>
      <c r="F1750" s="337"/>
      <c r="G1750" s="572"/>
    </row>
    <row r="1751" spans="1:7" x14ac:dyDescent="0.2">
      <c r="A1751" s="571"/>
      <c r="B1751" s="572"/>
      <c r="C1751" s="572"/>
      <c r="D1751" s="148"/>
      <c r="E1751" s="556"/>
      <c r="F1751" s="337"/>
      <c r="G1751" s="572"/>
    </row>
    <row r="1752" spans="1:7" x14ac:dyDescent="0.2">
      <c r="A1752" s="571"/>
      <c r="B1752" s="572"/>
      <c r="C1752" s="572"/>
      <c r="D1752" s="148"/>
      <c r="E1752" s="556"/>
      <c r="F1752" s="337"/>
      <c r="G1752" s="572"/>
    </row>
    <row r="1753" spans="1:7" x14ac:dyDescent="0.2">
      <c r="A1753" s="571"/>
      <c r="B1753" s="572"/>
      <c r="C1753" s="572"/>
      <c r="D1753" s="148"/>
      <c r="E1753" s="556"/>
      <c r="F1753" s="337"/>
      <c r="G1753" s="572"/>
    </row>
    <row r="1754" spans="1:7" x14ac:dyDescent="0.2">
      <c r="A1754" s="571"/>
      <c r="B1754" s="572"/>
      <c r="C1754" s="572"/>
      <c r="D1754" s="148"/>
      <c r="E1754" s="556"/>
      <c r="F1754" s="337"/>
      <c r="G1754" s="572"/>
    </row>
    <row r="1755" spans="1:7" x14ac:dyDescent="0.2">
      <c r="A1755" s="571"/>
      <c r="B1755" s="572"/>
      <c r="C1755" s="572"/>
      <c r="D1755" s="148"/>
      <c r="E1755" s="556"/>
      <c r="F1755" s="337"/>
      <c r="G1755" s="572"/>
    </row>
    <row r="1756" spans="1:7" x14ac:dyDescent="0.2">
      <c r="A1756" s="571"/>
      <c r="B1756" s="572"/>
      <c r="C1756" s="572"/>
      <c r="D1756" s="148"/>
      <c r="E1756" s="556"/>
      <c r="F1756" s="337"/>
      <c r="G1756" s="572"/>
    </row>
    <row r="1757" spans="1:7" x14ac:dyDescent="0.2">
      <c r="A1757" s="571"/>
      <c r="B1757" s="572"/>
      <c r="C1757" s="572"/>
      <c r="D1757" s="148"/>
      <c r="E1757" s="556"/>
      <c r="F1757" s="337"/>
      <c r="G1757" s="572"/>
    </row>
    <row r="1758" spans="1:7" x14ac:dyDescent="0.2">
      <c r="A1758" s="571"/>
      <c r="B1758" s="572"/>
      <c r="C1758" s="572"/>
      <c r="D1758" s="148"/>
      <c r="E1758" s="556"/>
      <c r="F1758" s="337"/>
      <c r="G1758" s="572"/>
    </row>
    <row r="1759" spans="1:7" x14ac:dyDescent="0.2">
      <c r="A1759" s="571"/>
      <c r="B1759" s="572"/>
      <c r="C1759" s="572"/>
      <c r="D1759" s="148"/>
      <c r="E1759" s="556"/>
      <c r="F1759" s="337"/>
      <c r="G1759" s="572"/>
    </row>
    <row r="1760" spans="1:7" x14ac:dyDescent="0.2">
      <c r="A1760" s="571"/>
      <c r="B1760" s="572"/>
      <c r="C1760" s="572"/>
      <c r="D1760" s="148"/>
      <c r="E1760" s="556"/>
      <c r="F1760" s="337"/>
      <c r="G1760" s="572"/>
    </row>
    <row r="1761" spans="1:7" x14ac:dyDescent="0.2">
      <c r="A1761" s="571"/>
      <c r="B1761" s="572"/>
      <c r="C1761" s="572"/>
      <c r="D1761" s="148"/>
      <c r="E1761" s="556"/>
      <c r="F1761" s="337"/>
      <c r="G1761" s="572"/>
    </row>
    <row r="1762" spans="1:7" x14ac:dyDescent="0.2">
      <c r="A1762" s="571"/>
      <c r="B1762" s="572"/>
      <c r="C1762" s="572"/>
      <c r="D1762" s="148"/>
      <c r="E1762" s="556"/>
      <c r="F1762" s="337"/>
      <c r="G1762" s="572"/>
    </row>
    <row r="1763" spans="1:7" x14ac:dyDescent="0.2">
      <c r="A1763" s="571"/>
      <c r="B1763" s="572"/>
      <c r="C1763" s="572"/>
      <c r="D1763" s="148"/>
      <c r="E1763" s="556"/>
      <c r="F1763" s="337"/>
      <c r="G1763" s="572"/>
    </row>
    <row r="1764" spans="1:7" x14ac:dyDescent="0.2">
      <c r="A1764" s="571"/>
      <c r="B1764" s="572"/>
      <c r="C1764" s="572"/>
      <c r="D1764" s="148"/>
      <c r="E1764" s="556"/>
      <c r="F1764" s="337"/>
      <c r="G1764" s="572"/>
    </row>
    <row r="1765" spans="1:7" x14ac:dyDescent="0.2">
      <c r="A1765" s="571"/>
      <c r="B1765" s="572"/>
      <c r="C1765" s="572"/>
      <c r="D1765" s="148"/>
      <c r="E1765" s="556"/>
      <c r="F1765" s="337"/>
      <c r="G1765" s="572"/>
    </row>
    <row r="1766" spans="1:7" x14ac:dyDescent="0.2">
      <c r="A1766" s="571"/>
      <c r="B1766" s="572"/>
      <c r="C1766" s="572"/>
      <c r="D1766" s="148"/>
      <c r="E1766" s="556"/>
      <c r="F1766" s="337"/>
      <c r="G1766" s="572"/>
    </row>
    <row r="1767" spans="1:7" x14ac:dyDescent="0.2">
      <c r="A1767" s="571"/>
      <c r="B1767" s="572"/>
      <c r="C1767" s="572"/>
      <c r="D1767" s="148"/>
      <c r="E1767" s="556"/>
      <c r="F1767" s="337"/>
      <c r="G1767" s="572"/>
    </row>
    <row r="1768" spans="1:7" x14ac:dyDescent="0.2">
      <c r="A1768" s="571"/>
      <c r="B1768" s="572"/>
      <c r="C1768" s="572"/>
      <c r="D1768" s="148"/>
      <c r="E1768" s="556"/>
      <c r="F1768" s="337"/>
      <c r="G1768" s="572"/>
    </row>
    <row r="1769" spans="1:7" x14ac:dyDescent="0.2">
      <c r="A1769" s="571"/>
      <c r="B1769" s="572"/>
      <c r="C1769" s="572"/>
      <c r="D1769" s="148"/>
      <c r="E1769" s="556"/>
      <c r="F1769" s="337"/>
      <c r="G1769" s="572"/>
    </row>
    <row r="1770" spans="1:7" x14ac:dyDescent="0.2">
      <c r="A1770" s="571"/>
      <c r="B1770" s="572"/>
      <c r="C1770" s="572"/>
      <c r="D1770" s="148"/>
      <c r="E1770" s="556"/>
      <c r="F1770" s="337"/>
      <c r="G1770" s="572"/>
    </row>
    <row r="1771" spans="1:7" x14ac:dyDescent="0.2">
      <c r="A1771" s="571"/>
      <c r="B1771" s="572"/>
      <c r="C1771" s="572"/>
      <c r="D1771" s="148"/>
      <c r="E1771" s="556"/>
      <c r="F1771" s="337"/>
      <c r="G1771" s="572"/>
    </row>
    <row r="1772" spans="1:7" x14ac:dyDescent="0.2">
      <c r="A1772" s="571"/>
      <c r="B1772" s="572"/>
      <c r="C1772" s="572"/>
      <c r="D1772" s="148"/>
      <c r="E1772" s="556"/>
      <c r="F1772" s="337"/>
      <c r="G1772" s="572"/>
    </row>
    <row r="1773" spans="1:7" x14ac:dyDescent="0.2">
      <c r="A1773" s="571"/>
      <c r="B1773" s="572"/>
      <c r="C1773" s="572"/>
      <c r="D1773" s="148"/>
      <c r="E1773" s="556"/>
      <c r="F1773" s="337"/>
      <c r="G1773" s="572"/>
    </row>
    <row r="1774" spans="1:7" x14ac:dyDescent="0.2">
      <c r="A1774" s="571"/>
      <c r="B1774" s="572"/>
      <c r="C1774" s="572"/>
      <c r="D1774" s="148"/>
      <c r="E1774" s="556"/>
      <c r="F1774" s="337"/>
      <c r="G1774" s="572"/>
    </row>
    <row r="1775" spans="1:7" x14ac:dyDescent="0.2">
      <c r="A1775" s="571"/>
      <c r="B1775" s="572"/>
      <c r="C1775" s="572"/>
      <c r="D1775" s="148"/>
      <c r="E1775" s="556"/>
      <c r="F1775" s="337"/>
      <c r="G1775" s="572"/>
    </row>
    <row r="1776" spans="1:7" x14ac:dyDescent="0.2">
      <c r="A1776" s="571"/>
      <c r="B1776" s="572"/>
      <c r="C1776" s="572"/>
      <c r="D1776" s="148"/>
      <c r="E1776" s="556"/>
      <c r="F1776" s="337"/>
      <c r="G1776" s="572"/>
    </row>
    <row r="1777" spans="1:7" x14ac:dyDescent="0.2">
      <c r="A1777" s="571"/>
      <c r="B1777" s="572"/>
      <c r="C1777" s="572"/>
      <c r="D1777" s="148"/>
      <c r="E1777" s="556"/>
      <c r="F1777" s="337"/>
      <c r="G1777" s="572"/>
    </row>
    <row r="1778" spans="1:7" x14ac:dyDescent="0.2">
      <c r="A1778" s="571"/>
      <c r="B1778" s="572"/>
      <c r="C1778" s="572"/>
      <c r="D1778" s="148"/>
      <c r="E1778" s="556"/>
      <c r="F1778" s="337"/>
      <c r="G1778" s="572"/>
    </row>
    <row r="1779" spans="1:7" x14ac:dyDescent="0.2">
      <c r="A1779" s="571"/>
      <c r="B1779" s="572"/>
      <c r="C1779" s="572"/>
      <c r="D1779" s="148"/>
      <c r="E1779" s="556"/>
      <c r="F1779" s="337"/>
      <c r="G1779" s="572"/>
    </row>
    <row r="1780" spans="1:7" x14ac:dyDescent="0.2">
      <c r="A1780" s="571"/>
      <c r="B1780" s="572"/>
      <c r="C1780" s="572"/>
      <c r="D1780" s="148"/>
      <c r="E1780" s="556"/>
      <c r="F1780" s="337"/>
      <c r="G1780" s="572"/>
    </row>
    <row r="1781" spans="1:7" x14ac:dyDescent="0.2">
      <c r="A1781" s="571"/>
      <c r="B1781" s="572"/>
      <c r="C1781" s="572"/>
      <c r="D1781" s="148"/>
      <c r="E1781" s="556"/>
      <c r="F1781" s="337"/>
      <c r="G1781" s="572"/>
    </row>
    <row r="1782" spans="1:7" x14ac:dyDescent="0.2">
      <c r="A1782" s="571"/>
      <c r="B1782" s="572"/>
      <c r="C1782" s="572"/>
      <c r="D1782" s="148"/>
      <c r="E1782" s="556"/>
      <c r="F1782" s="337"/>
      <c r="G1782" s="572"/>
    </row>
    <row r="1783" spans="1:7" x14ac:dyDescent="0.2">
      <c r="A1783" s="571"/>
      <c r="B1783" s="572"/>
      <c r="C1783" s="572"/>
      <c r="D1783" s="148"/>
      <c r="E1783" s="556"/>
      <c r="F1783" s="337"/>
      <c r="G1783" s="572"/>
    </row>
    <row r="1784" spans="1:7" x14ac:dyDescent="0.2">
      <c r="A1784" s="571"/>
      <c r="B1784" s="572"/>
      <c r="C1784" s="572"/>
      <c r="D1784" s="148"/>
      <c r="E1784" s="556"/>
      <c r="F1784" s="337"/>
      <c r="G1784" s="572"/>
    </row>
    <row r="1785" spans="1:7" x14ac:dyDescent="0.2">
      <c r="A1785" s="571"/>
      <c r="B1785" s="572"/>
      <c r="C1785" s="572"/>
      <c r="D1785" s="148"/>
      <c r="E1785" s="556"/>
      <c r="F1785" s="337"/>
      <c r="G1785" s="572"/>
    </row>
    <row r="1786" spans="1:7" x14ac:dyDescent="0.2">
      <c r="A1786" s="571"/>
      <c r="B1786" s="572"/>
      <c r="C1786" s="572"/>
      <c r="D1786" s="148"/>
      <c r="E1786" s="556"/>
      <c r="F1786" s="337"/>
      <c r="G1786" s="572"/>
    </row>
    <row r="1787" spans="1:7" x14ac:dyDescent="0.2">
      <c r="A1787" s="571"/>
      <c r="B1787" s="572"/>
      <c r="C1787" s="572"/>
      <c r="D1787" s="148"/>
      <c r="E1787" s="556"/>
      <c r="F1787" s="337"/>
      <c r="G1787" s="572"/>
    </row>
    <row r="1788" spans="1:7" x14ac:dyDescent="0.2">
      <c r="A1788" s="571"/>
      <c r="B1788" s="572"/>
      <c r="C1788" s="572"/>
      <c r="D1788" s="148"/>
      <c r="E1788" s="556"/>
      <c r="F1788" s="337"/>
      <c r="G1788" s="572"/>
    </row>
    <row r="1789" spans="1:7" x14ac:dyDescent="0.2">
      <c r="A1789" s="571"/>
      <c r="B1789" s="572"/>
      <c r="C1789" s="572"/>
      <c r="D1789" s="148"/>
      <c r="E1789" s="556"/>
      <c r="F1789" s="337"/>
      <c r="G1789" s="572"/>
    </row>
    <row r="1790" spans="1:7" x14ac:dyDescent="0.2">
      <c r="A1790" s="571"/>
      <c r="B1790" s="572"/>
      <c r="C1790" s="572"/>
      <c r="D1790" s="148"/>
      <c r="E1790" s="556"/>
      <c r="F1790" s="337"/>
      <c r="G1790" s="572"/>
    </row>
    <row r="1791" spans="1:7" x14ac:dyDescent="0.2">
      <c r="A1791" s="571"/>
      <c r="B1791" s="572"/>
      <c r="C1791" s="572"/>
      <c r="D1791" s="148"/>
      <c r="E1791" s="556"/>
      <c r="F1791" s="337"/>
      <c r="G1791" s="572"/>
    </row>
    <row r="1792" spans="1:7" x14ac:dyDescent="0.2">
      <c r="A1792" s="571"/>
      <c r="B1792" s="572"/>
      <c r="C1792" s="572"/>
      <c r="D1792" s="148"/>
      <c r="E1792" s="556"/>
      <c r="F1792" s="337"/>
      <c r="G1792" s="572"/>
    </row>
    <row r="1793" spans="1:7" x14ac:dyDescent="0.2">
      <c r="A1793" s="571"/>
      <c r="B1793" s="572"/>
      <c r="C1793" s="572"/>
      <c r="D1793" s="148"/>
      <c r="E1793" s="556"/>
      <c r="F1793" s="337"/>
      <c r="G1793" s="572"/>
    </row>
    <row r="1794" spans="1:7" x14ac:dyDescent="0.2">
      <c r="A1794" s="571"/>
      <c r="B1794" s="572"/>
      <c r="C1794" s="572"/>
      <c r="D1794" s="148"/>
      <c r="E1794" s="556"/>
      <c r="F1794" s="337"/>
      <c r="G1794" s="572"/>
    </row>
    <row r="1795" spans="1:7" x14ac:dyDescent="0.2">
      <c r="A1795" s="571"/>
      <c r="B1795" s="572"/>
      <c r="C1795" s="572"/>
      <c r="D1795" s="148"/>
      <c r="E1795" s="556"/>
      <c r="F1795" s="337"/>
      <c r="G1795" s="572"/>
    </row>
    <row r="1796" spans="1:7" x14ac:dyDescent="0.2">
      <c r="A1796" s="571"/>
      <c r="B1796" s="572"/>
      <c r="C1796" s="572"/>
      <c r="D1796" s="148"/>
      <c r="E1796" s="556"/>
      <c r="F1796" s="337"/>
      <c r="G1796" s="572"/>
    </row>
    <row r="1797" spans="1:7" x14ac:dyDescent="0.2">
      <c r="A1797" s="571"/>
      <c r="B1797" s="572"/>
      <c r="C1797" s="572"/>
      <c r="D1797" s="148"/>
      <c r="E1797" s="556"/>
      <c r="F1797" s="337"/>
      <c r="G1797" s="572"/>
    </row>
    <row r="1798" spans="1:7" x14ac:dyDescent="0.2">
      <c r="A1798" s="571"/>
      <c r="B1798" s="572"/>
      <c r="C1798" s="572"/>
      <c r="D1798" s="148"/>
      <c r="E1798" s="556"/>
      <c r="F1798" s="337"/>
      <c r="G1798" s="572"/>
    </row>
    <row r="1799" spans="1:7" x14ac:dyDescent="0.2">
      <c r="A1799" s="571"/>
      <c r="B1799" s="572"/>
      <c r="C1799" s="572"/>
      <c r="D1799" s="148"/>
      <c r="E1799" s="556"/>
      <c r="F1799" s="337"/>
      <c r="G1799" s="572"/>
    </row>
    <row r="1800" spans="1:7" x14ac:dyDescent="0.2">
      <c r="A1800" s="571"/>
      <c r="B1800" s="572"/>
      <c r="C1800" s="572"/>
      <c r="D1800" s="148"/>
      <c r="E1800" s="556"/>
      <c r="F1800" s="337"/>
      <c r="G1800" s="572"/>
    </row>
    <row r="1801" spans="1:7" x14ac:dyDescent="0.2">
      <c r="A1801" s="571"/>
      <c r="B1801" s="572"/>
      <c r="C1801" s="572"/>
      <c r="D1801" s="148"/>
      <c r="E1801" s="556"/>
      <c r="F1801" s="337"/>
      <c r="G1801" s="572"/>
    </row>
    <row r="1802" spans="1:7" x14ac:dyDescent="0.2">
      <c r="A1802" s="571"/>
      <c r="B1802" s="572"/>
      <c r="C1802" s="572"/>
      <c r="D1802" s="148"/>
      <c r="E1802" s="556"/>
      <c r="F1802" s="337"/>
      <c r="G1802" s="572"/>
    </row>
    <row r="1803" spans="1:7" x14ac:dyDescent="0.2">
      <c r="A1803" s="571"/>
      <c r="B1803" s="572"/>
      <c r="C1803" s="572"/>
      <c r="D1803" s="148"/>
      <c r="E1803" s="556"/>
      <c r="F1803" s="337"/>
      <c r="G1803" s="572"/>
    </row>
    <row r="1804" spans="1:7" x14ac:dyDescent="0.2">
      <c r="A1804" s="571"/>
      <c r="B1804" s="572"/>
      <c r="C1804" s="572"/>
      <c r="D1804" s="148"/>
      <c r="E1804" s="556"/>
      <c r="F1804" s="337"/>
      <c r="G1804" s="572"/>
    </row>
    <row r="1805" spans="1:7" x14ac:dyDescent="0.2">
      <c r="A1805" s="571"/>
      <c r="B1805" s="572"/>
      <c r="C1805" s="572"/>
      <c r="D1805" s="148"/>
      <c r="E1805" s="556"/>
      <c r="F1805" s="337"/>
      <c r="G1805" s="572"/>
    </row>
    <row r="1806" spans="1:7" x14ac:dyDescent="0.2">
      <c r="A1806" s="571"/>
      <c r="B1806" s="572"/>
      <c r="C1806" s="572"/>
      <c r="D1806" s="148"/>
      <c r="E1806" s="556"/>
      <c r="F1806" s="337"/>
      <c r="G1806" s="572"/>
    </row>
    <row r="1807" spans="1:7" x14ac:dyDescent="0.2">
      <c r="A1807" s="571"/>
      <c r="B1807" s="572"/>
      <c r="C1807" s="572"/>
      <c r="D1807" s="148"/>
      <c r="E1807" s="556"/>
      <c r="F1807" s="337"/>
      <c r="G1807" s="572"/>
    </row>
    <row r="1808" spans="1:7" x14ac:dyDescent="0.2">
      <c r="A1808" s="571"/>
      <c r="B1808" s="572"/>
      <c r="C1808" s="572"/>
      <c r="D1808" s="148"/>
      <c r="E1808" s="556"/>
      <c r="F1808" s="337"/>
      <c r="G1808" s="572"/>
    </row>
    <row r="1809" spans="1:7" x14ac:dyDescent="0.2">
      <c r="A1809" s="571"/>
      <c r="B1809" s="572"/>
      <c r="C1809" s="572"/>
      <c r="D1809" s="148"/>
      <c r="E1809" s="556"/>
      <c r="F1809" s="337"/>
      <c r="G1809" s="572"/>
    </row>
    <row r="1810" spans="1:7" x14ac:dyDescent="0.2">
      <c r="A1810" s="571"/>
      <c r="B1810" s="572"/>
      <c r="C1810" s="572"/>
      <c r="D1810" s="148"/>
      <c r="E1810" s="556"/>
      <c r="F1810" s="337"/>
      <c r="G1810" s="572"/>
    </row>
    <row r="1811" spans="1:7" x14ac:dyDescent="0.2">
      <c r="A1811" s="571"/>
      <c r="B1811" s="572"/>
      <c r="C1811" s="572"/>
      <c r="D1811" s="148"/>
      <c r="E1811" s="556"/>
      <c r="F1811" s="337"/>
      <c r="G1811" s="572"/>
    </row>
    <row r="1812" spans="1:7" x14ac:dyDescent="0.2">
      <c r="A1812" s="571"/>
      <c r="B1812" s="572"/>
      <c r="C1812" s="572"/>
      <c r="D1812" s="148"/>
      <c r="E1812" s="556"/>
      <c r="F1812" s="337"/>
      <c r="G1812" s="572"/>
    </row>
    <row r="1813" spans="1:7" x14ac:dyDescent="0.2">
      <c r="A1813" s="571"/>
      <c r="B1813" s="572"/>
      <c r="C1813" s="572"/>
      <c r="D1813" s="148"/>
      <c r="E1813" s="556"/>
      <c r="F1813" s="337"/>
      <c r="G1813" s="572"/>
    </row>
    <row r="1814" spans="1:7" x14ac:dyDescent="0.2">
      <c r="A1814" s="571"/>
      <c r="B1814" s="572"/>
      <c r="C1814" s="572"/>
      <c r="D1814" s="148"/>
      <c r="E1814" s="556"/>
      <c r="F1814" s="337"/>
      <c r="G1814" s="572"/>
    </row>
    <row r="1815" spans="1:7" x14ac:dyDescent="0.2">
      <c r="A1815" s="571"/>
      <c r="B1815" s="572"/>
      <c r="C1815" s="572"/>
      <c r="D1815" s="148"/>
      <c r="E1815" s="556"/>
      <c r="F1815" s="337"/>
      <c r="G1815" s="572"/>
    </row>
    <row r="1816" spans="1:7" x14ac:dyDescent="0.2">
      <c r="A1816" s="571"/>
      <c r="B1816" s="572"/>
      <c r="C1816" s="572"/>
      <c r="D1816" s="148"/>
      <c r="E1816" s="556"/>
      <c r="F1816" s="337"/>
      <c r="G1816" s="572"/>
    </row>
    <row r="1817" spans="1:7" x14ac:dyDescent="0.2">
      <c r="A1817" s="571"/>
      <c r="B1817" s="572"/>
      <c r="C1817" s="572"/>
      <c r="D1817" s="148"/>
      <c r="E1817" s="556"/>
      <c r="F1817" s="337"/>
      <c r="G1817" s="572"/>
    </row>
    <row r="1818" spans="1:7" x14ac:dyDescent="0.2">
      <c r="A1818" s="571"/>
      <c r="B1818" s="572"/>
      <c r="C1818" s="572"/>
      <c r="D1818" s="148"/>
      <c r="E1818" s="556"/>
      <c r="F1818" s="337"/>
      <c r="G1818" s="572"/>
    </row>
    <row r="1819" spans="1:7" x14ac:dyDescent="0.2">
      <c r="A1819" s="571"/>
      <c r="B1819" s="572"/>
      <c r="C1819" s="572"/>
      <c r="D1819" s="148"/>
      <c r="E1819" s="556"/>
      <c r="F1819" s="337"/>
      <c r="G1819" s="572"/>
    </row>
    <row r="1820" spans="1:7" x14ac:dyDescent="0.2">
      <c r="A1820" s="571"/>
      <c r="B1820" s="572"/>
      <c r="C1820" s="572"/>
      <c r="D1820" s="148"/>
      <c r="E1820" s="556"/>
      <c r="F1820" s="337"/>
      <c r="G1820" s="572"/>
    </row>
    <row r="1821" spans="1:7" x14ac:dyDescent="0.2">
      <c r="A1821" s="571"/>
      <c r="B1821" s="572"/>
      <c r="C1821" s="572"/>
      <c r="D1821" s="148"/>
      <c r="E1821" s="556"/>
      <c r="F1821" s="337"/>
      <c r="G1821" s="572"/>
    </row>
    <row r="1822" spans="1:7" x14ac:dyDescent="0.2">
      <c r="A1822" s="571"/>
      <c r="B1822" s="572"/>
      <c r="C1822" s="572"/>
      <c r="D1822" s="148"/>
      <c r="E1822" s="556"/>
      <c r="F1822" s="337"/>
      <c r="G1822" s="572"/>
    </row>
    <row r="1823" spans="1:7" x14ac:dyDescent="0.2">
      <c r="A1823" s="571"/>
      <c r="B1823" s="572"/>
      <c r="C1823" s="572"/>
      <c r="D1823" s="148"/>
      <c r="E1823" s="556"/>
      <c r="F1823" s="337"/>
      <c r="G1823" s="572"/>
    </row>
    <row r="1824" spans="1:7" x14ac:dyDescent="0.2">
      <c r="A1824" s="571"/>
      <c r="B1824" s="572"/>
      <c r="C1824" s="572"/>
      <c r="D1824" s="148"/>
      <c r="E1824" s="556"/>
      <c r="F1824" s="337"/>
      <c r="G1824" s="572"/>
    </row>
    <row r="1825" spans="1:7" x14ac:dyDescent="0.2">
      <c r="A1825" s="571"/>
      <c r="B1825" s="572"/>
      <c r="C1825" s="572"/>
      <c r="D1825" s="148"/>
      <c r="E1825" s="556"/>
      <c r="F1825" s="337"/>
      <c r="G1825" s="572"/>
    </row>
    <row r="1826" spans="1:7" x14ac:dyDescent="0.2">
      <c r="A1826" s="571"/>
      <c r="B1826" s="572"/>
      <c r="C1826" s="572"/>
      <c r="D1826" s="148"/>
      <c r="E1826" s="556"/>
      <c r="F1826" s="337"/>
      <c r="G1826" s="572"/>
    </row>
    <row r="1827" spans="1:7" x14ac:dyDescent="0.2">
      <c r="A1827" s="571"/>
      <c r="B1827" s="572"/>
      <c r="C1827" s="572"/>
      <c r="D1827" s="148"/>
      <c r="E1827" s="556"/>
      <c r="F1827" s="337"/>
      <c r="G1827" s="572"/>
    </row>
    <row r="1828" spans="1:7" x14ac:dyDescent="0.2">
      <c r="A1828" s="571"/>
      <c r="B1828" s="572"/>
      <c r="C1828" s="572"/>
      <c r="D1828" s="148"/>
      <c r="E1828" s="556"/>
      <c r="F1828" s="337"/>
      <c r="G1828" s="572"/>
    </row>
    <row r="1829" spans="1:7" x14ac:dyDescent="0.2">
      <c r="A1829" s="571"/>
      <c r="B1829" s="572"/>
      <c r="C1829" s="572"/>
      <c r="D1829" s="148"/>
      <c r="E1829" s="556"/>
      <c r="F1829" s="337"/>
      <c r="G1829" s="572"/>
    </row>
    <row r="1830" spans="1:7" x14ac:dyDescent="0.2">
      <c r="A1830" s="571"/>
      <c r="B1830" s="572"/>
      <c r="C1830" s="572"/>
      <c r="D1830" s="148"/>
      <c r="E1830" s="556"/>
      <c r="F1830" s="337"/>
      <c r="G1830" s="572"/>
    </row>
    <row r="1831" spans="1:7" x14ac:dyDescent="0.2">
      <c r="A1831" s="571"/>
      <c r="B1831" s="572"/>
      <c r="C1831" s="572"/>
      <c r="D1831" s="148"/>
      <c r="E1831" s="556"/>
      <c r="F1831" s="337"/>
      <c r="G1831" s="572"/>
    </row>
    <row r="1832" spans="1:7" x14ac:dyDescent="0.2">
      <c r="A1832" s="571"/>
      <c r="B1832" s="572"/>
      <c r="C1832" s="572"/>
      <c r="D1832" s="148"/>
      <c r="E1832" s="556"/>
      <c r="F1832" s="337"/>
      <c r="G1832" s="572"/>
    </row>
    <row r="1833" spans="1:7" x14ac:dyDescent="0.2">
      <c r="A1833" s="571"/>
      <c r="B1833" s="572"/>
      <c r="C1833" s="572"/>
      <c r="D1833" s="148"/>
      <c r="E1833" s="556"/>
      <c r="F1833" s="337"/>
      <c r="G1833" s="572"/>
    </row>
    <row r="1834" spans="1:7" x14ac:dyDescent="0.2">
      <c r="A1834" s="571"/>
      <c r="B1834" s="572"/>
      <c r="C1834" s="572"/>
      <c r="D1834" s="148"/>
      <c r="E1834" s="556"/>
      <c r="F1834" s="337"/>
      <c r="G1834" s="572"/>
    </row>
    <row r="1835" spans="1:7" x14ac:dyDescent="0.2">
      <c r="A1835" s="571"/>
      <c r="B1835" s="572"/>
      <c r="C1835" s="572"/>
      <c r="D1835" s="148"/>
      <c r="E1835" s="556"/>
      <c r="F1835" s="337"/>
      <c r="G1835" s="572"/>
    </row>
    <row r="1836" spans="1:7" x14ac:dyDescent="0.2">
      <c r="A1836" s="571"/>
      <c r="B1836" s="572"/>
      <c r="C1836" s="572"/>
      <c r="D1836" s="148"/>
      <c r="E1836" s="556"/>
      <c r="F1836" s="337"/>
      <c r="G1836" s="572"/>
    </row>
    <row r="1837" spans="1:7" x14ac:dyDescent="0.2">
      <c r="A1837" s="571"/>
      <c r="B1837" s="572"/>
      <c r="C1837" s="572"/>
      <c r="D1837" s="148"/>
      <c r="E1837" s="556"/>
      <c r="F1837" s="337"/>
      <c r="G1837" s="572"/>
    </row>
    <row r="1838" spans="1:7" x14ac:dyDescent="0.2">
      <c r="A1838" s="571"/>
      <c r="B1838" s="572"/>
      <c r="C1838" s="572"/>
      <c r="D1838" s="148"/>
      <c r="E1838" s="556"/>
      <c r="F1838" s="337"/>
      <c r="G1838" s="572"/>
    </row>
    <row r="1839" spans="1:7" x14ac:dyDescent="0.2">
      <c r="A1839" s="571"/>
      <c r="B1839" s="572"/>
      <c r="C1839" s="572"/>
      <c r="D1839" s="148"/>
      <c r="E1839" s="556"/>
      <c r="F1839" s="337"/>
      <c r="G1839" s="572"/>
    </row>
    <row r="1840" spans="1:7" x14ac:dyDescent="0.2">
      <c r="A1840" s="571"/>
      <c r="B1840" s="572"/>
      <c r="C1840" s="572"/>
      <c r="D1840" s="148"/>
      <c r="E1840" s="556"/>
      <c r="F1840" s="337"/>
      <c r="G1840" s="572"/>
    </row>
    <row r="1841" spans="1:7" x14ac:dyDescent="0.2">
      <c r="A1841" s="571"/>
      <c r="B1841" s="572"/>
      <c r="C1841" s="572"/>
      <c r="D1841" s="148"/>
      <c r="E1841" s="556"/>
      <c r="F1841" s="337"/>
      <c r="G1841" s="572"/>
    </row>
    <row r="1842" spans="1:7" x14ac:dyDescent="0.2">
      <c r="A1842" s="571"/>
      <c r="B1842" s="572"/>
      <c r="C1842" s="572"/>
      <c r="D1842" s="148"/>
      <c r="E1842" s="556"/>
      <c r="F1842" s="337"/>
      <c r="G1842" s="572"/>
    </row>
    <row r="1843" spans="1:7" x14ac:dyDescent="0.2">
      <c r="A1843" s="571"/>
      <c r="B1843" s="572"/>
      <c r="C1843" s="572"/>
      <c r="D1843" s="148"/>
      <c r="E1843" s="556"/>
      <c r="F1843" s="337"/>
      <c r="G1843" s="572"/>
    </row>
    <row r="1844" spans="1:7" x14ac:dyDescent="0.2">
      <c r="A1844" s="571"/>
      <c r="B1844" s="572"/>
      <c r="C1844" s="572"/>
      <c r="D1844" s="148"/>
      <c r="E1844" s="556"/>
      <c r="F1844" s="337"/>
      <c r="G1844" s="572"/>
    </row>
    <row r="1845" spans="1:7" x14ac:dyDescent="0.2">
      <c r="A1845" s="571"/>
      <c r="B1845" s="572"/>
      <c r="C1845" s="572"/>
      <c r="D1845" s="148"/>
      <c r="E1845" s="556"/>
      <c r="F1845" s="337"/>
      <c r="G1845" s="572"/>
    </row>
    <row r="1846" spans="1:7" x14ac:dyDescent="0.2">
      <c r="A1846" s="571"/>
      <c r="B1846" s="572"/>
      <c r="C1846" s="572"/>
      <c r="D1846" s="148"/>
      <c r="E1846" s="556"/>
      <c r="F1846" s="337"/>
      <c r="G1846" s="572"/>
    </row>
    <row r="1847" spans="1:7" x14ac:dyDescent="0.2">
      <c r="A1847" s="571"/>
      <c r="B1847" s="572"/>
      <c r="C1847" s="572"/>
      <c r="D1847" s="148"/>
      <c r="E1847" s="556"/>
      <c r="F1847" s="337"/>
      <c r="G1847" s="572"/>
    </row>
    <row r="1848" spans="1:7" x14ac:dyDescent="0.2">
      <c r="A1848" s="571"/>
      <c r="B1848" s="572"/>
      <c r="C1848" s="572"/>
      <c r="D1848" s="148"/>
      <c r="E1848" s="556"/>
      <c r="F1848" s="337"/>
      <c r="G1848" s="572"/>
    </row>
    <row r="1849" spans="1:7" x14ac:dyDescent="0.2">
      <c r="A1849" s="571"/>
      <c r="B1849" s="572"/>
      <c r="C1849" s="572"/>
      <c r="D1849" s="148"/>
      <c r="E1849" s="556"/>
      <c r="F1849" s="337"/>
      <c r="G1849" s="572"/>
    </row>
    <row r="1850" spans="1:7" x14ac:dyDescent="0.2">
      <c r="A1850" s="571"/>
      <c r="B1850" s="572"/>
      <c r="C1850" s="572"/>
      <c r="D1850" s="148"/>
      <c r="E1850" s="556"/>
      <c r="F1850" s="337"/>
      <c r="G1850" s="572"/>
    </row>
    <row r="1851" spans="1:7" x14ac:dyDescent="0.2">
      <c r="A1851" s="571"/>
      <c r="B1851" s="572"/>
      <c r="C1851" s="572"/>
      <c r="D1851" s="148"/>
      <c r="E1851" s="556"/>
      <c r="F1851" s="337"/>
      <c r="G1851" s="572"/>
    </row>
    <row r="1852" spans="1:7" x14ac:dyDescent="0.2">
      <c r="A1852" s="571"/>
      <c r="B1852" s="572"/>
      <c r="C1852" s="572"/>
      <c r="D1852" s="148"/>
      <c r="E1852" s="556"/>
      <c r="F1852" s="337"/>
      <c r="G1852" s="572"/>
    </row>
    <row r="1853" spans="1:7" x14ac:dyDescent="0.2">
      <c r="A1853" s="571"/>
      <c r="B1853" s="572"/>
      <c r="C1853" s="572"/>
      <c r="D1853" s="148"/>
      <c r="E1853" s="556"/>
      <c r="F1853" s="337"/>
      <c r="G1853" s="572"/>
    </row>
    <row r="1854" spans="1:7" x14ac:dyDescent="0.2">
      <c r="A1854" s="571"/>
      <c r="B1854" s="572"/>
      <c r="C1854" s="572"/>
      <c r="D1854" s="148"/>
      <c r="E1854" s="556"/>
      <c r="F1854" s="337"/>
      <c r="G1854" s="572"/>
    </row>
    <row r="1855" spans="1:7" x14ac:dyDescent="0.2">
      <c r="A1855" s="571"/>
      <c r="B1855" s="572"/>
      <c r="C1855" s="572"/>
      <c r="D1855" s="148"/>
      <c r="E1855" s="556"/>
      <c r="F1855" s="337"/>
      <c r="G1855" s="572"/>
    </row>
    <row r="1856" spans="1:7" x14ac:dyDescent="0.2">
      <c r="A1856" s="571"/>
      <c r="B1856" s="572"/>
      <c r="C1856" s="572"/>
      <c r="D1856" s="148"/>
      <c r="E1856" s="556"/>
      <c r="F1856" s="337"/>
      <c r="G1856" s="572"/>
    </row>
    <row r="1857" spans="1:7" x14ac:dyDescent="0.2">
      <c r="A1857" s="571"/>
      <c r="B1857" s="572"/>
      <c r="C1857" s="572"/>
      <c r="D1857" s="148"/>
      <c r="E1857" s="556"/>
      <c r="F1857" s="337"/>
      <c r="G1857" s="572"/>
    </row>
    <row r="1858" spans="1:7" x14ac:dyDescent="0.2">
      <c r="A1858" s="571"/>
      <c r="B1858" s="572"/>
      <c r="C1858" s="572"/>
      <c r="D1858" s="148"/>
      <c r="E1858" s="556"/>
      <c r="F1858" s="337"/>
      <c r="G1858" s="572"/>
    </row>
    <row r="1859" spans="1:7" x14ac:dyDescent="0.2">
      <c r="A1859" s="571"/>
      <c r="B1859" s="572"/>
      <c r="C1859" s="572"/>
      <c r="D1859" s="148"/>
      <c r="E1859" s="556"/>
      <c r="F1859" s="337"/>
      <c r="G1859" s="572"/>
    </row>
    <row r="1860" spans="1:7" x14ac:dyDescent="0.2">
      <c r="A1860" s="571"/>
      <c r="B1860" s="572"/>
      <c r="C1860" s="572"/>
      <c r="D1860" s="148"/>
      <c r="E1860" s="556"/>
      <c r="F1860" s="337"/>
      <c r="G1860" s="572"/>
    </row>
    <row r="1861" spans="1:7" x14ac:dyDescent="0.2">
      <c r="A1861" s="571"/>
      <c r="B1861" s="572"/>
      <c r="C1861" s="572"/>
      <c r="D1861" s="148"/>
      <c r="E1861" s="556"/>
      <c r="F1861" s="337"/>
      <c r="G1861" s="572"/>
    </row>
    <row r="1862" spans="1:7" x14ac:dyDescent="0.2">
      <c r="A1862" s="571"/>
      <c r="B1862" s="572"/>
      <c r="C1862" s="572"/>
      <c r="D1862" s="148"/>
      <c r="E1862" s="556"/>
      <c r="F1862" s="337"/>
      <c r="G1862" s="572"/>
    </row>
    <row r="1863" spans="1:7" x14ac:dyDescent="0.2">
      <c r="A1863" s="571"/>
      <c r="B1863" s="572"/>
      <c r="C1863" s="572"/>
      <c r="D1863" s="148"/>
      <c r="E1863" s="556"/>
      <c r="F1863" s="337"/>
      <c r="G1863" s="572"/>
    </row>
    <row r="1864" spans="1:7" x14ac:dyDescent="0.2">
      <c r="A1864" s="571"/>
      <c r="B1864" s="572"/>
      <c r="C1864" s="572"/>
      <c r="D1864" s="148"/>
      <c r="E1864" s="556"/>
      <c r="F1864" s="337"/>
      <c r="G1864" s="572"/>
    </row>
    <row r="1865" spans="1:7" x14ac:dyDescent="0.2">
      <c r="A1865" s="571"/>
      <c r="B1865" s="572"/>
      <c r="C1865" s="572"/>
      <c r="D1865" s="148"/>
      <c r="E1865" s="556"/>
      <c r="F1865" s="337"/>
      <c r="G1865" s="572"/>
    </row>
    <row r="1866" spans="1:7" x14ac:dyDescent="0.2">
      <c r="A1866" s="571"/>
      <c r="B1866" s="572"/>
      <c r="C1866" s="572"/>
      <c r="D1866" s="148"/>
      <c r="E1866" s="556"/>
      <c r="F1866" s="337"/>
      <c r="G1866" s="572"/>
    </row>
    <row r="1867" spans="1:7" x14ac:dyDescent="0.2">
      <c r="A1867" s="571"/>
      <c r="B1867" s="572"/>
      <c r="C1867" s="572"/>
      <c r="D1867" s="148"/>
      <c r="E1867" s="556"/>
      <c r="F1867" s="337"/>
      <c r="G1867" s="572"/>
    </row>
    <row r="1868" spans="1:7" x14ac:dyDescent="0.2">
      <c r="A1868" s="571"/>
      <c r="B1868" s="572"/>
      <c r="C1868" s="572"/>
      <c r="D1868" s="148"/>
      <c r="E1868" s="556"/>
      <c r="F1868" s="337"/>
      <c r="G1868" s="572"/>
    </row>
    <row r="1869" spans="1:7" x14ac:dyDescent="0.2">
      <c r="A1869" s="571"/>
      <c r="B1869" s="572"/>
      <c r="C1869" s="572"/>
      <c r="D1869" s="148"/>
      <c r="E1869" s="556"/>
      <c r="F1869" s="337"/>
      <c r="G1869" s="572"/>
    </row>
    <row r="1870" spans="1:7" x14ac:dyDescent="0.2">
      <c r="A1870" s="571"/>
      <c r="B1870" s="572"/>
      <c r="C1870" s="572"/>
      <c r="D1870" s="148"/>
      <c r="E1870" s="556"/>
      <c r="F1870" s="337"/>
      <c r="G1870" s="572"/>
    </row>
    <row r="1871" spans="1:7" x14ac:dyDescent="0.2">
      <c r="A1871" s="571"/>
      <c r="B1871" s="572"/>
      <c r="C1871" s="572"/>
      <c r="D1871" s="148"/>
      <c r="E1871" s="556"/>
      <c r="F1871" s="337"/>
      <c r="G1871" s="572"/>
    </row>
    <row r="1872" spans="1:7" x14ac:dyDescent="0.2">
      <c r="A1872" s="571"/>
      <c r="B1872" s="572"/>
      <c r="C1872" s="572"/>
      <c r="D1872" s="148"/>
      <c r="E1872" s="556"/>
      <c r="F1872" s="337"/>
      <c r="G1872" s="572"/>
    </row>
    <row r="1873" spans="1:7" x14ac:dyDescent="0.2">
      <c r="A1873" s="571"/>
      <c r="B1873" s="572"/>
      <c r="C1873" s="572"/>
      <c r="D1873" s="148"/>
      <c r="E1873" s="556"/>
      <c r="F1873" s="337"/>
      <c r="G1873" s="572"/>
    </row>
    <row r="1874" spans="1:7" x14ac:dyDescent="0.2">
      <c r="A1874" s="571"/>
      <c r="B1874" s="572"/>
      <c r="C1874" s="572"/>
      <c r="D1874" s="148"/>
      <c r="E1874" s="556"/>
      <c r="F1874" s="337"/>
      <c r="G1874" s="572"/>
    </row>
    <row r="1875" spans="1:7" x14ac:dyDescent="0.2">
      <c r="A1875" s="571"/>
      <c r="B1875" s="572"/>
      <c r="C1875" s="572"/>
      <c r="D1875" s="148"/>
      <c r="E1875" s="556"/>
      <c r="F1875" s="337"/>
      <c r="G1875" s="572"/>
    </row>
    <row r="1876" spans="1:7" x14ac:dyDescent="0.2">
      <c r="A1876" s="571"/>
      <c r="B1876" s="572"/>
      <c r="C1876" s="572"/>
      <c r="D1876" s="148"/>
      <c r="E1876" s="556"/>
      <c r="F1876" s="337"/>
      <c r="G1876" s="572"/>
    </row>
    <row r="1877" spans="1:7" x14ac:dyDescent="0.2">
      <c r="A1877" s="571"/>
      <c r="B1877" s="572"/>
      <c r="C1877" s="572"/>
      <c r="D1877" s="148"/>
      <c r="E1877" s="556"/>
      <c r="F1877" s="337"/>
      <c r="G1877" s="572"/>
    </row>
    <row r="1878" spans="1:7" x14ac:dyDescent="0.2">
      <c r="A1878" s="571"/>
      <c r="B1878" s="572"/>
      <c r="C1878" s="572"/>
      <c r="D1878" s="148"/>
      <c r="E1878" s="556"/>
      <c r="F1878" s="337"/>
      <c r="G1878" s="572"/>
    </row>
    <row r="1879" spans="1:7" x14ac:dyDescent="0.2">
      <c r="A1879" s="571"/>
      <c r="B1879" s="572"/>
      <c r="C1879" s="572"/>
      <c r="D1879" s="148"/>
      <c r="E1879" s="556"/>
      <c r="F1879" s="337"/>
      <c r="G1879" s="572"/>
    </row>
    <row r="1880" spans="1:7" x14ac:dyDescent="0.2">
      <c r="A1880" s="571"/>
      <c r="B1880" s="572"/>
      <c r="C1880" s="572"/>
      <c r="D1880" s="148"/>
      <c r="E1880" s="556"/>
      <c r="F1880" s="337"/>
      <c r="G1880" s="572"/>
    </row>
    <row r="1881" spans="1:7" x14ac:dyDescent="0.2">
      <c r="A1881" s="571"/>
      <c r="B1881" s="572"/>
      <c r="C1881" s="572"/>
      <c r="D1881" s="148"/>
      <c r="E1881" s="556"/>
      <c r="F1881" s="337"/>
      <c r="G1881" s="572"/>
    </row>
    <row r="1882" spans="1:7" x14ac:dyDescent="0.2">
      <c r="A1882" s="571"/>
      <c r="B1882" s="572"/>
      <c r="C1882" s="572"/>
      <c r="D1882" s="148"/>
      <c r="E1882" s="556"/>
      <c r="F1882" s="337"/>
      <c r="G1882" s="572"/>
    </row>
    <row r="1883" spans="1:7" x14ac:dyDescent="0.2">
      <c r="A1883" s="571"/>
      <c r="B1883" s="572"/>
      <c r="C1883" s="572"/>
      <c r="D1883" s="148"/>
      <c r="E1883" s="556"/>
      <c r="F1883" s="337"/>
      <c r="G1883" s="572"/>
    </row>
    <row r="1884" spans="1:7" x14ac:dyDescent="0.2">
      <c r="A1884" s="571"/>
      <c r="B1884" s="572"/>
      <c r="C1884" s="572"/>
      <c r="D1884" s="148"/>
      <c r="E1884" s="556"/>
      <c r="F1884" s="337"/>
      <c r="G1884" s="572"/>
    </row>
    <row r="1885" spans="1:7" x14ac:dyDescent="0.2">
      <c r="A1885" s="571"/>
      <c r="B1885" s="572"/>
      <c r="C1885" s="572"/>
      <c r="D1885" s="148"/>
      <c r="E1885" s="556"/>
      <c r="F1885" s="337"/>
      <c r="G1885" s="572"/>
    </row>
    <row r="1886" spans="1:7" x14ac:dyDescent="0.2">
      <c r="A1886" s="571"/>
      <c r="B1886" s="572"/>
      <c r="C1886" s="572"/>
      <c r="D1886" s="148"/>
      <c r="E1886" s="556"/>
      <c r="F1886" s="337"/>
      <c r="G1886" s="572"/>
    </row>
    <row r="1887" spans="1:7" x14ac:dyDescent="0.2">
      <c r="A1887" s="571"/>
      <c r="B1887" s="572"/>
      <c r="C1887" s="572"/>
      <c r="D1887" s="148"/>
      <c r="E1887" s="556"/>
      <c r="F1887" s="337"/>
      <c r="G1887" s="572"/>
    </row>
    <row r="1888" spans="1:7" x14ac:dyDescent="0.2">
      <c r="A1888" s="571"/>
      <c r="B1888" s="572"/>
      <c r="C1888" s="572"/>
      <c r="D1888" s="148"/>
      <c r="E1888" s="556"/>
      <c r="F1888" s="337"/>
      <c r="G1888" s="572"/>
    </row>
    <row r="1889" spans="1:7" x14ac:dyDescent="0.2">
      <c r="A1889" s="571"/>
      <c r="B1889" s="572"/>
      <c r="C1889" s="572"/>
      <c r="D1889" s="148"/>
      <c r="E1889" s="556"/>
      <c r="F1889" s="337"/>
      <c r="G1889" s="572"/>
    </row>
    <row r="1890" spans="1:7" x14ac:dyDescent="0.2">
      <c r="A1890" s="571"/>
      <c r="B1890" s="572"/>
      <c r="C1890" s="572"/>
      <c r="D1890" s="148"/>
      <c r="E1890" s="556"/>
      <c r="F1890" s="337"/>
      <c r="G1890" s="572"/>
    </row>
    <row r="1891" spans="1:7" x14ac:dyDescent="0.2">
      <c r="A1891" s="571"/>
      <c r="B1891" s="572"/>
      <c r="C1891" s="572"/>
      <c r="D1891" s="148"/>
      <c r="E1891" s="556"/>
      <c r="F1891" s="337"/>
      <c r="G1891" s="572"/>
    </row>
    <row r="1892" spans="1:7" x14ac:dyDescent="0.2">
      <c r="A1892" s="571"/>
      <c r="B1892" s="572"/>
      <c r="C1892" s="572"/>
      <c r="D1892" s="148"/>
      <c r="E1892" s="556"/>
      <c r="F1892" s="337"/>
      <c r="G1892" s="572"/>
    </row>
    <row r="1893" spans="1:7" x14ac:dyDescent="0.2">
      <c r="A1893" s="571"/>
      <c r="B1893" s="572"/>
      <c r="C1893" s="572"/>
      <c r="D1893" s="148"/>
      <c r="E1893" s="556"/>
      <c r="F1893" s="337"/>
      <c r="G1893" s="572"/>
    </row>
    <row r="1894" spans="1:7" x14ac:dyDescent="0.2">
      <c r="A1894" s="571"/>
      <c r="B1894" s="572"/>
      <c r="C1894" s="572"/>
      <c r="D1894" s="148"/>
      <c r="E1894" s="556"/>
      <c r="F1894" s="337"/>
      <c r="G1894" s="572"/>
    </row>
    <row r="1895" spans="1:7" x14ac:dyDescent="0.2">
      <c r="A1895" s="571"/>
      <c r="B1895" s="572"/>
      <c r="C1895" s="572"/>
      <c r="D1895" s="148"/>
      <c r="E1895" s="556"/>
      <c r="F1895" s="337"/>
      <c r="G1895" s="572"/>
    </row>
    <row r="1896" spans="1:7" x14ac:dyDescent="0.2">
      <c r="A1896" s="571"/>
      <c r="B1896" s="572"/>
      <c r="C1896" s="572"/>
      <c r="D1896" s="148"/>
      <c r="E1896" s="556"/>
      <c r="F1896" s="337"/>
      <c r="G1896" s="572"/>
    </row>
    <row r="1897" spans="1:7" x14ac:dyDescent="0.2">
      <c r="A1897" s="571"/>
      <c r="B1897" s="572"/>
      <c r="C1897" s="572"/>
      <c r="D1897" s="148"/>
      <c r="E1897" s="556"/>
      <c r="F1897" s="337"/>
      <c r="G1897" s="572"/>
    </row>
    <row r="1898" spans="1:7" x14ac:dyDescent="0.2">
      <c r="A1898" s="571"/>
      <c r="B1898" s="572"/>
      <c r="C1898" s="572"/>
      <c r="D1898" s="148"/>
      <c r="E1898" s="556"/>
      <c r="F1898" s="337"/>
      <c r="G1898" s="572"/>
    </row>
    <row r="1899" spans="1:7" x14ac:dyDescent="0.2">
      <c r="A1899" s="571"/>
      <c r="B1899" s="572"/>
      <c r="C1899" s="572"/>
      <c r="D1899" s="148"/>
      <c r="E1899" s="556"/>
      <c r="F1899" s="337"/>
      <c r="G1899" s="572"/>
    </row>
    <row r="1900" spans="1:7" x14ac:dyDescent="0.2">
      <c r="A1900" s="571"/>
      <c r="B1900" s="572"/>
      <c r="C1900" s="572"/>
      <c r="D1900" s="148"/>
      <c r="E1900" s="556"/>
      <c r="F1900" s="337"/>
      <c r="G1900" s="572"/>
    </row>
    <row r="1901" spans="1:7" x14ac:dyDescent="0.2">
      <c r="A1901" s="571"/>
      <c r="B1901" s="572"/>
      <c r="C1901" s="572"/>
      <c r="D1901" s="148"/>
      <c r="E1901" s="556"/>
      <c r="F1901" s="337"/>
      <c r="G1901" s="572"/>
    </row>
    <row r="1902" spans="1:7" x14ac:dyDescent="0.2">
      <c r="A1902" s="571"/>
      <c r="B1902" s="572"/>
      <c r="C1902" s="572"/>
      <c r="D1902" s="148"/>
      <c r="E1902" s="556"/>
      <c r="F1902" s="337"/>
      <c r="G1902" s="572"/>
    </row>
    <row r="1903" spans="1:7" x14ac:dyDescent="0.2">
      <c r="A1903" s="571"/>
      <c r="B1903" s="572"/>
      <c r="C1903" s="572"/>
      <c r="D1903" s="148"/>
      <c r="E1903" s="556"/>
      <c r="F1903" s="337"/>
      <c r="G1903" s="572"/>
    </row>
    <row r="1904" spans="1:7" x14ac:dyDescent="0.2">
      <c r="A1904" s="571"/>
      <c r="B1904" s="572"/>
      <c r="C1904" s="572"/>
      <c r="D1904" s="148"/>
      <c r="E1904" s="556"/>
      <c r="F1904" s="337"/>
      <c r="G1904" s="572"/>
    </row>
    <row r="1905" spans="1:7" x14ac:dyDescent="0.2">
      <c r="A1905" s="571"/>
      <c r="B1905" s="572"/>
      <c r="C1905" s="572"/>
      <c r="D1905" s="148"/>
      <c r="E1905" s="556"/>
      <c r="F1905" s="337"/>
      <c r="G1905" s="572"/>
    </row>
    <row r="1906" spans="1:7" x14ac:dyDescent="0.2">
      <c r="A1906" s="571"/>
      <c r="B1906" s="572"/>
      <c r="C1906" s="572"/>
      <c r="D1906" s="148"/>
      <c r="E1906" s="556"/>
      <c r="F1906" s="337"/>
      <c r="G1906" s="572"/>
    </row>
    <row r="1907" spans="1:7" x14ac:dyDescent="0.2">
      <c r="A1907" s="571"/>
      <c r="B1907" s="572"/>
      <c r="C1907" s="572"/>
      <c r="D1907" s="148"/>
      <c r="E1907" s="556"/>
      <c r="F1907" s="337"/>
      <c r="G1907" s="572"/>
    </row>
    <row r="1908" spans="1:7" x14ac:dyDescent="0.2">
      <c r="A1908" s="571"/>
      <c r="B1908" s="572"/>
      <c r="C1908" s="572"/>
      <c r="D1908" s="148"/>
      <c r="E1908" s="556"/>
      <c r="F1908" s="337"/>
      <c r="G1908" s="572"/>
    </row>
    <row r="1909" spans="1:7" x14ac:dyDescent="0.2">
      <c r="A1909" s="571"/>
      <c r="B1909" s="572"/>
      <c r="C1909" s="572"/>
      <c r="D1909" s="148"/>
      <c r="E1909" s="556"/>
      <c r="F1909" s="337"/>
      <c r="G1909" s="572"/>
    </row>
    <row r="1910" spans="1:7" x14ac:dyDescent="0.2">
      <c r="A1910" s="571"/>
      <c r="B1910" s="572"/>
      <c r="C1910" s="572"/>
      <c r="D1910" s="148"/>
      <c r="E1910" s="556"/>
      <c r="F1910" s="337"/>
      <c r="G1910" s="572"/>
    </row>
    <row r="1911" spans="1:7" x14ac:dyDescent="0.2">
      <c r="A1911" s="571"/>
      <c r="B1911" s="572"/>
      <c r="C1911" s="572"/>
      <c r="D1911" s="148"/>
      <c r="E1911" s="556"/>
      <c r="F1911" s="337"/>
      <c r="G1911" s="572"/>
    </row>
    <row r="1912" spans="1:7" x14ac:dyDescent="0.2">
      <c r="A1912" s="571"/>
      <c r="B1912" s="572"/>
      <c r="C1912" s="572"/>
      <c r="D1912" s="148"/>
      <c r="E1912" s="556"/>
      <c r="F1912" s="337"/>
      <c r="G1912" s="572"/>
    </row>
    <row r="1913" spans="1:7" x14ac:dyDescent="0.2">
      <c r="A1913" s="571"/>
      <c r="B1913" s="572"/>
      <c r="C1913" s="572"/>
      <c r="D1913" s="148"/>
      <c r="E1913" s="556"/>
      <c r="F1913" s="337"/>
      <c r="G1913" s="572"/>
    </row>
    <row r="1914" spans="1:7" x14ac:dyDescent="0.2">
      <c r="A1914" s="571"/>
      <c r="B1914" s="572"/>
      <c r="C1914" s="572"/>
      <c r="D1914" s="148"/>
      <c r="E1914" s="556"/>
      <c r="F1914" s="337"/>
      <c r="G1914" s="572"/>
    </row>
    <row r="1915" spans="1:7" x14ac:dyDescent="0.2">
      <c r="A1915" s="571"/>
      <c r="B1915" s="572"/>
      <c r="C1915" s="572"/>
      <c r="D1915" s="148"/>
      <c r="E1915" s="556"/>
      <c r="F1915" s="337"/>
      <c r="G1915" s="572"/>
    </row>
    <row r="1916" spans="1:7" x14ac:dyDescent="0.2">
      <c r="A1916" s="571"/>
      <c r="B1916" s="572"/>
      <c r="C1916" s="572"/>
      <c r="D1916" s="148"/>
      <c r="E1916" s="556"/>
      <c r="F1916" s="337"/>
      <c r="G1916" s="572"/>
    </row>
    <row r="1917" spans="1:7" x14ac:dyDescent="0.2">
      <c r="A1917" s="571"/>
      <c r="B1917" s="572"/>
      <c r="C1917" s="572"/>
      <c r="D1917" s="148"/>
      <c r="E1917" s="556"/>
      <c r="F1917" s="337"/>
      <c r="G1917" s="572"/>
    </row>
    <row r="1918" spans="1:7" x14ac:dyDescent="0.2">
      <c r="A1918" s="571"/>
      <c r="B1918" s="572"/>
      <c r="C1918" s="572"/>
      <c r="D1918" s="148"/>
      <c r="E1918" s="556"/>
      <c r="F1918" s="337"/>
      <c r="G1918" s="572"/>
    </row>
    <row r="1919" spans="1:7" x14ac:dyDescent="0.2">
      <c r="A1919" s="571"/>
      <c r="B1919" s="572"/>
      <c r="C1919" s="572"/>
      <c r="D1919" s="148"/>
      <c r="E1919" s="556"/>
      <c r="F1919" s="337"/>
      <c r="G1919" s="572"/>
    </row>
    <row r="1920" spans="1:7" x14ac:dyDescent="0.2">
      <c r="A1920" s="571"/>
      <c r="B1920" s="572"/>
      <c r="C1920" s="572"/>
      <c r="D1920" s="148"/>
      <c r="E1920" s="556"/>
      <c r="F1920" s="337"/>
      <c r="G1920" s="572"/>
    </row>
    <row r="1921" spans="1:7" x14ac:dyDescent="0.2">
      <c r="A1921" s="571"/>
      <c r="B1921" s="572"/>
      <c r="C1921" s="572"/>
      <c r="D1921" s="148"/>
      <c r="E1921" s="556"/>
      <c r="F1921" s="337"/>
      <c r="G1921" s="572"/>
    </row>
    <row r="1922" spans="1:7" x14ac:dyDescent="0.2">
      <c r="A1922" s="571"/>
      <c r="B1922" s="572"/>
      <c r="C1922" s="572"/>
      <c r="D1922" s="148"/>
      <c r="E1922" s="556"/>
      <c r="F1922" s="337"/>
      <c r="G1922" s="572"/>
    </row>
    <row r="1923" spans="1:7" x14ac:dyDescent="0.2">
      <c r="A1923" s="571"/>
      <c r="B1923" s="572"/>
      <c r="C1923" s="572"/>
      <c r="D1923" s="148"/>
      <c r="E1923" s="556"/>
      <c r="F1923" s="337"/>
      <c r="G1923" s="572"/>
    </row>
    <row r="1924" spans="1:7" x14ac:dyDescent="0.2">
      <c r="A1924" s="571"/>
      <c r="B1924" s="572"/>
      <c r="C1924" s="572"/>
      <c r="D1924" s="148"/>
      <c r="E1924" s="556"/>
      <c r="F1924" s="337"/>
      <c r="G1924" s="572"/>
    </row>
    <row r="1925" spans="1:7" x14ac:dyDescent="0.2">
      <c r="A1925" s="571"/>
      <c r="B1925" s="572"/>
      <c r="C1925" s="572"/>
      <c r="D1925" s="148"/>
      <c r="E1925" s="556"/>
      <c r="F1925" s="337"/>
      <c r="G1925" s="572"/>
    </row>
    <row r="1926" spans="1:7" x14ac:dyDescent="0.2">
      <c r="A1926" s="571"/>
      <c r="B1926" s="572"/>
      <c r="C1926" s="572"/>
      <c r="D1926" s="148"/>
      <c r="E1926" s="556"/>
      <c r="F1926" s="337"/>
      <c r="G1926" s="572"/>
    </row>
    <row r="1927" spans="1:7" x14ac:dyDescent="0.2">
      <c r="A1927" s="571"/>
      <c r="B1927" s="572"/>
      <c r="C1927" s="572"/>
      <c r="D1927" s="148"/>
      <c r="E1927" s="556"/>
      <c r="F1927" s="337"/>
      <c r="G1927" s="572"/>
    </row>
    <row r="1928" spans="1:7" x14ac:dyDescent="0.2">
      <c r="A1928" s="571"/>
      <c r="B1928" s="572"/>
      <c r="C1928" s="572"/>
      <c r="D1928" s="148"/>
      <c r="E1928" s="556"/>
      <c r="F1928" s="337"/>
      <c r="G1928" s="572"/>
    </row>
    <row r="1929" spans="1:7" x14ac:dyDescent="0.2">
      <c r="A1929" s="571"/>
      <c r="B1929" s="572"/>
      <c r="C1929" s="572"/>
      <c r="D1929" s="148"/>
      <c r="E1929" s="556"/>
      <c r="F1929" s="337"/>
      <c r="G1929" s="572"/>
    </row>
    <row r="1930" spans="1:7" x14ac:dyDescent="0.2">
      <c r="A1930" s="571"/>
      <c r="B1930" s="572"/>
      <c r="C1930" s="572"/>
      <c r="D1930" s="148"/>
      <c r="E1930" s="556"/>
      <c r="F1930" s="337"/>
      <c r="G1930" s="572"/>
    </row>
    <row r="1931" spans="1:7" x14ac:dyDescent="0.2">
      <c r="A1931" s="571"/>
      <c r="B1931" s="572"/>
      <c r="C1931" s="572"/>
      <c r="D1931" s="148"/>
      <c r="E1931" s="556"/>
      <c r="F1931" s="337"/>
      <c r="G1931" s="572"/>
    </row>
    <row r="1932" spans="1:7" x14ac:dyDescent="0.2">
      <c r="A1932" s="571"/>
      <c r="B1932" s="572"/>
      <c r="C1932" s="572"/>
      <c r="D1932" s="148"/>
      <c r="E1932" s="556"/>
      <c r="F1932" s="337"/>
      <c r="G1932" s="572"/>
    </row>
    <row r="1933" spans="1:7" x14ac:dyDescent="0.2">
      <c r="A1933" s="571"/>
      <c r="B1933" s="572"/>
      <c r="C1933" s="572"/>
      <c r="D1933" s="148"/>
      <c r="E1933" s="556"/>
      <c r="F1933" s="337"/>
      <c r="G1933" s="572"/>
    </row>
    <row r="1934" spans="1:7" x14ac:dyDescent="0.2">
      <c r="A1934" s="571"/>
      <c r="B1934" s="572"/>
      <c r="C1934" s="572"/>
      <c r="D1934" s="148"/>
      <c r="E1934" s="556"/>
      <c r="F1934" s="337"/>
      <c r="G1934" s="572"/>
    </row>
    <row r="1935" spans="1:7" x14ac:dyDescent="0.2">
      <c r="A1935" s="571"/>
      <c r="B1935" s="572"/>
      <c r="C1935" s="572"/>
      <c r="D1935" s="148"/>
      <c r="E1935" s="556"/>
      <c r="F1935" s="337"/>
      <c r="G1935" s="572"/>
    </row>
    <row r="1936" spans="1:7" x14ac:dyDescent="0.2">
      <c r="A1936" s="571"/>
      <c r="B1936" s="572"/>
      <c r="C1936" s="572"/>
      <c r="D1936" s="148"/>
      <c r="E1936" s="556"/>
      <c r="F1936" s="337"/>
      <c r="G1936" s="572"/>
    </row>
    <row r="1937" spans="1:7" x14ac:dyDescent="0.2">
      <c r="A1937" s="571"/>
      <c r="B1937" s="572"/>
      <c r="C1937" s="572"/>
      <c r="D1937" s="148"/>
      <c r="E1937" s="556"/>
      <c r="F1937" s="337"/>
      <c r="G1937" s="572"/>
    </row>
    <row r="1938" spans="1:7" x14ac:dyDescent="0.2">
      <c r="A1938" s="571"/>
      <c r="B1938" s="572"/>
      <c r="C1938" s="572"/>
      <c r="D1938" s="148"/>
      <c r="E1938" s="556"/>
      <c r="F1938" s="337"/>
      <c r="G1938" s="572"/>
    </row>
    <row r="1939" spans="1:7" x14ac:dyDescent="0.2">
      <c r="A1939" s="571"/>
      <c r="B1939" s="572"/>
      <c r="C1939" s="572"/>
      <c r="D1939" s="148"/>
      <c r="E1939" s="556"/>
      <c r="F1939" s="337"/>
      <c r="G1939" s="572"/>
    </row>
    <row r="1940" spans="1:7" x14ac:dyDescent="0.2">
      <c r="A1940" s="571"/>
      <c r="B1940" s="572"/>
      <c r="C1940" s="572"/>
      <c r="D1940" s="148"/>
      <c r="E1940" s="556"/>
      <c r="F1940" s="337"/>
      <c r="G1940" s="572"/>
    </row>
    <row r="1941" spans="1:7" x14ac:dyDescent="0.2">
      <c r="A1941" s="571"/>
      <c r="B1941" s="572"/>
      <c r="C1941" s="572"/>
      <c r="D1941" s="148"/>
      <c r="E1941" s="556"/>
      <c r="F1941" s="337"/>
      <c r="G1941" s="572"/>
    </row>
    <row r="1942" spans="1:7" x14ac:dyDescent="0.2">
      <c r="A1942" s="571"/>
      <c r="B1942" s="572"/>
      <c r="C1942" s="572"/>
      <c r="D1942" s="148"/>
      <c r="E1942" s="556"/>
      <c r="F1942" s="337"/>
      <c r="G1942" s="572"/>
    </row>
    <row r="1943" spans="1:7" x14ac:dyDescent="0.2">
      <c r="A1943" s="571"/>
      <c r="B1943" s="572"/>
      <c r="C1943" s="572"/>
      <c r="D1943" s="148"/>
      <c r="E1943" s="556"/>
      <c r="F1943" s="337"/>
      <c r="G1943" s="572"/>
    </row>
    <row r="1944" spans="1:7" x14ac:dyDescent="0.2">
      <c r="A1944" s="571"/>
      <c r="B1944" s="572"/>
      <c r="C1944" s="572"/>
      <c r="D1944" s="148"/>
      <c r="E1944" s="556"/>
      <c r="F1944" s="337"/>
      <c r="G1944" s="572"/>
    </row>
    <row r="1945" spans="1:7" x14ac:dyDescent="0.2">
      <c r="A1945" s="571"/>
      <c r="B1945" s="572"/>
      <c r="C1945" s="572"/>
      <c r="D1945" s="148"/>
      <c r="E1945" s="556"/>
      <c r="F1945" s="337"/>
      <c r="G1945" s="572"/>
    </row>
    <row r="1946" spans="1:7" x14ac:dyDescent="0.2">
      <c r="A1946" s="571"/>
      <c r="B1946" s="572"/>
      <c r="C1946" s="572"/>
      <c r="D1946" s="148"/>
      <c r="E1946" s="556"/>
      <c r="F1946" s="337"/>
      <c r="G1946" s="572"/>
    </row>
    <row r="1947" spans="1:7" x14ac:dyDescent="0.2">
      <c r="A1947" s="571"/>
      <c r="B1947" s="572"/>
      <c r="C1947" s="572"/>
      <c r="D1947" s="148"/>
      <c r="E1947" s="556"/>
      <c r="F1947" s="337"/>
      <c r="G1947" s="572"/>
    </row>
    <row r="1948" spans="1:7" x14ac:dyDescent="0.2">
      <c r="A1948" s="571"/>
      <c r="B1948" s="572"/>
      <c r="C1948" s="572"/>
      <c r="D1948" s="148"/>
      <c r="E1948" s="556"/>
      <c r="F1948" s="337"/>
      <c r="G1948" s="572"/>
    </row>
    <row r="1949" spans="1:7" x14ac:dyDescent="0.2">
      <c r="A1949" s="571"/>
      <c r="B1949" s="572"/>
      <c r="C1949" s="572"/>
      <c r="D1949" s="148"/>
      <c r="E1949" s="556"/>
      <c r="F1949" s="337"/>
      <c r="G1949" s="572"/>
    </row>
    <row r="1950" spans="1:7" x14ac:dyDescent="0.2">
      <c r="A1950" s="571"/>
      <c r="B1950" s="572"/>
      <c r="C1950" s="572"/>
      <c r="D1950" s="148"/>
      <c r="E1950" s="556"/>
      <c r="F1950" s="337"/>
      <c r="G1950" s="572"/>
    </row>
    <row r="1951" spans="1:7" x14ac:dyDescent="0.2">
      <c r="A1951" s="571"/>
      <c r="B1951" s="572"/>
      <c r="C1951" s="572"/>
      <c r="D1951" s="148"/>
      <c r="E1951" s="556"/>
      <c r="F1951" s="337"/>
      <c r="G1951" s="572"/>
    </row>
    <row r="1952" spans="1:7" x14ac:dyDescent="0.2">
      <c r="A1952" s="571"/>
      <c r="B1952" s="572"/>
      <c r="C1952" s="572"/>
      <c r="D1952" s="148"/>
      <c r="E1952" s="556"/>
      <c r="F1952" s="337"/>
      <c r="G1952" s="572"/>
    </row>
    <row r="1953" spans="1:7" x14ac:dyDescent="0.2">
      <c r="A1953" s="571"/>
      <c r="B1953" s="572"/>
      <c r="C1953" s="572"/>
      <c r="D1953" s="148"/>
      <c r="E1953" s="556"/>
      <c r="F1953" s="337"/>
      <c r="G1953" s="572"/>
    </row>
    <row r="1954" spans="1:7" x14ac:dyDescent="0.2">
      <c r="A1954" s="571"/>
      <c r="B1954" s="572"/>
      <c r="C1954" s="572"/>
      <c r="D1954" s="148"/>
      <c r="E1954" s="556"/>
      <c r="F1954" s="337"/>
      <c r="G1954" s="572"/>
    </row>
    <row r="1955" spans="1:7" x14ac:dyDescent="0.2">
      <c r="A1955" s="571"/>
      <c r="B1955" s="572"/>
      <c r="C1955" s="572"/>
      <c r="D1955" s="148"/>
      <c r="E1955" s="556"/>
      <c r="F1955" s="337"/>
      <c r="G1955" s="572"/>
    </row>
    <row r="1956" spans="1:7" x14ac:dyDescent="0.2">
      <c r="A1956" s="571"/>
      <c r="B1956" s="572"/>
      <c r="C1956" s="572"/>
      <c r="D1956" s="148"/>
      <c r="E1956" s="556"/>
      <c r="F1956" s="337"/>
      <c r="G1956" s="572"/>
    </row>
    <row r="1957" spans="1:7" x14ac:dyDescent="0.2">
      <c r="A1957" s="571"/>
      <c r="B1957" s="572"/>
      <c r="C1957" s="572"/>
      <c r="D1957" s="148"/>
      <c r="E1957" s="556"/>
      <c r="F1957" s="337"/>
      <c r="G1957" s="572"/>
    </row>
    <row r="1958" spans="1:7" x14ac:dyDescent="0.2">
      <c r="A1958" s="571"/>
      <c r="B1958" s="572"/>
      <c r="C1958" s="572"/>
      <c r="D1958" s="148"/>
      <c r="E1958" s="556"/>
      <c r="F1958" s="337"/>
      <c r="G1958" s="572"/>
    </row>
    <row r="1959" spans="1:7" x14ac:dyDescent="0.2">
      <c r="A1959" s="571"/>
      <c r="B1959" s="572"/>
      <c r="C1959" s="572"/>
      <c r="D1959" s="148"/>
      <c r="E1959" s="556"/>
      <c r="F1959" s="337"/>
      <c r="G1959" s="572"/>
    </row>
    <row r="1960" spans="1:7" x14ac:dyDescent="0.2">
      <c r="A1960" s="571"/>
      <c r="B1960" s="572"/>
      <c r="C1960" s="572"/>
      <c r="D1960" s="148"/>
      <c r="E1960" s="556"/>
      <c r="F1960" s="337"/>
      <c r="G1960" s="572"/>
    </row>
    <row r="1961" spans="1:7" x14ac:dyDescent="0.2">
      <c r="A1961" s="571"/>
      <c r="B1961" s="572"/>
      <c r="C1961" s="572"/>
      <c r="D1961" s="148"/>
      <c r="E1961" s="556"/>
      <c r="F1961" s="337"/>
      <c r="G1961" s="572"/>
    </row>
    <row r="1962" spans="1:7" x14ac:dyDescent="0.2">
      <c r="A1962" s="571"/>
      <c r="B1962" s="572"/>
      <c r="C1962" s="572"/>
      <c r="D1962" s="148"/>
      <c r="E1962" s="556"/>
      <c r="F1962" s="337"/>
      <c r="G1962" s="572"/>
    </row>
    <row r="1963" spans="1:7" x14ac:dyDescent="0.2">
      <c r="A1963" s="571"/>
      <c r="B1963" s="572"/>
      <c r="C1963" s="572"/>
      <c r="D1963" s="148"/>
      <c r="E1963" s="556"/>
      <c r="F1963" s="337"/>
      <c r="G1963" s="572"/>
    </row>
    <row r="1964" spans="1:7" x14ac:dyDescent="0.2">
      <c r="A1964" s="571"/>
      <c r="B1964" s="572"/>
      <c r="C1964" s="572"/>
      <c r="D1964" s="148"/>
      <c r="E1964" s="556"/>
      <c r="F1964" s="337"/>
      <c r="G1964" s="572"/>
    </row>
    <row r="1965" spans="1:7" x14ac:dyDescent="0.2">
      <c r="A1965" s="571"/>
      <c r="B1965" s="572"/>
      <c r="C1965" s="572"/>
      <c r="D1965" s="148"/>
      <c r="E1965" s="556"/>
      <c r="F1965" s="337"/>
      <c r="G1965" s="572"/>
    </row>
    <row r="1966" spans="1:7" x14ac:dyDescent="0.2">
      <c r="A1966" s="571"/>
      <c r="B1966" s="572"/>
      <c r="C1966" s="572"/>
      <c r="D1966" s="148"/>
      <c r="E1966" s="556"/>
      <c r="F1966" s="337"/>
      <c r="G1966" s="572"/>
    </row>
    <row r="1967" spans="1:7" x14ac:dyDescent="0.2">
      <c r="A1967" s="571"/>
      <c r="B1967" s="572"/>
      <c r="C1967" s="572"/>
      <c r="D1967" s="148"/>
      <c r="E1967" s="556"/>
      <c r="F1967" s="337"/>
      <c r="G1967" s="572"/>
    </row>
    <row r="1968" spans="1:7" x14ac:dyDescent="0.2">
      <c r="A1968" s="571"/>
      <c r="B1968" s="572"/>
      <c r="C1968" s="572"/>
      <c r="D1968" s="148"/>
      <c r="E1968" s="556"/>
      <c r="F1968" s="337"/>
      <c r="G1968" s="572"/>
    </row>
    <row r="1969" spans="1:7" x14ac:dyDescent="0.2">
      <c r="A1969" s="571"/>
      <c r="B1969" s="572"/>
      <c r="C1969" s="572"/>
      <c r="D1969" s="148"/>
      <c r="E1969" s="556"/>
      <c r="F1969" s="337"/>
      <c r="G1969" s="572"/>
    </row>
    <row r="1970" spans="1:7" x14ac:dyDescent="0.2">
      <c r="A1970" s="571"/>
      <c r="B1970" s="572"/>
      <c r="C1970" s="572"/>
      <c r="D1970" s="148"/>
      <c r="E1970" s="556"/>
      <c r="F1970" s="337"/>
      <c r="G1970" s="572"/>
    </row>
    <row r="1971" spans="1:7" x14ac:dyDescent="0.2">
      <c r="A1971" s="571"/>
      <c r="B1971" s="572"/>
      <c r="C1971" s="572"/>
      <c r="D1971" s="148"/>
      <c r="E1971" s="556"/>
      <c r="F1971" s="337"/>
      <c r="G1971" s="572"/>
    </row>
    <row r="1972" spans="1:7" x14ac:dyDescent="0.2">
      <c r="A1972" s="571"/>
      <c r="B1972" s="572"/>
      <c r="C1972" s="572"/>
      <c r="D1972" s="148"/>
      <c r="E1972" s="556"/>
      <c r="F1972" s="337"/>
      <c r="G1972" s="572"/>
    </row>
    <row r="1973" spans="1:7" x14ac:dyDescent="0.2">
      <c r="A1973" s="571"/>
      <c r="B1973" s="572"/>
      <c r="C1973" s="572"/>
      <c r="D1973" s="148"/>
      <c r="E1973" s="556"/>
      <c r="F1973" s="337"/>
      <c r="G1973" s="572"/>
    </row>
    <row r="1974" spans="1:7" x14ac:dyDescent="0.2">
      <c r="A1974" s="571"/>
      <c r="B1974" s="572"/>
      <c r="C1974" s="572"/>
      <c r="D1974" s="148"/>
      <c r="E1974" s="556"/>
      <c r="F1974" s="337"/>
      <c r="G1974" s="572"/>
    </row>
    <row r="1975" spans="1:7" x14ac:dyDescent="0.2">
      <c r="A1975" s="571"/>
      <c r="B1975" s="572"/>
      <c r="C1975" s="572"/>
      <c r="D1975" s="148"/>
      <c r="E1975" s="556"/>
      <c r="F1975" s="337"/>
      <c r="G1975" s="572"/>
    </row>
    <row r="1976" spans="1:7" x14ac:dyDescent="0.2">
      <c r="A1976" s="571"/>
      <c r="B1976" s="572"/>
      <c r="C1976" s="572"/>
      <c r="D1976" s="148"/>
      <c r="E1976" s="556"/>
      <c r="F1976" s="337"/>
      <c r="G1976" s="572"/>
    </row>
    <row r="1977" spans="1:7" x14ac:dyDescent="0.2">
      <c r="A1977" s="571"/>
      <c r="B1977" s="572"/>
      <c r="C1977" s="572"/>
      <c r="D1977" s="148"/>
      <c r="E1977" s="556"/>
      <c r="F1977" s="337"/>
      <c r="G1977" s="572"/>
    </row>
    <row r="1978" spans="1:7" x14ac:dyDescent="0.2">
      <c r="A1978" s="571"/>
      <c r="B1978" s="572"/>
      <c r="C1978" s="572"/>
      <c r="D1978" s="148"/>
      <c r="E1978" s="556"/>
      <c r="F1978" s="337"/>
      <c r="G1978" s="572"/>
    </row>
    <row r="1979" spans="1:7" x14ac:dyDescent="0.2">
      <c r="A1979" s="571"/>
      <c r="B1979" s="572"/>
      <c r="C1979" s="572"/>
      <c r="D1979" s="148"/>
      <c r="E1979" s="556"/>
      <c r="F1979" s="337"/>
      <c r="G1979" s="572"/>
    </row>
    <row r="1980" spans="1:7" x14ac:dyDescent="0.2">
      <c r="A1980" s="571"/>
      <c r="B1980" s="572"/>
      <c r="C1980" s="572"/>
      <c r="D1980" s="148"/>
      <c r="E1980" s="556"/>
      <c r="F1980" s="337"/>
      <c r="G1980" s="572"/>
    </row>
    <row r="1981" spans="1:7" x14ac:dyDescent="0.2">
      <c r="A1981" s="571"/>
      <c r="B1981" s="572"/>
      <c r="C1981" s="572"/>
      <c r="D1981" s="148"/>
      <c r="E1981" s="556"/>
      <c r="F1981" s="337"/>
      <c r="G1981" s="572"/>
    </row>
    <row r="1982" spans="1:7" x14ac:dyDescent="0.2">
      <c r="A1982" s="571"/>
      <c r="B1982" s="572"/>
      <c r="C1982" s="572"/>
      <c r="D1982" s="148"/>
      <c r="E1982" s="556"/>
      <c r="F1982" s="337"/>
      <c r="G1982" s="572"/>
    </row>
    <row r="1983" spans="1:7" x14ac:dyDescent="0.2">
      <c r="A1983" s="571"/>
      <c r="B1983" s="572"/>
      <c r="C1983" s="572"/>
      <c r="D1983" s="148"/>
      <c r="E1983" s="556"/>
      <c r="F1983" s="337"/>
      <c r="G1983" s="572"/>
    </row>
    <row r="1984" spans="1:7" x14ac:dyDescent="0.2">
      <c r="A1984" s="571"/>
      <c r="B1984" s="572"/>
      <c r="C1984" s="572"/>
      <c r="D1984" s="148"/>
      <c r="E1984" s="556"/>
      <c r="F1984" s="337"/>
      <c r="G1984" s="572"/>
    </row>
    <row r="1985" spans="1:7" x14ac:dyDescent="0.2">
      <c r="A1985" s="571"/>
      <c r="B1985" s="572"/>
      <c r="C1985" s="572"/>
      <c r="D1985" s="148"/>
      <c r="E1985" s="556"/>
      <c r="F1985" s="337"/>
      <c r="G1985" s="572"/>
    </row>
    <row r="1986" spans="1:7" x14ac:dyDescent="0.2">
      <c r="A1986" s="571"/>
      <c r="B1986" s="572"/>
      <c r="C1986" s="572"/>
      <c r="D1986" s="148"/>
      <c r="E1986" s="556"/>
      <c r="F1986" s="337"/>
      <c r="G1986" s="572"/>
    </row>
    <row r="1987" spans="1:7" x14ac:dyDescent="0.2">
      <c r="A1987" s="571"/>
      <c r="B1987" s="572"/>
      <c r="C1987" s="572"/>
      <c r="D1987" s="148"/>
      <c r="E1987" s="556"/>
      <c r="F1987" s="337"/>
      <c r="G1987" s="572"/>
    </row>
    <row r="1988" spans="1:7" x14ac:dyDescent="0.2">
      <c r="A1988" s="571"/>
      <c r="B1988" s="572"/>
      <c r="C1988" s="572"/>
      <c r="D1988" s="148"/>
      <c r="E1988" s="556"/>
      <c r="F1988" s="337"/>
      <c r="G1988" s="572"/>
    </row>
    <row r="1989" spans="1:7" x14ac:dyDescent="0.2">
      <c r="A1989" s="571"/>
      <c r="B1989" s="572"/>
      <c r="C1989" s="572"/>
      <c r="D1989" s="148"/>
      <c r="E1989" s="556"/>
      <c r="F1989" s="337"/>
      <c r="G1989" s="572"/>
    </row>
    <row r="1990" spans="1:7" x14ac:dyDescent="0.2">
      <c r="A1990" s="571"/>
      <c r="B1990" s="572"/>
      <c r="C1990" s="572"/>
      <c r="D1990" s="148"/>
      <c r="E1990" s="556"/>
      <c r="F1990" s="337"/>
      <c r="G1990" s="572"/>
    </row>
    <row r="1991" spans="1:7" x14ac:dyDescent="0.2">
      <c r="A1991" s="571"/>
      <c r="B1991" s="572"/>
      <c r="C1991" s="572"/>
      <c r="D1991" s="148"/>
      <c r="E1991" s="556"/>
      <c r="F1991" s="337"/>
      <c r="G1991" s="572"/>
    </row>
    <row r="1992" spans="1:7" x14ac:dyDescent="0.2">
      <c r="A1992" s="571"/>
      <c r="B1992" s="572"/>
      <c r="C1992" s="572"/>
      <c r="D1992" s="148"/>
      <c r="E1992" s="556"/>
      <c r="F1992" s="337"/>
      <c r="G1992" s="572"/>
    </row>
    <row r="1993" spans="1:7" x14ac:dyDescent="0.2">
      <c r="A1993" s="571"/>
      <c r="B1993" s="572"/>
      <c r="C1993" s="572"/>
      <c r="D1993" s="148"/>
      <c r="E1993" s="556"/>
      <c r="F1993" s="337"/>
      <c r="G1993" s="572"/>
    </row>
    <row r="1994" spans="1:7" x14ac:dyDescent="0.2">
      <c r="A1994" s="571"/>
      <c r="B1994" s="572"/>
      <c r="C1994" s="572"/>
      <c r="D1994" s="148"/>
      <c r="E1994" s="556"/>
      <c r="F1994" s="337"/>
      <c r="G1994" s="572"/>
    </row>
    <row r="1995" spans="1:7" x14ac:dyDescent="0.2">
      <c r="A1995" s="571"/>
      <c r="B1995" s="572"/>
      <c r="C1995" s="572"/>
      <c r="D1995" s="148"/>
      <c r="E1995" s="556"/>
      <c r="F1995" s="337"/>
      <c r="G1995" s="572"/>
    </row>
    <row r="1996" spans="1:7" x14ac:dyDescent="0.2">
      <c r="A1996" s="571"/>
      <c r="B1996" s="572"/>
      <c r="C1996" s="572"/>
      <c r="D1996" s="148"/>
      <c r="E1996" s="556"/>
      <c r="F1996" s="337"/>
      <c r="G1996" s="572"/>
    </row>
    <row r="1997" spans="1:7" x14ac:dyDescent="0.2">
      <c r="A1997" s="571"/>
      <c r="B1997" s="572"/>
      <c r="C1997" s="572"/>
      <c r="D1997" s="148"/>
      <c r="E1997" s="556"/>
      <c r="F1997" s="337"/>
      <c r="G1997" s="572"/>
    </row>
    <row r="1998" spans="1:7" x14ac:dyDescent="0.2">
      <c r="A1998" s="571"/>
      <c r="B1998" s="572"/>
      <c r="C1998" s="572"/>
      <c r="D1998" s="148"/>
      <c r="E1998" s="556"/>
      <c r="F1998" s="337"/>
      <c r="G1998" s="572"/>
    </row>
    <row r="1999" spans="1:7" x14ac:dyDescent="0.2">
      <c r="A1999" s="571"/>
      <c r="B1999" s="572"/>
      <c r="C1999" s="572"/>
      <c r="D1999" s="148"/>
      <c r="E1999" s="556"/>
      <c r="F1999" s="337"/>
      <c r="G1999" s="572"/>
    </row>
    <row r="2000" spans="1:7" x14ac:dyDescent="0.2">
      <c r="A2000" s="571"/>
      <c r="B2000" s="572"/>
      <c r="C2000" s="572"/>
      <c r="D2000" s="148"/>
      <c r="E2000" s="556"/>
      <c r="F2000" s="337"/>
      <c r="G2000" s="572"/>
    </row>
    <row r="2001" spans="1:7" x14ac:dyDescent="0.2">
      <c r="A2001" s="571"/>
      <c r="B2001" s="572"/>
      <c r="C2001" s="572"/>
      <c r="D2001" s="148"/>
      <c r="E2001" s="556"/>
      <c r="F2001" s="337"/>
      <c r="G2001" s="572"/>
    </row>
    <row r="2002" spans="1:7" x14ac:dyDescent="0.2">
      <c r="A2002" s="571"/>
      <c r="B2002" s="572"/>
      <c r="C2002" s="572"/>
      <c r="D2002" s="148"/>
      <c r="E2002" s="556"/>
      <c r="F2002" s="337"/>
      <c r="G2002" s="572"/>
    </row>
    <row r="2003" spans="1:7" x14ac:dyDescent="0.2">
      <c r="A2003" s="571"/>
      <c r="B2003" s="572"/>
      <c r="C2003" s="572"/>
      <c r="D2003" s="148"/>
      <c r="E2003" s="556"/>
      <c r="F2003" s="337"/>
      <c r="G2003" s="572"/>
    </row>
    <row r="2004" spans="1:7" x14ac:dyDescent="0.2">
      <c r="A2004" s="571"/>
      <c r="B2004" s="572"/>
      <c r="C2004" s="572"/>
      <c r="D2004" s="148"/>
      <c r="E2004" s="556"/>
      <c r="F2004" s="337"/>
      <c r="G2004" s="572"/>
    </row>
    <row r="2005" spans="1:7" x14ac:dyDescent="0.2">
      <c r="A2005" s="571"/>
      <c r="B2005" s="572"/>
      <c r="C2005" s="572"/>
      <c r="D2005" s="148"/>
      <c r="E2005" s="556"/>
      <c r="F2005" s="337"/>
      <c r="G2005" s="572"/>
    </row>
    <row r="2006" spans="1:7" x14ac:dyDescent="0.2">
      <c r="A2006" s="571"/>
      <c r="B2006" s="572"/>
      <c r="C2006" s="572"/>
      <c r="D2006" s="148"/>
      <c r="E2006" s="556"/>
      <c r="F2006" s="337"/>
      <c r="G2006" s="572"/>
    </row>
    <row r="2007" spans="1:7" x14ac:dyDescent="0.2">
      <c r="A2007" s="571"/>
      <c r="B2007" s="572"/>
      <c r="C2007" s="572"/>
      <c r="D2007" s="148"/>
      <c r="E2007" s="556"/>
      <c r="F2007" s="337"/>
      <c r="G2007" s="572"/>
    </row>
    <row r="2008" spans="1:7" x14ac:dyDescent="0.2">
      <c r="A2008" s="571"/>
      <c r="B2008" s="572"/>
      <c r="C2008" s="572"/>
      <c r="D2008" s="148"/>
      <c r="E2008" s="556"/>
      <c r="F2008" s="337"/>
      <c r="G2008" s="572"/>
    </row>
    <row r="2009" spans="1:7" x14ac:dyDescent="0.2">
      <c r="A2009" s="571"/>
      <c r="B2009" s="572"/>
      <c r="C2009" s="572"/>
      <c r="D2009" s="148"/>
      <c r="E2009" s="556"/>
      <c r="F2009" s="337"/>
      <c r="G2009" s="572"/>
    </row>
  </sheetData>
  <autoFilter ref="A30:F1180">
    <sortState ref="A31:F103">
      <sortCondition ref="A98"/>
    </sortState>
  </autoFilter>
  <sortState ref="A4:B27">
    <sortCondition ref="A16"/>
  </sortState>
  <mergeCells count="2">
    <mergeCell ref="A3:B3"/>
    <mergeCell ref="A1:F1"/>
  </mergeCells>
  <phoneticPr fontId="0" type="noConversion"/>
  <pageMargins left="0.75" right="0.75" top="1" bottom="1" header="0.5" footer="0.5"/>
  <pageSetup scale="85" orientation="landscape" verticalDpi="300" r:id="rId1"/>
  <headerFooter alignWithMargins="0"/>
  <rowBreaks count="1" manualBreakCount="1">
    <brk id="29"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
  <sheetViews>
    <sheetView topLeftCell="A3" workbookViewId="0">
      <selection activeCell="D22" sqref="D22"/>
    </sheetView>
  </sheetViews>
  <sheetFormatPr defaultRowHeight="12.75" x14ac:dyDescent="0.2"/>
  <cols>
    <col min="1" max="1" width="13.42578125" customWidth="1"/>
    <col min="2" max="2" width="14.85546875" customWidth="1"/>
    <col min="13" max="13" width="20.28515625" customWidth="1"/>
  </cols>
  <sheetData>
    <row r="1" spans="1:13" ht="18.75" thickBot="1" x14ac:dyDescent="0.3">
      <c r="A1" s="656"/>
      <c r="B1" s="656"/>
      <c r="C1" s="656"/>
      <c r="D1" s="656"/>
      <c r="E1" s="656"/>
      <c r="F1" s="656"/>
      <c r="G1" s="656"/>
      <c r="H1" s="656"/>
      <c r="I1" s="656"/>
      <c r="J1" s="656"/>
      <c r="K1" s="656"/>
      <c r="L1" s="657"/>
    </row>
    <row r="2" spans="1:13" ht="16.5" thickBot="1" x14ac:dyDescent="0.3">
      <c r="A2" s="332"/>
      <c r="B2" s="316"/>
      <c r="C2" s="658" t="s">
        <v>624</v>
      </c>
      <c r="D2" s="659"/>
      <c r="E2" s="659"/>
      <c r="F2" s="659"/>
      <c r="G2" s="659"/>
      <c r="H2" s="659"/>
      <c r="I2" s="659"/>
      <c r="J2" s="659"/>
      <c r="K2" s="659"/>
      <c r="L2" s="660"/>
    </row>
    <row r="3" spans="1:13" ht="16.5" thickBot="1" x14ac:dyDescent="0.3">
      <c r="A3" s="118" t="s">
        <v>14</v>
      </c>
      <c r="B3" s="118" t="s">
        <v>625</v>
      </c>
      <c r="C3" s="3">
        <v>1</v>
      </c>
      <c r="D3" s="4">
        <v>2</v>
      </c>
      <c r="E3" s="4">
        <v>3</v>
      </c>
      <c r="F3" s="4" t="s">
        <v>626</v>
      </c>
      <c r="G3" s="4">
        <v>4</v>
      </c>
      <c r="H3" s="4">
        <v>5</v>
      </c>
      <c r="I3" s="4">
        <v>6</v>
      </c>
      <c r="J3" s="4">
        <v>7</v>
      </c>
      <c r="K3" s="4">
        <v>8</v>
      </c>
      <c r="L3" s="5">
        <v>9</v>
      </c>
    </row>
    <row r="4" spans="1:13" ht="13.5" thickBot="1" x14ac:dyDescent="0.25">
      <c r="A4" s="317">
        <v>1</v>
      </c>
      <c r="B4" s="67" t="str">
        <f>Cobb!$G$2</f>
        <v>Alaska</v>
      </c>
      <c r="C4" s="122" t="s">
        <v>350</v>
      </c>
      <c r="D4" s="122" t="s">
        <v>350</v>
      </c>
      <c r="E4" s="122" t="s">
        <v>350</v>
      </c>
      <c r="F4" s="161" t="s">
        <v>2133</v>
      </c>
      <c r="G4" s="122" t="s">
        <v>350</v>
      </c>
      <c r="H4" s="270" t="s">
        <v>568</v>
      </c>
      <c r="I4" s="270" t="s">
        <v>970</v>
      </c>
      <c r="J4" s="122" t="s">
        <v>350</v>
      </c>
      <c r="K4" s="122" t="s">
        <v>350</v>
      </c>
      <c r="L4" s="122" t="s">
        <v>350</v>
      </c>
    </row>
    <row r="5" spans="1:13" ht="13.5" thickBot="1" x14ac:dyDescent="0.25">
      <c r="A5" s="317">
        <v>2</v>
      </c>
      <c r="B5" s="68" t="str">
        <f>Mays!$A$2</f>
        <v>Aspen</v>
      </c>
      <c r="C5" s="270" t="s">
        <v>1267</v>
      </c>
      <c r="D5" s="122" t="s">
        <v>109</v>
      </c>
      <c r="E5" s="270" t="s">
        <v>1267</v>
      </c>
      <c r="F5" s="161"/>
      <c r="G5" s="122" t="s">
        <v>109</v>
      </c>
      <c r="H5" s="270" t="s">
        <v>867</v>
      </c>
      <c r="I5" s="122" t="s">
        <v>109</v>
      </c>
      <c r="J5" s="122" t="s">
        <v>109</v>
      </c>
      <c r="K5" s="122" t="s">
        <v>109</v>
      </c>
      <c r="L5" s="122" t="s">
        <v>109</v>
      </c>
    </row>
    <row r="6" spans="1:13" ht="13.5" thickBot="1" x14ac:dyDescent="0.25">
      <c r="A6" s="317">
        <v>3</v>
      </c>
      <c r="B6" s="68" t="str">
        <f>Cobb!$AE$2</f>
        <v>Chicago</v>
      </c>
      <c r="C6" s="122" t="s">
        <v>1881</v>
      </c>
      <c r="D6" s="270" t="s">
        <v>1267</v>
      </c>
      <c r="E6" s="122" t="s">
        <v>1881</v>
      </c>
      <c r="F6" s="233"/>
      <c r="G6" s="270" t="s">
        <v>871</v>
      </c>
      <c r="H6" s="270" t="s">
        <v>233</v>
      </c>
      <c r="I6" s="122" t="s">
        <v>1881</v>
      </c>
      <c r="J6" s="122" t="s">
        <v>1881</v>
      </c>
      <c r="K6" s="122" t="s">
        <v>1881</v>
      </c>
      <c r="L6" s="122" t="s">
        <v>1881</v>
      </c>
    </row>
    <row r="7" spans="1:13" ht="13.5" thickBot="1" x14ac:dyDescent="0.25">
      <c r="A7" s="317">
        <v>4</v>
      </c>
      <c r="B7" s="68" t="str">
        <f>Aaron!$Y$2</f>
        <v>Columbus</v>
      </c>
      <c r="C7" s="270" t="s">
        <v>1486</v>
      </c>
      <c r="D7" s="161" t="s">
        <v>1267</v>
      </c>
      <c r="E7" s="270" t="s">
        <v>867</v>
      </c>
      <c r="F7" s="339"/>
      <c r="G7" s="270" t="s">
        <v>1486</v>
      </c>
      <c r="H7" s="270" t="s">
        <v>1881</v>
      </c>
      <c r="I7" s="161" t="s">
        <v>1267</v>
      </c>
      <c r="J7" s="161" t="s">
        <v>1267</v>
      </c>
      <c r="K7" s="161" t="s">
        <v>1267</v>
      </c>
      <c r="L7" s="161" t="s">
        <v>1267</v>
      </c>
    </row>
    <row r="8" spans="1:13" ht="13.5" thickBot="1" x14ac:dyDescent="0.25">
      <c r="A8" s="317">
        <v>5</v>
      </c>
      <c r="B8" s="68" t="str">
        <f>Aaron!$G$2</f>
        <v>Exeter</v>
      </c>
      <c r="C8" s="122" t="s">
        <v>55</v>
      </c>
      <c r="D8" s="122" t="s">
        <v>55</v>
      </c>
      <c r="E8" s="122" t="s">
        <v>55</v>
      </c>
      <c r="F8" s="161"/>
      <c r="G8" s="270" t="s">
        <v>869</v>
      </c>
      <c r="H8" s="122" t="s">
        <v>55</v>
      </c>
      <c r="I8" s="122" t="s">
        <v>55</v>
      </c>
      <c r="J8" s="122" t="s">
        <v>55</v>
      </c>
      <c r="K8" s="122" t="s">
        <v>55</v>
      </c>
      <c r="L8" s="122" t="s">
        <v>55</v>
      </c>
    </row>
    <row r="9" spans="1:13" ht="13.5" thickBot="1" x14ac:dyDescent="0.25">
      <c r="A9" s="317">
        <v>6</v>
      </c>
      <c r="B9" s="68" t="str">
        <f>Ruth!$G$2</f>
        <v>Gotham City</v>
      </c>
      <c r="C9" s="122" t="s">
        <v>866</v>
      </c>
      <c r="D9" s="122" t="s">
        <v>866</v>
      </c>
      <c r="E9" s="122" t="s">
        <v>866</v>
      </c>
      <c r="F9" s="161"/>
      <c r="G9" s="122" t="s">
        <v>866</v>
      </c>
      <c r="H9" s="122" t="s">
        <v>866</v>
      </c>
      <c r="I9" s="122" t="s">
        <v>866</v>
      </c>
      <c r="J9" s="122" t="s">
        <v>866</v>
      </c>
      <c r="K9" s="122" t="s">
        <v>866</v>
      </c>
      <c r="L9" s="122" t="s">
        <v>866</v>
      </c>
    </row>
    <row r="10" spans="1:13" ht="13.5" thickBot="1" x14ac:dyDescent="0.25">
      <c r="A10" s="317">
        <v>7</v>
      </c>
      <c r="B10" s="236" t="str">
        <f>Cobb!$A$2</f>
        <v>Greenville</v>
      </c>
      <c r="C10" s="270" t="s">
        <v>109</v>
      </c>
      <c r="D10" s="270" t="s">
        <v>872</v>
      </c>
      <c r="E10" s="270" t="s">
        <v>109</v>
      </c>
      <c r="F10" s="161"/>
      <c r="G10" s="270" t="s">
        <v>109</v>
      </c>
      <c r="H10" s="569" t="s">
        <v>867</v>
      </c>
      <c r="I10" s="122" t="s">
        <v>867</v>
      </c>
      <c r="J10" s="122" t="s">
        <v>867</v>
      </c>
      <c r="K10" s="122" t="s">
        <v>867</v>
      </c>
      <c r="L10" s="270" t="s">
        <v>1292</v>
      </c>
    </row>
    <row r="11" spans="1:13" ht="13.5" thickBot="1" x14ac:dyDescent="0.25">
      <c r="A11" s="317">
        <v>8</v>
      </c>
      <c r="B11" s="236" t="str">
        <f>Ruth!$M$2</f>
        <v>Hoboken</v>
      </c>
      <c r="C11" s="331" t="s">
        <v>425</v>
      </c>
      <c r="D11" s="331" t="s">
        <v>425</v>
      </c>
      <c r="E11" s="331" t="s">
        <v>425</v>
      </c>
      <c r="F11" s="161"/>
      <c r="G11" s="331" t="s">
        <v>425</v>
      </c>
      <c r="H11" s="270" t="s">
        <v>233</v>
      </c>
      <c r="I11" s="331" t="s">
        <v>425</v>
      </c>
      <c r="J11" s="331" t="s">
        <v>425</v>
      </c>
      <c r="K11" s="331" t="s">
        <v>425</v>
      </c>
      <c r="L11" s="331" t="s">
        <v>425</v>
      </c>
    </row>
    <row r="12" spans="1:13" ht="13.5" thickBot="1" x14ac:dyDescent="0.25">
      <c r="A12" s="317">
        <v>9</v>
      </c>
      <c r="B12" s="236" t="str">
        <f>Mays!$Y$2</f>
        <v>Los Angeles</v>
      </c>
      <c r="C12" s="122" t="s">
        <v>868</v>
      </c>
      <c r="D12" s="270" t="s">
        <v>362</v>
      </c>
      <c r="E12" s="122" t="s">
        <v>868</v>
      </c>
      <c r="F12" s="161"/>
      <c r="G12" s="122" t="s">
        <v>868</v>
      </c>
      <c r="H12" s="122" t="s">
        <v>868</v>
      </c>
      <c r="I12" s="122" t="s">
        <v>868</v>
      </c>
      <c r="J12" s="122" t="s">
        <v>868</v>
      </c>
      <c r="K12" s="122" t="s">
        <v>868</v>
      </c>
      <c r="L12" s="122" t="s">
        <v>868</v>
      </c>
      <c r="M12" s="297"/>
    </row>
    <row r="13" spans="1:13" ht="13.5" thickBot="1" x14ac:dyDescent="0.25">
      <c r="A13" s="317">
        <v>10</v>
      </c>
      <c r="B13" s="68" t="str">
        <f>Cobb!$M$2</f>
        <v>Mansfield</v>
      </c>
      <c r="C13" s="122" t="s">
        <v>362</v>
      </c>
      <c r="D13" s="122" t="s">
        <v>362</v>
      </c>
      <c r="E13" s="122" t="s">
        <v>362</v>
      </c>
      <c r="F13" s="161"/>
      <c r="G13" s="122" t="s">
        <v>362</v>
      </c>
      <c r="H13" s="122" t="s">
        <v>362</v>
      </c>
      <c r="I13" s="122" t="s">
        <v>362</v>
      </c>
      <c r="J13" s="122" t="s">
        <v>362</v>
      </c>
      <c r="K13" s="122" t="s">
        <v>362</v>
      </c>
      <c r="L13" s="122" t="s">
        <v>362</v>
      </c>
    </row>
    <row r="14" spans="1:13" ht="13.5" thickBot="1" x14ac:dyDescent="0.25">
      <c r="A14" s="317">
        <v>11</v>
      </c>
      <c r="B14" s="68" t="str">
        <f>Aaron!$A$2</f>
        <v>Middlesex</v>
      </c>
      <c r="C14" s="122" t="s">
        <v>1298</v>
      </c>
      <c r="D14" s="122" t="s">
        <v>1298</v>
      </c>
      <c r="E14" s="270" t="s">
        <v>233</v>
      </c>
      <c r="F14" s="161"/>
      <c r="G14" s="122" t="s">
        <v>1298</v>
      </c>
      <c r="H14" s="122" t="s">
        <v>1298</v>
      </c>
      <c r="I14" s="122" t="s">
        <v>1298</v>
      </c>
      <c r="J14" s="122" t="s">
        <v>1298</v>
      </c>
      <c r="K14" s="122" t="s">
        <v>1298</v>
      </c>
      <c r="L14" s="122" t="s">
        <v>1298</v>
      </c>
    </row>
    <row r="15" spans="1:13" ht="13.5" thickBot="1" x14ac:dyDescent="0.25">
      <c r="A15" s="317">
        <v>12</v>
      </c>
      <c r="B15" s="236" t="str">
        <f>Mays!$M$2</f>
        <v>Mudville</v>
      </c>
      <c r="C15" s="122" t="s">
        <v>1486</v>
      </c>
      <c r="D15" s="122" t="s">
        <v>1486</v>
      </c>
      <c r="E15" s="122" t="s">
        <v>1486</v>
      </c>
      <c r="F15" s="233"/>
      <c r="G15" s="122" t="s">
        <v>1486</v>
      </c>
      <c r="H15" s="122" t="s">
        <v>1486</v>
      </c>
      <c r="I15" s="122" t="s">
        <v>1486</v>
      </c>
      <c r="J15" s="122" t="s">
        <v>1486</v>
      </c>
      <c r="K15" s="122" t="s">
        <v>1486</v>
      </c>
      <c r="L15" s="122" t="s">
        <v>1486</v>
      </c>
    </row>
    <row r="16" spans="1:13" ht="13.5" thickBot="1" x14ac:dyDescent="0.25">
      <c r="A16" s="317">
        <v>13</v>
      </c>
      <c r="B16" s="236" t="str">
        <f>Ruth!$S$2</f>
        <v>New York</v>
      </c>
      <c r="C16" s="349" t="s">
        <v>872</v>
      </c>
      <c r="D16" s="142" t="s">
        <v>869</v>
      </c>
      <c r="E16" s="142" t="s">
        <v>869</v>
      </c>
      <c r="F16" s="266"/>
      <c r="G16" s="349" t="s">
        <v>872</v>
      </c>
      <c r="H16" s="142" t="s">
        <v>869</v>
      </c>
      <c r="I16" s="142" t="s">
        <v>869</v>
      </c>
      <c r="J16" s="142" t="s">
        <v>869</v>
      </c>
      <c r="K16" s="142" t="s">
        <v>869</v>
      </c>
      <c r="L16" s="142" t="s">
        <v>869</v>
      </c>
    </row>
    <row r="17" spans="1:13" ht="13.5" thickBot="1" x14ac:dyDescent="0.25">
      <c r="A17" s="317">
        <v>14</v>
      </c>
      <c r="B17" s="68" t="str">
        <f>Mays!$G$2</f>
        <v>Palo Alto</v>
      </c>
      <c r="C17" s="122" t="s">
        <v>870</v>
      </c>
      <c r="D17" s="122" t="s">
        <v>870</v>
      </c>
      <c r="E17" s="122" t="s">
        <v>870</v>
      </c>
      <c r="F17" s="122"/>
      <c r="G17" s="122" t="s">
        <v>870</v>
      </c>
      <c r="H17" s="122" t="s">
        <v>870</v>
      </c>
      <c r="I17" s="122" t="s">
        <v>870</v>
      </c>
      <c r="J17" s="122" t="s">
        <v>870</v>
      </c>
      <c r="K17" s="122" t="s">
        <v>870</v>
      </c>
      <c r="L17" s="122" t="s">
        <v>870</v>
      </c>
    </row>
    <row r="18" spans="1:13" ht="13.5" thickBot="1" x14ac:dyDescent="0.25">
      <c r="A18" s="317">
        <v>15</v>
      </c>
      <c r="B18" s="68" t="str">
        <f>Aaron!$AE$2</f>
        <v>Pismo Beach</v>
      </c>
      <c r="C18" s="122" t="s">
        <v>1292</v>
      </c>
      <c r="D18" s="122" t="s">
        <v>1292</v>
      </c>
      <c r="E18" s="122" t="s">
        <v>1292</v>
      </c>
      <c r="F18" s="161"/>
      <c r="G18" s="122" t="s">
        <v>1292</v>
      </c>
      <c r="H18" s="122" t="s">
        <v>1292</v>
      </c>
      <c r="I18" s="122" t="s">
        <v>1292</v>
      </c>
      <c r="J18" s="122" t="s">
        <v>1292</v>
      </c>
      <c r="K18" s="122" t="s">
        <v>1292</v>
      </c>
      <c r="L18" s="122" t="s">
        <v>1292</v>
      </c>
    </row>
    <row r="19" spans="1:13" ht="13.5" thickBot="1" x14ac:dyDescent="0.25">
      <c r="A19" s="317">
        <v>16</v>
      </c>
      <c r="B19" s="236" t="str">
        <f>Ruth!$A$2</f>
        <v>Plum Island</v>
      </c>
      <c r="C19" s="270" t="s">
        <v>1486</v>
      </c>
      <c r="D19" s="270" t="s">
        <v>55</v>
      </c>
      <c r="E19" s="270" t="s">
        <v>1486</v>
      </c>
      <c r="F19" s="339"/>
      <c r="G19" s="122" t="s">
        <v>871</v>
      </c>
      <c r="H19" s="270" t="s">
        <v>1267</v>
      </c>
      <c r="I19" s="122" t="s">
        <v>871</v>
      </c>
      <c r="J19" s="122" t="s">
        <v>871</v>
      </c>
      <c r="K19" s="122" t="s">
        <v>871</v>
      </c>
      <c r="L19" s="122" t="s">
        <v>871</v>
      </c>
      <c r="M19" s="297"/>
    </row>
    <row r="20" spans="1:13" ht="13.5" thickBot="1" x14ac:dyDescent="0.25">
      <c r="A20" s="317">
        <v>17</v>
      </c>
      <c r="B20" s="68" t="str">
        <f>Cobb!$Y$2</f>
        <v>Gateway</v>
      </c>
      <c r="C20" s="122" t="s">
        <v>4055</v>
      </c>
      <c r="D20" s="122" t="s">
        <v>4055</v>
      </c>
      <c r="E20" s="122" t="s">
        <v>4055</v>
      </c>
      <c r="F20" s="161"/>
      <c r="G20" s="122" t="s">
        <v>4055</v>
      </c>
      <c r="H20" s="122" t="s">
        <v>4055</v>
      </c>
      <c r="I20" s="122" t="s">
        <v>4055</v>
      </c>
      <c r="J20" s="122" t="s">
        <v>4055</v>
      </c>
      <c r="K20" s="122" t="s">
        <v>4055</v>
      </c>
      <c r="L20" s="122" t="s">
        <v>4055</v>
      </c>
      <c r="M20" s="297" t="s">
        <v>4054</v>
      </c>
    </row>
    <row r="21" spans="1:13" ht="13.5" thickBot="1" x14ac:dyDescent="0.25">
      <c r="A21" s="317">
        <v>18</v>
      </c>
      <c r="B21" s="236" t="str">
        <f>Ruth!$Y$2</f>
        <v>Rock Island</v>
      </c>
      <c r="C21" s="161" t="s">
        <v>1880</v>
      </c>
      <c r="D21" s="161" t="s">
        <v>1880</v>
      </c>
      <c r="E21" s="161" t="s">
        <v>1880</v>
      </c>
      <c r="F21" s="233"/>
      <c r="G21" s="270" t="s">
        <v>458</v>
      </c>
      <c r="H21" s="161" t="s">
        <v>1880</v>
      </c>
      <c r="I21" s="161" t="s">
        <v>1880</v>
      </c>
      <c r="J21" s="161" t="s">
        <v>1880</v>
      </c>
      <c r="K21" s="161" t="s">
        <v>1880</v>
      </c>
      <c r="L21" s="161" t="s">
        <v>1880</v>
      </c>
    </row>
    <row r="22" spans="1:13" ht="13.5" thickBot="1" x14ac:dyDescent="0.25">
      <c r="A22" s="317">
        <v>19</v>
      </c>
      <c r="B22" s="236" t="str">
        <f>Aaron!$S$2</f>
        <v>San Jose</v>
      </c>
      <c r="C22" s="270" t="s">
        <v>109</v>
      </c>
      <c r="D22" s="270" t="s">
        <v>1298</v>
      </c>
      <c r="E22" s="122" t="s">
        <v>458</v>
      </c>
      <c r="F22" s="233"/>
      <c r="G22" s="122" t="s">
        <v>458</v>
      </c>
      <c r="H22" s="270" t="s">
        <v>568</v>
      </c>
      <c r="I22" s="270" t="s">
        <v>350</v>
      </c>
      <c r="J22" s="122" t="s">
        <v>458</v>
      </c>
      <c r="K22" s="122" t="s">
        <v>458</v>
      </c>
      <c r="L22" s="122" t="s">
        <v>458</v>
      </c>
    </row>
    <row r="23" spans="1:13" ht="13.5" thickBot="1" x14ac:dyDescent="0.25">
      <c r="A23" s="317">
        <v>20</v>
      </c>
      <c r="B23" s="236" t="str">
        <f>Mays!$S$2</f>
        <v>Thunder Bay</v>
      </c>
      <c r="C23" s="122" t="s">
        <v>970</v>
      </c>
      <c r="D23" s="122" t="s">
        <v>970</v>
      </c>
      <c r="E23" s="270" t="s">
        <v>350</v>
      </c>
      <c r="F23" s="122"/>
      <c r="G23" s="122" t="s">
        <v>970</v>
      </c>
      <c r="H23" s="122" t="s">
        <v>970</v>
      </c>
      <c r="I23" s="122" t="s">
        <v>970</v>
      </c>
      <c r="J23" s="122" t="s">
        <v>970</v>
      </c>
      <c r="K23" s="122" t="s">
        <v>970</v>
      </c>
      <c r="L23" s="122" t="s">
        <v>970</v>
      </c>
    </row>
    <row r="24" spans="1:13" ht="13.5" thickBot="1" x14ac:dyDescent="0.25">
      <c r="A24" s="317">
        <v>21</v>
      </c>
      <c r="B24" s="236" t="str">
        <f>Aaron!$M$2</f>
        <v>Virginia</v>
      </c>
      <c r="C24" s="122" t="s">
        <v>568</v>
      </c>
      <c r="D24" s="122" t="s">
        <v>568</v>
      </c>
      <c r="E24" s="270" t="s">
        <v>109</v>
      </c>
      <c r="F24" s="161"/>
      <c r="G24" s="270" t="s">
        <v>233</v>
      </c>
      <c r="H24" s="270" t="s">
        <v>362</v>
      </c>
      <c r="I24" s="270" t="s">
        <v>362</v>
      </c>
      <c r="J24" s="122" t="s">
        <v>568</v>
      </c>
      <c r="K24" s="122" t="s">
        <v>568</v>
      </c>
      <c r="L24" s="122" t="s">
        <v>568</v>
      </c>
    </row>
    <row r="25" spans="1:13" ht="13.5" thickBot="1" x14ac:dyDescent="0.25">
      <c r="A25" s="317">
        <v>22</v>
      </c>
      <c r="B25" s="267" t="str">
        <f>Cobb!$S$2</f>
        <v>Waikiki</v>
      </c>
      <c r="C25" s="331" t="s">
        <v>233</v>
      </c>
      <c r="D25" s="331" t="s">
        <v>233</v>
      </c>
      <c r="E25" s="331" t="s">
        <v>233</v>
      </c>
      <c r="F25" s="161"/>
      <c r="G25" s="270" t="s">
        <v>1298</v>
      </c>
      <c r="H25" s="425" t="s">
        <v>1881</v>
      </c>
      <c r="I25" s="331" t="s">
        <v>233</v>
      </c>
      <c r="J25" s="331" t="s">
        <v>233</v>
      </c>
      <c r="K25" s="331" t="s">
        <v>233</v>
      </c>
      <c r="L25" s="331" t="s">
        <v>233</v>
      </c>
    </row>
    <row r="26" spans="1:13" ht="13.5" thickBot="1" x14ac:dyDescent="0.25">
      <c r="A26" s="317">
        <v>23</v>
      </c>
      <c r="B26" s="236" t="str">
        <f>Mays!$AE$2</f>
        <v>West Oakland</v>
      </c>
      <c r="C26" s="122" t="s">
        <v>872</v>
      </c>
      <c r="D26" s="122" t="s">
        <v>872</v>
      </c>
      <c r="E26" s="122" t="s">
        <v>872</v>
      </c>
      <c r="F26" s="161"/>
      <c r="G26" s="122" t="s">
        <v>872</v>
      </c>
      <c r="H26" s="122" t="s">
        <v>872</v>
      </c>
      <c r="I26" s="122" t="s">
        <v>872</v>
      </c>
      <c r="J26" s="122" t="s">
        <v>872</v>
      </c>
      <c r="K26" s="122" t="s">
        <v>872</v>
      </c>
      <c r="L26" s="122" t="s">
        <v>872</v>
      </c>
    </row>
    <row r="27" spans="1:13" x14ac:dyDescent="0.2">
      <c r="A27" s="317">
        <v>24</v>
      </c>
      <c r="B27" s="68" t="str">
        <f>Ruth!$AE$2</f>
        <v>Williamsburg</v>
      </c>
      <c r="C27" s="122" t="s">
        <v>108</v>
      </c>
      <c r="D27" s="122" t="s">
        <v>108</v>
      </c>
      <c r="E27" s="122" t="s">
        <v>108</v>
      </c>
      <c r="F27" s="161"/>
      <c r="G27" s="122" t="s">
        <v>108</v>
      </c>
      <c r="H27" s="122" t="s">
        <v>108</v>
      </c>
      <c r="I27" s="122" t="s">
        <v>108</v>
      </c>
      <c r="J27" s="122" t="s">
        <v>108</v>
      </c>
      <c r="K27" s="122" t="s">
        <v>108</v>
      </c>
      <c r="L27" s="122" t="s">
        <v>108</v>
      </c>
    </row>
    <row r="29" spans="1:13" x14ac:dyDescent="0.2">
      <c r="C29" s="197"/>
      <c r="D29" s="252" t="s">
        <v>2945</v>
      </c>
    </row>
    <row r="34" spans="1:12" x14ac:dyDescent="0.2">
      <c r="A34" s="315" t="str">
        <f>General!B16</f>
        <v>as of Oct 1, 2015</v>
      </c>
    </row>
    <row r="36" spans="1:12" x14ac:dyDescent="0.2">
      <c r="B36" s="315"/>
      <c r="C36" s="315"/>
      <c r="D36" s="315"/>
      <c r="E36" s="315"/>
      <c r="F36" s="315"/>
      <c r="G36" s="315"/>
      <c r="H36" s="315"/>
      <c r="I36" s="315"/>
      <c r="J36" s="315"/>
      <c r="K36" s="315"/>
      <c r="L36" s="315"/>
    </row>
  </sheetData>
  <sortState ref="A4:L27">
    <sortCondition ref="B5"/>
  </sortState>
  <mergeCells count="2">
    <mergeCell ref="A1:L1"/>
    <mergeCell ref="C2:L2"/>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
  <sheetViews>
    <sheetView topLeftCell="A3" workbookViewId="0">
      <selection activeCell="E19" sqref="E19"/>
    </sheetView>
  </sheetViews>
  <sheetFormatPr defaultRowHeight="12.75" x14ac:dyDescent="0.2"/>
  <cols>
    <col min="1" max="1" width="13.42578125" customWidth="1"/>
    <col min="2" max="2" width="14.85546875" customWidth="1"/>
    <col min="13" max="13" width="20.28515625" customWidth="1"/>
  </cols>
  <sheetData>
    <row r="1" spans="1:13" ht="18.75" thickBot="1" x14ac:dyDescent="0.3">
      <c r="A1" s="656"/>
      <c r="B1" s="656"/>
      <c r="C1" s="656"/>
      <c r="D1" s="656"/>
      <c r="E1" s="656"/>
      <c r="F1" s="656"/>
      <c r="G1" s="656"/>
      <c r="H1" s="656"/>
      <c r="I1" s="656"/>
      <c r="J1" s="656"/>
      <c r="K1" s="656"/>
      <c r="L1" s="657"/>
    </row>
    <row r="2" spans="1:13" ht="16.5" thickBot="1" x14ac:dyDescent="0.3">
      <c r="A2" s="332"/>
      <c r="B2" s="316"/>
      <c r="C2" s="658" t="s">
        <v>624</v>
      </c>
      <c r="D2" s="659"/>
      <c r="E2" s="659"/>
      <c r="F2" s="659"/>
      <c r="G2" s="659"/>
      <c r="H2" s="659"/>
      <c r="I2" s="659"/>
      <c r="J2" s="659"/>
      <c r="K2" s="659"/>
      <c r="L2" s="660"/>
    </row>
    <row r="3" spans="1:13" ht="16.5" thickBot="1" x14ac:dyDescent="0.3">
      <c r="A3" s="118" t="s">
        <v>14</v>
      </c>
      <c r="B3" s="118" t="s">
        <v>625</v>
      </c>
      <c r="C3" s="3">
        <v>1</v>
      </c>
      <c r="D3" s="4">
        <v>2</v>
      </c>
      <c r="E3" s="4">
        <v>3</v>
      </c>
      <c r="F3" s="4" t="s">
        <v>626</v>
      </c>
      <c r="G3" s="4">
        <v>4</v>
      </c>
      <c r="H3" s="4">
        <v>5</v>
      </c>
      <c r="I3" s="4">
        <v>6</v>
      </c>
      <c r="J3" s="4">
        <v>7</v>
      </c>
      <c r="K3" s="4">
        <v>8</v>
      </c>
      <c r="L3" s="5">
        <v>9</v>
      </c>
    </row>
    <row r="4" spans="1:13" ht="13.5" thickBot="1" x14ac:dyDescent="0.25">
      <c r="A4" s="317">
        <v>1</v>
      </c>
      <c r="B4" s="67" t="str">
        <f>Cobb!$G$2</f>
        <v>Alaska</v>
      </c>
      <c r="C4" s="122" t="s">
        <v>350</v>
      </c>
      <c r="D4" s="122" t="s">
        <v>350</v>
      </c>
      <c r="E4" s="122" t="s">
        <v>350</v>
      </c>
      <c r="F4" s="161" t="s">
        <v>2133</v>
      </c>
      <c r="G4" s="122" t="s">
        <v>350</v>
      </c>
      <c r="H4" s="122" t="s">
        <v>350</v>
      </c>
      <c r="I4" s="122" t="s">
        <v>350</v>
      </c>
      <c r="J4" s="122" t="s">
        <v>350</v>
      </c>
      <c r="K4" s="122" t="s">
        <v>350</v>
      </c>
      <c r="L4" s="122" t="s">
        <v>350</v>
      </c>
    </row>
    <row r="5" spans="1:13" ht="13.5" thickBot="1" x14ac:dyDescent="0.25">
      <c r="A5" s="317">
        <v>2</v>
      </c>
      <c r="B5" s="68" t="str">
        <f>Mays!$A$2</f>
        <v>Aspen</v>
      </c>
      <c r="C5" s="122" t="s">
        <v>109</v>
      </c>
      <c r="D5" s="122" t="s">
        <v>109</v>
      </c>
      <c r="E5" s="122" t="s">
        <v>109</v>
      </c>
      <c r="F5" s="161"/>
      <c r="G5" s="122" t="s">
        <v>109</v>
      </c>
      <c r="H5" s="270" t="s">
        <v>867</v>
      </c>
      <c r="I5" s="122" t="s">
        <v>109</v>
      </c>
      <c r="J5" s="122" t="s">
        <v>109</v>
      </c>
      <c r="K5" s="122" t="s">
        <v>109</v>
      </c>
      <c r="L5" s="122" t="s">
        <v>109</v>
      </c>
    </row>
    <row r="6" spans="1:13" ht="13.5" thickBot="1" x14ac:dyDescent="0.25">
      <c r="A6" s="317">
        <v>3</v>
      </c>
      <c r="B6" s="68" t="str">
        <f>Cobb!$AE$2</f>
        <v>Chicago</v>
      </c>
      <c r="C6" s="122" t="s">
        <v>1881</v>
      </c>
      <c r="D6" s="122" t="s">
        <v>1881</v>
      </c>
      <c r="E6" s="122" t="s">
        <v>1881</v>
      </c>
      <c r="F6" s="161"/>
      <c r="G6" s="122" t="s">
        <v>1881</v>
      </c>
      <c r="H6" s="122" t="s">
        <v>1881</v>
      </c>
      <c r="I6" s="122" t="s">
        <v>1881</v>
      </c>
      <c r="J6" s="122" t="s">
        <v>1881</v>
      </c>
      <c r="K6" s="122" t="s">
        <v>1881</v>
      </c>
      <c r="L6" s="122" t="s">
        <v>1881</v>
      </c>
    </row>
    <row r="7" spans="1:13" ht="13.5" thickBot="1" x14ac:dyDescent="0.25">
      <c r="A7" s="317">
        <v>4</v>
      </c>
      <c r="B7" s="68" t="str">
        <f>Aaron!$Y$2</f>
        <v>Columbus</v>
      </c>
      <c r="C7" s="161" t="s">
        <v>1267</v>
      </c>
      <c r="D7" s="161" t="s">
        <v>1267</v>
      </c>
      <c r="E7" s="161" t="s">
        <v>1267</v>
      </c>
      <c r="F7" s="161"/>
      <c r="G7" s="270" t="s">
        <v>109</v>
      </c>
      <c r="H7" s="161" t="s">
        <v>1267</v>
      </c>
      <c r="I7" s="161" t="s">
        <v>1267</v>
      </c>
      <c r="J7" s="161" t="s">
        <v>1267</v>
      </c>
      <c r="K7" s="161" t="s">
        <v>1267</v>
      </c>
      <c r="L7" s="161" t="s">
        <v>1267</v>
      </c>
    </row>
    <row r="8" spans="1:13" ht="13.5" thickBot="1" x14ac:dyDescent="0.25">
      <c r="A8" s="317">
        <v>5</v>
      </c>
      <c r="B8" s="68" t="str">
        <f>Aaron!$G$2</f>
        <v>Exeter</v>
      </c>
      <c r="C8" s="122" t="s">
        <v>55</v>
      </c>
      <c r="D8" s="122" t="s">
        <v>55</v>
      </c>
      <c r="E8" s="122" t="s">
        <v>55</v>
      </c>
      <c r="F8" s="161"/>
      <c r="G8" s="270" t="s">
        <v>869</v>
      </c>
      <c r="H8" s="122" t="s">
        <v>55</v>
      </c>
      <c r="I8" s="122" t="s">
        <v>55</v>
      </c>
      <c r="J8" s="122" t="s">
        <v>55</v>
      </c>
      <c r="K8" s="122" t="s">
        <v>55</v>
      </c>
      <c r="L8" s="122" t="s">
        <v>55</v>
      </c>
    </row>
    <row r="9" spans="1:13" ht="13.5" thickBot="1" x14ac:dyDescent="0.25">
      <c r="A9" s="317">
        <v>6</v>
      </c>
      <c r="B9" s="68" t="str">
        <f>Ruth!$G$2</f>
        <v>Gotham City</v>
      </c>
      <c r="C9" s="122" t="s">
        <v>866</v>
      </c>
      <c r="D9" s="122" t="s">
        <v>866</v>
      </c>
      <c r="E9" s="122" t="s">
        <v>866</v>
      </c>
      <c r="F9" s="161"/>
      <c r="G9" s="122" t="s">
        <v>866</v>
      </c>
      <c r="H9" s="122" t="s">
        <v>866</v>
      </c>
      <c r="I9" s="122" t="s">
        <v>866</v>
      </c>
      <c r="J9" s="122" t="s">
        <v>866</v>
      </c>
      <c r="K9" s="122" t="s">
        <v>866</v>
      </c>
      <c r="L9" s="122" t="s">
        <v>866</v>
      </c>
    </row>
    <row r="10" spans="1:13" ht="13.5" thickBot="1" x14ac:dyDescent="0.25">
      <c r="A10" s="317">
        <v>7</v>
      </c>
      <c r="B10" s="236" t="str">
        <f>Cobb!$A$2</f>
        <v>Greenville</v>
      </c>
      <c r="C10" s="569" t="s">
        <v>867</v>
      </c>
      <c r="D10" s="270" t="s">
        <v>109</v>
      </c>
      <c r="E10" s="569" t="s">
        <v>867</v>
      </c>
      <c r="F10" s="161"/>
      <c r="G10" s="270" t="s">
        <v>109</v>
      </c>
      <c r="H10" s="569" t="s">
        <v>867</v>
      </c>
      <c r="I10" s="122" t="s">
        <v>867</v>
      </c>
      <c r="J10" s="122" t="s">
        <v>867</v>
      </c>
      <c r="K10" s="122" t="s">
        <v>867</v>
      </c>
      <c r="L10" s="122" t="s">
        <v>867</v>
      </c>
    </row>
    <row r="11" spans="1:13" ht="13.5" thickBot="1" x14ac:dyDescent="0.25">
      <c r="A11" s="317">
        <v>8</v>
      </c>
      <c r="B11" s="236" t="str">
        <f>Ruth!$M$2</f>
        <v>Hoboken</v>
      </c>
      <c r="C11" s="436" t="s">
        <v>425</v>
      </c>
      <c r="D11" s="436" t="s">
        <v>425</v>
      </c>
      <c r="E11" s="270" t="s">
        <v>233</v>
      </c>
      <c r="F11" s="161"/>
      <c r="G11" s="436" t="s">
        <v>425</v>
      </c>
      <c r="H11" s="436" t="s">
        <v>425</v>
      </c>
      <c r="I11" s="436" t="s">
        <v>425</v>
      </c>
      <c r="J11" s="436" t="s">
        <v>425</v>
      </c>
      <c r="K11" s="436" t="s">
        <v>425</v>
      </c>
      <c r="L11" s="436" t="s">
        <v>425</v>
      </c>
    </row>
    <row r="12" spans="1:13" ht="13.5" thickBot="1" x14ac:dyDescent="0.25">
      <c r="A12" s="317">
        <v>9</v>
      </c>
      <c r="B12" s="236" t="str">
        <f>Mays!$Y$2</f>
        <v>Los Angeles</v>
      </c>
      <c r="C12" s="122" t="s">
        <v>868</v>
      </c>
      <c r="D12" s="122" t="s">
        <v>868</v>
      </c>
      <c r="E12" s="122" t="s">
        <v>868</v>
      </c>
      <c r="F12" s="161"/>
      <c r="G12" s="122" t="s">
        <v>868</v>
      </c>
      <c r="H12" s="122" t="s">
        <v>868</v>
      </c>
      <c r="I12" s="122" t="s">
        <v>868</v>
      </c>
      <c r="J12" s="122" t="s">
        <v>868</v>
      </c>
      <c r="K12" s="122" t="s">
        <v>868</v>
      </c>
      <c r="L12" s="122" t="s">
        <v>868</v>
      </c>
      <c r="M12" s="297"/>
    </row>
    <row r="13" spans="1:13" ht="13.5" thickBot="1" x14ac:dyDescent="0.25">
      <c r="A13" s="317">
        <v>10</v>
      </c>
      <c r="B13" s="68" t="str">
        <f>Cobb!$M$2</f>
        <v>Mansfield</v>
      </c>
      <c r="C13" s="122" t="s">
        <v>362</v>
      </c>
      <c r="D13" s="122" t="s">
        <v>362</v>
      </c>
      <c r="E13" s="122" t="s">
        <v>362</v>
      </c>
      <c r="F13" s="161"/>
      <c r="G13" s="122" t="s">
        <v>362</v>
      </c>
      <c r="H13" s="122" t="s">
        <v>362</v>
      </c>
      <c r="I13" s="122" t="s">
        <v>362</v>
      </c>
      <c r="J13" s="122" t="s">
        <v>362</v>
      </c>
      <c r="K13" s="122" t="s">
        <v>362</v>
      </c>
      <c r="L13" s="122" t="s">
        <v>362</v>
      </c>
    </row>
    <row r="14" spans="1:13" ht="13.5" thickBot="1" x14ac:dyDescent="0.25">
      <c r="A14" s="317">
        <v>11</v>
      </c>
      <c r="B14" s="68" t="str">
        <f>Aaron!$A$2</f>
        <v>Middlesex</v>
      </c>
      <c r="C14" s="122" t="s">
        <v>1298</v>
      </c>
      <c r="D14" s="122" t="s">
        <v>1298</v>
      </c>
      <c r="E14" s="122" t="s">
        <v>1298</v>
      </c>
      <c r="F14" s="161"/>
      <c r="G14" s="122" t="s">
        <v>1298</v>
      </c>
      <c r="H14" s="122" t="s">
        <v>1298</v>
      </c>
      <c r="I14" s="122" t="s">
        <v>1298</v>
      </c>
      <c r="J14" s="122" t="s">
        <v>1298</v>
      </c>
      <c r="K14" s="122" t="s">
        <v>1298</v>
      </c>
      <c r="L14" s="122" t="s">
        <v>1298</v>
      </c>
    </row>
    <row r="15" spans="1:13" ht="13.5" thickBot="1" x14ac:dyDescent="0.25">
      <c r="A15" s="317">
        <v>12</v>
      </c>
      <c r="B15" s="236" t="str">
        <f>Mays!$M$2</f>
        <v>Mudville</v>
      </c>
      <c r="C15" s="122" t="s">
        <v>1486</v>
      </c>
      <c r="D15" s="122" t="s">
        <v>1486</v>
      </c>
      <c r="E15" s="122" t="s">
        <v>1486</v>
      </c>
      <c r="F15" s="161"/>
      <c r="G15" s="122" t="s">
        <v>1486</v>
      </c>
      <c r="H15" s="122" t="s">
        <v>1486</v>
      </c>
      <c r="I15" s="122" t="s">
        <v>1486</v>
      </c>
      <c r="J15" s="122" t="s">
        <v>1486</v>
      </c>
      <c r="K15" s="122" t="s">
        <v>1486</v>
      </c>
      <c r="L15" s="122" t="s">
        <v>1486</v>
      </c>
    </row>
    <row r="16" spans="1:13" ht="13.5" thickBot="1" x14ac:dyDescent="0.25">
      <c r="A16" s="317">
        <v>13</v>
      </c>
      <c r="B16" s="236" t="str">
        <f>Ruth!$S$2</f>
        <v>New York</v>
      </c>
      <c r="C16" s="142" t="s">
        <v>869</v>
      </c>
      <c r="D16" s="349" t="s">
        <v>55</v>
      </c>
      <c r="E16" s="142" t="s">
        <v>869</v>
      </c>
      <c r="F16" s="161"/>
      <c r="G16" s="142" t="s">
        <v>869</v>
      </c>
      <c r="H16" s="142" t="s">
        <v>869</v>
      </c>
      <c r="I16" s="142" t="s">
        <v>869</v>
      </c>
      <c r="J16" s="142" t="s">
        <v>869</v>
      </c>
      <c r="K16" s="142" t="s">
        <v>869</v>
      </c>
      <c r="L16" s="142" t="s">
        <v>869</v>
      </c>
    </row>
    <row r="17" spans="1:13" ht="13.5" thickBot="1" x14ac:dyDescent="0.25">
      <c r="A17" s="317">
        <v>14</v>
      </c>
      <c r="B17" s="68" t="str">
        <f>Mays!$G$2</f>
        <v>Palo Alto</v>
      </c>
      <c r="C17" s="122" t="s">
        <v>870</v>
      </c>
      <c r="D17" s="122" t="s">
        <v>870</v>
      </c>
      <c r="E17" s="122" t="s">
        <v>870</v>
      </c>
      <c r="F17" s="161"/>
      <c r="G17" s="122" t="s">
        <v>870</v>
      </c>
      <c r="H17" s="122" t="s">
        <v>870</v>
      </c>
      <c r="I17" s="122" t="s">
        <v>870</v>
      </c>
      <c r="J17" s="122" t="s">
        <v>870</v>
      </c>
      <c r="K17" s="122" t="s">
        <v>870</v>
      </c>
      <c r="L17" s="122" t="s">
        <v>870</v>
      </c>
    </row>
    <row r="18" spans="1:13" ht="13.5" thickBot="1" x14ac:dyDescent="0.25">
      <c r="A18" s="317">
        <v>15</v>
      </c>
      <c r="B18" s="68" t="str">
        <f>Aaron!$AE$2</f>
        <v>Pismo Beach</v>
      </c>
      <c r="C18" s="122" t="s">
        <v>1292</v>
      </c>
      <c r="D18" s="122" t="s">
        <v>1292</v>
      </c>
      <c r="E18" s="122" t="s">
        <v>1292</v>
      </c>
      <c r="F18" s="161"/>
      <c r="G18" s="122" t="s">
        <v>1292</v>
      </c>
      <c r="H18" s="122" t="s">
        <v>1292</v>
      </c>
      <c r="I18" s="122" t="s">
        <v>1292</v>
      </c>
      <c r="J18" s="122" t="s">
        <v>1292</v>
      </c>
      <c r="K18" s="122" t="s">
        <v>1292</v>
      </c>
      <c r="L18" s="122" t="s">
        <v>1292</v>
      </c>
    </row>
    <row r="19" spans="1:13" ht="13.5" thickBot="1" x14ac:dyDescent="0.25">
      <c r="A19" s="317">
        <v>16</v>
      </c>
      <c r="B19" s="236" t="str">
        <f>Ruth!$A$2</f>
        <v>Plum Island</v>
      </c>
      <c r="C19" s="122" t="s">
        <v>871</v>
      </c>
      <c r="D19" s="122" t="s">
        <v>871</v>
      </c>
      <c r="E19" s="270" t="s">
        <v>55</v>
      </c>
      <c r="F19" s="161"/>
      <c r="G19" s="122" t="s">
        <v>871</v>
      </c>
      <c r="H19" s="122" t="s">
        <v>871</v>
      </c>
      <c r="I19" s="122" t="s">
        <v>871</v>
      </c>
      <c r="J19" s="122" t="s">
        <v>871</v>
      </c>
      <c r="K19" s="122" t="s">
        <v>871</v>
      </c>
      <c r="L19" s="122" t="s">
        <v>871</v>
      </c>
      <c r="M19" s="297"/>
    </row>
    <row r="20" spans="1:13" ht="13.5" thickBot="1" x14ac:dyDescent="0.25">
      <c r="A20" s="317">
        <v>17</v>
      </c>
      <c r="B20" s="68" t="str">
        <f>Cobb!$Y$2</f>
        <v>Gateway</v>
      </c>
      <c r="C20" s="122" t="s">
        <v>4055</v>
      </c>
      <c r="D20" s="122" t="s">
        <v>4055</v>
      </c>
      <c r="E20" s="122" t="s">
        <v>4055</v>
      </c>
      <c r="F20" s="161"/>
      <c r="G20" s="122" t="s">
        <v>4055</v>
      </c>
      <c r="H20" s="122" t="s">
        <v>4055</v>
      </c>
      <c r="I20" s="122" t="s">
        <v>4055</v>
      </c>
      <c r="J20" s="122" t="s">
        <v>4055</v>
      </c>
      <c r="K20" s="122" t="s">
        <v>4055</v>
      </c>
      <c r="L20" s="122" t="s">
        <v>4055</v>
      </c>
      <c r="M20" s="297"/>
    </row>
    <row r="21" spans="1:13" ht="13.5" thickBot="1" x14ac:dyDescent="0.25">
      <c r="A21" s="317">
        <v>18</v>
      </c>
      <c r="B21" s="236" t="str">
        <f>Ruth!$Y$2</f>
        <v>Rock Island</v>
      </c>
      <c r="C21" s="161" t="s">
        <v>1880</v>
      </c>
      <c r="D21" s="161" t="s">
        <v>1880</v>
      </c>
      <c r="E21" s="161" t="s">
        <v>1880</v>
      </c>
      <c r="F21" s="161"/>
      <c r="G21" s="161" t="s">
        <v>1880</v>
      </c>
      <c r="H21" s="161" t="s">
        <v>1880</v>
      </c>
      <c r="I21" s="161" t="s">
        <v>1880</v>
      </c>
      <c r="J21" s="161" t="s">
        <v>1880</v>
      </c>
      <c r="K21" s="161" t="s">
        <v>1880</v>
      </c>
      <c r="L21" s="161" t="s">
        <v>1880</v>
      </c>
    </row>
    <row r="22" spans="1:13" ht="13.5" thickBot="1" x14ac:dyDescent="0.25">
      <c r="A22" s="317">
        <v>19</v>
      </c>
      <c r="B22" s="236" t="str">
        <f>Aaron!$S$2</f>
        <v>San Jose</v>
      </c>
      <c r="C22" s="122" t="s">
        <v>458</v>
      </c>
      <c r="D22" s="122" t="s">
        <v>458</v>
      </c>
      <c r="E22" s="122" t="s">
        <v>458</v>
      </c>
      <c r="F22" s="161"/>
      <c r="G22" s="122" t="s">
        <v>458</v>
      </c>
      <c r="H22" s="122" t="s">
        <v>458</v>
      </c>
      <c r="I22" s="122" t="s">
        <v>458</v>
      </c>
      <c r="J22" s="122" t="s">
        <v>458</v>
      </c>
      <c r="K22" s="122" t="s">
        <v>458</v>
      </c>
      <c r="L22" s="122" t="s">
        <v>458</v>
      </c>
    </row>
    <row r="23" spans="1:13" ht="13.5" thickBot="1" x14ac:dyDescent="0.25">
      <c r="A23" s="317">
        <v>20</v>
      </c>
      <c r="B23" s="236" t="str">
        <f>Mays!$S$2</f>
        <v>Thunder Bay</v>
      </c>
      <c r="C23" s="122" t="s">
        <v>970</v>
      </c>
      <c r="D23" s="122" t="s">
        <v>970</v>
      </c>
      <c r="E23" s="122" t="s">
        <v>970</v>
      </c>
      <c r="F23" s="161"/>
      <c r="G23" s="122" t="s">
        <v>970</v>
      </c>
      <c r="H23" s="122" t="s">
        <v>970</v>
      </c>
      <c r="I23" s="122" t="s">
        <v>970</v>
      </c>
      <c r="J23" s="122" t="s">
        <v>970</v>
      </c>
      <c r="K23" s="122" t="s">
        <v>970</v>
      </c>
      <c r="L23" s="122" t="s">
        <v>970</v>
      </c>
    </row>
    <row r="24" spans="1:13" ht="13.5" thickBot="1" x14ac:dyDescent="0.25">
      <c r="A24" s="317">
        <v>21</v>
      </c>
      <c r="B24" s="236" t="str">
        <f>Aaron!$M$2</f>
        <v>Virginia</v>
      </c>
      <c r="C24" s="122" t="s">
        <v>568</v>
      </c>
      <c r="D24" s="122" t="s">
        <v>568</v>
      </c>
      <c r="E24" s="122" t="s">
        <v>568</v>
      </c>
      <c r="F24" s="161"/>
      <c r="G24" s="122" t="s">
        <v>568</v>
      </c>
      <c r="H24" s="122" t="s">
        <v>568</v>
      </c>
      <c r="I24" s="122" t="s">
        <v>568</v>
      </c>
      <c r="J24" s="122" t="s">
        <v>568</v>
      </c>
      <c r="K24" s="122" t="s">
        <v>568</v>
      </c>
      <c r="L24" s="122" t="s">
        <v>568</v>
      </c>
    </row>
    <row r="25" spans="1:13" ht="13.5" thickBot="1" x14ac:dyDescent="0.25">
      <c r="A25" s="317">
        <v>22</v>
      </c>
      <c r="B25" s="267" t="str">
        <f>Cobb!$S$2</f>
        <v>Waikiki</v>
      </c>
      <c r="C25" s="436" t="s">
        <v>233</v>
      </c>
      <c r="D25" s="436" t="s">
        <v>233</v>
      </c>
      <c r="E25" s="436" t="s">
        <v>233</v>
      </c>
      <c r="F25" s="161"/>
      <c r="G25" s="436" t="s">
        <v>233</v>
      </c>
      <c r="H25" s="436" t="s">
        <v>233</v>
      </c>
      <c r="I25" s="436" t="s">
        <v>233</v>
      </c>
      <c r="J25" s="436" t="s">
        <v>233</v>
      </c>
      <c r="K25" s="436" t="s">
        <v>233</v>
      </c>
      <c r="L25" s="436" t="s">
        <v>233</v>
      </c>
    </row>
    <row r="26" spans="1:13" ht="13.5" thickBot="1" x14ac:dyDescent="0.25">
      <c r="A26" s="317">
        <v>23</v>
      </c>
      <c r="B26" s="236" t="str">
        <f>Mays!$AE$2</f>
        <v>West Oakland</v>
      </c>
      <c r="C26" s="122" t="s">
        <v>872</v>
      </c>
      <c r="D26" s="122" t="s">
        <v>872</v>
      </c>
      <c r="E26" s="122" t="s">
        <v>872</v>
      </c>
      <c r="F26" s="161"/>
      <c r="G26" s="122" t="s">
        <v>872</v>
      </c>
      <c r="H26" s="122" t="s">
        <v>872</v>
      </c>
      <c r="I26" s="122" t="s">
        <v>872</v>
      </c>
      <c r="J26" s="122" t="s">
        <v>872</v>
      </c>
      <c r="K26" s="122" t="s">
        <v>872</v>
      </c>
      <c r="L26" s="122" t="s">
        <v>872</v>
      </c>
    </row>
    <row r="27" spans="1:13" x14ac:dyDescent="0.2">
      <c r="A27" s="317">
        <v>24</v>
      </c>
      <c r="B27" s="68" t="str">
        <f>Ruth!$AE$2</f>
        <v>Williamsburg</v>
      </c>
      <c r="C27" s="122" t="s">
        <v>108</v>
      </c>
      <c r="D27" s="122" t="s">
        <v>108</v>
      </c>
      <c r="E27" s="122" t="s">
        <v>108</v>
      </c>
      <c r="F27" s="161"/>
      <c r="G27" s="122" t="s">
        <v>108</v>
      </c>
      <c r="H27" s="122" t="s">
        <v>108</v>
      </c>
      <c r="I27" s="122" t="s">
        <v>108</v>
      </c>
      <c r="J27" s="122" t="s">
        <v>108</v>
      </c>
      <c r="K27" s="122" t="s">
        <v>108</v>
      </c>
      <c r="L27" s="122" t="s">
        <v>108</v>
      </c>
    </row>
    <row r="29" spans="1:13" x14ac:dyDescent="0.2">
      <c r="C29" s="197"/>
      <c r="D29" s="252" t="s">
        <v>2945</v>
      </c>
    </row>
    <row r="34" spans="1:12" x14ac:dyDescent="0.2">
      <c r="A34" s="435" t="str">
        <f>General!B16</f>
        <v>as of Oct 1, 2015</v>
      </c>
    </row>
    <row r="36" spans="1:12" x14ac:dyDescent="0.2">
      <c r="B36" s="435"/>
      <c r="C36" s="435"/>
      <c r="D36" s="435"/>
      <c r="E36" s="435"/>
      <c r="F36" s="435"/>
      <c r="G36" s="435"/>
      <c r="H36" s="435"/>
      <c r="I36" s="435"/>
      <c r="J36" s="435"/>
      <c r="K36" s="435"/>
      <c r="L36" s="435"/>
    </row>
  </sheetData>
  <mergeCells count="2">
    <mergeCell ref="A1:L1"/>
    <mergeCell ref="C2:L2"/>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J75"/>
  <sheetViews>
    <sheetView zoomScale="75" zoomScaleNormal="75" workbookViewId="0">
      <pane ySplit="3" topLeftCell="A48" activePane="bottomLeft" state="frozen"/>
      <selection pane="bottomLeft" activeCell="I53" sqref="I53"/>
    </sheetView>
  </sheetViews>
  <sheetFormatPr defaultRowHeight="12.75" x14ac:dyDescent="0.2"/>
  <cols>
    <col min="1" max="1" width="13.85546875" style="60" bestFit="1" customWidth="1"/>
    <col min="2" max="3" width="15.7109375" style="60" customWidth="1"/>
    <col min="4" max="4" width="12.28515625" style="60" customWidth="1"/>
    <col min="5" max="10" width="10.7109375" style="60" customWidth="1"/>
  </cols>
  <sheetData>
    <row r="1" spans="1:10" ht="18.75" thickBot="1" x14ac:dyDescent="0.3">
      <c r="A1" s="668" t="s">
        <v>346</v>
      </c>
      <c r="B1" s="656"/>
      <c r="C1" s="656"/>
      <c r="D1" s="656"/>
      <c r="E1" s="656"/>
      <c r="F1" s="656"/>
      <c r="G1" s="656"/>
      <c r="H1" s="656"/>
      <c r="I1" s="656"/>
      <c r="J1" s="657"/>
    </row>
    <row r="2" spans="1:10" ht="13.5" thickBot="1" x14ac:dyDescent="0.25">
      <c r="A2" s="74"/>
      <c r="B2" s="23"/>
      <c r="C2" s="23"/>
      <c r="D2" s="23"/>
      <c r="E2" s="673" t="s">
        <v>407</v>
      </c>
      <c r="F2" s="674"/>
      <c r="G2" s="673" t="s">
        <v>408</v>
      </c>
      <c r="H2" s="674"/>
      <c r="I2" s="23"/>
      <c r="J2" s="24"/>
    </row>
    <row r="3" spans="1:10" ht="13.5" thickBot="1" x14ac:dyDescent="0.25">
      <c r="A3" s="75"/>
      <c r="B3" s="661" t="s">
        <v>127</v>
      </c>
      <c r="C3" s="662"/>
      <c r="D3" s="11" t="s">
        <v>128</v>
      </c>
      <c r="E3" s="12" t="s">
        <v>129</v>
      </c>
      <c r="F3" s="13" t="s">
        <v>472</v>
      </c>
      <c r="G3" s="12" t="s">
        <v>129</v>
      </c>
      <c r="H3" s="13" t="s">
        <v>472</v>
      </c>
      <c r="I3" s="11" t="s">
        <v>473</v>
      </c>
      <c r="J3" s="11" t="s">
        <v>474</v>
      </c>
    </row>
    <row r="4" spans="1:10" x14ac:dyDescent="0.2">
      <c r="A4" s="675" t="str">
        <f>Aaron!$AE$2</f>
        <v>Pismo Beach</v>
      </c>
      <c r="B4" s="663" t="s">
        <v>988</v>
      </c>
      <c r="C4" s="664"/>
      <c r="D4" s="15" t="s">
        <v>475</v>
      </c>
      <c r="E4" s="76"/>
      <c r="F4" s="77"/>
      <c r="G4" s="76"/>
      <c r="H4" s="77"/>
      <c r="I4" s="78"/>
      <c r="J4" s="78"/>
    </row>
    <row r="5" spans="1:10" x14ac:dyDescent="0.2">
      <c r="A5" s="666"/>
      <c r="B5" s="17"/>
      <c r="C5" s="17"/>
      <c r="D5" s="14" t="s">
        <v>479</v>
      </c>
      <c r="E5" s="669" t="s">
        <v>987</v>
      </c>
      <c r="F5" s="670"/>
      <c r="G5" s="670"/>
      <c r="H5" s="670"/>
      <c r="I5" s="670"/>
      <c r="J5" s="671"/>
    </row>
    <row r="6" spans="1:10" ht="13.5" thickBot="1" x14ac:dyDescent="0.25">
      <c r="A6" s="667"/>
      <c r="B6" s="17"/>
      <c r="C6" s="17"/>
      <c r="D6" s="18" t="s">
        <v>481</v>
      </c>
      <c r="E6" s="82"/>
      <c r="F6" s="83"/>
      <c r="G6" s="82"/>
      <c r="H6" s="83"/>
      <c r="I6" s="84"/>
      <c r="J6" s="84"/>
    </row>
    <row r="7" spans="1:10" x14ac:dyDescent="0.2">
      <c r="A7" s="665" t="str">
        <f>Cobb!$A$2</f>
        <v>Greenville</v>
      </c>
      <c r="B7" s="676" t="s">
        <v>380</v>
      </c>
      <c r="C7" s="677"/>
      <c r="D7" s="19" t="s">
        <v>475</v>
      </c>
      <c r="E7" s="76"/>
      <c r="F7" s="77"/>
      <c r="G7" s="76"/>
      <c r="H7" s="77"/>
      <c r="I7" s="78"/>
      <c r="J7" s="78"/>
    </row>
    <row r="8" spans="1:10" x14ac:dyDescent="0.2">
      <c r="A8" s="666"/>
      <c r="B8" s="16"/>
      <c r="C8" s="17"/>
      <c r="D8" s="14" t="s">
        <v>479</v>
      </c>
      <c r="E8" s="669" t="s">
        <v>598</v>
      </c>
      <c r="F8" s="670"/>
      <c r="G8" s="670"/>
      <c r="H8" s="670"/>
      <c r="I8" s="670"/>
      <c r="J8" s="671"/>
    </row>
    <row r="9" spans="1:10" ht="13.5" thickBot="1" x14ac:dyDescent="0.25">
      <c r="A9" s="667"/>
      <c r="B9" s="20"/>
      <c r="C9" s="21"/>
      <c r="D9" s="22" t="s">
        <v>481</v>
      </c>
      <c r="E9" s="82"/>
      <c r="F9" s="83"/>
      <c r="G9" s="82"/>
      <c r="H9" s="83"/>
      <c r="I9" s="84"/>
      <c r="J9" s="84"/>
    </row>
    <row r="10" spans="1:10" x14ac:dyDescent="0.2">
      <c r="A10" s="665" t="str">
        <f>Cobb!$AE$2</f>
        <v>Chicago</v>
      </c>
      <c r="B10" s="678" t="s">
        <v>1878</v>
      </c>
      <c r="C10" s="679"/>
      <c r="D10" s="19" t="s">
        <v>475</v>
      </c>
      <c r="E10" s="76"/>
      <c r="F10" s="77"/>
      <c r="G10" s="76"/>
      <c r="H10" s="77"/>
      <c r="I10" s="78"/>
      <c r="J10" s="78"/>
    </row>
    <row r="11" spans="1:10" x14ac:dyDescent="0.2">
      <c r="A11" s="666"/>
      <c r="B11" s="16"/>
      <c r="C11" s="17"/>
      <c r="D11" s="14" t="s">
        <v>479</v>
      </c>
      <c r="E11" s="686" t="s">
        <v>1879</v>
      </c>
      <c r="F11" s="687"/>
      <c r="G11" s="687"/>
      <c r="H11" s="687"/>
      <c r="I11" s="687"/>
      <c r="J11" s="688"/>
    </row>
    <row r="12" spans="1:10" ht="13.5" thickBot="1" x14ac:dyDescent="0.25">
      <c r="A12" s="667"/>
      <c r="B12" s="20"/>
      <c r="C12" s="21"/>
      <c r="D12" s="22" t="s">
        <v>481</v>
      </c>
      <c r="E12" s="82"/>
      <c r="F12" s="83"/>
      <c r="G12" s="82"/>
      <c r="H12" s="83"/>
      <c r="I12" s="84"/>
      <c r="J12" s="84"/>
    </row>
    <row r="13" spans="1:10" x14ac:dyDescent="0.2">
      <c r="A13" s="665" t="str">
        <f>Cobb!$G$2</f>
        <v>Alaska</v>
      </c>
      <c r="B13" s="676" t="s">
        <v>351</v>
      </c>
      <c r="C13" s="677"/>
      <c r="D13" s="19" t="s">
        <v>475</v>
      </c>
      <c r="E13" s="76" t="s">
        <v>477</v>
      </c>
      <c r="F13" s="77" t="s">
        <v>551</v>
      </c>
      <c r="G13" s="76" t="s">
        <v>478</v>
      </c>
      <c r="H13" s="77" t="s">
        <v>352</v>
      </c>
      <c r="I13" s="78" t="s">
        <v>353</v>
      </c>
      <c r="J13" s="78" t="s">
        <v>484</v>
      </c>
    </row>
    <row r="14" spans="1:10" x14ac:dyDescent="0.2">
      <c r="A14" s="666"/>
      <c r="B14" s="16"/>
      <c r="C14" s="17"/>
      <c r="D14" s="14" t="s">
        <v>479</v>
      </c>
      <c r="E14" s="79" t="s">
        <v>210</v>
      </c>
      <c r="F14" s="80" t="s">
        <v>211</v>
      </c>
      <c r="G14" s="79" t="s">
        <v>480</v>
      </c>
      <c r="H14" s="80" t="s">
        <v>212</v>
      </c>
      <c r="I14" s="81" t="s">
        <v>486</v>
      </c>
      <c r="J14" s="81" t="s">
        <v>485</v>
      </c>
    </row>
    <row r="15" spans="1:10" ht="13.5" thickBot="1" x14ac:dyDescent="0.25">
      <c r="A15" s="667"/>
      <c r="B15" s="20"/>
      <c r="C15" s="21"/>
      <c r="D15" s="22" t="s">
        <v>481</v>
      </c>
      <c r="E15" s="82" t="s">
        <v>169</v>
      </c>
      <c r="F15" s="83" t="s">
        <v>603</v>
      </c>
      <c r="G15" s="82" t="s">
        <v>503</v>
      </c>
      <c r="H15" s="83" t="s">
        <v>503</v>
      </c>
      <c r="I15" s="84" t="s">
        <v>487</v>
      </c>
      <c r="J15" s="84" t="s">
        <v>209</v>
      </c>
    </row>
    <row r="16" spans="1:10" x14ac:dyDescent="0.2">
      <c r="A16" s="665" t="str">
        <f>Cobb!$M$2</f>
        <v>Mansfield</v>
      </c>
      <c r="B16" s="676" t="s">
        <v>17</v>
      </c>
      <c r="C16" s="677"/>
      <c r="D16" s="19" t="s">
        <v>475</v>
      </c>
      <c r="E16" s="76"/>
      <c r="F16" s="77"/>
      <c r="G16" s="76"/>
      <c r="H16" s="77"/>
      <c r="I16" s="78"/>
      <c r="J16" s="78"/>
    </row>
    <row r="17" spans="1:10" x14ac:dyDescent="0.2">
      <c r="A17" s="666"/>
      <c r="B17" s="16"/>
      <c r="C17" s="17"/>
      <c r="D17" s="14" t="s">
        <v>479</v>
      </c>
      <c r="E17" s="79" t="s">
        <v>504</v>
      </c>
      <c r="F17" s="80" t="s">
        <v>504</v>
      </c>
      <c r="G17" s="79" t="s">
        <v>504</v>
      </c>
      <c r="H17" s="80" t="s">
        <v>504</v>
      </c>
      <c r="I17" s="81" t="s">
        <v>260</v>
      </c>
      <c r="J17" s="81" t="s">
        <v>18</v>
      </c>
    </row>
    <row r="18" spans="1:10" ht="13.5" thickBot="1" x14ac:dyDescent="0.25">
      <c r="A18" s="667"/>
      <c r="B18" s="20"/>
      <c r="C18" s="21"/>
      <c r="D18" s="22" t="s">
        <v>481</v>
      </c>
      <c r="E18" s="82"/>
      <c r="F18" s="83"/>
      <c r="G18" s="82"/>
      <c r="H18" s="83"/>
      <c r="I18" s="84"/>
      <c r="J18" s="84"/>
    </row>
    <row r="19" spans="1:10" x14ac:dyDescent="0.2">
      <c r="A19" s="665" t="str">
        <f>Cobb!$S$2</f>
        <v>Waikiki</v>
      </c>
      <c r="B19" s="676" t="s">
        <v>335</v>
      </c>
      <c r="C19" s="677"/>
      <c r="D19" s="19" t="s">
        <v>475</v>
      </c>
      <c r="E19" s="76" t="s">
        <v>336</v>
      </c>
      <c r="F19" s="77" t="s">
        <v>477</v>
      </c>
      <c r="G19" s="76" t="s">
        <v>446</v>
      </c>
      <c r="H19" s="77" t="s">
        <v>447</v>
      </c>
      <c r="I19" s="78" t="s">
        <v>492</v>
      </c>
      <c r="J19" s="78" t="s">
        <v>720</v>
      </c>
    </row>
    <row r="20" spans="1:10" x14ac:dyDescent="0.2">
      <c r="A20" s="666"/>
      <c r="B20" s="16"/>
      <c r="C20" s="17"/>
      <c r="D20" s="14" t="s">
        <v>479</v>
      </c>
      <c r="E20" s="79" t="s">
        <v>337</v>
      </c>
      <c r="F20" s="80" t="s">
        <v>490</v>
      </c>
      <c r="G20" s="79" t="s">
        <v>257</v>
      </c>
      <c r="H20" s="80" t="s">
        <v>491</v>
      </c>
      <c r="I20" s="81" t="s">
        <v>493</v>
      </c>
      <c r="J20" s="81" t="s">
        <v>719</v>
      </c>
    </row>
    <row r="21" spans="1:10" ht="13.5" thickBot="1" x14ac:dyDescent="0.25">
      <c r="A21" s="667"/>
      <c r="B21" s="20"/>
      <c r="C21" s="21"/>
      <c r="D21" s="22" t="s">
        <v>481</v>
      </c>
      <c r="E21" s="82" t="s">
        <v>603</v>
      </c>
      <c r="F21" s="83" t="s">
        <v>489</v>
      </c>
      <c r="G21" s="82" t="s">
        <v>482</v>
      </c>
      <c r="H21" s="83" t="s">
        <v>169</v>
      </c>
      <c r="I21" s="84" t="s">
        <v>494</v>
      </c>
      <c r="J21" s="84" t="s">
        <v>495</v>
      </c>
    </row>
    <row r="22" spans="1:10" x14ac:dyDescent="0.2">
      <c r="A22" s="665" t="str">
        <f>Ruth!$A$2</f>
        <v>Plum Island</v>
      </c>
      <c r="B22" s="676" t="s">
        <v>581</v>
      </c>
      <c r="C22" s="677"/>
      <c r="D22" s="19" t="s">
        <v>475</v>
      </c>
      <c r="E22" s="76" t="s">
        <v>446</v>
      </c>
      <c r="F22" s="77" t="s">
        <v>477</v>
      </c>
      <c r="G22" s="76" t="s">
        <v>478</v>
      </c>
      <c r="H22" s="77" t="s">
        <v>476</v>
      </c>
      <c r="I22" s="78" t="s">
        <v>445</v>
      </c>
      <c r="J22" s="78" t="s">
        <v>654</v>
      </c>
    </row>
    <row r="23" spans="1:10" x14ac:dyDescent="0.2">
      <c r="A23" s="666"/>
      <c r="B23" s="16"/>
      <c r="C23" s="17"/>
      <c r="D23" s="14" t="s">
        <v>479</v>
      </c>
      <c r="E23" s="79" t="s">
        <v>582</v>
      </c>
      <c r="F23" s="80" t="s">
        <v>22</v>
      </c>
      <c r="G23" s="79" t="s">
        <v>480</v>
      </c>
      <c r="H23" s="80" t="s">
        <v>583</v>
      </c>
      <c r="I23" s="81" t="s">
        <v>260</v>
      </c>
      <c r="J23" s="81" t="s">
        <v>526</v>
      </c>
    </row>
    <row r="24" spans="1:10" ht="13.5" thickBot="1" x14ac:dyDescent="0.25">
      <c r="A24" s="667"/>
      <c r="B24" s="20"/>
      <c r="C24" s="21"/>
      <c r="D24" s="22" t="s">
        <v>481</v>
      </c>
      <c r="E24" s="82" t="s">
        <v>169</v>
      </c>
      <c r="F24" s="83" t="s">
        <v>258</v>
      </c>
      <c r="G24" s="82" t="s">
        <v>503</v>
      </c>
      <c r="H24" s="83" t="s">
        <v>503</v>
      </c>
      <c r="I24" s="84" t="s">
        <v>527</v>
      </c>
      <c r="J24" s="84" t="s">
        <v>528</v>
      </c>
    </row>
    <row r="25" spans="1:10" x14ac:dyDescent="0.2">
      <c r="A25" s="665" t="str">
        <f>Ruth!$G$2</f>
        <v>Gotham City</v>
      </c>
      <c r="B25" s="676" t="s">
        <v>707</v>
      </c>
      <c r="C25" s="677"/>
      <c r="D25" s="19" t="s">
        <v>475</v>
      </c>
      <c r="E25" s="76"/>
      <c r="F25" s="77"/>
      <c r="G25" s="76"/>
      <c r="H25" s="77"/>
      <c r="I25" s="78"/>
      <c r="J25" s="78"/>
    </row>
    <row r="26" spans="1:10" x14ac:dyDescent="0.2">
      <c r="A26" s="666"/>
      <c r="B26" s="16"/>
      <c r="C26" s="17"/>
      <c r="D26" s="14" t="s">
        <v>479</v>
      </c>
      <c r="E26" s="79" t="s">
        <v>504</v>
      </c>
      <c r="F26" s="80" t="s">
        <v>504</v>
      </c>
      <c r="G26" s="79" t="s">
        <v>504</v>
      </c>
      <c r="H26" s="80" t="s">
        <v>504</v>
      </c>
      <c r="I26" s="81" t="s">
        <v>547</v>
      </c>
      <c r="J26" s="81" t="s">
        <v>548</v>
      </c>
    </row>
    <row r="27" spans="1:10" ht="13.5" thickBot="1" x14ac:dyDescent="0.25">
      <c r="A27" s="667"/>
      <c r="B27" s="20"/>
      <c r="C27" s="21"/>
      <c r="D27" s="22" t="s">
        <v>481</v>
      </c>
      <c r="E27" s="82"/>
      <c r="F27" s="83"/>
      <c r="G27" s="82"/>
      <c r="H27" s="83"/>
      <c r="I27" s="84"/>
      <c r="J27" s="84"/>
    </row>
    <row r="28" spans="1:10" x14ac:dyDescent="0.2">
      <c r="A28" s="665" t="str">
        <f>Ruth!$M$2</f>
        <v>Hoboken</v>
      </c>
      <c r="B28" s="676" t="s">
        <v>373</v>
      </c>
      <c r="C28" s="677"/>
      <c r="D28" s="19" t="s">
        <v>475</v>
      </c>
      <c r="E28" s="76"/>
      <c r="F28" s="77"/>
      <c r="G28" s="76"/>
      <c r="H28" s="77"/>
      <c r="I28" s="78"/>
      <c r="J28" s="78"/>
    </row>
    <row r="29" spans="1:10" x14ac:dyDescent="0.2">
      <c r="A29" s="666"/>
      <c r="B29" s="16"/>
      <c r="C29" s="17"/>
      <c r="D29" s="14" t="s">
        <v>479</v>
      </c>
      <c r="E29" s="672" t="s">
        <v>372</v>
      </c>
      <c r="F29" s="670"/>
      <c r="G29" s="670"/>
      <c r="H29" s="670"/>
      <c r="I29" s="670"/>
      <c r="J29" s="671"/>
    </row>
    <row r="30" spans="1:10" ht="13.5" thickBot="1" x14ac:dyDescent="0.25">
      <c r="A30" s="667"/>
      <c r="B30" s="20"/>
      <c r="C30" s="21"/>
      <c r="D30" s="22" t="s">
        <v>481</v>
      </c>
      <c r="E30" s="82"/>
      <c r="F30" s="83"/>
      <c r="G30" s="82"/>
      <c r="H30" s="83"/>
      <c r="I30" s="84"/>
      <c r="J30" s="84"/>
    </row>
    <row r="31" spans="1:10" x14ac:dyDescent="0.2">
      <c r="A31" s="665" t="str">
        <f>Ruth!$S$2</f>
        <v>New York</v>
      </c>
      <c r="B31" s="676" t="s">
        <v>646</v>
      </c>
      <c r="C31" s="677"/>
      <c r="D31" s="19" t="s">
        <v>475</v>
      </c>
      <c r="E31" s="76"/>
      <c r="F31" s="77"/>
      <c r="G31" s="76"/>
      <c r="H31" s="77"/>
      <c r="I31" s="78"/>
      <c r="J31" s="78"/>
    </row>
    <row r="32" spans="1:10" x14ac:dyDescent="0.2">
      <c r="A32" s="666"/>
      <c r="B32" s="16"/>
      <c r="C32" s="17"/>
      <c r="D32" s="14" t="s">
        <v>479</v>
      </c>
      <c r="E32" s="672" t="s">
        <v>354</v>
      </c>
      <c r="F32" s="670"/>
      <c r="G32" s="670"/>
      <c r="H32" s="670"/>
      <c r="I32" s="670"/>
      <c r="J32" s="671"/>
    </row>
    <row r="33" spans="1:10" ht="13.5" thickBot="1" x14ac:dyDescent="0.25">
      <c r="A33" s="667"/>
      <c r="B33" s="20"/>
      <c r="C33" s="21"/>
      <c r="D33" s="22" t="s">
        <v>481</v>
      </c>
      <c r="E33" s="82"/>
      <c r="F33" s="83"/>
      <c r="G33" s="82"/>
      <c r="H33" s="83"/>
      <c r="I33" s="84"/>
      <c r="J33" s="84"/>
    </row>
    <row r="34" spans="1:10" x14ac:dyDescent="0.2">
      <c r="A34" s="680" t="str">
        <f>Ruth!$Y$2</f>
        <v>Rock Island</v>
      </c>
      <c r="B34" s="678" t="s">
        <v>1874</v>
      </c>
      <c r="C34" s="679"/>
      <c r="D34" s="19" t="s">
        <v>475</v>
      </c>
      <c r="E34" s="76"/>
      <c r="F34" s="77"/>
      <c r="G34" s="76"/>
      <c r="H34" s="77"/>
      <c r="I34" s="78"/>
      <c r="J34" s="78"/>
    </row>
    <row r="35" spans="1:10" x14ac:dyDescent="0.2">
      <c r="A35" s="681"/>
      <c r="B35" s="16"/>
      <c r="C35" s="17"/>
      <c r="D35" s="14" t="s">
        <v>479</v>
      </c>
      <c r="E35" s="686" t="s">
        <v>1875</v>
      </c>
      <c r="F35" s="687"/>
      <c r="G35" s="687"/>
      <c r="H35" s="687"/>
      <c r="I35" s="687"/>
      <c r="J35" s="688"/>
    </row>
    <row r="36" spans="1:10" ht="13.5" thickBot="1" x14ac:dyDescent="0.25">
      <c r="A36" s="682"/>
      <c r="B36" s="20"/>
      <c r="C36" s="21"/>
      <c r="D36" s="22" t="s">
        <v>481</v>
      </c>
      <c r="E36" s="82"/>
      <c r="F36" s="83"/>
      <c r="G36" s="82"/>
      <c r="H36" s="83"/>
      <c r="I36" s="84"/>
      <c r="J36" s="84"/>
    </row>
    <row r="37" spans="1:10" x14ac:dyDescent="0.2">
      <c r="A37" s="665" t="str">
        <f>Ruth!$AE$2</f>
        <v>Williamsburg</v>
      </c>
      <c r="B37" s="676" t="s">
        <v>426</v>
      </c>
      <c r="C37" s="677"/>
      <c r="D37" s="19" t="s">
        <v>475</v>
      </c>
      <c r="E37" s="76" t="s">
        <v>172</v>
      </c>
      <c r="F37" s="77" t="s">
        <v>446</v>
      </c>
      <c r="G37" s="76" t="s">
        <v>347</v>
      </c>
      <c r="H37" s="77" t="s">
        <v>23</v>
      </c>
      <c r="I37" s="78" t="s">
        <v>174</v>
      </c>
      <c r="J37" s="78" t="s">
        <v>436</v>
      </c>
    </row>
    <row r="38" spans="1:10" x14ac:dyDescent="0.2">
      <c r="A38" s="666"/>
      <c r="B38" s="16"/>
      <c r="C38" s="17"/>
      <c r="D38" s="14" t="s">
        <v>479</v>
      </c>
      <c r="E38" s="79" t="s">
        <v>173</v>
      </c>
      <c r="F38" s="80" t="s">
        <v>709</v>
      </c>
      <c r="G38" s="79" t="s">
        <v>698</v>
      </c>
      <c r="H38" s="80" t="s">
        <v>24</v>
      </c>
      <c r="I38" s="81" t="s">
        <v>175</v>
      </c>
      <c r="J38" s="81" t="s">
        <v>435</v>
      </c>
    </row>
    <row r="39" spans="1:10" ht="13.5" thickBot="1" x14ac:dyDescent="0.25">
      <c r="A39" s="667"/>
      <c r="B39" s="20"/>
      <c r="C39" s="21"/>
      <c r="D39" s="22" t="s">
        <v>481</v>
      </c>
      <c r="E39" s="82" t="s">
        <v>503</v>
      </c>
      <c r="F39" s="83" t="s">
        <v>503</v>
      </c>
      <c r="G39" s="82" t="s">
        <v>503</v>
      </c>
      <c r="H39" s="83" t="s">
        <v>259</v>
      </c>
      <c r="I39" s="84" t="s">
        <v>434</v>
      </c>
      <c r="J39" s="84" t="s">
        <v>434</v>
      </c>
    </row>
    <row r="40" spans="1:10" x14ac:dyDescent="0.2">
      <c r="A40" s="665" t="str">
        <f>Aaron!$A$2</f>
        <v>Middlesex</v>
      </c>
      <c r="B40" s="676" t="s">
        <v>345</v>
      </c>
      <c r="C40" s="677"/>
      <c r="D40" s="19" t="s">
        <v>475</v>
      </c>
      <c r="E40" s="76"/>
      <c r="F40" s="77"/>
      <c r="G40" s="76"/>
      <c r="H40" s="77"/>
      <c r="I40" s="78"/>
      <c r="J40" s="78"/>
    </row>
    <row r="41" spans="1:10" x14ac:dyDescent="0.2">
      <c r="A41" s="666"/>
      <c r="B41" s="16"/>
      <c r="C41" s="17"/>
      <c r="D41" s="14" t="s">
        <v>479</v>
      </c>
      <c r="E41" s="672" t="s">
        <v>354</v>
      </c>
      <c r="F41" s="670"/>
      <c r="G41" s="670"/>
      <c r="H41" s="670"/>
      <c r="I41" s="670"/>
      <c r="J41" s="671"/>
    </row>
    <row r="42" spans="1:10" ht="13.5" thickBot="1" x14ac:dyDescent="0.25">
      <c r="A42" s="667"/>
      <c r="B42" s="20"/>
      <c r="C42" s="21"/>
      <c r="D42" s="22" t="s">
        <v>481</v>
      </c>
      <c r="E42" s="82"/>
      <c r="F42" s="83"/>
      <c r="G42" s="82"/>
      <c r="H42" s="83"/>
      <c r="I42" s="84"/>
      <c r="J42" s="84"/>
    </row>
    <row r="43" spans="1:10" s="119" customFormat="1" x14ac:dyDescent="0.2">
      <c r="A43" s="675" t="str">
        <f>Aaron!$G$2</f>
        <v>Exeter</v>
      </c>
      <c r="B43" s="676" t="s">
        <v>371</v>
      </c>
      <c r="C43" s="677"/>
      <c r="D43" s="19" t="s">
        <v>475</v>
      </c>
      <c r="E43" s="76"/>
      <c r="F43" s="77"/>
      <c r="G43" s="76"/>
      <c r="H43" s="77"/>
      <c r="I43" s="78"/>
      <c r="J43" s="78"/>
    </row>
    <row r="44" spans="1:10" s="119" customFormat="1" x14ac:dyDescent="0.2">
      <c r="A44" s="666"/>
      <c r="B44" s="16"/>
      <c r="C44" s="17"/>
      <c r="D44" s="14" t="s">
        <v>479</v>
      </c>
      <c r="E44" s="672" t="s">
        <v>391</v>
      </c>
      <c r="F44" s="670"/>
      <c r="G44" s="670"/>
      <c r="H44" s="670"/>
      <c r="I44" s="670"/>
      <c r="J44" s="671"/>
    </row>
    <row r="45" spans="1:10" s="119" customFormat="1" ht="13.5" thickBot="1" x14ac:dyDescent="0.25">
      <c r="A45" s="667"/>
      <c r="B45" s="20"/>
      <c r="C45" s="21"/>
      <c r="D45" s="22" t="s">
        <v>481</v>
      </c>
      <c r="E45" s="82"/>
      <c r="F45" s="83"/>
      <c r="G45" s="82"/>
      <c r="H45" s="83"/>
      <c r="I45" s="84"/>
      <c r="J45" s="84"/>
    </row>
    <row r="46" spans="1:10" x14ac:dyDescent="0.2">
      <c r="A46" s="665" t="str">
        <f>Cobb!$Y$2</f>
        <v>Gateway</v>
      </c>
      <c r="B46" s="676" t="s">
        <v>15</v>
      </c>
      <c r="C46" s="677"/>
      <c r="D46" s="19" t="s">
        <v>475</v>
      </c>
      <c r="E46" s="76"/>
      <c r="F46" s="77"/>
      <c r="G46" s="76"/>
      <c r="H46" s="77"/>
      <c r="I46" s="78"/>
      <c r="J46" s="78"/>
    </row>
    <row r="47" spans="1:10" x14ac:dyDescent="0.2">
      <c r="A47" s="666"/>
      <c r="B47" s="16"/>
      <c r="C47" s="17"/>
      <c r="D47" s="14" t="s">
        <v>479</v>
      </c>
      <c r="E47" s="672" t="s">
        <v>16</v>
      </c>
      <c r="F47" s="670"/>
      <c r="G47" s="670"/>
      <c r="H47" s="670"/>
      <c r="I47" s="670"/>
      <c r="J47" s="671"/>
    </row>
    <row r="48" spans="1:10" ht="13.5" thickBot="1" x14ac:dyDescent="0.25">
      <c r="A48" s="667"/>
      <c r="B48" s="20"/>
      <c r="C48" s="21"/>
      <c r="D48" s="22" t="s">
        <v>481</v>
      </c>
      <c r="E48" s="82"/>
      <c r="F48" s="83"/>
      <c r="G48" s="82"/>
      <c r="H48" s="83"/>
      <c r="I48" s="84"/>
      <c r="J48" s="84"/>
    </row>
    <row r="49" spans="1:10" x14ac:dyDescent="0.2">
      <c r="A49" s="680" t="str">
        <f>Aaron!$M$2</f>
        <v>Virginia</v>
      </c>
      <c r="B49" s="678" t="s">
        <v>3969</v>
      </c>
      <c r="C49" s="679"/>
      <c r="D49" s="280" t="s">
        <v>475</v>
      </c>
      <c r="E49" s="510" t="s">
        <v>172</v>
      </c>
      <c r="F49" s="513" t="s">
        <v>336</v>
      </c>
      <c r="G49" s="510" t="s">
        <v>446</v>
      </c>
      <c r="H49" s="513" t="s">
        <v>447</v>
      </c>
      <c r="I49" s="516" t="s">
        <v>3975</v>
      </c>
      <c r="J49" s="516" t="s">
        <v>3976</v>
      </c>
    </row>
    <row r="50" spans="1:10" x14ac:dyDescent="0.2">
      <c r="A50" s="681"/>
      <c r="B50" s="284"/>
      <c r="C50" s="285"/>
      <c r="D50" s="286" t="s">
        <v>479</v>
      </c>
      <c r="E50" s="511" t="s">
        <v>3970</v>
      </c>
      <c r="F50" s="514" t="s">
        <v>3971</v>
      </c>
      <c r="G50" s="511" t="s">
        <v>3973</v>
      </c>
      <c r="H50" s="514" t="s">
        <v>3974</v>
      </c>
      <c r="I50" s="509" t="s">
        <v>3977</v>
      </c>
      <c r="J50" s="509" t="s">
        <v>3978</v>
      </c>
    </row>
    <row r="51" spans="1:10" ht="13.5" thickBot="1" x14ac:dyDescent="0.25">
      <c r="A51" s="682"/>
      <c r="B51" s="289"/>
      <c r="C51" s="290"/>
      <c r="D51" s="291" t="s">
        <v>481</v>
      </c>
      <c r="E51" s="512" t="s">
        <v>95</v>
      </c>
      <c r="F51" s="515" t="s">
        <v>3972</v>
      </c>
      <c r="G51" s="512" t="s">
        <v>259</v>
      </c>
      <c r="H51" s="515" t="s">
        <v>489</v>
      </c>
      <c r="I51" s="517" t="s">
        <v>260</v>
      </c>
      <c r="J51" s="517" t="s">
        <v>3979</v>
      </c>
    </row>
    <row r="52" spans="1:10" x14ac:dyDescent="0.2">
      <c r="A52" s="680" t="str">
        <f>Aaron!$S$2</f>
        <v>San Jose</v>
      </c>
      <c r="B52" s="683" t="s">
        <v>111</v>
      </c>
      <c r="C52" s="684"/>
      <c r="D52" s="280" t="s">
        <v>475</v>
      </c>
      <c r="E52" s="281" t="s">
        <v>336</v>
      </c>
      <c r="F52" s="282" t="s">
        <v>477</v>
      </c>
      <c r="G52" s="281" t="s">
        <v>347</v>
      </c>
      <c r="H52" s="282" t="s">
        <v>172</v>
      </c>
      <c r="I52" s="283" t="s">
        <v>459</v>
      </c>
      <c r="J52" s="283" t="s">
        <v>460</v>
      </c>
    </row>
    <row r="53" spans="1:10" x14ac:dyDescent="0.2">
      <c r="A53" s="681"/>
      <c r="B53" s="284"/>
      <c r="C53" s="285"/>
      <c r="D53" s="286" t="s">
        <v>479</v>
      </c>
      <c r="E53" s="287" t="s">
        <v>659</v>
      </c>
      <c r="F53" s="288" t="s">
        <v>273</v>
      </c>
      <c r="G53" s="287" t="s">
        <v>274</v>
      </c>
      <c r="H53" s="288" t="s">
        <v>94</v>
      </c>
      <c r="I53" s="295" t="s">
        <v>461</v>
      </c>
      <c r="J53" s="295" t="s">
        <v>462</v>
      </c>
    </row>
    <row r="54" spans="1:10" ht="13.5" thickBot="1" x14ac:dyDescent="0.25">
      <c r="A54" s="682"/>
      <c r="B54" s="289"/>
      <c r="C54" s="290"/>
      <c r="D54" s="291" t="s">
        <v>481</v>
      </c>
      <c r="E54" s="292" t="s">
        <v>169</v>
      </c>
      <c r="F54" s="293" t="s">
        <v>603</v>
      </c>
      <c r="G54" s="292" t="s">
        <v>95</v>
      </c>
      <c r="H54" s="293" t="s">
        <v>318</v>
      </c>
      <c r="I54" s="294" t="s">
        <v>463</v>
      </c>
      <c r="J54" s="294" t="s">
        <v>464</v>
      </c>
    </row>
    <row r="55" spans="1:10" x14ac:dyDescent="0.2">
      <c r="A55" s="680" t="str">
        <f>Aaron!$Y$2</f>
        <v>Columbus</v>
      </c>
      <c r="B55" s="685" t="s">
        <v>1126</v>
      </c>
      <c r="C55" s="684"/>
      <c r="D55" s="280" t="s">
        <v>475</v>
      </c>
      <c r="E55" s="281"/>
      <c r="F55" s="282"/>
      <c r="G55" s="281"/>
      <c r="H55" s="282"/>
      <c r="I55" s="283"/>
      <c r="J55" s="283"/>
    </row>
    <row r="56" spans="1:10" x14ac:dyDescent="0.2">
      <c r="A56" s="681"/>
      <c r="B56" s="284"/>
      <c r="C56" s="285"/>
      <c r="D56" s="286" t="s">
        <v>479</v>
      </c>
      <c r="E56" s="689" t="s">
        <v>1127</v>
      </c>
      <c r="F56" s="690"/>
      <c r="G56" s="690"/>
      <c r="H56" s="690"/>
      <c r="I56" s="690"/>
      <c r="J56" s="691"/>
    </row>
    <row r="57" spans="1:10" ht="13.5" thickBot="1" x14ac:dyDescent="0.25">
      <c r="A57" s="682"/>
      <c r="B57" s="289"/>
      <c r="C57" s="290"/>
      <c r="D57" s="291" t="s">
        <v>481</v>
      </c>
      <c r="E57" s="292"/>
      <c r="F57" s="293"/>
      <c r="G57" s="292"/>
      <c r="H57" s="293"/>
      <c r="I57" s="294"/>
      <c r="J57" s="294"/>
    </row>
    <row r="58" spans="1:10" x14ac:dyDescent="0.2">
      <c r="A58" s="665" t="str">
        <f>Mays!$A$2</f>
        <v>Aspen</v>
      </c>
      <c r="B58" s="676" t="s">
        <v>677</v>
      </c>
      <c r="C58" s="677"/>
      <c r="D58" s="19" t="s">
        <v>475</v>
      </c>
      <c r="E58" s="76"/>
      <c r="F58" s="77"/>
      <c r="G58" s="76"/>
      <c r="H58" s="77"/>
      <c r="I58" s="78"/>
      <c r="J58" s="78"/>
    </row>
    <row r="59" spans="1:10" x14ac:dyDescent="0.2">
      <c r="A59" s="666"/>
      <c r="B59" s="16"/>
      <c r="C59" s="17"/>
      <c r="D59" s="14" t="s">
        <v>479</v>
      </c>
      <c r="E59" s="672" t="s">
        <v>701</v>
      </c>
      <c r="F59" s="670"/>
      <c r="G59" s="670"/>
      <c r="H59" s="670"/>
      <c r="I59" s="670"/>
      <c r="J59" s="671"/>
    </row>
    <row r="60" spans="1:10" ht="13.5" thickBot="1" x14ac:dyDescent="0.25">
      <c r="A60" s="667"/>
      <c r="B60" s="20"/>
      <c r="C60" s="21"/>
      <c r="D60" s="22" t="s">
        <v>481</v>
      </c>
      <c r="E60" s="82"/>
      <c r="F60" s="83"/>
      <c r="G60" s="82"/>
      <c r="H60" s="83"/>
      <c r="I60" s="84"/>
      <c r="J60" s="84"/>
    </row>
    <row r="61" spans="1:10" x14ac:dyDescent="0.2">
      <c r="A61" s="665" t="str">
        <f>Mays!$G$2</f>
        <v>Palo Alto</v>
      </c>
      <c r="B61" s="676" t="s">
        <v>213</v>
      </c>
      <c r="C61" s="677"/>
      <c r="D61" s="19" t="s">
        <v>475</v>
      </c>
      <c r="E61" s="76"/>
      <c r="F61" s="77"/>
      <c r="G61" s="76"/>
      <c r="H61" s="77"/>
      <c r="I61" s="78"/>
      <c r="J61" s="78"/>
    </row>
    <row r="62" spans="1:10" x14ac:dyDescent="0.2">
      <c r="A62" s="666"/>
      <c r="B62" s="16"/>
      <c r="C62" s="17"/>
      <c r="D62" s="14" t="s">
        <v>479</v>
      </c>
      <c r="E62" s="672" t="s">
        <v>391</v>
      </c>
      <c r="F62" s="670"/>
      <c r="G62" s="670"/>
      <c r="H62" s="670"/>
      <c r="I62" s="670"/>
      <c r="J62" s="671"/>
    </row>
    <row r="63" spans="1:10" ht="13.5" thickBot="1" x14ac:dyDescent="0.25">
      <c r="A63" s="667"/>
      <c r="B63" s="20"/>
      <c r="C63" s="21"/>
      <c r="D63" s="22" t="s">
        <v>481</v>
      </c>
      <c r="E63" s="82"/>
      <c r="F63" s="83"/>
      <c r="G63" s="82"/>
      <c r="H63" s="83"/>
      <c r="I63" s="84"/>
      <c r="J63" s="84"/>
    </row>
    <row r="64" spans="1:10" x14ac:dyDescent="0.2">
      <c r="A64" s="665" t="str">
        <f>Mays!$M$2</f>
        <v>Mudville</v>
      </c>
      <c r="B64" s="676" t="s">
        <v>702</v>
      </c>
      <c r="C64" s="677"/>
      <c r="D64" s="19" t="s">
        <v>475</v>
      </c>
      <c r="E64" s="76"/>
      <c r="F64" s="77"/>
      <c r="G64" s="76"/>
      <c r="H64" s="77"/>
      <c r="I64" s="78"/>
      <c r="J64" s="78"/>
    </row>
    <row r="65" spans="1:10" x14ac:dyDescent="0.2">
      <c r="A65" s="666"/>
      <c r="B65" s="16"/>
      <c r="C65" s="17"/>
      <c r="D65" s="14" t="s">
        <v>479</v>
      </c>
      <c r="E65" s="672" t="s">
        <v>241</v>
      </c>
      <c r="F65" s="670"/>
      <c r="G65" s="670"/>
      <c r="H65" s="670"/>
      <c r="I65" s="670"/>
      <c r="J65" s="671"/>
    </row>
    <row r="66" spans="1:10" ht="13.5" thickBot="1" x14ac:dyDescent="0.25">
      <c r="A66" s="667"/>
      <c r="B66" s="20"/>
      <c r="C66" s="21"/>
      <c r="D66" s="22" t="s">
        <v>481</v>
      </c>
      <c r="E66" s="82"/>
      <c r="F66" s="83"/>
      <c r="G66" s="82"/>
      <c r="H66" s="83"/>
      <c r="I66" s="84"/>
      <c r="J66" s="84"/>
    </row>
    <row r="67" spans="1:10" x14ac:dyDescent="0.2">
      <c r="A67" s="665" t="str">
        <f>Mays!$S$2</f>
        <v>Thunder Bay</v>
      </c>
      <c r="B67" s="676" t="s">
        <v>242</v>
      </c>
      <c r="C67" s="677"/>
      <c r="D67" s="19" t="s">
        <v>475</v>
      </c>
      <c r="E67" s="76"/>
      <c r="F67" s="77"/>
      <c r="G67" s="76"/>
      <c r="H67" s="77"/>
      <c r="I67" s="78"/>
      <c r="J67" s="78"/>
    </row>
    <row r="68" spans="1:10" x14ac:dyDescent="0.2">
      <c r="A68" s="666"/>
      <c r="B68" s="16"/>
      <c r="C68" s="17"/>
      <c r="D68" s="14" t="s">
        <v>479</v>
      </c>
      <c r="E68" s="672" t="s">
        <v>241</v>
      </c>
      <c r="F68" s="670"/>
      <c r="G68" s="670"/>
      <c r="H68" s="670"/>
      <c r="I68" s="670"/>
      <c r="J68" s="671"/>
    </row>
    <row r="69" spans="1:10" ht="13.5" thickBot="1" x14ac:dyDescent="0.25">
      <c r="A69" s="667"/>
      <c r="B69" s="20"/>
      <c r="C69" s="21"/>
      <c r="D69" s="22" t="s">
        <v>481</v>
      </c>
      <c r="E69" s="82"/>
      <c r="F69" s="83"/>
      <c r="G69" s="82"/>
      <c r="H69" s="83"/>
      <c r="I69" s="84"/>
      <c r="J69" s="84"/>
    </row>
    <row r="70" spans="1:10" s="60" customFormat="1" x14ac:dyDescent="0.2">
      <c r="A70" s="665" t="str">
        <f>Mays!$Y$2</f>
        <v>Los Angeles</v>
      </c>
      <c r="B70" s="676" t="s">
        <v>699</v>
      </c>
      <c r="C70" s="677"/>
      <c r="D70" s="19" t="s">
        <v>475</v>
      </c>
      <c r="E70" s="76"/>
      <c r="F70" s="77"/>
      <c r="G70" s="76"/>
      <c r="H70" s="77"/>
      <c r="I70" s="78"/>
      <c r="J70" s="78"/>
    </row>
    <row r="71" spans="1:10" s="60" customFormat="1" x14ac:dyDescent="0.2">
      <c r="A71" s="666"/>
      <c r="B71" s="16"/>
      <c r="C71" s="17"/>
      <c r="D71" s="14" t="s">
        <v>479</v>
      </c>
      <c r="E71" s="672" t="s">
        <v>700</v>
      </c>
      <c r="F71" s="670"/>
      <c r="G71" s="670"/>
      <c r="H71" s="670"/>
      <c r="I71" s="670"/>
      <c r="J71" s="671"/>
    </row>
    <row r="72" spans="1:10" s="60" customFormat="1" ht="13.5" thickBot="1" x14ac:dyDescent="0.25">
      <c r="A72" s="667"/>
      <c r="B72" s="20"/>
      <c r="C72" s="21"/>
      <c r="D72" s="22" t="s">
        <v>481</v>
      </c>
      <c r="E72" s="82"/>
      <c r="F72" s="83"/>
      <c r="G72" s="82"/>
      <c r="H72" s="83"/>
      <c r="I72" s="84"/>
      <c r="J72" s="84"/>
    </row>
    <row r="73" spans="1:10" x14ac:dyDescent="0.2">
      <c r="A73" s="665" t="str">
        <f>Mays!$AE$2</f>
        <v>West Oakland</v>
      </c>
      <c r="B73" s="676" t="s">
        <v>565</v>
      </c>
      <c r="C73" s="677"/>
      <c r="D73" s="19" t="s">
        <v>475</v>
      </c>
      <c r="E73" s="76"/>
      <c r="F73" s="77"/>
      <c r="G73" s="76"/>
      <c r="H73" s="77"/>
      <c r="I73" s="78"/>
      <c r="J73" s="78"/>
    </row>
    <row r="74" spans="1:10" x14ac:dyDescent="0.2">
      <c r="A74" s="666"/>
      <c r="B74" s="16"/>
      <c r="C74" s="17"/>
      <c r="D74" s="14" t="s">
        <v>479</v>
      </c>
      <c r="E74" s="672" t="s">
        <v>31</v>
      </c>
      <c r="F74" s="670"/>
      <c r="G74" s="670"/>
      <c r="H74" s="670"/>
      <c r="I74" s="670"/>
      <c r="J74" s="671"/>
    </row>
    <row r="75" spans="1:10" ht="13.5" thickBot="1" x14ac:dyDescent="0.25">
      <c r="A75" s="667"/>
      <c r="B75" s="20"/>
      <c r="C75" s="21"/>
      <c r="D75" s="22" t="s">
        <v>481</v>
      </c>
      <c r="E75" s="82"/>
      <c r="F75" s="83"/>
      <c r="G75" s="82"/>
      <c r="H75" s="83"/>
      <c r="I75" s="84"/>
      <c r="J75" s="84"/>
    </row>
  </sheetData>
  <mergeCells count="68">
    <mergeCell ref="E62:J62"/>
    <mergeCell ref="E44:J44"/>
    <mergeCell ref="E47:J47"/>
    <mergeCell ref="E71:J71"/>
    <mergeCell ref="E8:J8"/>
    <mergeCell ref="E68:J68"/>
    <mergeCell ref="E41:J41"/>
    <mergeCell ref="E65:J65"/>
    <mergeCell ref="E11:J11"/>
    <mergeCell ref="E29:J29"/>
    <mergeCell ref="E35:J35"/>
    <mergeCell ref="E56:J56"/>
    <mergeCell ref="E32:J32"/>
    <mergeCell ref="B28:C28"/>
    <mergeCell ref="B31:C31"/>
    <mergeCell ref="B34:C34"/>
    <mergeCell ref="B37:C37"/>
    <mergeCell ref="B73:C73"/>
    <mergeCell ref="B49:C49"/>
    <mergeCell ref="B52:C52"/>
    <mergeCell ref="B55:C55"/>
    <mergeCell ref="B61:C61"/>
    <mergeCell ref="B58:C58"/>
    <mergeCell ref="B40:C40"/>
    <mergeCell ref="B43:C43"/>
    <mergeCell ref="B46:C46"/>
    <mergeCell ref="B70:C70"/>
    <mergeCell ref="B64:C64"/>
    <mergeCell ref="B67:C67"/>
    <mergeCell ref="A61:A63"/>
    <mergeCell ref="A58:A60"/>
    <mergeCell ref="A73:A75"/>
    <mergeCell ref="A70:A72"/>
    <mergeCell ref="A67:A69"/>
    <mergeCell ref="A64:A66"/>
    <mergeCell ref="A19:A21"/>
    <mergeCell ref="A22:A24"/>
    <mergeCell ref="A49:A51"/>
    <mergeCell ref="A46:A48"/>
    <mergeCell ref="A43:A45"/>
    <mergeCell ref="A55:A57"/>
    <mergeCell ref="A34:A36"/>
    <mergeCell ref="A31:A33"/>
    <mergeCell ref="A28:A30"/>
    <mergeCell ref="A25:A27"/>
    <mergeCell ref="A52:A54"/>
    <mergeCell ref="E74:J74"/>
    <mergeCell ref="E59:J59"/>
    <mergeCell ref="G2:H2"/>
    <mergeCell ref="A4:A6"/>
    <mergeCell ref="A7:A9"/>
    <mergeCell ref="A10:A12"/>
    <mergeCell ref="E2:F2"/>
    <mergeCell ref="B7:C7"/>
    <mergeCell ref="B10:C10"/>
    <mergeCell ref="B25:C25"/>
    <mergeCell ref="B13:C13"/>
    <mergeCell ref="B16:C16"/>
    <mergeCell ref="B19:C19"/>
    <mergeCell ref="B22:C22"/>
    <mergeCell ref="A40:A42"/>
    <mergeCell ref="A37:A39"/>
    <mergeCell ref="B3:C3"/>
    <mergeCell ref="B4:C4"/>
    <mergeCell ref="A13:A15"/>
    <mergeCell ref="A16:A18"/>
    <mergeCell ref="A1:J1"/>
    <mergeCell ref="E5:J5"/>
  </mergeCells>
  <phoneticPr fontId="0" type="noConversion"/>
  <pageMargins left="0.75" right="0.75" top="1" bottom="1" header="0.5" footer="0.5"/>
  <pageSetup orientation="landscape" r:id="rId1"/>
  <headerFooter alignWithMargins="0"/>
  <rowBreaks count="2" manualBreakCount="2">
    <brk id="27" max="9" man="1"/>
    <brk id="51" max="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X51"/>
  <sheetViews>
    <sheetView topLeftCell="A8" zoomScale="75" zoomScaleNormal="75" workbookViewId="0">
      <selection activeCell="D26" sqref="D26"/>
    </sheetView>
  </sheetViews>
  <sheetFormatPr defaultRowHeight="12.75" x14ac:dyDescent="0.2"/>
  <cols>
    <col min="1" max="1" width="8.42578125" customWidth="1"/>
    <col min="2" max="2" width="13.85546875" customWidth="1"/>
    <col min="3" max="3" width="12.7109375" customWidth="1"/>
    <col min="4" max="4" width="13.42578125" bestFit="1" customWidth="1"/>
    <col min="5" max="5" width="4.28515625" customWidth="1"/>
    <col min="6" max="6" width="4.5703125" customWidth="1"/>
    <col min="7" max="12" width="12.7109375" customWidth="1"/>
    <col min="13" max="13" width="5.7109375" customWidth="1"/>
    <col min="14" max="14" width="7.28515625" customWidth="1"/>
    <col min="15" max="18" width="5.7109375" customWidth="1"/>
    <col min="19" max="19" width="4.7109375" customWidth="1"/>
    <col min="20" max="20" width="16.5703125" hidden="1" customWidth="1"/>
    <col min="21" max="21" width="14" hidden="1" customWidth="1"/>
    <col min="22" max="24" width="14.42578125" hidden="1" customWidth="1"/>
    <col min="25" max="25" width="0" hidden="1" customWidth="1"/>
  </cols>
  <sheetData>
    <row r="1" spans="1:19" x14ac:dyDescent="0.2">
      <c r="A1" s="673" t="s">
        <v>731</v>
      </c>
      <c r="B1" s="692"/>
      <c r="C1" s="692"/>
      <c r="D1" s="674"/>
      <c r="E1" s="38"/>
      <c r="F1" s="673" t="s">
        <v>632</v>
      </c>
      <c r="G1" s="692"/>
      <c r="H1" s="692"/>
      <c r="I1" s="692"/>
      <c r="J1" s="692"/>
      <c r="K1" s="692"/>
      <c r="L1" s="692"/>
      <c r="M1" s="692"/>
      <c r="N1" s="692"/>
      <c r="O1" s="692"/>
      <c r="P1" s="692"/>
      <c r="Q1" s="692"/>
      <c r="R1" s="692"/>
      <c r="S1" s="674"/>
    </row>
    <row r="2" spans="1:19" x14ac:dyDescent="0.2">
      <c r="A2" s="700"/>
      <c r="B2" s="701"/>
      <c r="C2" s="701"/>
      <c r="D2" s="702"/>
      <c r="E2" s="6"/>
      <c r="F2" s="706" t="s">
        <v>652</v>
      </c>
      <c r="G2" s="707"/>
      <c r="H2" s="707"/>
      <c r="I2" s="707"/>
      <c r="J2" s="707"/>
      <c r="K2" s="707"/>
      <c r="L2" s="707"/>
      <c r="M2" s="707"/>
      <c r="N2" s="707"/>
      <c r="O2" s="707"/>
      <c r="P2" s="707"/>
      <c r="Q2" s="707"/>
      <c r="R2" s="707"/>
      <c r="S2" s="708"/>
    </row>
    <row r="3" spans="1:19" x14ac:dyDescent="0.2">
      <c r="A3" s="43" t="s">
        <v>71</v>
      </c>
      <c r="B3" s="8" t="s">
        <v>220</v>
      </c>
      <c r="C3" s="8" t="s">
        <v>329</v>
      </c>
      <c r="D3" s="44" t="s">
        <v>327</v>
      </c>
      <c r="E3" s="38"/>
      <c r="F3" s="27"/>
      <c r="G3" s="32"/>
      <c r="H3" s="32"/>
      <c r="I3" s="32"/>
      <c r="J3" s="32"/>
      <c r="K3" s="32"/>
      <c r="L3" s="32"/>
      <c r="M3" s="32"/>
      <c r="N3" s="32"/>
      <c r="O3" s="32"/>
      <c r="P3" s="32"/>
      <c r="Q3" s="32"/>
      <c r="R3" s="32"/>
      <c r="S3" s="28"/>
    </row>
    <row r="4" spans="1:19" x14ac:dyDescent="0.2">
      <c r="A4" s="43" t="s">
        <v>721</v>
      </c>
      <c r="B4" s="8" t="s">
        <v>633</v>
      </c>
      <c r="C4" s="8" t="s">
        <v>328</v>
      </c>
      <c r="D4" s="44" t="s">
        <v>328</v>
      </c>
      <c r="E4" s="38"/>
      <c r="F4" s="27"/>
      <c r="G4" s="26"/>
      <c r="H4" s="599" t="s">
        <v>706</v>
      </c>
      <c r="I4" s="599"/>
      <c r="J4" s="599"/>
      <c r="K4" s="599"/>
      <c r="L4" s="599"/>
      <c r="M4" s="6"/>
      <c r="N4" s="599" t="s">
        <v>85</v>
      </c>
      <c r="O4" s="599"/>
      <c r="P4" s="599"/>
      <c r="Q4" s="599"/>
      <c r="R4" s="599"/>
      <c r="S4" s="28"/>
    </row>
    <row r="5" spans="1:19" x14ac:dyDescent="0.2">
      <c r="A5" s="47">
        <v>0</v>
      </c>
      <c r="B5" s="10" t="s">
        <v>653</v>
      </c>
      <c r="C5" s="31">
        <v>100000</v>
      </c>
      <c r="D5" s="48">
        <v>100000</v>
      </c>
      <c r="E5" s="41"/>
      <c r="F5" s="27"/>
      <c r="G5" s="8" t="s">
        <v>227</v>
      </c>
      <c r="H5" s="8" t="s">
        <v>30</v>
      </c>
      <c r="I5" s="8" t="s">
        <v>12</v>
      </c>
      <c r="J5" s="8" t="s">
        <v>11</v>
      </c>
      <c r="K5" s="8" t="s">
        <v>13</v>
      </c>
      <c r="L5" s="8" t="s">
        <v>398</v>
      </c>
      <c r="M5" s="32"/>
      <c r="N5" s="26"/>
      <c r="O5" s="599" t="s">
        <v>721</v>
      </c>
      <c r="P5" s="599"/>
      <c r="Q5" s="599"/>
      <c r="R5" s="599"/>
      <c r="S5" s="28"/>
    </row>
    <row r="6" spans="1:19" x14ac:dyDescent="0.2">
      <c r="A6" s="47">
        <v>1</v>
      </c>
      <c r="B6" s="10">
        <v>1</v>
      </c>
      <c r="C6" s="31">
        <v>200000</v>
      </c>
      <c r="D6" s="48">
        <v>200000</v>
      </c>
      <c r="E6" s="41"/>
      <c r="F6" s="27"/>
      <c r="G6" s="37" t="s">
        <v>619</v>
      </c>
      <c r="H6" s="2">
        <v>1</v>
      </c>
      <c r="I6" s="2">
        <v>1</v>
      </c>
      <c r="J6" s="2">
        <v>2</v>
      </c>
      <c r="K6" s="2">
        <v>3</v>
      </c>
      <c r="L6" s="2">
        <v>4</v>
      </c>
      <c r="M6" s="32"/>
      <c r="N6" s="8" t="s">
        <v>630</v>
      </c>
      <c r="O6" s="8">
        <v>4</v>
      </c>
      <c r="P6" s="8">
        <v>5</v>
      </c>
      <c r="Q6" s="8">
        <v>6</v>
      </c>
      <c r="R6" s="8">
        <v>7</v>
      </c>
      <c r="S6" s="28"/>
    </row>
    <row r="7" spans="1:19" x14ac:dyDescent="0.2">
      <c r="A7" s="47">
        <v>2</v>
      </c>
      <c r="B7" s="10">
        <v>1</v>
      </c>
      <c r="C7" s="31">
        <v>300000</v>
      </c>
      <c r="D7" s="48">
        <v>300000</v>
      </c>
      <c r="E7" s="41"/>
      <c r="F7" s="27"/>
      <c r="G7" s="37" t="s">
        <v>617</v>
      </c>
      <c r="H7" s="2">
        <v>1</v>
      </c>
      <c r="I7" s="2">
        <v>2</v>
      </c>
      <c r="J7" s="2">
        <v>3</v>
      </c>
      <c r="K7" s="2">
        <v>4</v>
      </c>
      <c r="L7" s="2">
        <v>4</v>
      </c>
      <c r="M7" s="32"/>
      <c r="N7" s="8">
        <v>1</v>
      </c>
      <c r="O7" s="36">
        <v>1.7</v>
      </c>
      <c r="P7" s="36">
        <v>1.25</v>
      </c>
      <c r="Q7" s="36">
        <v>1</v>
      </c>
      <c r="R7" s="36">
        <v>1</v>
      </c>
      <c r="S7" s="28"/>
    </row>
    <row r="8" spans="1:19" x14ac:dyDescent="0.2">
      <c r="A8" s="47">
        <v>3</v>
      </c>
      <c r="B8" s="10">
        <v>1</v>
      </c>
      <c r="C8" s="31">
        <v>400000</v>
      </c>
      <c r="D8" s="48">
        <v>400000</v>
      </c>
      <c r="E8" s="41"/>
      <c r="F8" s="27"/>
      <c r="G8" s="37" t="s">
        <v>620</v>
      </c>
      <c r="H8" s="2">
        <v>2</v>
      </c>
      <c r="I8" s="2">
        <v>3</v>
      </c>
      <c r="J8" s="2">
        <v>4</v>
      </c>
      <c r="K8" s="2">
        <v>4</v>
      </c>
      <c r="L8" s="2">
        <v>5</v>
      </c>
      <c r="M8" s="32"/>
      <c r="N8" s="8">
        <v>2</v>
      </c>
      <c r="O8" s="36">
        <v>1.5</v>
      </c>
      <c r="P8" s="36">
        <v>1</v>
      </c>
      <c r="Q8" s="36">
        <v>0.9</v>
      </c>
      <c r="R8" s="36">
        <v>0.8</v>
      </c>
      <c r="S8" s="28"/>
    </row>
    <row r="9" spans="1:19" x14ac:dyDescent="0.2">
      <c r="A9" s="47" t="s">
        <v>223</v>
      </c>
      <c r="B9" s="10">
        <v>5</v>
      </c>
      <c r="C9" s="31">
        <f>D9/B9</f>
        <v>2800000</v>
      </c>
      <c r="D9" s="48">
        <v>14000000</v>
      </c>
      <c r="E9" s="41"/>
      <c r="F9" s="27"/>
      <c r="G9" s="37" t="s">
        <v>1</v>
      </c>
      <c r="H9" s="2">
        <v>3</v>
      </c>
      <c r="I9" s="2">
        <v>3</v>
      </c>
      <c r="J9" s="2">
        <v>4</v>
      </c>
      <c r="K9" s="2">
        <v>5</v>
      </c>
      <c r="L9" s="2">
        <v>5</v>
      </c>
      <c r="M9" s="32"/>
      <c r="N9" s="8">
        <v>3</v>
      </c>
      <c r="O9" s="36">
        <v>1.1000000000000001</v>
      </c>
      <c r="P9" s="36">
        <v>0.8</v>
      </c>
      <c r="Q9" s="36">
        <v>0.75</v>
      </c>
      <c r="R9" s="36">
        <v>0.65</v>
      </c>
      <c r="S9" s="28"/>
    </row>
    <row r="10" spans="1:19" x14ac:dyDescent="0.2">
      <c r="A10" s="47" t="s">
        <v>222</v>
      </c>
      <c r="B10" s="10">
        <v>4</v>
      </c>
      <c r="C10" s="31">
        <f>D10/B10</f>
        <v>4000000</v>
      </c>
      <c r="D10" s="48">
        <v>16000000</v>
      </c>
      <c r="E10" s="41"/>
      <c r="F10" s="27"/>
      <c r="G10" s="37" t="s">
        <v>649</v>
      </c>
      <c r="H10" s="2">
        <v>4</v>
      </c>
      <c r="I10" s="2">
        <v>4</v>
      </c>
      <c r="J10" s="2">
        <v>5</v>
      </c>
      <c r="K10" s="2">
        <v>5</v>
      </c>
      <c r="L10" s="2">
        <v>6</v>
      </c>
      <c r="M10" s="32"/>
      <c r="N10" s="8">
        <v>4</v>
      </c>
      <c r="O10" s="36">
        <v>0.9</v>
      </c>
      <c r="P10" s="36">
        <v>0.6</v>
      </c>
      <c r="Q10" s="36">
        <v>0.55000000000000004</v>
      </c>
      <c r="R10" s="36">
        <v>0.5</v>
      </c>
      <c r="S10" s="28"/>
    </row>
    <row r="11" spans="1:19" x14ac:dyDescent="0.2">
      <c r="A11" s="47" t="s">
        <v>221</v>
      </c>
      <c r="B11" s="10">
        <v>3</v>
      </c>
      <c r="C11" s="31">
        <f>D11/B11</f>
        <v>6000000</v>
      </c>
      <c r="D11" s="48">
        <v>18000000</v>
      </c>
      <c r="E11" s="41"/>
      <c r="F11" s="27"/>
      <c r="G11" s="37" t="s">
        <v>621</v>
      </c>
      <c r="H11" s="2">
        <v>4</v>
      </c>
      <c r="I11" s="2">
        <v>5</v>
      </c>
      <c r="J11" s="2">
        <v>5</v>
      </c>
      <c r="K11" s="2">
        <v>6</v>
      </c>
      <c r="L11" s="2">
        <v>6</v>
      </c>
      <c r="M11" s="32"/>
      <c r="N11" s="8">
        <v>5</v>
      </c>
      <c r="O11" s="36">
        <v>0.75</v>
      </c>
      <c r="P11" s="36">
        <v>0.5</v>
      </c>
      <c r="Q11" s="36">
        <v>0.45</v>
      </c>
      <c r="R11" s="36">
        <v>0.4</v>
      </c>
      <c r="S11" s="28"/>
    </row>
    <row r="12" spans="1:19" x14ac:dyDescent="0.2">
      <c r="A12" s="703"/>
      <c r="B12" s="704"/>
      <c r="C12" s="704"/>
      <c r="D12" s="705"/>
      <c r="E12" s="40"/>
      <c r="F12" s="27"/>
      <c r="G12" s="32"/>
      <c r="H12" s="32"/>
      <c r="I12" s="32"/>
      <c r="J12" s="32"/>
      <c r="K12" s="32"/>
      <c r="L12" s="32"/>
      <c r="M12" s="32"/>
      <c r="N12" s="8">
        <v>6</v>
      </c>
      <c r="O12" s="36">
        <v>0.6</v>
      </c>
      <c r="P12" s="36">
        <v>0.4</v>
      </c>
      <c r="Q12" s="36">
        <v>0.35</v>
      </c>
      <c r="R12" s="36">
        <v>0.3</v>
      </c>
      <c r="S12" s="28"/>
    </row>
    <row r="13" spans="1:19" x14ac:dyDescent="0.2">
      <c r="A13" s="709" t="s">
        <v>46</v>
      </c>
      <c r="B13" s="710"/>
      <c r="C13" s="710"/>
      <c r="D13" s="711"/>
      <c r="E13" s="53"/>
      <c r="F13" s="27"/>
      <c r="G13" s="26"/>
      <c r="H13" s="599" t="s">
        <v>742</v>
      </c>
      <c r="I13" s="599"/>
      <c r="J13" s="599"/>
      <c r="K13" s="599"/>
      <c r="L13" s="599"/>
      <c r="M13" s="6"/>
      <c r="N13" s="32"/>
      <c r="O13" s="32"/>
      <c r="P13" s="32"/>
      <c r="Q13" s="32"/>
      <c r="R13" s="32"/>
      <c r="S13" s="28"/>
    </row>
    <row r="14" spans="1:19" x14ac:dyDescent="0.2">
      <c r="A14" s="712" t="s">
        <v>29</v>
      </c>
      <c r="B14" s="713"/>
      <c r="C14" s="713"/>
      <c r="D14" s="714"/>
      <c r="E14" s="54"/>
      <c r="F14" s="27"/>
      <c r="G14" s="8" t="s">
        <v>228</v>
      </c>
      <c r="H14" s="8" t="s">
        <v>234</v>
      </c>
      <c r="I14" s="8" t="s">
        <v>235</v>
      </c>
      <c r="J14" s="8" t="s">
        <v>32</v>
      </c>
      <c r="K14" s="8" t="s">
        <v>33</v>
      </c>
      <c r="L14" s="8" t="s">
        <v>34</v>
      </c>
      <c r="M14" s="32"/>
      <c r="N14" s="599" t="s">
        <v>140</v>
      </c>
      <c r="O14" s="599"/>
      <c r="P14" s="599"/>
      <c r="Q14" s="599"/>
      <c r="R14" s="599"/>
      <c r="S14" s="28"/>
    </row>
    <row r="15" spans="1:19" ht="13.5" thickBot="1" x14ac:dyDescent="0.25">
      <c r="A15" s="715" t="s">
        <v>601</v>
      </c>
      <c r="B15" s="716"/>
      <c r="C15" s="716"/>
      <c r="D15" s="717"/>
      <c r="E15" s="53"/>
      <c r="F15" s="27"/>
      <c r="G15" s="42" t="s">
        <v>37</v>
      </c>
      <c r="H15" s="2">
        <v>1</v>
      </c>
      <c r="I15" s="2">
        <v>1</v>
      </c>
      <c r="J15" s="2">
        <v>1</v>
      </c>
      <c r="K15" s="2">
        <v>2</v>
      </c>
      <c r="L15" s="2">
        <v>3</v>
      </c>
      <c r="M15" s="32"/>
      <c r="N15" s="26"/>
      <c r="O15" s="599" t="s">
        <v>721</v>
      </c>
      <c r="P15" s="599"/>
      <c r="Q15" s="599"/>
      <c r="R15" s="599"/>
      <c r="S15" s="28"/>
    </row>
    <row r="16" spans="1:19" ht="13.5" thickBot="1" x14ac:dyDescent="0.25">
      <c r="A16" s="38"/>
      <c r="B16" s="39"/>
      <c r="C16" s="32"/>
      <c r="F16" s="27"/>
      <c r="G16" s="42" t="s">
        <v>38</v>
      </c>
      <c r="H16" s="2">
        <v>1</v>
      </c>
      <c r="I16" s="2">
        <v>2</v>
      </c>
      <c r="J16" s="2">
        <v>2</v>
      </c>
      <c r="K16" s="2">
        <v>3</v>
      </c>
      <c r="L16" s="2">
        <v>4</v>
      </c>
      <c r="M16" s="32"/>
      <c r="N16" s="8" t="s">
        <v>630</v>
      </c>
      <c r="O16" s="8">
        <v>4</v>
      </c>
      <c r="P16" s="8">
        <v>5</v>
      </c>
      <c r="Q16" s="8">
        <v>6</v>
      </c>
      <c r="R16" s="8">
        <v>7</v>
      </c>
      <c r="S16" s="28"/>
    </row>
    <row r="17" spans="1:24" x14ac:dyDescent="0.2">
      <c r="A17" s="673" t="s">
        <v>67</v>
      </c>
      <c r="B17" s="692"/>
      <c r="C17" s="674"/>
      <c r="F17" s="27"/>
      <c r="G17" s="42" t="s">
        <v>523</v>
      </c>
      <c r="H17" s="2">
        <v>2</v>
      </c>
      <c r="I17" s="2">
        <v>3</v>
      </c>
      <c r="J17" s="2">
        <v>3</v>
      </c>
      <c r="K17" s="2">
        <v>4</v>
      </c>
      <c r="L17" s="2">
        <v>4</v>
      </c>
      <c r="M17" s="32"/>
      <c r="N17" s="8" t="s">
        <v>631</v>
      </c>
      <c r="O17" s="36">
        <v>0.5</v>
      </c>
      <c r="P17" s="36">
        <v>0.3</v>
      </c>
      <c r="Q17" s="36">
        <v>0.25</v>
      </c>
      <c r="R17" s="36">
        <v>0.25</v>
      </c>
      <c r="S17" s="28"/>
    </row>
    <row r="18" spans="1:24" x14ac:dyDescent="0.2">
      <c r="A18" s="706" t="s">
        <v>326</v>
      </c>
      <c r="B18" s="707"/>
      <c r="C18" s="708"/>
      <c r="F18" s="27"/>
      <c r="G18" s="42" t="s">
        <v>216</v>
      </c>
      <c r="H18" s="2">
        <v>3</v>
      </c>
      <c r="I18" s="2">
        <v>3</v>
      </c>
      <c r="J18" s="2">
        <v>4</v>
      </c>
      <c r="K18" s="2">
        <v>5</v>
      </c>
      <c r="L18" s="2">
        <v>5</v>
      </c>
      <c r="M18" s="32"/>
      <c r="N18" s="601" t="s">
        <v>27</v>
      </c>
      <c r="O18" s="601"/>
      <c r="P18" s="601"/>
      <c r="Q18" s="601"/>
      <c r="R18" s="601"/>
      <c r="S18" s="28"/>
    </row>
    <row r="19" spans="1:24" x14ac:dyDescent="0.2">
      <c r="A19" s="57"/>
      <c r="B19" s="55"/>
      <c r="C19" s="56"/>
      <c r="F19" s="27"/>
      <c r="G19" s="42" t="s">
        <v>217</v>
      </c>
      <c r="H19" s="2">
        <v>4</v>
      </c>
      <c r="I19" s="2">
        <v>4</v>
      </c>
      <c r="J19" s="2">
        <v>5</v>
      </c>
      <c r="K19" s="2">
        <v>6</v>
      </c>
      <c r="L19" s="2">
        <v>6</v>
      </c>
      <c r="M19" s="32"/>
      <c r="N19" s="32"/>
      <c r="O19" s="32"/>
      <c r="P19" s="32"/>
      <c r="Q19" s="32"/>
      <c r="R19" s="32"/>
      <c r="S19" s="28"/>
      <c r="W19" s="32"/>
    </row>
    <row r="20" spans="1:24" x14ac:dyDescent="0.2">
      <c r="A20" s="43" t="s">
        <v>634</v>
      </c>
      <c r="B20" s="8" t="s">
        <v>329</v>
      </c>
      <c r="C20" s="44" t="s">
        <v>327</v>
      </c>
      <c r="F20" s="27"/>
      <c r="G20" s="42" t="s">
        <v>618</v>
      </c>
      <c r="H20" s="2">
        <v>4</v>
      </c>
      <c r="I20" s="2">
        <v>5</v>
      </c>
      <c r="J20" s="2">
        <v>6</v>
      </c>
      <c r="K20" s="2">
        <v>6</v>
      </c>
      <c r="L20" s="2">
        <v>6</v>
      </c>
      <c r="M20" s="32"/>
      <c r="N20" s="599" t="s">
        <v>629</v>
      </c>
      <c r="O20" s="599"/>
      <c r="P20" s="599"/>
      <c r="Q20" s="599"/>
      <c r="R20" s="599"/>
      <c r="S20" s="28"/>
      <c r="W20" s="32"/>
    </row>
    <row r="21" spans="1:24" x14ac:dyDescent="0.2">
      <c r="A21" s="43" t="s">
        <v>633</v>
      </c>
      <c r="B21" s="8" t="s">
        <v>328</v>
      </c>
      <c r="C21" s="44" t="s">
        <v>328</v>
      </c>
      <c r="F21" s="27"/>
      <c r="G21" s="32"/>
      <c r="H21" s="32"/>
      <c r="I21" s="32"/>
      <c r="J21" s="32"/>
      <c r="K21" s="32"/>
      <c r="L21" s="32"/>
      <c r="M21" s="32"/>
      <c r="N21" s="26"/>
      <c r="O21" s="599" t="s">
        <v>615</v>
      </c>
      <c r="P21" s="599"/>
      <c r="Q21" s="599"/>
      <c r="R21" s="599"/>
      <c r="S21" s="28"/>
      <c r="W21" s="32"/>
    </row>
    <row r="22" spans="1:24" x14ac:dyDescent="0.2">
      <c r="A22" s="43">
        <v>1</v>
      </c>
      <c r="B22" s="33">
        <f>C22/A22</f>
        <v>200000</v>
      </c>
      <c r="C22" s="49">
        <v>200000</v>
      </c>
      <c r="F22" s="27"/>
      <c r="G22" s="693" t="s">
        <v>743</v>
      </c>
      <c r="H22" s="694"/>
      <c r="I22" s="694"/>
      <c r="J22" s="694"/>
      <c r="K22" s="694"/>
      <c r="L22" s="695"/>
      <c r="M22" s="32"/>
      <c r="N22" s="8" t="s">
        <v>630</v>
      </c>
      <c r="O22" s="599" t="s">
        <v>71</v>
      </c>
      <c r="P22" s="599"/>
      <c r="Q22" s="599" t="s">
        <v>141</v>
      </c>
      <c r="R22" s="599"/>
      <c r="S22" s="28"/>
      <c r="W22" s="32"/>
    </row>
    <row r="23" spans="1:24" x14ac:dyDescent="0.2">
      <c r="A23" s="43">
        <v>2</v>
      </c>
      <c r="B23" s="33">
        <f>C23/A23</f>
        <v>250000</v>
      </c>
      <c r="C23" s="49">
        <v>500000</v>
      </c>
      <c r="F23" s="27"/>
      <c r="G23" s="696"/>
      <c r="H23" s="697"/>
      <c r="I23" s="697"/>
      <c r="J23" s="697"/>
      <c r="K23" s="697"/>
      <c r="L23" s="698"/>
      <c r="M23" s="32"/>
      <c r="N23" s="8">
        <v>1</v>
      </c>
      <c r="O23" s="699" t="s">
        <v>147</v>
      </c>
      <c r="P23" s="699"/>
      <c r="Q23" s="699" t="s">
        <v>148</v>
      </c>
      <c r="R23" s="699"/>
      <c r="S23" s="28"/>
      <c r="W23" s="32"/>
    </row>
    <row r="24" spans="1:24" x14ac:dyDescent="0.2">
      <c r="A24" s="43">
        <v>3</v>
      </c>
      <c r="B24" s="33">
        <f>C24/A24</f>
        <v>333333.33333333331</v>
      </c>
      <c r="C24" s="49">
        <v>1000000</v>
      </c>
      <c r="F24" s="27"/>
      <c r="G24" s="32"/>
      <c r="H24" s="32"/>
      <c r="I24" s="32"/>
      <c r="J24" s="32"/>
      <c r="K24" s="32"/>
      <c r="L24" s="32"/>
      <c r="M24" s="32"/>
      <c r="N24" s="8">
        <v>2</v>
      </c>
      <c r="O24" s="699" t="s">
        <v>146</v>
      </c>
      <c r="P24" s="699"/>
      <c r="Q24" s="699" t="s">
        <v>149</v>
      </c>
      <c r="R24" s="699"/>
      <c r="S24" s="28"/>
      <c r="W24" s="32"/>
    </row>
    <row r="25" spans="1:24" x14ac:dyDescent="0.2">
      <c r="A25" s="43">
        <v>4</v>
      </c>
      <c r="B25" s="33">
        <f>C25/A25</f>
        <v>1000000</v>
      </c>
      <c r="C25" s="49">
        <v>4000000</v>
      </c>
      <c r="F25" s="27"/>
      <c r="G25" s="32"/>
      <c r="H25" s="32"/>
      <c r="I25" s="32"/>
      <c r="J25" s="32"/>
      <c r="K25" s="32"/>
      <c r="L25" s="32"/>
      <c r="M25" s="32"/>
      <c r="N25" s="8">
        <v>3</v>
      </c>
      <c r="O25" s="699" t="s">
        <v>145</v>
      </c>
      <c r="P25" s="699"/>
      <c r="Q25" s="699" t="s">
        <v>150</v>
      </c>
      <c r="R25" s="699"/>
      <c r="S25" s="28"/>
      <c r="W25" s="32"/>
    </row>
    <row r="26" spans="1:24" ht="13.5" thickBot="1" x14ac:dyDescent="0.25">
      <c r="A26" s="12">
        <v>5</v>
      </c>
      <c r="B26" s="50">
        <f>C26/A26</f>
        <v>1600000</v>
      </c>
      <c r="C26" s="51">
        <v>8000000</v>
      </c>
      <c r="F26" s="27"/>
      <c r="G26" s="32"/>
      <c r="H26" s="32"/>
      <c r="I26" s="32"/>
      <c r="J26" s="32"/>
      <c r="K26" s="32"/>
      <c r="L26" s="32"/>
      <c r="M26" s="32"/>
      <c r="N26" s="8">
        <v>4</v>
      </c>
      <c r="O26" s="699" t="s">
        <v>144</v>
      </c>
      <c r="P26" s="699"/>
      <c r="Q26" s="699" t="s">
        <v>151</v>
      </c>
      <c r="R26" s="699"/>
      <c r="S26" s="28"/>
      <c r="W26" s="32"/>
    </row>
    <row r="27" spans="1:24" ht="13.5" thickBot="1" x14ac:dyDescent="0.25">
      <c r="A27" s="32"/>
      <c r="B27" s="32"/>
      <c r="C27" s="32"/>
      <c r="F27" s="27"/>
      <c r="G27" s="32"/>
      <c r="H27" s="32"/>
      <c r="I27" s="32"/>
      <c r="J27" s="32"/>
      <c r="K27" s="32"/>
      <c r="L27" s="32"/>
      <c r="M27" s="32"/>
      <c r="N27" s="8">
        <v>5</v>
      </c>
      <c r="O27" s="699" t="s">
        <v>143</v>
      </c>
      <c r="P27" s="699"/>
      <c r="Q27" s="699" t="s">
        <v>152</v>
      </c>
      <c r="R27" s="699"/>
      <c r="S27" s="28"/>
      <c r="W27" s="32"/>
    </row>
    <row r="28" spans="1:24" x14ac:dyDescent="0.2">
      <c r="A28" s="730" t="s">
        <v>710</v>
      </c>
      <c r="B28" s="731"/>
      <c r="C28" s="93"/>
      <c r="F28" s="27"/>
      <c r="G28" s="32"/>
      <c r="H28" s="32"/>
      <c r="I28" s="32"/>
      <c r="J28" s="32"/>
      <c r="K28" s="32"/>
      <c r="L28" s="32"/>
      <c r="M28" s="32"/>
      <c r="N28" s="8">
        <v>6</v>
      </c>
      <c r="O28" s="699" t="s">
        <v>142</v>
      </c>
      <c r="P28" s="699"/>
      <c r="Q28" s="699" t="s">
        <v>153</v>
      </c>
      <c r="R28" s="699"/>
      <c r="S28" s="28"/>
      <c r="W28" s="32"/>
    </row>
    <row r="29" spans="1:24" ht="13.5" thickBot="1" x14ac:dyDescent="0.25">
      <c r="A29" s="728" t="s">
        <v>498</v>
      </c>
      <c r="B29" s="729"/>
      <c r="C29" s="94"/>
      <c r="F29" s="25"/>
      <c r="G29" s="45"/>
      <c r="H29" s="45"/>
      <c r="I29" s="45"/>
      <c r="J29" s="45"/>
      <c r="K29" s="45"/>
      <c r="L29" s="45"/>
      <c r="M29" s="45"/>
      <c r="N29" s="45"/>
      <c r="O29" s="45"/>
      <c r="P29" s="45"/>
      <c r="Q29" s="45"/>
      <c r="R29" s="45"/>
      <c r="S29" s="46"/>
      <c r="W29" s="32"/>
    </row>
    <row r="30" spans="1:24" x14ac:dyDescent="0.2">
      <c r="A30" s="728"/>
      <c r="B30" s="729"/>
      <c r="C30" s="94"/>
      <c r="N30" s="32"/>
      <c r="W30" s="32"/>
    </row>
    <row r="31" spans="1:24" ht="13.5" thickBot="1" x14ac:dyDescent="0.25">
      <c r="A31" s="43" t="s">
        <v>633</v>
      </c>
      <c r="B31" s="44" t="s">
        <v>497</v>
      </c>
      <c r="C31" s="32"/>
      <c r="D31" s="32"/>
      <c r="E31" s="32"/>
      <c r="K31" s="32"/>
      <c r="L31" s="32"/>
      <c r="M31" s="32"/>
      <c r="T31" s="180"/>
      <c r="U31" s="180"/>
      <c r="V31" s="181"/>
      <c r="W31" s="180"/>
      <c r="X31" s="180"/>
    </row>
    <row r="32" spans="1:24" x14ac:dyDescent="0.2">
      <c r="A32" s="92">
        <v>1</v>
      </c>
      <c r="B32" s="35">
        <v>1</v>
      </c>
      <c r="C32" s="32"/>
      <c r="D32" s="32"/>
      <c r="E32" s="32"/>
      <c r="F32" s="673" t="s">
        <v>961</v>
      </c>
      <c r="G32" s="692"/>
      <c r="H32" s="692"/>
      <c r="I32" s="692"/>
      <c r="J32" s="674"/>
      <c r="K32" s="32"/>
      <c r="L32" s="32"/>
      <c r="M32" s="32"/>
      <c r="T32" s="180">
        <v>400000</v>
      </c>
      <c r="U32" s="180"/>
      <c r="V32" s="181"/>
      <c r="W32" s="180"/>
      <c r="X32" s="180"/>
    </row>
    <row r="33" spans="1:24" x14ac:dyDescent="0.2">
      <c r="A33" s="34">
        <v>2</v>
      </c>
      <c r="B33" s="35">
        <v>1.33</v>
      </c>
      <c r="C33" s="32"/>
      <c r="D33" s="32"/>
      <c r="F33" s="27"/>
      <c r="G33" s="155" t="s">
        <v>962</v>
      </c>
      <c r="H33" s="162">
        <v>1</v>
      </c>
      <c r="I33" s="32"/>
      <c r="J33" s="28" t="s">
        <v>2194</v>
      </c>
      <c r="K33" s="32"/>
      <c r="L33" s="32"/>
      <c r="M33" s="32"/>
      <c r="T33" s="180"/>
      <c r="U33" s="180">
        <v>4</v>
      </c>
      <c r="V33" s="181">
        <v>5</v>
      </c>
      <c r="W33" s="180">
        <v>6</v>
      </c>
      <c r="X33" s="180">
        <v>7</v>
      </c>
    </row>
    <row r="34" spans="1:24" x14ac:dyDescent="0.2">
      <c r="A34" s="34">
        <v>3</v>
      </c>
      <c r="B34" s="35">
        <v>1.66</v>
      </c>
      <c r="C34" s="32"/>
      <c r="D34" s="32"/>
      <c r="F34" s="27"/>
      <c r="G34" s="155" t="s">
        <v>963</v>
      </c>
      <c r="H34" s="163">
        <v>0.83330000000000004</v>
      </c>
      <c r="I34" s="32"/>
      <c r="J34" s="356">
        <v>166660</v>
      </c>
      <c r="M34" s="32"/>
      <c r="T34" s="180" t="s">
        <v>981</v>
      </c>
      <c r="U34" s="180">
        <f>T32 + T32 *(1.7)</f>
        <v>1080000</v>
      </c>
      <c r="V34" s="181">
        <f>U34 + U34 * 1.25</f>
        <v>2430000</v>
      </c>
      <c r="W34" s="180">
        <f>V34 + V34 * 1</f>
        <v>4860000</v>
      </c>
      <c r="X34" s="180">
        <f>W34 + W34</f>
        <v>9720000</v>
      </c>
    </row>
    <row r="35" spans="1:24" x14ac:dyDescent="0.2">
      <c r="A35" s="34">
        <v>4</v>
      </c>
      <c r="B35" s="35">
        <v>2</v>
      </c>
      <c r="C35" s="32"/>
      <c r="D35" s="32"/>
      <c r="F35" s="27"/>
      <c r="G35" s="155" t="s">
        <v>964</v>
      </c>
      <c r="H35" s="163">
        <v>0.66669999999999996</v>
      </c>
      <c r="I35" s="32"/>
      <c r="J35" s="356">
        <v>133340</v>
      </c>
      <c r="M35" s="32"/>
      <c r="T35" s="180" t="s">
        <v>982</v>
      </c>
      <c r="U35" s="180">
        <f>T32 + T32 * 1.5</f>
        <v>1000000</v>
      </c>
      <c r="V35" s="181">
        <f>U35 + U35</f>
        <v>2000000</v>
      </c>
      <c r="W35" s="180">
        <f>V35 + V35 * 0.9</f>
        <v>3800000</v>
      </c>
      <c r="X35" s="180">
        <f>W35 + W35 * 0.8</f>
        <v>6840000</v>
      </c>
    </row>
    <row r="36" spans="1:24" x14ac:dyDescent="0.2">
      <c r="A36" s="34">
        <v>5</v>
      </c>
      <c r="B36" s="35">
        <v>2.25</v>
      </c>
      <c r="C36" s="32"/>
      <c r="D36" s="32"/>
      <c r="F36" s="27"/>
      <c r="G36" s="155" t="s">
        <v>965</v>
      </c>
      <c r="H36" s="162">
        <v>0.5</v>
      </c>
      <c r="I36" s="32"/>
      <c r="J36" s="28" t="s">
        <v>2195</v>
      </c>
      <c r="M36" s="32"/>
      <c r="T36" s="180" t="s">
        <v>983</v>
      </c>
      <c r="U36" s="180">
        <f xml:space="preserve"> T32 + T32 * 1.1</f>
        <v>840000</v>
      </c>
      <c r="V36" s="181">
        <f xml:space="preserve"> U36 + U36 * 0.8</f>
        <v>1512000</v>
      </c>
      <c r="W36" s="180">
        <f>V36 + V36 * 0.75</f>
        <v>2646000</v>
      </c>
      <c r="X36" s="180">
        <f>W36 + W36 * 0.65</f>
        <v>4365900</v>
      </c>
    </row>
    <row r="37" spans="1:24" ht="13.5" thickBot="1" x14ac:dyDescent="0.25">
      <c r="A37" s="726"/>
      <c r="B37" s="727"/>
      <c r="C37" s="95"/>
      <c r="F37" s="27"/>
      <c r="G37" s="155" t="s">
        <v>966</v>
      </c>
      <c r="H37" s="163">
        <v>0.33329999999999999</v>
      </c>
      <c r="I37" s="32"/>
      <c r="J37" s="356">
        <v>66660</v>
      </c>
      <c r="N37" s="32"/>
      <c r="T37" s="180"/>
      <c r="U37" s="180"/>
      <c r="V37" s="180"/>
      <c r="W37" s="181"/>
      <c r="X37" s="180"/>
    </row>
    <row r="38" spans="1:24" ht="13.5" thickBot="1" x14ac:dyDescent="0.25">
      <c r="F38" s="27"/>
      <c r="G38" s="155" t="s">
        <v>967</v>
      </c>
      <c r="H38" s="163">
        <v>0.16669999999999999</v>
      </c>
      <c r="I38" s="32"/>
      <c r="J38" s="356">
        <v>33340</v>
      </c>
      <c r="N38" s="32"/>
      <c r="T38" s="180" t="s">
        <v>989</v>
      </c>
      <c r="U38" t="s">
        <v>990</v>
      </c>
      <c r="W38" s="32"/>
    </row>
    <row r="39" spans="1:24" ht="13.5" thickBot="1" x14ac:dyDescent="0.25">
      <c r="A39" s="673" t="s">
        <v>86</v>
      </c>
      <c r="B39" s="692"/>
      <c r="C39" s="674"/>
      <c r="F39" s="25"/>
      <c r="G39" s="45"/>
      <c r="H39" s="45"/>
      <c r="I39" s="45"/>
      <c r="J39" s="46"/>
      <c r="N39" s="32"/>
      <c r="T39" s="185">
        <v>730400</v>
      </c>
      <c r="U39" s="183">
        <f>T39 * 1.05</f>
        <v>766920</v>
      </c>
    </row>
    <row r="40" spans="1:24" x14ac:dyDescent="0.2">
      <c r="A40" s="706" t="s">
        <v>136</v>
      </c>
      <c r="B40" s="707"/>
      <c r="C40" s="708"/>
      <c r="N40" s="32"/>
    </row>
    <row r="41" spans="1:24" x14ac:dyDescent="0.2">
      <c r="A41" s="723"/>
      <c r="B41" s="724"/>
      <c r="C41" s="725"/>
      <c r="N41" s="32"/>
      <c r="T41" s="182" t="s">
        <v>991</v>
      </c>
      <c r="U41" s="182" t="s">
        <v>992</v>
      </c>
      <c r="V41" s="182" t="s">
        <v>993</v>
      </c>
      <c r="W41" s="182" t="s">
        <v>994</v>
      </c>
      <c r="X41" s="182" t="s">
        <v>995</v>
      </c>
    </row>
    <row r="42" spans="1:24" x14ac:dyDescent="0.2">
      <c r="A42" s="43" t="s">
        <v>633</v>
      </c>
      <c r="B42" s="8" t="s">
        <v>616</v>
      </c>
      <c r="C42" s="44" t="s">
        <v>501</v>
      </c>
      <c r="N42" s="32"/>
      <c r="T42" s="184">
        <f>U39</f>
        <v>766920</v>
      </c>
      <c r="U42" s="184">
        <f>U39 / 1.33</f>
        <v>576631.57894736843</v>
      </c>
      <c r="V42" s="184">
        <f>U39 / 1.66</f>
        <v>462000</v>
      </c>
      <c r="W42" s="184">
        <f xml:space="preserve"> U39 / 2</f>
        <v>383460</v>
      </c>
      <c r="X42" s="184">
        <f xml:space="preserve"> U39 / 2.25</f>
        <v>340853.33333333331</v>
      </c>
    </row>
    <row r="43" spans="1:24" x14ac:dyDescent="0.2">
      <c r="A43" s="52" t="s">
        <v>110</v>
      </c>
      <c r="B43" s="33">
        <v>5000000</v>
      </c>
      <c r="C43" s="35" t="s">
        <v>266</v>
      </c>
      <c r="N43" s="32"/>
    </row>
    <row r="44" spans="1:24" x14ac:dyDescent="0.2">
      <c r="A44" s="34">
        <v>4</v>
      </c>
      <c r="B44" s="33">
        <v>6000000</v>
      </c>
      <c r="C44" s="35" t="s">
        <v>499</v>
      </c>
      <c r="N44" s="32"/>
      <c r="S44" s="133"/>
    </row>
    <row r="45" spans="1:24" x14ac:dyDescent="0.2">
      <c r="A45" s="34">
        <v>5</v>
      </c>
      <c r="B45" s="33">
        <v>7000000</v>
      </c>
      <c r="C45" s="35" t="s">
        <v>500</v>
      </c>
      <c r="N45" s="32"/>
    </row>
    <row r="46" spans="1:24" x14ac:dyDescent="0.2">
      <c r="A46" s="721"/>
      <c r="B46" s="641"/>
      <c r="C46" s="722"/>
      <c r="D46" s="32"/>
      <c r="N46" s="32"/>
    </row>
    <row r="47" spans="1:24" ht="13.5" thickBot="1" x14ac:dyDescent="0.25">
      <c r="A47" s="718" t="s">
        <v>584</v>
      </c>
      <c r="B47" s="719"/>
      <c r="C47" s="720"/>
      <c r="D47" s="32"/>
      <c r="N47" s="32"/>
    </row>
    <row r="48" spans="1:24" x14ac:dyDescent="0.2">
      <c r="A48" s="32"/>
      <c r="B48" s="32"/>
      <c r="C48" s="32"/>
      <c r="D48" s="32"/>
      <c r="N48" s="32"/>
    </row>
    <row r="49" spans="1:4" x14ac:dyDescent="0.2">
      <c r="A49" s="32"/>
      <c r="B49" s="32"/>
      <c r="C49" s="32"/>
      <c r="D49" s="32"/>
    </row>
    <row r="50" spans="1:4" x14ac:dyDescent="0.2">
      <c r="A50" s="32"/>
      <c r="B50" s="32"/>
      <c r="C50" s="32"/>
      <c r="D50" s="32"/>
    </row>
    <row r="51" spans="1:4" x14ac:dyDescent="0.2">
      <c r="A51" s="32"/>
      <c r="B51" s="32"/>
      <c r="C51" s="32"/>
      <c r="D51" s="32"/>
    </row>
  </sheetData>
  <mergeCells count="44">
    <mergeCell ref="Q26:R26"/>
    <mergeCell ref="Q27:R27"/>
    <mergeCell ref="Q28:R28"/>
    <mergeCell ref="O28:P28"/>
    <mergeCell ref="O27:P27"/>
    <mergeCell ref="O26:P26"/>
    <mergeCell ref="O22:P22"/>
    <mergeCell ref="Q22:R22"/>
    <mergeCell ref="O15:R15"/>
    <mergeCell ref="O21:R21"/>
    <mergeCell ref="O23:P23"/>
    <mergeCell ref="N18:R18"/>
    <mergeCell ref="A15:D15"/>
    <mergeCell ref="H13:L13"/>
    <mergeCell ref="N14:R14"/>
    <mergeCell ref="N20:R20"/>
    <mergeCell ref="A47:C47"/>
    <mergeCell ref="A46:C46"/>
    <mergeCell ref="A17:C17"/>
    <mergeCell ref="A18:C18"/>
    <mergeCell ref="A39:C39"/>
    <mergeCell ref="A40:C40"/>
    <mergeCell ref="A41:C41"/>
    <mergeCell ref="A37:B37"/>
    <mergeCell ref="A30:B30"/>
    <mergeCell ref="A29:B29"/>
    <mergeCell ref="A28:B28"/>
    <mergeCell ref="Q23:R23"/>
    <mergeCell ref="F32:J32"/>
    <mergeCell ref="G22:L23"/>
    <mergeCell ref="Q24:R24"/>
    <mergeCell ref="Q25:R25"/>
    <mergeCell ref="A1:D1"/>
    <mergeCell ref="A2:D2"/>
    <mergeCell ref="A12:D12"/>
    <mergeCell ref="H4:L4"/>
    <mergeCell ref="F1:S1"/>
    <mergeCell ref="F2:S2"/>
    <mergeCell ref="N4:R4"/>
    <mergeCell ref="O5:R5"/>
    <mergeCell ref="O25:P25"/>
    <mergeCell ref="O24:P24"/>
    <mergeCell ref="A13:D13"/>
    <mergeCell ref="A14:D14"/>
  </mergeCells>
  <phoneticPr fontId="0" type="noConversion"/>
  <pageMargins left="0.75" right="0.75" top="1" bottom="1" header="0.5" footer="0.5"/>
  <pageSetup scale="71"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C20"/>
  <sheetViews>
    <sheetView zoomScale="75" workbookViewId="0">
      <selection activeCell="D9" sqref="D9"/>
    </sheetView>
  </sheetViews>
  <sheetFormatPr defaultRowHeight="12.75" x14ac:dyDescent="0.2"/>
  <cols>
    <col min="1" max="1" width="34.42578125" customWidth="1"/>
    <col min="2" max="2" width="26" customWidth="1"/>
    <col min="3" max="3" width="22.140625" style="120" customWidth="1"/>
  </cols>
  <sheetData>
    <row r="1" spans="1:3" ht="13.5" thickBot="1" x14ac:dyDescent="0.25">
      <c r="A1" s="661" t="s">
        <v>483</v>
      </c>
      <c r="B1" s="732"/>
      <c r="C1" s="733"/>
    </row>
    <row r="2" spans="1:3" ht="13.5" thickBot="1" x14ac:dyDescent="0.25">
      <c r="A2" s="661"/>
      <c r="B2" s="732"/>
      <c r="C2" s="733"/>
    </row>
    <row r="3" spans="1:3" ht="13.5" thickBot="1" x14ac:dyDescent="0.25">
      <c r="A3" s="149" t="s">
        <v>736</v>
      </c>
      <c r="B3" s="150" t="s">
        <v>737</v>
      </c>
      <c r="C3" s="150" t="s">
        <v>950</v>
      </c>
    </row>
    <row r="4" spans="1:3" ht="13.5" thickBot="1" x14ac:dyDescent="0.25">
      <c r="A4" s="237" t="s">
        <v>951</v>
      </c>
      <c r="B4" s="238" t="s">
        <v>656</v>
      </c>
      <c r="C4" s="239">
        <v>4500000</v>
      </c>
    </row>
    <row r="5" spans="1:3" ht="13.5" thickBot="1" x14ac:dyDescent="0.25">
      <c r="A5" s="237" t="s">
        <v>738</v>
      </c>
      <c r="B5" s="238" t="s">
        <v>244</v>
      </c>
      <c r="C5" s="239">
        <v>4000000</v>
      </c>
    </row>
    <row r="6" spans="1:3" ht="13.5" thickBot="1" x14ac:dyDescent="0.25">
      <c r="A6" s="237" t="s">
        <v>739</v>
      </c>
      <c r="B6" s="238" t="s">
        <v>92</v>
      </c>
      <c r="C6" s="239">
        <v>3750000</v>
      </c>
    </row>
    <row r="7" spans="1:3" ht="13.5" thickBot="1" x14ac:dyDescent="0.25">
      <c r="A7" s="237" t="s">
        <v>48</v>
      </c>
      <c r="B7" s="238" t="s">
        <v>656</v>
      </c>
      <c r="C7" s="303"/>
    </row>
    <row r="8" spans="1:3" ht="13.5" thickBot="1" x14ac:dyDescent="0.25">
      <c r="A8" s="151" t="s">
        <v>49</v>
      </c>
      <c r="B8" s="152" t="s">
        <v>636</v>
      </c>
      <c r="C8" s="234">
        <v>2000000</v>
      </c>
    </row>
    <row r="9" spans="1:3" ht="13.5" thickBot="1" x14ac:dyDescent="0.25">
      <c r="A9" s="237" t="s">
        <v>50</v>
      </c>
      <c r="B9" s="238" t="s">
        <v>591</v>
      </c>
      <c r="C9" s="239">
        <v>2000000</v>
      </c>
    </row>
    <row r="10" spans="1:3" ht="13.5" thickBot="1" x14ac:dyDescent="0.25">
      <c r="A10" s="237" t="s">
        <v>735</v>
      </c>
      <c r="B10" s="238" t="s">
        <v>130</v>
      </c>
      <c r="C10" s="239">
        <v>1500000</v>
      </c>
    </row>
    <row r="11" spans="1:3" ht="13.5" thickBot="1" x14ac:dyDescent="0.25">
      <c r="A11" s="237" t="s">
        <v>269</v>
      </c>
      <c r="B11" s="299" t="str">
        <f>Mays!$A$4</f>
        <v>Rene Custeau</v>
      </c>
      <c r="C11" s="240">
        <v>1500000</v>
      </c>
    </row>
    <row r="12" spans="1:3" ht="13.5" thickBot="1" x14ac:dyDescent="0.25">
      <c r="A12" s="237" t="s">
        <v>1259</v>
      </c>
      <c r="B12" s="238" t="s">
        <v>21</v>
      </c>
      <c r="C12" s="240">
        <v>1500000</v>
      </c>
    </row>
    <row r="13" spans="1:3" ht="13.5" thickBot="1" x14ac:dyDescent="0.25">
      <c r="A13" s="237" t="s">
        <v>1294</v>
      </c>
      <c r="B13" s="238" t="s">
        <v>253</v>
      </c>
      <c r="C13" s="240">
        <v>2000000</v>
      </c>
    </row>
    <row r="14" spans="1:3" ht="13.5" thickBot="1" x14ac:dyDescent="0.25">
      <c r="A14" s="151" t="s">
        <v>66</v>
      </c>
      <c r="B14" s="152" t="s">
        <v>952</v>
      </c>
      <c r="C14" s="46"/>
    </row>
    <row r="15" spans="1:3" ht="13.5" thickBot="1" x14ac:dyDescent="0.25">
      <c r="C15"/>
    </row>
    <row r="16" spans="1:3" ht="13.5" thickBot="1" x14ac:dyDescent="0.25">
      <c r="A16" s="153" t="s">
        <v>25</v>
      </c>
      <c r="B16" s="154" t="s">
        <v>1495</v>
      </c>
      <c r="C16"/>
    </row>
    <row r="19" spans="1:1" x14ac:dyDescent="0.2">
      <c r="A19" s="235" t="s">
        <v>1496</v>
      </c>
    </row>
    <row r="20" spans="1:1" x14ac:dyDescent="0.2">
      <c r="A20" s="235" t="s">
        <v>1260</v>
      </c>
    </row>
  </sheetData>
  <mergeCells count="2">
    <mergeCell ref="A1:C1"/>
    <mergeCell ref="A2:C2"/>
  </mergeCells>
  <phoneticPr fontId="0" type="noConversion"/>
  <pageMargins left="0.75" right="0.75" top="1" bottom="1" header="0.5" footer="0.5"/>
  <pageSetup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J86"/>
  <sheetViews>
    <sheetView tabSelected="1" topLeftCell="R1" zoomScale="75" zoomScaleNormal="75" zoomScaleSheetLayoutView="50" workbookViewId="0">
      <pane ySplit="4" topLeftCell="A17" activePane="bottomLeft" state="frozen"/>
      <selection pane="bottomLeft" activeCell="AF20" sqref="AF20:AJ20"/>
    </sheetView>
  </sheetViews>
  <sheetFormatPr defaultRowHeight="12.75" x14ac:dyDescent="0.2"/>
  <cols>
    <col min="1" max="1" width="4.5703125" bestFit="1" customWidth="1"/>
    <col min="2" max="2" width="28.7109375" customWidth="1"/>
    <col min="3" max="6" width="15.140625" customWidth="1"/>
    <col min="7" max="7" width="4.5703125" bestFit="1" customWidth="1"/>
    <col min="8" max="8" width="28.7109375" customWidth="1"/>
    <col min="9" max="12" width="15.140625" customWidth="1"/>
    <col min="13" max="13" width="4.5703125" bestFit="1" customWidth="1"/>
    <col min="14" max="14" width="28.7109375" customWidth="1"/>
    <col min="15" max="18" width="15.140625" customWidth="1"/>
    <col min="19" max="19" width="4.5703125" bestFit="1" customWidth="1"/>
    <col min="20" max="20" width="28.7109375" customWidth="1"/>
    <col min="21" max="24" width="15.140625" customWidth="1"/>
    <col min="25" max="25" width="4.5703125" bestFit="1" customWidth="1"/>
    <col min="26" max="26" width="28.7109375" customWidth="1"/>
    <col min="27" max="30" width="15.140625" customWidth="1"/>
    <col min="31" max="31" width="4.5703125" customWidth="1"/>
    <col min="32" max="32" width="30.42578125" customWidth="1"/>
    <col min="33" max="34" width="14.28515625" customWidth="1"/>
    <col min="35" max="35" width="16" customWidth="1"/>
    <col min="36" max="36" width="16.5703125" customWidth="1"/>
    <col min="37" max="37" width="5.28515625" customWidth="1"/>
    <col min="38" max="38" width="33.7109375" customWidth="1"/>
    <col min="39" max="40" width="12.7109375" bestFit="1" customWidth="1"/>
    <col min="41" max="41" width="13.28515625" customWidth="1"/>
    <col min="42" max="42" width="13.5703125" customWidth="1"/>
  </cols>
  <sheetData>
    <row r="1" spans="1:36" ht="18" x14ac:dyDescent="0.25">
      <c r="A1" s="607"/>
      <c r="B1" s="607"/>
      <c r="C1" s="607"/>
      <c r="D1" s="607"/>
      <c r="E1" s="607"/>
      <c r="F1" s="607"/>
      <c r="G1" s="607" t="s">
        <v>708</v>
      </c>
      <c r="H1" s="607"/>
      <c r="I1" s="607"/>
      <c r="J1" s="607"/>
      <c r="K1" s="607"/>
      <c r="L1" s="607"/>
      <c r="M1" s="607"/>
      <c r="N1" s="607"/>
      <c r="O1" s="607"/>
      <c r="P1" s="607"/>
      <c r="Q1" s="607"/>
      <c r="R1" s="607"/>
      <c r="S1" s="612" t="s">
        <v>708</v>
      </c>
      <c r="T1" s="613"/>
      <c r="U1" s="613"/>
      <c r="V1" s="613"/>
      <c r="W1" s="613"/>
      <c r="X1" s="613"/>
      <c r="Y1" s="613"/>
      <c r="Z1" s="613"/>
      <c r="AA1" s="613"/>
      <c r="AB1" s="613"/>
      <c r="AC1" s="613"/>
      <c r="AD1" s="613"/>
      <c r="AE1" s="614"/>
      <c r="AF1" s="614"/>
      <c r="AG1" s="614"/>
      <c r="AH1" s="614"/>
      <c r="AI1" s="614"/>
      <c r="AJ1" s="614"/>
    </row>
    <row r="2" spans="1:36" ht="18" x14ac:dyDescent="0.25">
      <c r="A2" s="608" t="s">
        <v>655</v>
      </c>
      <c r="B2" s="608"/>
      <c r="C2" s="608"/>
      <c r="D2" s="608"/>
      <c r="E2" s="608"/>
      <c r="F2" s="608"/>
      <c r="G2" s="608" t="s">
        <v>348</v>
      </c>
      <c r="H2" s="608"/>
      <c r="I2" s="608"/>
      <c r="J2" s="608"/>
      <c r="K2" s="608"/>
      <c r="L2" s="608"/>
      <c r="M2" s="608" t="s">
        <v>360</v>
      </c>
      <c r="N2" s="608"/>
      <c r="O2" s="608"/>
      <c r="P2" s="608"/>
      <c r="Q2" s="608"/>
      <c r="R2" s="608"/>
      <c r="S2" s="608" t="s">
        <v>231</v>
      </c>
      <c r="T2" s="608"/>
      <c r="U2" s="608"/>
      <c r="V2" s="608"/>
      <c r="W2" s="608"/>
      <c r="X2" s="608"/>
      <c r="Y2" s="615" t="s">
        <v>4051</v>
      </c>
      <c r="Z2" s="615"/>
      <c r="AA2" s="615"/>
      <c r="AB2" s="615"/>
      <c r="AC2" s="615"/>
      <c r="AD2" s="615"/>
      <c r="AE2" s="608" t="s">
        <v>1876</v>
      </c>
      <c r="AF2" s="608"/>
      <c r="AG2" s="608"/>
      <c r="AH2" s="608"/>
      <c r="AI2" s="608"/>
      <c r="AJ2" s="608"/>
    </row>
    <row r="3" spans="1:36" ht="18" x14ac:dyDescent="0.25">
      <c r="A3" s="608" t="s">
        <v>590</v>
      </c>
      <c r="B3" s="608"/>
      <c r="C3" s="608"/>
      <c r="D3" s="608"/>
      <c r="E3" s="608"/>
      <c r="F3" s="608"/>
      <c r="G3" s="608" t="s">
        <v>349</v>
      </c>
      <c r="H3" s="608"/>
      <c r="I3" s="608"/>
      <c r="J3" s="608"/>
      <c r="K3" s="608"/>
      <c r="L3" s="608"/>
      <c r="M3" s="608" t="s">
        <v>361</v>
      </c>
      <c r="N3" s="608"/>
      <c r="O3" s="608"/>
      <c r="P3" s="608"/>
      <c r="Q3" s="608"/>
      <c r="R3" s="608"/>
      <c r="S3" s="608" t="s">
        <v>232</v>
      </c>
      <c r="T3" s="608"/>
      <c r="U3" s="608"/>
      <c r="V3" s="608"/>
      <c r="W3" s="608"/>
      <c r="X3" s="608"/>
      <c r="Y3" s="615" t="s">
        <v>4052</v>
      </c>
      <c r="Z3" s="615"/>
      <c r="AA3" s="615"/>
      <c r="AB3" s="615"/>
      <c r="AC3" s="615"/>
      <c r="AD3" s="615"/>
      <c r="AE3" s="608" t="s">
        <v>1877</v>
      </c>
      <c r="AF3" s="608"/>
      <c r="AG3" s="608"/>
      <c r="AH3" s="608"/>
      <c r="AI3" s="608"/>
      <c r="AJ3" s="608"/>
    </row>
    <row r="4" spans="1:36" ht="15" x14ac:dyDescent="0.2">
      <c r="A4" s="604" t="s">
        <v>591</v>
      </c>
      <c r="B4" s="604"/>
      <c r="C4" s="604"/>
      <c r="D4" s="604"/>
      <c r="E4" s="604"/>
      <c r="F4" s="604"/>
      <c r="G4" s="604" t="s">
        <v>244</v>
      </c>
      <c r="H4" s="604"/>
      <c r="I4" s="604"/>
      <c r="J4" s="604"/>
      <c r="K4" s="604"/>
      <c r="L4" s="604"/>
      <c r="M4" s="604" t="s">
        <v>834</v>
      </c>
      <c r="N4" s="604"/>
      <c r="O4" s="604"/>
      <c r="P4" s="604"/>
      <c r="Q4" s="604"/>
      <c r="R4" s="604"/>
      <c r="S4" s="604" t="s">
        <v>130</v>
      </c>
      <c r="T4" s="604"/>
      <c r="U4" s="604"/>
      <c r="V4" s="604"/>
      <c r="W4" s="604"/>
      <c r="X4" s="604"/>
      <c r="Y4" s="616" t="s">
        <v>4053</v>
      </c>
      <c r="Z4" s="616"/>
      <c r="AA4" s="616"/>
      <c r="AB4" s="616"/>
      <c r="AC4" s="616"/>
      <c r="AD4" s="616"/>
      <c r="AE4" s="604" t="s">
        <v>2906</v>
      </c>
      <c r="AF4" s="604"/>
      <c r="AG4" s="604"/>
      <c r="AH4" s="604"/>
      <c r="AI4" s="604"/>
      <c r="AJ4" s="604"/>
    </row>
    <row r="5" spans="1:36" ht="15" x14ac:dyDescent="0.25">
      <c r="A5" s="605" t="s">
        <v>669</v>
      </c>
      <c r="B5" s="605"/>
      <c r="C5" s="606">
        <f>VLOOKUP(A2,'Bank Detail'!$A$4:$B$27,2)</f>
        <v>12734113.75</v>
      </c>
      <c r="D5" s="606"/>
      <c r="E5" s="606"/>
      <c r="F5" s="606"/>
      <c r="G5" s="605" t="s">
        <v>669</v>
      </c>
      <c r="H5" s="605"/>
      <c r="I5" s="606">
        <f>VLOOKUP(G2,'Bank Detail'!$A$4:$B$27,2)</f>
        <v>36021201</v>
      </c>
      <c r="J5" s="606"/>
      <c r="K5" s="606"/>
      <c r="L5" s="606"/>
      <c r="M5" s="605" t="s">
        <v>669</v>
      </c>
      <c r="N5" s="605"/>
      <c r="O5" s="606">
        <f>VLOOKUP(M2,'Bank Detail'!$A$4:$B$27,2)</f>
        <v>11289825</v>
      </c>
      <c r="P5" s="606"/>
      <c r="Q5" s="606"/>
      <c r="R5" s="606"/>
      <c r="S5" s="605" t="s">
        <v>669</v>
      </c>
      <c r="T5" s="605"/>
      <c r="U5" s="606">
        <f>VLOOKUP(S2,'Bank Detail'!$A$4:$B$27,2)</f>
        <v>68848096</v>
      </c>
      <c r="V5" s="606"/>
      <c r="W5" s="606"/>
      <c r="X5" s="606"/>
      <c r="Y5" s="609" t="s">
        <v>669</v>
      </c>
      <c r="Z5" s="610"/>
      <c r="AA5" s="611">
        <f>VLOOKUP(Y2,'Bank Detail'!$A$4:$B$27,2)</f>
        <v>9020368</v>
      </c>
      <c r="AB5" s="611"/>
      <c r="AC5" s="611"/>
      <c r="AD5" s="611"/>
      <c r="AE5" s="605" t="s">
        <v>669</v>
      </c>
      <c r="AF5" s="605"/>
      <c r="AG5" s="606">
        <f>VLOOKUP(AE2,'Bank Detail'!$A$4:$B$27,2)</f>
        <v>8626351</v>
      </c>
      <c r="AH5" s="606"/>
      <c r="AI5" s="606"/>
      <c r="AJ5" s="606"/>
    </row>
    <row r="6" spans="1:36" x14ac:dyDescent="0.2">
      <c r="A6" s="601"/>
      <c r="B6" s="601"/>
      <c r="C6" s="601"/>
      <c r="D6" s="601"/>
      <c r="E6" s="601"/>
      <c r="F6" s="601"/>
      <c r="G6" s="601"/>
      <c r="H6" s="601"/>
      <c r="I6" s="601"/>
      <c r="J6" s="601"/>
      <c r="K6" s="601"/>
      <c r="L6" s="601"/>
      <c r="M6" s="601"/>
      <c r="N6" s="601"/>
      <c r="O6" s="601"/>
      <c r="P6" s="601"/>
      <c r="Q6" s="601"/>
      <c r="R6" s="601"/>
      <c r="S6" s="601"/>
      <c r="T6" s="601"/>
      <c r="U6" s="601"/>
      <c r="V6" s="601"/>
      <c r="W6" s="601"/>
      <c r="X6" s="601"/>
      <c r="Y6" s="603"/>
      <c r="Z6" s="603"/>
      <c r="AA6" s="603"/>
      <c r="AB6" s="603"/>
      <c r="AC6" s="603"/>
      <c r="AD6" s="603"/>
      <c r="AE6" s="601"/>
      <c r="AF6" s="601"/>
      <c r="AG6" s="601"/>
      <c r="AH6" s="601"/>
      <c r="AI6" s="601"/>
      <c r="AJ6" s="601"/>
    </row>
    <row r="7" spans="1:36" x14ac:dyDescent="0.2">
      <c r="A7" s="137"/>
      <c r="B7" s="138"/>
      <c r="C7" s="136">
        <v>2017</v>
      </c>
      <c r="D7" s="369">
        <v>2018</v>
      </c>
      <c r="E7" s="369">
        <v>2019</v>
      </c>
      <c r="F7" s="369">
        <v>2020</v>
      </c>
      <c r="G7" s="137"/>
      <c r="H7" s="138"/>
      <c r="I7" s="319">
        <v>2017</v>
      </c>
      <c r="J7" s="319">
        <v>2018</v>
      </c>
      <c r="K7" s="369">
        <v>2019</v>
      </c>
      <c r="L7" s="369">
        <v>2020</v>
      </c>
      <c r="M7" s="137"/>
      <c r="N7" s="138"/>
      <c r="O7" s="369">
        <v>2017</v>
      </c>
      <c r="P7" s="369">
        <v>2018</v>
      </c>
      <c r="Q7" s="369">
        <v>2019</v>
      </c>
      <c r="R7" s="369">
        <v>2020</v>
      </c>
      <c r="S7" s="137"/>
      <c r="T7" s="138"/>
      <c r="U7" s="369">
        <v>2017</v>
      </c>
      <c r="V7" s="369">
        <v>2018</v>
      </c>
      <c r="W7" s="369">
        <v>2019</v>
      </c>
      <c r="X7" s="369">
        <v>2020</v>
      </c>
      <c r="Y7" s="241"/>
      <c r="Z7" s="233"/>
      <c r="AA7" s="369">
        <v>2017</v>
      </c>
      <c r="AB7" s="369">
        <v>2018</v>
      </c>
      <c r="AC7" s="369">
        <v>2019</v>
      </c>
      <c r="AD7" s="369">
        <v>2020</v>
      </c>
      <c r="AE7" s="137"/>
      <c r="AF7" s="138"/>
      <c r="AG7" s="369">
        <v>2017</v>
      </c>
      <c r="AH7" s="369">
        <v>2018</v>
      </c>
      <c r="AI7" s="369">
        <v>2019</v>
      </c>
      <c r="AJ7" s="369">
        <v>2020</v>
      </c>
    </row>
    <row r="8" spans="1:36" x14ac:dyDescent="0.2">
      <c r="A8" s="600" t="s">
        <v>607</v>
      </c>
      <c r="B8" s="600"/>
      <c r="C8" s="9">
        <f>SUM(C12:C59)</f>
        <v>48430056</v>
      </c>
      <c r="D8" s="9">
        <f>SUM(D12:D59)</f>
        <v>38862056</v>
      </c>
      <c r="E8" s="9">
        <f>SUM(E12:E59)</f>
        <v>25133723</v>
      </c>
      <c r="F8" s="9">
        <f>SUM(F12:F59)</f>
        <v>10930000</v>
      </c>
      <c r="G8" s="600" t="s">
        <v>607</v>
      </c>
      <c r="H8" s="600"/>
      <c r="I8" s="9">
        <f>SUM(I12:I39)</f>
        <v>32466500</v>
      </c>
      <c r="J8" s="9">
        <f>SUM(J12:J39)</f>
        <v>29714000</v>
      </c>
      <c r="K8" s="9">
        <f>SUM(K12:K39)</f>
        <v>24536000</v>
      </c>
      <c r="L8" s="9">
        <f>SUM(L12:L39)</f>
        <v>10971000</v>
      </c>
      <c r="M8" s="600" t="s">
        <v>607</v>
      </c>
      <c r="N8" s="600"/>
      <c r="O8" s="9">
        <f>SUM(O12:O36)</f>
        <v>25627251</v>
      </c>
      <c r="P8" s="9">
        <f>SUM(P12:P36)</f>
        <v>17289251</v>
      </c>
      <c r="Q8" s="9">
        <f>SUM(Q12:Q36)</f>
        <v>16771251</v>
      </c>
      <c r="R8" s="9">
        <f>SUM(R12:R36)</f>
        <v>6168750</v>
      </c>
      <c r="S8" s="600" t="s">
        <v>607</v>
      </c>
      <c r="T8" s="600"/>
      <c r="U8" s="9">
        <f>SUM(U12:U44)</f>
        <v>36210000</v>
      </c>
      <c r="V8" s="9">
        <f>SUM(V12:V44)</f>
        <v>24975000</v>
      </c>
      <c r="W8" s="9">
        <f>SUM(W12:W44)</f>
        <v>18200000</v>
      </c>
      <c r="X8" s="9">
        <f>SUM(X12:X44)</f>
        <v>2800000</v>
      </c>
      <c r="Y8" s="602" t="s">
        <v>607</v>
      </c>
      <c r="Z8" s="602"/>
      <c r="AA8" s="242">
        <f>SUM(AA12:AA55)</f>
        <v>44776651</v>
      </c>
      <c r="AB8" s="242">
        <f>SUM(AB12:AB55)</f>
        <v>26093349</v>
      </c>
      <c r="AC8" s="242">
        <f>SUM(AC12:AC55)</f>
        <v>18009349</v>
      </c>
      <c r="AD8" s="242">
        <f>SUM(AD12:AD55)</f>
        <v>13031417</v>
      </c>
      <c r="AE8" s="600" t="s">
        <v>607</v>
      </c>
      <c r="AF8" s="600"/>
      <c r="AG8" s="9">
        <f>SUM(AG12:AG43)</f>
        <v>33489378</v>
      </c>
      <c r="AH8" s="9">
        <f>SUM(AH14:AH43)</f>
        <v>15199500</v>
      </c>
      <c r="AI8" s="9">
        <f>SUM(AI14:AI43)</f>
        <v>3850000</v>
      </c>
      <c r="AJ8" s="9">
        <f>SUM(AJ14:AJ43)</f>
        <v>0</v>
      </c>
    </row>
    <row r="9" spans="1:36" x14ac:dyDescent="0.2">
      <c r="A9" s="601"/>
      <c r="B9" s="601"/>
      <c r="C9" s="87"/>
      <c r="D9" s="87"/>
      <c r="E9" s="87"/>
      <c r="F9" s="87"/>
      <c r="G9" s="601"/>
      <c r="H9" s="601"/>
      <c r="I9" s="87"/>
      <c r="J9" s="87"/>
      <c r="K9" s="87"/>
      <c r="L9" s="87"/>
      <c r="M9" s="601"/>
      <c r="N9" s="601"/>
      <c r="O9" s="87"/>
      <c r="P9" s="87"/>
      <c r="Q9" s="87"/>
      <c r="R9" s="87"/>
      <c r="S9" s="601"/>
      <c r="T9" s="601"/>
      <c r="U9" s="87"/>
      <c r="V9" s="87"/>
      <c r="W9" s="87"/>
      <c r="X9" s="87"/>
      <c r="Y9" s="603"/>
      <c r="Z9" s="603"/>
      <c r="AA9" s="243"/>
      <c r="AB9" s="243"/>
      <c r="AC9" s="243"/>
      <c r="AD9" s="243"/>
      <c r="AE9" s="601"/>
      <c r="AF9" s="601"/>
      <c r="AG9" s="87"/>
      <c r="AH9" s="87"/>
      <c r="AI9" s="87"/>
      <c r="AJ9" s="87"/>
    </row>
    <row r="10" spans="1:36" x14ac:dyDescent="0.2">
      <c r="A10" s="600" t="s">
        <v>68</v>
      </c>
      <c r="B10" s="600"/>
      <c r="C10" s="2">
        <f>COUNT(C12:C69)</f>
        <v>39</v>
      </c>
      <c r="D10" s="88"/>
      <c r="E10" s="88"/>
      <c r="F10" s="88"/>
      <c r="G10" s="600" t="s">
        <v>68</v>
      </c>
      <c r="H10" s="600"/>
      <c r="I10" s="2">
        <f>COUNT(I12:I71)</f>
        <v>40</v>
      </c>
      <c r="J10" s="88"/>
      <c r="K10" s="88"/>
      <c r="L10" s="88"/>
      <c r="M10" s="600" t="s">
        <v>68</v>
      </c>
      <c r="N10" s="600"/>
      <c r="O10" s="2">
        <f>COUNT(O12:O62)</f>
        <v>40</v>
      </c>
      <c r="P10" s="88"/>
      <c r="Q10" s="88"/>
      <c r="R10" s="88"/>
      <c r="S10" s="600" t="s">
        <v>68</v>
      </c>
      <c r="T10" s="600"/>
      <c r="U10" s="2">
        <f>COUNT(U12:U65)</f>
        <v>40</v>
      </c>
      <c r="V10" s="88"/>
      <c r="W10" s="88"/>
      <c r="X10" s="88"/>
      <c r="Y10" s="602" t="s">
        <v>68</v>
      </c>
      <c r="Z10" s="602"/>
      <c r="AA10" s="62">
        <f>COUNT(AA12:AA70)</f>
        <v>40</v>
      </c>
      <c r="AB10" s="244"/>
      <c r="AC10" s="244"/>
      <c r="AD10" s="244"/>
      <c r="AE10" s="600" t="s">
        <v>68</v>
      </c>
      <c r="AF10" s="600"/>
      <c r="AG10" s="2">
        <f>COUNT(AG12:AG67)</f>
        <v>39</v>
      </c>
      <c r="AH10" s="88"/>
      <c r="AI10" s="88"/>
      <c r="AJ10" s="88"/>
    </row>
    <row r="11" spans="1:36" x14ac:dyDescent="0.2">
      <c r="A11" s="601"/>
      <c r="B11" s="601"/>
      <c r="C11" s="26"/>
      <c r="D11" s="88"/>
      <c r="E11" s="88"/>
      <c r="F11" s="88"/>
      <c r="G11" s="601"/>
      <c r="H11" s="601"/>
      <c r="I11" s="26"/>
      <c r="J11" s="88"/>
      <c r="K11" s="88"/>
      <c r="L11" s="88"/>
      <c r="M11" s="601"/>
      <c r="N11" s="601"/>
      <c r="O11" s="26"/>
      <c r="P11" s="88"/>
      <c r="Q11" s="88"/>
      <c r="R11" s="88"/>
      <c r="S11" s="601"/>
      <c r="T11" s="601"/>
      <c r="U11" s="26"/>
      <c r="V11" s="88"/>
      <c r="W11" s="88"/>
      <c r="X11" s="88"/>
      <c r="Y11" s="603"/>
      <c r="Z11" s="603"/>
      <c r="AA11" s="69"/>
      <c r="AB11" s="244"/>
      <c r="AC11" s="244"/>
      <c r="AD11" s="244"/>
      <c r="AE11" s="601"/>
      <c r="AF11" s="601"/>
      <c r="AG11" s="26"/>
      <c r="AH11" s="88"/>
      <c r="AI11" s="88"/>
      <c r="AJ11" s="88"/>
    </row>
    <row r="12" spans="1:36" s="60" customFormat="1" ht="12.75" customHeight="1" x14ac:dyDescent="0.2">
      <c r="A12" s="625" t="s">
        <v>650</v>
      </c>
      <c r="B12" s="206" t="s">
        <v>3728</v>
      </c>
      <c r="C12" s="166">
        <v>200000</v>
      </c>
      <c r="D12" s="166">
        <v>300000</v>
      </c>
      <c r="E12" s="166">
        <v>400000</v>
      </c>
      <c r="F12" s="261" t="s">
        <v>635</v>
      </c>
      <c r="G12" s="620" t="s">
        <v>650</v>
      </c>
      <c r="H12" s="206" t="s">
        <v>2246</v>
      </c>
      <c r="I12" s="166">
        <v>2850000</v>
      </c>
      <c r="J12" s="166">
        <v>2850000</v>
      </c>
      <c r="K12" s="166">
        <v>2850000</v>
      </c>
      <c r="L12" s="261" t="s">
        <v>635</v>
      </c>
      <c r="M12" s="620" t="s">
        <v>650</v>
      </c>
      <c r="N12" s="206" t="s">
        <v>3742</v>
      </c>
      <c r="O12" s="166">
        <v>200000</v>
      </c>
      <c r="P12" s="166">
        <v>300000</v>
      </c>
      <c r="Q12" s="166">
        <v>400000</v>
      </c>
      <c r="R12" s="261" t="s">
        <v>635</v>
      </c>
      <c r="S12" s="620" t="s">
        <v>650</v>
      </c>
      <c r="T12" s="206" t="s">
        <v>3753</v>
      </c>
      <c r="U12" s="166">
        <v>100000</v>
      </c>
      <c r="V12" s="166" t="s">
        <v>635</v>
      </c>
      <c r="W12" s="166" t="s">
        <v>635</v>
      </c>
      <c r="X12" s="261" t="s">
        <v>635</v>
      </c>
      <c r="Y12" s="628" t="s">
        <v>650</v>
      </c>
      <c r="Z12" s="206" t="s">
        <v>2333</v>
      </c>
      <c r="AA12" s="166">
        <v>2000000</v>
      </c>
      <c r="AB12" s="166" t="s">
        <v>635</v>
      </c>
      <c r="AC12" s="166" t="s">
        <v>635</v>
      </c>
      <c r="AD12" s="261" t="s">
        <v>635</v>
      </c>
      <c r="AE12" s="620" t="s">
        <v>650</v>
      </c>
      <c r="AF12" s="206" t="s">
        <v>2360</v>
      </c>
      <c r="AG12" s="166">
        <v>400000</v>
      </c>
      <c r="AH12" s="166" t="s">
        <v>635</v>
      </c>
      <c r="AI12" s="166" t="s">
        <v>635</v>
      </c>
      <c r="AJ12" s="261" t="s">
        <v>635</v>
      </c>
    </row>
    <row r="13" spans="1:36" s="60" customFormat="1" x14ac:dyDescent="0.2">
      <c r="A13" s="623"/>
      <c r="B13" s="206" t="s">
        <v>3269</v>
      </c>
      <c r="C13" s="166">
        <v>1000000</v>
      </c>
      <c r="D13" s="166">
        <v>1000000</v>
      </c>
      <c r="E13" s="166">
        <v>1000000</v>
      </c>
      <c r="F13" s="261">
        <v>1000000</v>
      </c>
      <c r="G13" s="618"/>
      <c r="H13" s="206" t="s">
        <v>3276</v>
      </c>
      <c r="I13" s="166">
        <v>371000</v>
      </c>
      <c r="J13" s="166">
        <v>371000</v>
      </c>
      <c r="K13" s="166" t="s">
        <v>635</v>
      </c>
      <c r="L13" s="261" t="s">
        <v>635</v>
      </c>
      <c r="M13" s="618"/>
      <c r="N13" s="206" t="s">
        <v>2271</v>
      </c>
      <c r="O13" s="166">
        <v>872000</v>
      </c>
      <c r="P13" s="166" t="s">
        <v>635</v>
      </c>
      <c r="Q13" s="166" t="s">
        <v>635</v>
      </c>
      <c r="R13" s="261" t="s">
        <v>635</v>
      </c>
      <c r="S13" s="618"/>
      <c r="T13" s="206" t="s">
        <v>2304</v>
      </c>
      <c r="U13" s="166">
        <v>2800000</v>
      </c>
      <c r="V13" s="166">
        <v>2800000</v>
      </c>
      <c r="W13" s="166">
        <v>2800000</v>
      </c>
      <c r="X13" s="261" t="s">
        <v>635</v>
      </c>
      <c r="Y13" s="618"/>
      <c r="Z13" s="206" t="s">
        <v>2334</v>
      </c>
      <c r="AA13" s="166">
        <v>300000</v>
      </c>
      <c r="AB13" s="166">
        <v>400000</v>
      </c>
      <c r="AC13" s="166" t="s">
        <v>635</v>
      </c>
      <c r="AD13" s="261" t="s">
        <v>635</v>
      </c>
      <c r="AE13" s="618"/>
      <c r="AF13" s="206" t="s">
        <v>2662</v>
      </c>
      <c r="AG13" s="166">
        <v>400000</v>
      </c>
      <c r="AH13" s="166" t="s">
        <v>635</v>
      </c>
      <c r="AI13" s="166" t="s">
        <v>635</v>
      </c>
      <c r="AJ13" s="261" t="s">
        <v>635</v>
      </c>
    </row>
    <row r="14" spans="1:36" s="60" customFormat="1" x14ac:dyDescent="0.2">
      <c r="A14" s="623"/>
      <c r="B14" s="206" t="s">
        <v>2221</v>
      </c>
      <c r="C14" s="166">
        <v>300000</v>
      </c>
      <c r="D14" s="166">
        <v>400000</v>
      </c>
      <c r="E14" s="166" t="s">
        <v>635</v>
      </c>
      <c r="F14" s="261" t="s">
        <v>635</v>
      </c>
      <c r="G14" s="618"/>
      <c r="H14" s="206" t="s">
        <v>3734</v>
      </c>
      <c r="I14" s="166">
        <v>200000</v>
      </c>
      <c r="J14" s="166">
        <v>300000</v>
      </c>
      <c r="K14" s="166">
        <v>400000</v>
      </c>
      <c r="L14" s="261" t="s">
        <v>635</v>
      </c>
      <c r="M14" s="618"/>
      <c r="N14" s="206" t="s">
        <v>2727</v>
      </c>
      <c r="O14" s="166">
        <v>200000</v>
      </c>
      <c r="P14" s="166">
        <v>300000</v>
      </c>
      <c r="Q14" s="261">
        <v>400000</v>
      </c>
      <c r="R14" s="261" t="s">
        <v>635</v>
      </c>
      <c r="S14" s="618"/>
      <c r="T14" s="206" t="s">
        <v>3289</v>
      </c>
      <c r="U14" s="166">
        <v>225000</v>
      </c>
      <c r="V14" s="166" t="s">
        <v>635</v>
      </c>
      <c r="W14" s="166" t="s">
        <v>635</v>
      </c>
      <c r="X14" s="261" t="s">
        <v>635</v>
      </c>
      <c r="Y14" s="618"/>
      <c r="Z14" s="206" t="s">
        <v>3763</v>
      </c>
      <c r="AA14" s="166">
        <v>200000</v>
      </c>
      <c r="AB14" s="166">
        <v>300000</v>
      </c>
      <c r="AC14" s="166">
        <v>400000</v>
      </c>
      <c r="AD14" s="261" t="s">
        <v>635</v>
      </c>
      <c r="AE14" s="618"/>
      <c r="AF14" s="206" t="s">
        <v>3306</v>
      </c>
      <c r="AG14" s="166">
        <v>500000</v>
      </c>
      <c r="AH14" s="166">
        <v>500000</v>
      </c>
      <c r="AI14" s="166" t="s">
        <v>635</v>
      </c>
      <c r="AJ14" s="261" t="s">
        <v>635</v>
      </c>
    </row>
    <row r="15" spans="1:36" s="60" customFormat="1" x14ac:dyDescent="0.2">
      <c r="A15" s="623"/>
      <c r="B15" s="206" t="s">
        <v>2222</v>
      </c>
      <c r="C15" s="166">
        <v>300000</v>
      </c>
      <c r="D15" s="166">
        <v>400000</v>
      </c>
      <c r="E15" s="166" t="s">
        <v>635</v>
      </c>
      <c r="F15" s="261" t="s">
        <v>635</v>
      </c>
      <c r="G15" s="618"/>
      <c r="H15" s="206" t="s">
        <v>2247</v>
      </c>
      <c r="I15" s="166">
        <v>2500000</v>
      </c>
      <c r="J15" s="166">
        <v>2500000</v>
      </c>
      <c r="K15" s="166">
        <v>2500000</v>
      </c>
      <c r="L15" s="261" t="s">
        <v>635</v>
      </c>
      <c r="M15" s="618"/>
      <c r="N15" s="206" t="s">
        <v>2272</v>
      </c>
      <c r="O15" s="166">
        <v>518000</v>
      </c>
      <c r="P15" s="166">
        <v>518000</v>
      </c>
      <c r="Q15" s="261" t="s">
        <v>635</v>
      </c>
      <c r="R15" s="261" t="s">
        <v>635</v>
      </c>
      <c r="S15" s="618"/>
      <c r="T15" s="206" t="s">
        <v>3290</v>
      </c>
      <c r="U15" s="166">
        <v>345000</v>
      </c>
      <c r="V15" s="166">
        <v>345000</v>
      </c>
      <c r="W15" s="166" t="s">
        <v>635</v>
      </c>
      <c r="X15" s="261" t="s">
        <v>635</v>
      </c>
      <c r="Y15" s="618"/>
      <c r="Z15" s="206" t="s">
        <v>3298</v>
      </c>
      <c r="AA15" s="166">
        <v>420001</v>
      </c>
      <c r="AB15" s="166">
        <v>420001</v>
      </c>
      <c r="AC15" s="166">
        <v>420001</v>
      </c>
      <c r="AD15" s="261" t="s">
        <v>635</v>
      </c>
      <c r="AE15" s="618"/>
      <c r="AF15" s="206" t="s">
        <v>3307</v>
      </c>
      <c r="AG15" s="166">
        <v>1150000</v>
      </c>
      <c r="AH15" s="166" t="s">
        <v>635</v>
      </c>
      <c r="AI15" s="166" t="s">
        <v>635</v>
      </c>
      <c r="AJ15" s="261" t="s">
        <v>635</v>
      </c>
    </row>
    <row r="16" spans="1:36" s="60" customFormat="1" x14ac:dyDescent="0.2">
      <c r="A16" s="623"/>
      <c r="B16" s="206" t="s">
        <v>2223</v>
      </c>
      <c r="C16" s="166">
        <v>333333</v>
      </c>
      <c r="D16" s="166">
        <v>333333</v>
      </c>
      <c r="E16" s="166" t="s">
        <v>635</v>
      </c>
      <c r="F16" s="261" t="s">
        <v>635</v>
      </c>
      <c r="G16" s="618"/>
      <c r="H16" s="206" t="s">
        <v>2248</v>
      </c>
      <c r="I16" s="166">
        <v>200000</v>
      </c>
      <c r="J16" s="166">
        <v>300000</v>
      </c>
      <c r="K16" s="166">
        <v>400000</v>
      </c>
      <c r="L16" s="261" t="s">
        <v>635</v>
      </c>
      <c r="M16" s="618"/>
      <c r="N16" s="206" t="s">
        <v>2274</v>
      </c>
      <c r="O16" s="166">
        <v>200000</v>
      </c>
      <c r="P16" s="166">
        <v>300000</v>
      </c>
      <c r="Q16" s="261">
        <v>400000</v>
      </c>
      <c r="R16" s="261" t="s">
        <v>635</v>
      </c>
      <c r="S16" s="618"/>
      <c r="T16" s="206" t="s">
        <v>3754</v>
      </c>
      <c r="U16" s="166">
        <v>200000</v>
      </c>
      <c r="V16" s="166">
        <v>300000</v>
      </c>
      <c r="W16" s="166">
        <v>400000</v>
      </c>
      <c r="X16" s="261" t="s">
        <v>635</v>
      </c>
      <c r="Y16" s="618"/>
      <c r="Z16" s="206" t="s">
        <v>2335</v>
      </c>
      <c r="AA16" s="166">
        <v>400000</v>
      </c>
      <c r="AB16" s="166" t="s">
        <v>635</v>
      </c>
      <c r="AC16" s="166" t="s">
        <v>635</v>
      </c>
      <c r="AD16" s="261" t="s">
        <v>635</v>
      </c>
      <c r="AE16" s="618"/>
      <c r="AF16" s="206" t="s">
        <v>3768</v>
      </c>
      <c r="AG16" s="166">
        <v>200000</v>
      </c>
      <c r="AH16" s="166">
        <v>300000</v>
      </c>
      <c r="AI16" s="166">
        <v>400000</v>
      </c>
      <c r="AJ16" s="261" t="s">
        <v>635</v>
      </c>
    </row>
    <row r="17" spans="1:36" s="60" customFormat="1" x14ac:dyDescent="0.2">
      <c r="A17" s="623"/>
      <c r="B17" s="206" t="s">
        <v>3270</v>
      </c>
      <c r="C17" s="166">
        <v>400000</v>
      </c>
      <c r="D17" s="166">
        <v>400000</v>
      </c>
      <c r="E17" s="166">
        <v>400000</v>
      </c>
      <c r="F17" s="261" t="s">
        <v>635</v>
      </c>
      <c r="G17" s="618"/>
      <c r="H17" s="206" t="s">
        <v>2249</v>
      </c>
      <c r="I17" s="166">
        <v>200000</v>
      </c>
      <c r="J17" s="166">
        <v>300000</v>
      </c>
      <c r="K17" s="166">
        <v>400000</v>
      </c>
      <c r="L17" s="261" t="s">
        <v>635</v>
      </c>
      <c r="M17" s="618"/>
      <c r="N17" s="206" t="s">
        <v>2275</v>
      </c>
      <c r="O17" s="166">
        <v>100000</v>
      </c>
      <c r="P17" s="166" t="s">
        <v>635</v>
      </c>
      <c r="Q17" s="261" t="s">
        <v>635</v>
      </c>
      <c r="R17" s="261" t="s">
        <v>635</v>
      </c>
      <c r="S17" s="618"/>
      <c r="T17" s="206" t="s">
        <v>2498</v>
      </c>
      <c r="U17" s="166">
        <v>4000000</v>
      </c>
      <c r="V17" s="166" t="s">
        <v>635</v>
      </c>
      <c r="W17" s="166" t="s">
        <v>635</v>
      </c>
      <c r="X17" s="261" t="s">
        <v>635</v>
      </c>
      <c r="Y17" s="618"/>
      <c r="Z17" s="206" t="s">
        <v>2336</v>
      </c>
      <c r="AA17" s="166">
        <v>300000</v>
      </c>
      <c r="AB17" s="166">
        <v>400000</v>
      </c>
      <c r="AC17" s="166" t="s">
        <v>635</v>
      </c>
      <c r="AD17" s="261" t="s">
        <v>635</v>
      </c>
      <c r="AE17" s="618"/>
      <c r="AF17" s="206" t="s">
        <v>3769</v>
      </c>
      <c r="AG17" s="166">
        <v>200000</v>
      </c>
      <c r="AH17" s="166">
        <v>300000</v>
      </c>
      <c r="AI17" s="166">
        <v>400000</v>
      </c>
      <c r="AJ17" s="261" t="s">
        <v>635</v>
      </c>
    </row>
    <row r="18" spans="1:36" s="60" customFormat="1" x14ac:dyDescent="0.2">
      <c r="A18" s="623"/>
      <c r="B18" s="206" t="s">
        <v>3271</v>
      </c>
      <c r="C18" s="166">
        <v>3950000</v>
      </c>
      <c r="D18" s="166">
        <v>3950000</v>
      </c>
      <c r="E18" s="166">
        <v>3950000</v>
      </c>
      <c r="F18" s="261">
        <v>3950000</v>
      </c>
      <c r="G18" s="618"/>
      <c r="H18" s="206" t="s">
        <v>3277</v>
      </c>
      <c r="I18" s="166">
        <v>1710000</v>
      </c>
      <c r="J18" s="166">
        <v>1710000</v>
      </c>
      <c r="K18" s="166">
        <v>1710000</v>
      </c>
      <c r="L18" s="261">
        <v>1710000</v>
      </c>
      <c r="M18" s="618"/>
      <c r="N18" s="206" t="s">
        <v>2276</v>
      </c>
      <c r="O18" s="166">
        <v>400000</v>
      </c>
      <c r="P18" s="166" t="s">
        <v>635</v>
      </c>
      <c r="Q18" s="261" t="s">
        <v>635</v>
      </c>
      <c r="R18" s="261" t="s">
        <v>635</v>
      </c>
      <c r="S18" s="618"/>
      <c r="T18" s="206" t="s">
        <v>3291</v>
      </c>
      <c r="U18" s="166">
        <v>7000000</v>
      </c>
      <c r="V18" s="166">
        <v>7000000</v>
      </c>
      <c r="W18" s="166">
        <v>7000000</v>
      </c>
      <c r="X18" s="261" t="s">
        <v>635</v>
      </c>
      <c r="Y18" s="618"/>
      <c r="Z18" s="206" t="s">
        <v>2337</v>
      </c>
      <c r="AA18" s="166">
        <v>300000</v>
      </c>
      <c r="AB18" s="166">
        <v>400000</v>
      </c>
      <c r="AC18" s="166" t="s">
        <v>635</v>
      </c>
      <c r="AD18" s="261" t="s">
        <v>635</v>
      </c>
      <c r="AE18" s="618"/>
      <c r="AF18" s="206" t="s">
        <v>3308</v>
      </c>
      <c r="AG18" s="166">
        <v>4550000</v>
      </c>
      <c r="AH18" s="166">
        <v>4550000</v>
      </c>
      <c r="AI18" s="166" t="s">
        <v>635</v>
      </c>
      <c r="AJ18" s="261" t="s">
        <v>635</v>
      </c>
    </row>
    <row r="19" spans="1:36" s="60" customFormat="1" x14ac:dyDescent="0.2">
      <c r="A19" s="623"/>
      <c r="B19" s="206" t="s">
        <v>2224</v>
      </c>
      <c r="C19" s="166">
        <v>300000</v>
      </c>
      <c r="D19" s="166">
        <v>400000</v>
      </c>
      <c r="E19" s="166" t="s">
        <v>635</v>
      </c>
      <c r="F19" s="261" t="s">
        <v>635</v>
      </c>
      <c r="G19" s="618"/>
      <c r="H19" s="206" t="s">
        <v>2251</v>
      </c>
      <c r="I19" s="166">
        <v>100000</v>
      </c>
      <c r="J19" s="166" t="s">
        <v>635</v>
      </c>
      <c r="K19" s="166" t="s">
        <v>635</v>
      </c>
      <c r="L19" s="261" t="s">
        <v>635</v>
      </c>
      <c r="M19" s="618"/>
      <c r="N19" s="206" t="s">
        <v>3743</v>
      </c>
      <c r="O19" s="166">
        <v>200000</v>
      </c>
      <c r="P19" s="166">
        <v>300000</v>
      </c>
      <c r="Q19" s="166">
        <v>400000</v>
      </c>
      <c r="R19" s="261" t="s">
        <v>635</v>
      </c>
      <c r="S19" s="618"/>
      <c r="T19" s="206" t="s">
        <v>2306</v>
      </c>
      <c r="U19" s="166">
        <v>300000</v>
      </c>
      <c r="V19" s="166">
        <v>400000</v>
      </c>
      <c r="W19" s="261" t="s">
        <v>635</v>
      </c>
      <c r="X19" s="261" t="s">
        <v>635</v>
      </c>
      <c r="Y19" s="618"/>
      <c r="Z19" s="206" t="s">
        <v>3299</v>
      </c>
      <c r="AA19" s="166">
        <v>334000</v>
      </c>
      <c r="AB19" s="166">
        <v>334000</v>
      </c>
      <c r="AC19" s="166">
        <v>334000</v>
      </c>
      <c r="AD19" s="261" t="s">
        <v>635</v>
      </c>
      <c r="AE19" s="618"/>
      <c r="AF19" s="206" t="s">
        <v>2362</v>
      </c>
      <c r="AG19" s="166">
        <v>5250000</v>
      </c>
      <c r="AH19" s="166" t="s">
        <v>635</v>
      </c>
      <c r="AI19" s="166" t="s">
        <v>635</v>
      </c>
      <c r="AJ19" s="261" t="s">
        <v>635</v>
      </c>
    </row>
    <row r="20" spans="1:36" s="60" customFormat="1" ht="12.75" customHeight="1" x14ac:dyDescent="0.2">
      <c r="A20" s="623"/>
      <c r="B20" s="206" t="s">
        <v>3272</v>
      </c>
      <c r="C20" s="166">
        <v>3255000</v>
      </c>
      <c r="D20" s="166">
        <v>3255000</v>
      </c>
      <c r="E20" s="166" t="s">
        <v>635</v>
      </c>
      <c r="F20" s="261" t="s">
        <v>635</v>
      </c>
      <c r="G20" s="618"/>
      <c r="H20" s="206" t="s">
        <v>3278</v>
      </c>
      <c r="I20" s="166">
        <v>750000</v>
      </c>
      <c r="J20" s="166">
        <v>750000</v>
      </c>
      <c r="K20" s="166">
        <v>750000</v>
      </c>
      <c r="L20" s="261" t="s">
        <v>635</v>
      </c>
      <c r="M20" s="618"/>
      <c r="N20" s="206" t="s">
        <v>2730</v>
      </c>
      <c r="O20" s="166">
        <v>400000</v>
      </c>
      <c r="P20" s="166" t="s">
        <v>635</v>
      </c>
      <c r="Q20" s="261" t="s">
        <v>635</v>
      </c>
      <c r="R20" s="261" t="s">
        <v>635</v>
      </c>
      <c r="S20" s="618"/>
      <c r="T20" s="206" t="s">
        <v>2501</v>
      </c>
      <c r="U20" s="166">
        <v>200000</v>
      </c>
      <c r="V20" s="166">
        <v>300000</v>
      </c>
      <c r="W20" s="166">
        <v>400000</v>
      </c>
      <c r="X20" s="261" t="s">
        <v>635</v>
      </c>
      <c r="Y20" s="618"/>
      <c r="Z20" s="206" t="s">
        <v>2338</v>
      </c>
      <c r="AA20" s="166">
        <v>840000</v>
      </c>
      <c r="AB20" s="166" t="s">
        <v>635</v>
      </c>
      <c r="AC20" s="166" t="s">
        <v>635</v>
      </c>
      <c r="AD20" s="261" t="s">
        <v>635</v>
      </c>
      <c r="AE20" s="618"/>
      <c r="AF20" s="206" t="s">
        <v>2310</v>
      </c>
      <c r="AG20" s="166">
        <v>250000</v>
      </c>
      <c r="AH20" s="166" t="s">
        <v>635</v>
      </c>
      <c r="AI20" s="166" t="s">
        <v>635</v>
      </c>
      <c r="AJ20" s="261" t="s">
        <v>635</v>
      </c>
    </row>
    <row r="21" spans="1:36" s="60" customFormat="1" ht="12.75" customHeight="1" x14ac:dyDescent="0.2">
      <c r="A21" s="623"/>
      <c r="B21" s="206" t="s">
        <v>2524</v>
      </c>
      <c r="C21" s="166">
        <v>1950000</v>
      </c>
      <c r="D21" s="166" t="s">
        <v>635</v>
      </c>
      <c r="E21" s="166" t="s">
        <v>635</v>
      </c>
      <c r="F21" s="261" t="s">
        <v>635</v>
      </c>
      <c r="G21" s="618"/>
      <c r="H21" s="206" t="s">
        <v>3279</v>
      </c>
      <c r="I21" s="166">
        <v>620000</v>
      </c>
      <c r="J21" s="166">
        <v>620000</v>
      </c>
      <c r="K21" s="166">
        <v>620000</v>
      </c>
      <c r="L21" s="261" t="s">
        <v>635</v>
      </c>
      <c r="M21" s="618"/>
      <c r="N21" s="206" t="s">
        <v>3744</v>
      </c>
      <c r="O21" s="166">
        <v>200000</v>
      </c>
      <c r="P21" s="166">
        <v>300000</v>
      </c>
      <c r="Q21" s="261">
        <v>400000</v>
      </c>
      <c r="R21" s="261" t="s">
        <v>635</v>
      </c>
      <c r="S21" s="618"/>
      <c r="T21" s="206" t="s">
        <v>2308</v>
      </c>
      <c r="U21" s="166">
        <v>1080000</v>
      </c>
      <c r="V21" s="166" t="s">
        <v>635</v>
      </c>
      <c r="W21" s="166" t="s">
        <v>635</v>
      </c>
      <c r="X21" s="261" t="s">
        <v>635</v>
      </c>
      <c r="Y21" s="618"/>
      <c r="Z21" s="206" t="s">
        <v>2339</v>
      </c>
      <c r="AA21" s="166">
        <v>300000</v>
      </c>
      <c r="AB21" s="166">
        <v>400000</v>
      </c>
      <c r="AC21" s="166" t="s">
        <v>635</v>
      </c>
      <c r="AD21" s="261" t="s">
        <v>635</v>
      </c>
      <c r="AE21" s="618"/>
      <c r="AF21" s="206" t="s">
        <v>2363</v>
      </c>
      <c r="AG21" s="166">
        <v>1150000</v>
      </c>
      <c r="AH21" s="166">
        <v>1150000</v>
      </c>
      <c r="AI21" s="166">
        <v>1150000</v>
      </c>
      <c r="AJ21" s="261" t="s">
        <v>635</v>
      </c>
    </row>
    <row r="22" spans="1:36" s="60" customFormat="1" ht="12.75" customHeight="1" x14ac:dyDescent="0.2">
      <c r="A22" s="623"/>
      <c r="B22" s="206" t="s">
        <v>3273</v>
      </c>
      <c r="C22" s="166">
        <v>445000</v>
      </c>
      <c r="D22" s="166">
        <v>445000</v>
      </c>
      <c r="E22" s="166" t="s">
        <v>635</v>
      </c>
      <c r="F22" s="261" t="s">
        <v>635</v>
      </c>
      <c r="G22" s="618"/>
      <c r="H22" s="206" t="s">
        <v>2252</v>
      </c>
      <c r="I22" s="166">
        <v>4845000</v>
      </c>
      <c r="J22" s="166">
        <v>4845000</v>
      </c>
      <c r="K22" s="166">
        <v>4845000</v>
      </c>
      <c r="L22" s="261" t="s">
        <v>635</v>
      </c>
      <c r="M22" s="618"/>
      <c r="N22" s="206" t="s">
        <v>3288</v>
      </c>
      <c r="O22" s="166">
        <v>3543750</v>
      </c>
      <c r="P22" s="166">
        <v>3543750</v>
      </c>
      <c r="Q22" s="261">
        <v>3543750</v>
      </c>
      <c r="R22" s="261">
        <v>3543750</v>
      </c>
      <c r="S22" s="618"/>
      <c r="T22" s="206" t="s">
        <v>2419</v>
      </c>
      <c r="U22" s="166">
        <v>645000</v>
      </c>
      <c r="V22" s="166" t="s">
        <v>635</v>
      </c>
      <c r="W22" s="166" t="s">
        <v>635</v>
      </c>
      <c r="X22" s="261" t="s">
        <v>635</v>
      </c>
      <c r="Y22" s="618"/>
      <c r="Z22" s="206" t="s">
        <v>3300</v>
      </c>
      <c r="AA22" s="166">
        <v>662680</v>
      </c>
      <c r="AB22" s="166">
        <v>662680</v>
      </c>
      <c r="AC22" s="166">
        <v>662680</v>
      </c>
      <c r="AD22" s="261" t="s">
        <v>635</v>
      </c>
      <c r="AE22" s="618"/>
      <c r="AF22" s="206" t="s">
        <v>3309</v>
      </c>
      <c r="AG22" s="166">
        <v>340000</v>
      </c>
      <c r="AH22" s="166">
        <v>340000</v>
      </c>
      <c r="AI22" s="166" t="s">
        <v>635</v>
      </c>
      <c r="AJ22" s="261" t="s">
        <v>635</v>
      </c>
    </row>
    <row r="23" spans="1:36" s="60" customFormat="1" ht="12.75" customHeight="1" x14ac:dyDescent="0.2">
      <c r="A23" s="623"/>
      <c r="B23" s="206" t="s">
        <v>3729</v>
      </c>
      <c r="C23" s="166">
        <v>200000</v>
      </c>
      <c r="D23" s="166">
        <v>300000</v>
      </c>
      <c r="E23" s="166">
        <v>400000</v>
      </c>
      <c r="F23" s="261" t="s">
        <v>635</v>
      </c>
      <c r="G23" s="618"/>
      <c r="H23" s="206" t="s">
        <v>2445</v>
      </c>
      <c r="I23" s="166">
        <v>1852500</v>
      </c>
      <c r="J23" s="166" t="s">
        <v>635</v>
      </c>
      <c r="K23" s="166" t="s">
        <v>635</v>
      </c>
      <c r="L23" s="261" t="s">
        <v>635</v>
      </c>
      <c r="M23" s="618"/>
      <c r="N23" s="206" t="s">
        <v>3745</v>
      </c>
      <c r="O23" s="166">
        <v>200000</v>
      </c>
      <c r="P23" s="166">
        <v>300000</v>
      </c>
      <c r="Q23" s="261">
        <v>400000</v>
      </c>
      <c r="R23" s="261" t="s">
        <v>635</v>
      </c>
      <c r="S23" s="618"/>
      <c r="T23" s="206" t="s">
        <v>3292</v>
      </c>
      <c r="U23" s="166">
        <v>585000</v>
      </c>
      <c r="V23" s="166" t="s">
        <v>635</v>
      </c>
      <c r="W23" s="166" t="s">
        <v>635</v>
      </c>
      <c r="X23" s="261" t="s">
        <v>635</v>
      </c>
      <c r="Y23" s="618"/>
      <c r="Z23" s="206" t="s">
        <v>2340</v>
      </c>
      <c r="AA23" s="166">
        <v>600000</v>
      </c>
      <c r="AB23" s="166" t="s">
        <v>635</v>
      </c>
      <c r="AC23" s="166" t="s">
        <v>635</v>
      </c>
      <c r="AD23" s="261" t="s">
        <v>635</v>
      </c>
      <c r="AE23" s="618"/>
      <c r="AF23" s="206" t="s">
        <v>3310</v>
      </c>
      <c r="AG23" s="166">
        <v>200000</v>
      </c>
      <c r="AH23" s="166" t="s">
        <v>635</v>
      </c>
      <c r="AI23" s="166" t="s">
        <v>635</v>
      </c>
      <c r="AJ23" s="261" t="s">
        <v>635</v>
      </c>
    </row>
    <row r="24" spans="1:36" s="60" customFormat="1" ht="12.75" customHeight="1" x14ac:dyDescent="0.2">
      <c r="A24" s="623"/>
      <c r="B24" s="206" t="s">
        <v>1625</v>
      </c>
      <c r="C24" s="166">
        <v>100000</v>
      </c>
      <c r="D24" s="166" t="s">
        <v>635</v>
      </c>
      <c r="E24" s="166" t="s">
        <v>635</v>
      </c>
      <c r="F24" s="261" t="s">
        <v>635</v>
      </c>
      <c r="G24" s="618"/>
      <c r="H24" s="206" t="s">
        <v>2609</v>
      </c>
      <c r="I24" s="166">
        <v>400000</v>
      </c>
      <c r="J24" s="166" t="s">
        <v>635</v>
      </c>
      <c r="K24" s="166" t="s">
        <v>635</v>
      </c>
      <c r="L24" s="261" t="s">
        <v>635</v>
      </c>
      <c r="M24" s="618"/>
      <c r="N24" s="206" t="s">
        <v>2280</v>
      </c>
      <c r="O24" s="166">
        <v>2835000</v>
      </c>
      <c r="P24" s="166">
        <v>2835000</v>
      </c>
      <c r="Q24" s="261">
        <v>2835000</v>
      </c>
      <c r="R24" s="261" t="s">
        <v>635</v>
      </c>
      <c r="S24" s="618"/>
      <c r="T24" s="206" t="s">
        <v>3755</v>
      </c>
      <c r="U24" s="166">
        <v>200000</v>
      </c>
      <c r="V24" s="166">
        <v>300000</v>
      </c>
      <c r="W24" s="166">
        <v>400000</v>
      </c>
      <c r="X24" s="261" t="s">
        <v>635</v>
      </c>
      <c r="Y24" s="618"/>
      <c r="Z24" s="206" t="s">
        <v>3301</v>
      </c>
      <c r="AA24" s="166">
        <v>1000000</v>
      </c>
      <c r="AB24" s="166">
        <v>1000000</v>
      </c>
      <c r="AC24" s="166">
        <v>1000000</v>
      </c>
      <c r="AD24" s="261">
        <v>1000000</v>
      </c>
      <c r="AE24" s="618"/>
      <c r="AF24" s="206" t="s">
        <v>3311</v>
      </c>
      <c r="AG24" s="166">
        <v>225000</v>
      </c>
      <c r="AH24" s="166" t="s">
        <v>635</v>
      </c>
      <c r="AI24" s="166" t="s">
        <v>635</v>
      </c>
      <c r="AJ24" s="261" t="s">
        <v>635</v>
      </c>
    </row>
    <row r="25" spans="1:36" s="60" customFormat="1" ht="12.75" customHeight="1" x14ac:dyDescent="0.2">
      <c r="A25" s="623"/>
      <c r="B25" s="206" t="s">
        <v>3274</v>
      </c>
      <c r="C25" s="166">
        <v>475000</v>
      </c>
      <c r="D25" s="166">
        <v>475000</v>
      </c>
      <c r="E25" s="166">
        <v>475000</v>
      </c>
      <c r="F25" s="261" t="s">
        <v>635</v>
      </c>
      <c r="G25" s="618"/>
      <c r="H25" s="206" t="s">
        <v>4171</v>
      </c>
      <c r="I25" s="166">
        <v>200000</v>
      </c>
      <c r="J25" s="166"/>
      <c r="K25" s="261"/>
      <c r="L25" s="261"/>
      <c r="M25" s="618"/>
      <c r="N25" s="206" t="s">
        <v>2282</v>
      </c>
      <c r="O25" s="166">
        <v>200000</v>
      </c>
      <c r="P25" s="166">
        <v>300000</v>
      </c>
      <c r="Q25" s="261">
        <v>400000</v>
      </c>
      <c r="R25" s="261" t="s">
        <v>635</v>
      </c>
      <c r="S25" s="618"/>
      <c r="T25" s="426" t="s">
        <v>3770</v>
      </c>
      <c r="U25" s="166">
        <v>200000</v>
      </c>
      <c r="V25" s="166">
        <v>300000</v>
      </c>
      <c r="W25" s="166">
        <v>400000</v>
      </c>
      <c r="X25" s="261" t="s">
        <v>635</v>
      </c>
      <c r="Y25" s="618"/>
      <c r="Z25" s="206" t="s">
        <v>2341</v>
      </c>
      <c r="AA25" s="166">
        <v>300000</v>
      </c>
      <c r="AB25" s="166">
        <v>400000</v>
      </c>
      <c r="AC25" s="166" t="s">
        <v>635</v>
      </c>
      <c r="AD25" s="261" t="s">
        <v>635</v>
      </c>
      <c r="AE25" s="618"/>
      <c r="AF25" s="206" t="s">
        <v>2677</v>
      </c>
      <c r="AG25" s="166">
        <v>1047377</v>
      </c>
      <c r="AH25" s="166" t="s">
        <v>635</v>
      </c>
      <c r="AI25" s="166" t="s">
        <v>635</v>
      </c>
      <c r="AJ25" s="261" t="s">
        <v>635</v>
      </c>
    </row>
    <row r="26" spans="1:36" s="60" customFormat="1" ht="12.75" customHeight="1" x14ac:dyDescent="0.2">
      <c r="A26" s="623"/>
      <c r="B26" s="206" t="s">
        <v>1626</v>
      </c>
      <c r="C26" s="166">
        <v>100000</v>
      </c>
      <c r="D26" s="166" t="s">
        <v>635</v>
      </c>
      <c r="E26" s="166" t="s">
        <v>635</v>
      </c>
      <c r="F26" s="261" t="s">
        <v>635</v>
      </c>
      <c r="G26" s="618"/>
      <c r="H26" s="206" t="s">
        <v>2253</v>
      </c>
      <c r="I26" s="166">
        <v>400000</v>
      </c>
      <c r="J26" s="166" t="s">
        <v>635</v>
      </c>
      <c r="K26" s="166" t="s">
        <v>635</v>
      </c>
      <c r="L26" s="261" t="s">
        <v>635</v>
      </c>
      <c r="M26" s="618"/>
      <c r="N26" s="206" t="s">
        <v>3746</v>
      </c>
      <c r="O26" s="166">
        <v>200000</v>
      </c>
      <c r="P26" s="166">
        <v>300000</v>
      </c>
      <c r="Q26" s="261">
        <v>400000</v>
      </c>
      <c r="R26" s="261" t="s">
        <v>635</v>
      </c>
      <c r="S26" s="618"/>
      <c r="T26" s="206" t="s">
        <v>2908</v>
      </c>
      <c r="U26" s="166">
        <v>5000000</v>
      </c>
      <c r="V26" s="166" t="s">
        <v>635</v>
      </c>
      <c r="W26" s="166" t="s">
        <v>635</v>
      </c>
      <c r="X26" s="261" t="s">
        <v>635</v>
      </c>
      <c r="Y26" s="618"/>
      <c r="Z26" s="206" t="s">
        <v>2342</v>
      </c>
      <c r="AA26" s="166">
        <v>300000</v>
      </c>
      <c r="AB26" s="166">
        <v>400000</v>
      </c>
      <c r="AC26" s="166" t="s">
        <v>635</v>
      </c>
      <c r="AD26" s="261" t="s">
        <v>635</v>
      </c>
      <c r="AE26" s="618"/>
      <c r="AF26" s="206" t="s">
        <v>2365</v>
      </c>
      <c r="AG26" s="166">
        <v>2800000</v>
      </c>
      <c r="AH26" s="166" t="s">
        <v>635</v>
      </c>
      <c r="AI26" s="166" t="s">
        <v>635</v>
      </c>
      <c r="AJ26" s="261" t="s">
        <v>635</v>
      </c>
    </row>
    <row r="27" spans="1:36" s="60" customFormat="1" ht="12.75" customHeight="1" x14ac:dyDescent="0.2">
      <c r="A27" s="623"/>
      <c r="B27" s="206" t="s">
        <v>2226</v>
      </c>
      <c r="C27" s="166">
        <v>200000</v>
      </c>
      <c r="D27" s="166">
        <v>300000</v>
      </c>
      <c r="E27" s="166">
        <v>400000</v>
      </c>
      <c r="F27" s="261" t="s">
        <v>635</v>
      </c>
      <c r="G27" s="618"/>
      <c r="H27" s="206" t="s">
        <v>3280</v>
      </c>
      <c r="I27" s="166">
        <v>1600000</v>
      </c>
      <c r="J27" s="166">
        <v>1600000</v>
      </c>
      <c r="K27" s="166">
        <v>1600000</v>
      </c>
      <c r="L27" s="261">
        <v>1600000</v>
      </c>
      <c r="M27" s="618"/>
      <c r="N27" s="206" t="s">
        <v>2283</v>
      </c>
      <c r="O27" s="166">
        <v>261000</v>
      </c>
      <c r="P27" s="166" t="s">
        <v>635</v>
      </c>
      <c r="Q27" s="261" t="s">
        <v>635</v>
      </c>
      <c r="R27" s="261" t="s">
        <v>635</v>
      </c>
      <c r="S27" s="618"/>
      <c r="T27" s="206" t="s">
        <v>2311</v>
      </c>
      <c r="U27" s="166">
        <v>765000</v>
      </c>
      <c r="V27" s="166">
        <v>765000</v>
      </c>
      <c r="W27" s="166" t="s">
        <v>635</v>
      </c>
      <c r="X27" s="261" t="s">
        <v>635</v>
      </c>
      <c r="Y27" s="618"/>
      <c r="Z27" s="206" t="s">
        <v>2343</v>
      </c>
      <c r="AA27" s="166">
        <v>400000</v>
      </c>
      <c r="AB27" s="166" t="s">
        <v>635</v>
      </c>
      <c r="AC27" s="166" t="s">
        <v>635</v>
      </c>
      <c r="AD27" s="261" t="s">
        <v>635</v>
      </c>
      <c r="AE27" s="618"/>
      <c r="AF27" s="206" t="s">
        <v>3312</v>
      </c>
      <c r="AG27" s="166">
        <v>350000</v>
      </c>
      <c r="AH27" s="166" t="s">
        <v>635</v>
      </c>
      <c r="AI27" s="166" t="s">
        <v>635</v>
      </c>
      <c r="AJ27" s="261" t="s">
        <v>635</v>
      </c>
    </row>
    <row r="28" spans="1:36" s="60" customFormat="1" ht="12.75" customHeight="1" x14ac:dyDescent="0.2">
      <c r="A28" s="623"/>
      <c r="B28" s="206" t="s">
        <v>2228</v>
      </c>
      <c r="C28" s="166">
        <v>300000</v>
      </c>
      <c r="D28" s="166">
        <v>400000</v>
      </c>
      <c r="E28" s="166" t="s">
        <v>635</v>
      </c>
      <c r="F28" s="261" t="s">
        <v>635</v>
      </c>
      <c r="G28" s="618"/>
      <c r="H28" s="206" t="s">
        <v>2254</v>
      </c>
      <c r="I28" s="166">
        <v>4107000</v>
      </c>
      <c r="J28" s="166">
        <v>4107000</v>
      </c>
      <c r="K28" s="166" t="s">
        <v>635</v>
      </c>
      <c r="L28" s="261" t="s">
        <v>635</v>
      </c>
      <c r="M28" s="618"/>
      <c r="N28" s="206" t="s">
        <v>2284</v>
      </c>
      <c r="O28" s="166">
        <v>300000</v>
      </c>
      <c r="P28" s="166">
        <v>400000</v>
      </c>
      <c r="Q28" s="261" t="s">
        <v>635</v>
      </c>
      <c r="R28" s="261" t="s">
        <v>635</v>
      </c>
      <c r="S28" s="618"/>
      <c r="T28" s="206" t="s">
        <v>3293</v>
      </c>
      <c r="U28" s="166">
        <v>310000</v>
      </c>
      <c r="V28" s="166">
        <v>310000</v>
      </c>
      <c r="W28" s="166" t="s">
        <v>635</v>
      </c>
      <c r="X28" s="261" t="s">
        <v>635</v>
      </c>
      <c r="Y28" s="619"/>
      <c r="Z28" s="206" t="s">
        <v>2344</v>
      </c>
      <c r="AA28" s="166">
        <v>2800000</v>
      </c>
      <c r="AB28" s="166" t="s">
        <v>635</v>
      </c>
      <c r="AC28" s="166" t="s">
        <v>635</v>
      </c>
      <c r="AD28" s="261" t="s">
        <v>635</v>
      </c>
      <c r="AE28" s="618"/>
      <c r="AF28" s="426" t="s">
        <v>2316</v>
      </c>
      <c r="AG28" s="166">
        <v>200000</v>
      </c>
      <c r="AH28" s="166">
        <v>300000</v>
      </c>
      <c r="AI28" s="166">
        <v>400000</v>
      </c>
      <c r="AJ28" s="261" t="s">
        <v>635</v>
      </c>
    </row>
    <row r="29" spans="1:36" s="60" customFormat="1" ht="12.75" customHeight="1" x14ac:dyDescent="0.2">
      <c r="A29" s="623"/>
      <c r="B29" s="206" t="s">
        <v>3349</v>
      </c>
      <c r="C29" s="166">
        <v>1331723</v>
      </c>
      <c r="D29" s="166">
        <v>1331723</v>
      </c>
      <c r="E29" s="166">
        <v>1331723</v>
      </c>
      <c r="F29" s="261" t="s">
        <v>635</v>
      </c>
      <c r="G29" s="618"/>
      <c r="H29" s="206" t="s">
        <v>2255</v>
      </c>
      <c r="I29" s="166">
        <v>300000</v>
      </c>
      <c r="J29" s="166">
        <v>400000</v>
      </c>
      <c r="K29" s="166" t="s">
        <v>635</v>
      </c>
      <c r="L29" s="261" t="s">
        <v>635</v>
      </c>
      <c r="M29" s="618"/>
      <c r="N29" s="206" t="s">
        <v>2287</v>
      </c>
      <c r="O29" s="166">
        <v>4905000</v>
      </c>
      <c r="P29" s="166" t="s">
        <v>635</v>
      </c>
      <c r="Q29" s="261" t="s">
        <v>635</v>
      </c>
      <c r="R29" s="261" t="s">
        <v>635</v>
      </c>
      <c r="S29" s="618"/>
      <c r="T29" s="206" t="s">
        <v>2069</v>
      </c>
      <c r="U29" s="166">
        <v>100000</v>
      </c>
      <c r="V29" s="166" t="s">
        <v>635</v>
      </c>
      <c r="W29" s="166" t="s">
        <v>635</v>
      </c>
      <c r="X29" s="261" t="s">
        <v>635</v>
      </c>
      <c r="Y29" s="627" t="s">
        <v>651</v>
      </c>
      <c r="Z29" s="206" t="s">
        <v>3302</v>
      </c>
      <c r="AA29" s="166">
        <v>7466667</v>
      </c>
      <c r="AB29" s="166">
        <v>7466667</v>
      </c>
      <c r="AC29" s="166">
        <v>7466667</v>
      </c>
      <c r="AD29" s="261">
        <v>7466667</v>
      </c>
      <c r="AE29" s="618"/>
      <c r="AF29" s="206" t="s">
        <v>2366</v>
      </c>
      <c r="AG29" s="166">
        <v>600000</v>
      </c>
      <c r="AH29" s="166" t="s">
        <v>635</v>
      </c>
      <c r="AI29" s="166" t="s">
        <v>635</v>
      </c>
      <c r="AJ29" s="261" t="s">
        <v>635</v>
      </c>
    </row>
    <row r="30" spans="1:36" s="60" customFormat="1" ht="12.75" customHeight="1" x14ac:dyDescent="0.2">
      <c r="A30" s="623"/>
      <c r="B30" s="206" t="s">
        <v>2229</v>
      </c>
      <c r="C30" s="166">
        <v>4490000</v>
      </c>
      <c r="D30" s="166">
        <v>4490000</v>
      </c>
      <c r="E30" s="166">
        <v>4490000</v>
      </c>
      <c r="F30" s="261" t="s">
        <v>635</v>
      </c>
      <c r="G30" s="618"/>
      <c r="H30" s="206" t="s">
        <v>3281</v>
      </c>
      <c r="I30" s="166">
        <v>1750000</v>
      </c>
      <c r="J30" s="166">
        <v>1750000</v>
      </c>
      <c r="K30" s="166">
        <v>1750000</v>
      </c>
      <c r="L30" s="261">
        <v>1750000</v>
      </c>
      <c r="M30" s="619"/>
      <c r="N30" s="206" t="s">
        <v>3284</v>
      </c>
      <c r="O30" s="166">
        <v>945001</v>
      </c>
      <c r="P30" s="166">
        <v>945001</v>
      </c>
      <c r="Q30" s="261">
        <v>945001</v>
      </c>
      <c r="R30" s="261" t="s">
        <v>635</v>
      </c>
      <c r="S30" s="618"/>
      <c r="T30" s="206" t="s">
        <v>2313</v>
      </c>
      <c r="U30" s="166">
        <v>600000</v>
      </c>
      <c r="V30" s="166" t="s">
        <v>635</v>
      </c>
      <c r="W30" s="166" t="s">
        <v>635</v>
      </c>
      <c r="X30" s="261" t="s">
        <v>635</v>
      </c>
      <c r="Y30" s="618"/>
      <c r="Z30" s="206" t="s">
        <v>2345</v>
      </c>
      <c r="AA30" s="166">
        <v>600000</v>
      </c>
      <c r="AB30" s="166" t="s">
        <v>635</v>
      </c>
      <c r="AC30" s="166" t="s">
        <v>635</v>
      </c>
      <c r="AD30" s="261" t="s">
        <v>635</v>
      </c>
      <c r="AE30" s="619"/>
      <c r="AF30" s="206" t="s">
        <v>2367</v>
      </c>
      <c r="AG30" s="166">
        <v>372751</v>
      </c>
      <c r="AH30" s="166" t="s">
        <v>635</v>
      </c>
      <c r="AI30" s="166" t="s">
        <v>635</v>
      </c>
      <c r="AJ30" s="261" t="s">
        <v>635</v>
      </c>
    </row>
    <row r="31" spans="1:36" s="60" customFormat="1" ht="12.75" customHeight="1" x14ac:dyDescent="0.2">
      <c r="A31" s="623"/>
      <c r="B31" s="206" t="s">
        <v>3730</v>
      </c>
      <c r="C31" s="166">
        <v>200000</v>
      </c>
      <c r="D31" s="166">
        <v>300000</v>
      </c>
      <c r="E31" s="166">
        <v>400000</v>
      </c>
      <c r="F31" s="261" t="s">
        <v>635</v>
      </c>
      <c r="G31" s="618"/>
      <c r="H31" s="206" t="s">
        <v>2256</v>
      </c>
      <c r="I31" s="166">
        <v>300000</v>
      </c>
      <c r="J31" s="166">
        <v>400000</v>
      </c>
      <c r="K31" s="166" t="s">
        <v>635</v>
      </c>
      <c r="L31" s="261" t="s">
        <v>635</v>
      </c>
      <c r="M31" s="621" t="s">
        <v>651</v>
      </c>
      <c r="N31" s="206" t="s">
        <v>3285</v>
      </c>
      <c r="O31" s="166">
        <v>2625000</v>
      </c>
      <c r="P31" s="166">
        <v>2625000</v>
      </c>
      <c r="Q31" s="261">
        <v>2625000</v>
      </c>
      <c r="R31" s="261">
        <v>2625000</v>
      </c>
      <c r="S31" s="618"/>
      <c r="T31" s="206" t="s">
        <v>2314</v>
      </c>
      <c r="U31" s="166">
        <v>300000</v>
      </c>
      <c r="V31" s="166">
        <v>400000</v>
      </c>
      <c r="W31" s="166" t="s">
        <v>635</v>
      </c>
      <c r="X31" s="261" t="s">
        <v>635</v>
      </c>
      <c r="Y31" s="618"/>
      <c r="Z31" s="206" t="s">
        <v>2346</v>
      </c>
      <c r="AA31" s="166">
        <v>200000</v>
      </c>
      <c r="AB31" s="166">
        <v>300000</v>
      </c>
      <c r="AC31" s="166">
        <v>400000</v>
      </c>
      <c r="AD31" s="261" t="s">
        <v>635</v>
      </c>
      <c r="AE31" s="621" t="s">
        <v>651</v>
      </c>
      <c r="AF31" s="206" t="s">
        <v>2368</v>
      </c>
      <c r="AG31" s="166">
        <v>400000</v>
      </c>
      <c r="AH31" s="166" t="s">
        <v>635</v>
      </c>
      <c r="AI31" s="166" t="s">
        <v>635</v>
      </c>
      <c r="AJ31" s="261" t="s">
        <v>635</v>
      </c>
    </row>
    <row r="32" spans="1:36" s="60" customFormat="1" ht="12.75" customHeight="1" x14ac:dyDescent="0.2">
      <c r="A32" s="623"/>
      <c r="B32" s="206" t="s">
        <v>2230</v>
      </c>
      <c r="C32" s="166">
        <v>1080000</v>
      </c>
      <c r="D32" s="166" t="s">
        <v>635</v>
      </c>
      <c r="E32" s="166" t="s">
        <v>635</v>
      </c>
      <c r="F32" s="261" t="s">
        <v>635</v>
      </c>
      <c r="G32" s="618"/>
      <c r="H32" s="206" t="s">
        <v>3735</v>
      </c>
      <c r="I32" s="166">
        <v>200000</v>
      </c>
      <c r="J32" s="166">
        <v>300000</v>
      </c>
      <c r="K32" s="166">
        <v>400000</v>
      </c>
      <c r="L32" s="261" t="s">
        <v>635</v>
      </c>
      <c r="M32" s="618"/>
      <c r="N32" s="206" t="s">
        <v>2289</v>
      </c>
      <c r="O32" s="166">
        <v>400000</v>
      </c>
      <c r="P32" s="166" t="s">
        <v>635</v>
      </c>
      <c r="Q32" s="261" t="s">
        <v>635</v>
      </c>
      <c r="R32" s="261" t="s">
        <v>635</v>
      </c>
      <c r="S32" s="619"/>
      <c r="T32" s="206" t="s">
        <v>3294</v>
      </c>
      <c r="U32" s="166">
        <v>555000</v>
      </c>
      <c r="V32" s="166">
        <v>555000</v>
      </c>
      <c r="W32" s="166" t="s">
        <v>635</v>
      </c>
      <c r="X32" s="261" t="s">
        <v>635</v>
      </c>
      <c r="Y32" s="618"/>
      <c r="Z32" s="206" t="s">
        <v>2347</v>
      </c>
      <c r="AA32" s="166">
        <v>300000</v>
      </c>
      <c r="AB32" s="166">
        <v>400000</v>
      </c>
      <c r="AC32" s="166" t="s">
        <v>635</v>
      </c>
      <c r="AD32" s="261" t="s">
        <v>635</v>
      </c>
      <c r="AE32" s="618"/>
      <c r="AF32" s="206" t="s">
        <v>2369</v>
      </c>
      <c r="AG32" s="166">
        <v>1396000</v>
      </c>
      <c r="AH32" s="166" t="s">
        <v>635</v>
      </c>
      <c r="AI32" s="166" t="s">
        <v>635</v>
      </c>
      <c r="AJ32" s="261" t="s">
        <v>635</v>
      </c>
    </row>
    <row r="33" spans="1:36" s="60" customFormat="1" ht="12.75" customHeight="1" x14ac:dyDescent="0.2">
      <c r="A33" s="623"/>
      <c r="B33" s="206" t="s">
        <v>2231</v>
      </c>
      <c r="C33" s="166">
        <v>300000</v>
      </c>
      <c r="D33" s="166">
        <v>400000</v>
      </c>
      <c r="E33" s="166" t="s">
        <v>635</v>
      </c>
      <c r="F33" s="261" t="s">
        <v>635</v>
      </c>
      <c r="G33" s="619"/>
      <c r="H33" s="206" t="s">
        <v>2257</v>
      </c>
      <c r="I33" s="166">
        <v>300000</v>
      </c>
      <c r="J33" s="166">
        <v>400000</v>
      </c>
      <c r="K33" s="166" t="s">
        <v>635</v>
      </c>
      <c r="L33" s="261" t="s">
        <v>635</v>
      </c>
      <c r="M33" s="618"/>
      <c r="N33" s="206" t="s">
        <v>2290</v>
      </c>
      <c r="O33" s="166">
        <v>1600000</v>
      </c>
      <c r="P33" s="166" t="s">
        <v>635</v>
      </c>
      <c r="Q33" s="261" t="s">
        <v>635</v>
      </c>
      <c r="R33" s="261" t="s">
        <v>635</v>
      </c>
      <c r="S33" s="621" t="s">
        <v>651</v>
      </c>
      <c r="T33" s="206" t="s">
        <v>2317</v>
      </c>
      <c r="U33" s="166">
        <v>200000</v>
      </c>
      <c r="V33" s="166">
        <v>300000</v>
      </c>
      <c r="W33" s="166">
        <v>400000</v>
      </c>
      <c r="X33" s="261" t="s">
        <v>635</v>
      </c>
      <c r="Y33" s="618"/>
      <c r="Z33" s="206" t="s">
        <v>2348</v>
      </c>
      <c r="AA33" s="166">
        <v>200000</v>
      </c>
      <c r="AB33" s="166">
        <v>300000</v>
      </c>
      <c r="AC33" s="166">
        <v>400000</v>
      </c>
      <c r="AD33" s="261" t="s">
        <v>635</v>
      </c>
      <c r="AE33" s="618"/>
      <c r="AF33" s="206" t="s">
        <v>3313</v>
      </c>
      <c r="AG33" s="166">
        <v>650000</v>
      </c>
      <c r="AH33" s="166" t="s">
        <v>635</v>
      </c>
      <c r="AI33" s="166" t="s">
        <v>635</v>
      </c>
      <c r="AJ33" s="261" t="s">
        <v>635</v>
      </c>
    </row>
    <row r="34" spans="1:36" s="60" customFormat="1" ht="12.75" customHeight="1" x14ac:dyDescent="0.2">
      <c r="A34" s="624"/>
      <c r="B34" s="206" t="s">
        <v>2232</v>
      </c>
      <c r="C34" s="166">
        <v>200000</v>
      </c>
      <c r="D34" s="166">
        <v>300000</v>
      </c>
      <c r="E34" s="166">
        <v>400000</v>
      </c>
      <c r="F34" s="261" t="s">
        <v>635</v>
      </c>
      <c r="G34" s="621" t="s">
        <v>651</v>
      </c>
      <c r="H34" s="206" t="s">
        <v>3736</v>
      </c>
      <c r="I34" s="166">
        <v>200000</v>
      </c>
      <c r="J34" s="166">
        <v>300000</v>
      </c>
      <c r="K34" s="166">
        <v>400000</v>
      </c>
      <c r="L34" s="261" t="s">
        <v>635</v>
      </c>
      <c r="M34" s="618"/>
      <c r="N34" s="206" t="s">
        <v>2291</v>
      </c>
      <c r="O34" s="166">
        <v>300000</v>
      </c>
      <c r="P34" s="166">
        <v>400000</v>
      </c>
      <c r="Q34" s="261" t="s">
        <v>635</v>
      </c>
      <c r="R34" s="261" t="s">
        <v>635</v>
      </c>
      <c r="S34" s="618"/>
      <c r="T34" s="206" t="s">
        <v>2920</v>
      </c>
      <c r="U34" s="166">
        <v>2800000</v>
      </c>
      <c r="V34" s="166">
        <v>2800000</v>
      </c>
      <c r="W34" s="166">
        <v>2800000</v>
      </c>
      <c r="X34" s="261">
        <v>2800000</v>
      </c>
      <c r="Y34" s="618"/>
      <c r="Z34" s="206" t="s">
        <v>2349</v>
      </c>
      <c r="AA34" s="166">
        <v>200000</v>
      </c>
      <c r="AB34" s="166">
        <v>300000</v>
      </c>
      <c r="AC34" s="166">
        <v>400000</v>
      </c>
      <c r="AD34" s="261" t="s">
        <v>635</v>
      </c>
      <c r="AE34" s="618"/>
      <c r="AF34" s="206" t="s">
        <v>2370</v>
      </c>
      <c r="AG34" s="166">
        <v>1080000</v>
      </c>
      <c r="AH34" s="166" t="s">
        <v>635</v>
      </c>
      <c r="AI34" s="166" t="s">
        <v>635</v>
      </c>
      <c r="AJ34" s="261" t="s">
        <v>635</v>
      </c>
    </row>
    <row r="35" spans="1:36" s="60" customFormat="1" ht="12.75" customHeight="1" x14ac:dyDescent="0.2">
      <c r="A35" s="622" t="s">
        <v>651</v>
      </c>
      <c r="B35" s="206" t="s">
        <v>2233</v>
      </c>
      <c r="C35" s="166">
        <v>100000</v>
      </c>
      <c r="D35" s="166" t="s">
        <v>635</v>
      </c>
      <c r="E35" s="166" t="s">
        <v>635</v>
      </c>
      <c r="F35" s="261" t="s">
        <v>635</v>
      </c>
      <c r="G35" s="618"/>
      <c r="H35" s="206" t="s">
        <v>2062</v>
      </c>
      <c r="I35" s="166">
        <v>100000</v>
      </c>
      <c r="J35" s="166" t="s">
        <v>635</v>
      </c>
      <c r="K35" s="166" t="s">
        <v>635</v>
      </c>
      <c r="L35" s="261" t="s">
        <v>635</v>
      </c>
      <c r="M35" s="618"/>
      <c r="N35" s="206" t="s">
        <v>2292</v>
      </c>
      <c r="O35" s="166">
        <v>3622500</v>
      </c>
      <c r="P35" s="166">
        <v>3622500</v>
      </c>
      <c r="Q35" s="261">
        <v>3622500</v>
      </c>
      <c r="R35" s="261" t="s">
        <v>635</v>
      </c>
      <c r="S35" s="618"/>
      <c r="T35" s="206" t="s">
        <v>2070</v>
      </c>
      <c r="U35" s="166">
        <v>100000</v>
      </c>
      <c r="V35" s="166" t="s">
        <v>635</v>
      </c>
      <c r="W35" s="166" t="s">
        <v>635</v>
      </c>
      <c r="X35" s="261" t="s">
        <v>635</v>
      </c>
      <c r="Y35" s="618"/>
      <c r="Z35" s="206" t="s">
        <v>2350</v>
      </c>
      <c r="AA35" s="166">
        <v>840000</v>
      </c>
      <c r="AB35" s="166" t="s">
        <v>635</v>
      </c>
      <c r="AC35" s="166" t="s">
        <v>635</v>
      </c>
      <c r="AD35" s="261" t="s">
        <v>635</v>
      </c>
      <c r="AE35" s="618"/>
      <c r="AF35" s="206" t="s">
        <v>2371</v>
      </c>
      <c r="AG35" s="166">
        <v>2327500</v>
      </c>
      <c r="AH35" s="166">
        <v>2327500</v>
      </c>
      <c r="AI35" s="166" t="s">
        <v>635</v>
      </c>
      <c r="AJ35" s="261" t="s">
        <v>635</v>
      </c>
    </row>
    <row r="36" spans="1:36" s="60" customFormat="1" ht="12.75" customHeight="1" x14ac:dyDescent="0.2">
      <c r="A36" s="623"/>
      <c r="B36" s="206" t="s">
        <v>2234</v>
      </c>
      <c r="C36" s="166">
        <v>300000</v>
      </c>
      <c r="D36" s="166" t="s">
        <v>635</v>
      </c>
      <c r="E36" s="166" t="s">
        <v>635</v>
      </c>
      <c r="F36" s="261" t="s">
        <v>635</v>
      </c>
      <c r="G36" s="618"/>
      <c r="H36" s="206" t="s">
        <v>2258</v>
      </c>
      <c r="I36" s="166">
        <v>400000</v>
      </c>
      <c r="J36" s="166" t="s">
        <v>635</v>
      </c>
      <c r="K36" s="166" t="s">
        <v>635</v>
      </c>
      <c r="L36" s="261" t="s">
        <v>635</v>
      </c>
      <c r="M36" s="618"/>
      <c r="N36" s="206" t="s">
        <v>2293</v>
      </c>
      <c r="O36" s="166">
        <v>400000</v>
      </c>
      <c r="P36" s="166" t="s">
        <v>635</v>
      </c>
      <c r="Q36" s="261" t="s">
        <v>635</v>
      </c>
      <c r="R36" s="261" t="s">
        <v>635</v>
      </c>
      <c r="S36" s="618"/>
      <c r="T36" s="206" t="s">
        <v>2321</v>
      </c>
      <c r="U36" s="166">
        <v>300000</v>
      </c>
      <c r="V36" s="166">
        <v>400000</v>
      </c>
      <c r="W36" s="166" t="s">
        <v>635</v>
      </c>
      <c r="X36" s="261" t="s">
        <v>635</v>
      </c>
      <c r="Y36" s="618"/>
      <c r="Z36" s="206" t="s">
        <v>2351</v>
      </c>
      <c r="AA36" s="166">
        <v>1767000</v>
      </c>
      <c r="AB36" s="166" t="s">
        <v>635</v>
      </c>
      <c r="AC36" s="166" t="s">
        <v>635</v>
      </c>
      <c r="AD36" s="261" t="s">
        <v>635</v>
      </c>
      <c r="AE36" s="618"/>
      <c r="AF36" s="206" t="s">
        <v>2372</v>
      </c>
      <c r="AG36" s="166">
        <v>200000</v>
      </c>
      <c r="AH36" s="166">
        <v>300000</v>
      </c>
      <c r="AI36" s="166">
        <v>400000</v>
      </c>
      <c r="AJ36" s="261" t="s">
        <v>635</v>
      </c>
    </row>
    <row r="37" spans="1:36" s="60" customFormat="1" ht="12.75" customHeight="1" x14ac:dyDescent="0.2">
      <c r="A37" s="623"/>
      <c r="B37" s="206" t="s">
        <v>2235</v>
      </c>
      <c r="C37" s="166">
        <v>2800000</v>
      </c>
      <c r="D37" s="166">
        <v>2800000</v>
      </c>
      <c r="E37" s="166">
        <v>2800000</v>
      </c>
      <c r="F37" s="261" t="s">
        <v>635</v>
      </c>
      <c r="G37" s="618"/>
      <c r="H37" s="206" t="s">
        <v>2259</v>
      </c>
      <c r="I37" s="166">
        <v>3336000</v>
      </c>
      <c r="J37" s="166">
        <v>3336000</v>
      </c>
      <c r="K37" s="166">
        <v>3336000</v>
      </c>
      <c r="L37" s="261">
        <v>3336000</v>
      </c>
      <c r="M37" s="618"/>
      <c r="N37" s="206" t="s">
        <v>3286</v>
      </c>
      <c r="O37" s="166">
        <v>2887500</v>
      </c>
      <c r="P37" s="166">
        <v>2887500</v>
      </c>
      <c r="Q37" s="261">
        <v>2887500</v>
      </c>
      <c r="R37" s="261">
        <v>2887500</v>
      </c>
      <c r="S37" s="618"/>
      <c r="T37" s="206" t="s">
        <v>3295</v>
      </c>
      <c r="U37" s="166">
        <v>3100000</v>
      </c>
      <c r="V37" s="166">
        <v>3100000</v>
      </c>
      <c r="W37" s="166" t="s">
        <v>635</v>
      </c>
      <c r="X37" s="261" t="s">
        <v>635</v>
      </c>
      <c r="Y37" s="618"/>
      <c r="Z37" s="206" t="s">
        <v>3764</v>
      </c>
      <c r="AA37" s="166">
        <v>200000</v>
      </c>
      <c r="AB37" s="166">
        <v>300000</v>
      </c>
      <c r="AC37" s="166">
        <v>400000</v>
      </c>
      <c r="AD37" s="261" t="s">
        <v>635</v>
      </c>
      <c r="AE37" s="618"/>
      <c r="AF37" s="206" t="s">
        <v>2373</v>
      </c>
      <c r="AG37" s="166">
        <v>1218750</v>
      </c>
      <c r="AH37" s="166" t="s">
        <v>635</v>
      </c>
      <c r="AI37" s="166" t="s">
        <v>635</v>
      </c>
      <c r="AJ37" s="261" t="s">
        <v>635</v>
      </c>
    </row>
    <row r="38" spans="1:36" s="60" customFormat="1" ht="12.75" customHeight="1" x14ac:dyDescent="0.2">
      <c r="A38" s="623"/>
      <c r="B38" s="206" t="s">
        <v>2236</v>
      </c>
      <c r="C38" s="166">
        <v>3360000</v>
      </c>
      <c r="D38" s="166">
        <v>3360000</v>
      </c>
      <c r="E38" s="166" t="s">
        <v>635</v>
      </c>
      <c r="F38" s="261" t="s">
        <v>635</v>
      </c>
      <c r="G38" s="618"/>
      <c r="H38" s="206" t="s">
        <v>2643</v>
      </c>
      <c r="I38" s="166">
        <v>100000</v>
      </c>
      <c r="J38" s="166" t="s">
        <v>635</v>
      </c>
      <c r="K38" s="166" t="s">
        <v>635</v>
      </c>
      <c r="L38" s="261" t="s">
        <v>635</v>
      </c>
      <c r="M38" s="618"/>
      <c r="N38" s="206" t="s">
        <v>3747</v>
      </c>
      <c r="O38" s="166">
        <v>200000</v>
      </c>
      <c r="P38" s="166">
        <v>300000</v>
      </c>
      <c r="Q38" s="261">
        <v>400000</v>
      </c>
      <c r="R38" s="261" t="s">
        <v>635</v>
      </c>
      <c r="S38" s="618"/>
      <c r="T38" s="206" t="s">
        <v>2322</v>
      </c>
      <c r="U38" s="166">
        <v>2800000</v>
      </c>
      <c r="V38" s="166">
        <v>2800000</v>
      </c>
      <c r="W38" s="166">
        <v>2800000</v>
      </c>
      <c r="X38" s="261" t="s">
        <v>635</v>
      </c>
      <c r="Y38" s="618"/>
      <c r="Z38" s="206" t="s">
        <v>2352</v>
      </c>
      <c r="AA38" s="166">
        <v>3700302</v>
      </c>
      <c r="AB38" s="166" t="s">
        <v>635</v>
      </c>
      <c r="AC38" s="166" t="s">
        <v>635</v>
      </c>
      <c r="AD38" s="261" t="s">
        <v>635</v>
      </c>
      <c r="AE38" s="618"/>
      <c r="AF38" s="206" t="s">
        <v>2374</v>
      </c>
      <c r="AG38" s="166">
        <v>600000</v>
      </c>
      <c r="AH38" s="166" t="s">
        <v>635</v>
      </c>
      <c r="AI38" s="166" t="s">
        <v>635</v>
      </c>
      <c r="AJ38" s="261" t="s">
        <v>635</v>
      </c>
    </row>
    <row r="39" spans="1:36" s="60" customFormat="1" ht="12.75" customHeight="1" x14ac:dyDescent="0.2">
      <c r="A39" s="623"/>
      <c r="B39" s="206" t="s">
        <v>2237</v>
      </c>
      <c r="C39" s="166">
        <v>400000</v>
      </c>
      <c r="D39" s="166" t="s">
        <v>635</v>
      </c>
      <c r="E39" s="166" t="s">
        <v>635</v>
      </c>
      <c r="F39" s="261" t="s">
        <v>635</v>
      </c>
      <c r="G39" s="618"/>
      <c r="H39" s="206" t="s">
        <v>3282</v>
      </c>
      <c r="I39" s="166">
        <v>2575000</v>
      </c>
      <c r="J39" s="166">
        <v>2575000</v>
      </c>
      <c r="K39" s="166">
        <v>2575000</v>
      </c>
      <c r="L39" s="261">
        <v>2575000</v>
      </c>
      <c r="M39" s="618"/>
      <c r="N39" s="206" t="s">
        <v>2295</v>
      </c>
      <c r="O39" s="166">
        <v>100000</v>
      </c>
      <c r="P39" s="166" t="s">
        <v>635</v>
      </c>
      <c r="Q39" s="261" t="s">
        <v>635</v>
      </c>
      <c r="R39" s="261" t="s">
        <v>635</v>
      </c>
      <c r="S39" s="618"/>
      <c r="T39" s="206" t="s">
        <v>2323</v>
      </c>
      <c r="U39" s="166">
        <v>100000</v>
      </c>
      <c r="V39" s="166" t="s">
        <v>635</v>
      </c>
      <c r="W39" s="166" t="s">
        <v>635</v>
      </c>
      <c r="X39" s="261" t="s">
        <v>635</v>
      </c>
      <c r="Y39" s="618"/>
      <c r="Z39" s="206" t="s">
        <v>2353</v>
      </c>
      <c r="AA39" s="166">
        <v>400000</v>
      </c>
      <c r="AB39" s="166" t="s">
        <v>635</v>
      </c>
      <c r="AC39" s="166" t="s">
        <v>635</v>
      </c>
      <c r="AD39" s="261" t="s">
        <v>635</v>
      </c>
      <c r="AE39" s="618"/>
      <c r="AF39" s="206" t="s">
        <v>3314</v>
      </c>
      <c r="AG39" s="166">
        <v>200000</v>
      </c>
      <c r="AH39" s="166" t="s">
        <v>635</v>
      </c>
      <c r="AI39" s="166" t="s">
        <v>635</v>
      </c>
      <c r="AJ39" s="261" t="s">
        <v>635</v>
      </c>
    </row>
    <row r="40" spans="1:36" s="60" customFormat="1" ht="12.75" customHeight="1" x14ac:dyDescent="0.2">
      <c r="A40" s="623"/>
      <c r="B40" s="206" t="s">
        <v>2810</v>
      </c>
      <c r="C40" s="166">
        <v>988000</v>
      </c>
      <c r="D40" s="166" t="s">
        <v>635</v>
      </c>
      <c r="E40" s="166" t="s">
        <v>635</v>
      </c>
      <c r="F40" s="261" t="s">
        <v>635</v>
      </c>
      <c r="G40" s="618"/>
      <c r="H40" s="206" t="s">
        <v>2261</v>
      </c>
      <c r="I40" s="166">
        <v>200000</v>
      </c>
      <c r="J40" s="166">
        <v>300000</v>
      </c>
      <c r="K40" s="166">
        <v>400000</v>
      </c>
      <c r="L40" s="261" t="s">
        <v>635</v>
      </c>
      <c r="M40" s="618"/>
      <c r="N40" s="206" t="s">
        <v>3953</v>
      </c>
      <c r="O40" s="166">
        <v>200000</v>
      </c>
      <c r="P40" s="166">
        <v>300000</v>
      </c>
      <c r="Q40" s="166">
        <v>400000</v>
      </c>
      <c r="R40" s="261" t="s">
        <v>635</v>
      </c>
      <c r="S40" s="618"/>
      <c r="T40" s="206" t="s">
        <v>3757</v>
      </c>
      <c r="U40" s="166">
        <v>200000</v>
      </c>
      <c r="V40" s="166">
        <v>300000</v>
      </c>
      <c r="W40" s="166">
        <v>400000</v>
      </c>
      <c r="X40" s="261" t="s">
        <v>635</v>
      </c>
      <c r="Y40" s="618"/>
      <c r="Z40" s="206" t="s">
        <v>2354</v>
      </c>
      <c r="AA40" s="166">
        <v>5250000</v>
      </c>
      <c r="AB40" s="166">
        <v>5250000</v>
      </c>
      <c r="AC40" s="166" t="s">
        <v>635</v>
      </c>
      <c r="AD40" s="261" t="s">
        <v>635</v>
      </c>
      <c r="AE40" s="618"/>
      <c r="AF40" s="206" t="s">
        <v>3315</v>
      </c>
      <c r="AG40" s="166">
        <v>1100000</v>
      </c>
      <c r="AH40" s="166">
        <v>1100000</v>
      </c>
      <c r="AI40" s="166">
        <v>1100000</v>
      </c>
      <c r="AJ40" s="261" t="s">
        <v>635</v>
      </c>
    </row>
    <row r="41" spans="1:36" s="60" customFormat="1" ht="12.75" customHeight="1" x14ac:dyDescent="0.2">
      <c r="A41" s="623"/>
      <c r="B41" s="206" t="s">
        <v>2239</v>
      </c>
      <c r="C41" s="166">
        <v>3800000</v>
      </c>
      <c r="D41" s="166" t="s">
        <v>635</v>
      </c>
      <c r="E41" s="166" t="s">
        <v>635</v>
      </c>
      <c r="F41" s="261" t="s">
        <v>635</v>
      </c>
      <c r="G41" s="618"/>
      <c r="H41" s="206" t="s">
        <v>2262</v>
      </c>
      <c r="I41" s="166">
        <v>2800000</v>
      </c>
      <c r="J41" s="166">
        <v>2800000</v>
      </c>
      <c r="K41" s="166">
        <v>2800000</v>
      </c>
      <c r="L41" s="261" t="s">
        <v>635</v>
      </c>
      <c r="M41" s="618"/>
      <c r="N41" s="206" t="s">
        <v>3748</v>
      </c>
      <c r="O41" s="166">
        <v>200000</v>
      </c>
      <c r="P41" s="166">
        <v>300000</v>
      </c>
      <c r="Q41" s="261">
        <v>400000</v>
      </c>
      <c r="R41" s="261" t="s">
        <v>635</v>
      </c>
      <c r="S41" s="618"/>
      <c r="T41" s="206" t="s">
        <v>2324</v>
      </c>
      <c r="U41" s="166">
        <v>200000</v>
      </c>
      <c r="V41" s="166">
        <v>300000</v>
      </c>
      <c r="W41" s="166">
        <v>400000</v>
      </c>
      <c r="X41" s="261" t="s">
        <v>635</v>
      </c>
      <c r="Y41" s="618"/>
      <c r="Z41" s="206" t="s">
        <v>2355</v>
      </c>
      <c r="AA41" s="166">
        <v>2470000</v>
      </c>
      <c r="AB41" s="166">
        <v>2470000</v>
      </c>
      <c r="AC41" s="166">
        <v>2470000</v>
      </c>
      <c r="AD41" s="261">
        <v>2470000</v>
      </c>
      <c r="AE41" s="618"/>
      <c r="AF41" s="206" t="s">
        <v>2375</v>
      </c>
      <c r="AG41" s="166">
        <v>100000</v>
      </c>
      <c r="AH41" s="166" t="s">
        <v>635</v>
      </c>
      <c r="AI41" s="166" t="s">
        <v>635</v>
      </c>
      <c r="AJ41" s="261" t="s">
        <v>635</v>
      </c>
    </row>
    <row r="42" spans="1:36" s="60" customFormat="1" ht="12.75" customHeight="1" x14ac:dyDescent="0.2">
      <c r="A42" s="623"/>
      <c r="B42" s="206" t="s">
        <v>2240</v>
      </c>
      <c r="C42" s="166">
        <v>250000</v>
      </c>
      <c r="D42" s="166" t="s">
        <v>635</v>
      </c>
      <c r="E42" s="166" t="s">
        <v>635</v>
      </c>
      <c r="F42" s="261" t="s">
        <v>635</v>
      </c>
      <c r="G42" s="618"/>
      <c r="H42" s="206" t="s">
        <v>2914</v>
      </c>
      <c r="I42" s="166">
        <v>2800000</v>
      </c>
      <c r="J42" s="166">
        <v>2800000</v>
      </c>
      <c r="K42" s="166">
        <v>2800000</v>
      </c>
      <c r="L42" s="261">
        <v>2800000</v>
      </c>
      <c r="M42" s="618"/>
      <c r="N42" s="206" t="s">
        <v>2296</v>
      </c>
      <c r="O42" s="166">
        <v>4410000</v>
      </c>
      <c r="P42" s="166">
        <v>4410000</v>
      </c>
      <c r="Q42" s="261">
        <v>4410000</v>
      </c>
      <c r="R42" s="261" t="s">
        <v>635</v>
      </c>
      <c r="S42" s="618"/>
      <c r="T42" s="206" t="s">
        <v>2325</v>
      </c>
      <c r="U42" s="166">
        <v>300000</v>
      </c>
      <c r="V42" s="166">
        <v>400000</v>
      </c>
      <c r="W42" s="166" t="s">
        <v>635</v>
      </c>
      <c r="X42" s="261" t="s">
        <v>635</v>
      </c>
      <c r="Y42" s="618"/>
      <c r="Z42" s="206" t="s">
        <v>1499</v>
      </c>
      <c r="AA42" s="166">
        <v>200000</v>
      </c>
      <c r="AB42" s="166">
        <v>300000</v>
      </c>
      <c r="AC42" s="166">
        <v>400000</v>
      </c>
      <c r="AD42" s="261" t="s">
        <v>635</v>
      </c>
      <c r="AE42" s="618"/>
      <c r="AF42" s="206" t="s">
        <v>2376</v>
      </c>
      <c r="AG42" s="166">
        <v>3399000</v>
      </c>
      <c r="AH42" s="166">
        <v>3399000</v>
      </c>
      <c r="AI42" s="166" t="s">
        <v>635</v>
      </c>
      <c r="AJ42" s="261" t="s">
        <v>635</v>
      </c>
    </row>
    <row r="43" spans="1:36" s="60" customFormat="1" ht="12.75" customHeight="1" x14ac:dyDescent="0.2">
      <c r="A43" s="623"/>
      <c r="B43" s="206" t="s">
        <v>2241</v>
      </c>
      <c r="C43" s="166">
        <v>2800000</v>
      </c>
      <c r="D43" s="166">
        <v>2800000</v>
      </c>
      <c r="E43" s="166">
        <v>2800000</v>
      </c>
      <c r="F43" s="261">
        <v>2800000</v>
      </c>
      <c r="G43" s="618"/>
      <c r="H43" s="206" t="s">
        <v>2264</v>
      </c>
      <c r="I43" s="166">
        <v>840000</v>
      </c>
      <c r="J43" s="166" t="s">
        <v>635</v>
      </c>
      <c r="K43" s="166" t="s">
        <v>635</v>
      </c>
      <c r="L43" s="261" t="s">
        <v>635</v>
      </c>
      <c r="M43" s="618"/>
      <c r="N43" s="206" t="s">
        <v>2297</v>
      </c>
      <c r="O43" s="166">
        <v>1262000</v>
      </c>
      <c r="P43" s="166">
        <v>1262000</v>
      </c>
      <c r="Q43" s="261" t="s">
        <v>635</v>
      </c>
      <c r="R43" s="261" t="s">
        <v>635</v>
      </c>
      <c r="S43" s="618"/>
      <c r="T43" s="134" t="s">
        <v>2326</v>
      </c>
      <c r="U43" s="230">
        <v>300000</v>
      </c>
      <c r="V43" s="230">
        <v>400000</v>
      </c>
      <c r="W43" s="230" t="s">
        <v>635</v>
      </c>
      <c r="X43" s="230" t="s">
        <v>635</v>
      </c>
      <c r="Y43" s="618"/>
      <c r="Z43" s="206" t="s">
        <v>3303</v>
      </c>
      <c r="AA43" s="166">
        <v>200000</v>
      </c>
      <c r="AB43" s="166" t="s">
        <v>635</v>
      </c>
      <c r="AC43" s="166" t="s">
        <v>635</v>
      </c>
      <c r="AD43" s="261" t="s">
        <v>635</v>
      </c>
      <c r="AE43" s="618"/>
      <c r="AF43" s="206" t="s">
        <v>2377</v>
      </c>
      <c r="AG43" s="166">
        <v>633000</v>
      </c>
      <c r="AH43" s="166">
        <v>633000</v>
      </c>
      <c r="AI43" s="166" t="s">
        <v>635</v>
      </c>
      <c r="AJ43" s="261" t="s">
        <v>635</v>
      </c>
    </row>
    <row r="44" spans="1:36" s="60" customFormat="1" ht="12.75" customHeight="1" x14ac:dyDescent="0.2">
      <c r="A44" s="623"/>
      <c r="B44" s="206" t="s">
        <v>2897</v>
      </c>
      <c r="C44" s="166">
        <v>3180000</v>
      </c>
      <c r="D44" s="166">
        <v>3180000</v>
      </c>
      <c r="E44" s="166">
        <v>3180000</v>
      </c>
      <c r="F44" s="261">
        <v>3180000</v>
      </c>
      <c r="G44" s="618"/>
      <c r="H44" s="206" t="s">
        <v>2265</v>
      </c>
      <c r="I44" s="166">
        <v>2800000</v>
      </c>
      <c r="J44" s="166">
        <v>2800000</v>
      </c>
      <c r="K44" s="166" t="s">
        <v>635</v>
      </c>
      <c r="L44" s="261" t="s">
        <v>635</v>
      </c>
      <c r="M44" s="618"/>
      <c r="N44" s="206" t="s">
        <v>3955</v>
      </c>
      <c r="O44" s="166">
        <v>200000</v>
      </c>
      <c r="P44" s="166">
        <v>300000</v>
      </c>
      <c r="Q44" s="166">
        <v>400000</v>
      </c>
      <c r="R44" s="261" t="s">
        <v>635</v>
      </c>
      <c r="S44" s="618"/>
      <c r="T44" s="134" t="s">
        <v>2327</v>
      </c>
      <c r="U44" s="230">
        <v>300000</v>
      </c>
      <c r="V44" s="230">
        <v>400000</v>
      </c>
      <c r="W44" s="230" t="s">
        <v>635</v>
      </c>
      <c r="X44" s="230" t="s">
        <v>635</v>
      </c>
      <c r="Y44" s="618"/>
      <c r="Z44" s="206" t="s">
        <v>2356</v>
      </c>
      <c r="AA44" s="166">
        <v>2800000</v>
      </c>
      <c r="AB44" s="166" t="s">
        <v>635</v>
      </c>
      <c r="AC44" s="166" t="s">
        <v>635</v>
      </c>
      <c r="AD44" s="261" t="s">
        <v>635</v>
      </c>
      <c r="AE44" s="618"/>
      <c r="AF44" s="206" t="s">
        <v>2378</v>
      </c>
      <c r="AG44" s="166">
        <v>275000</v>
      </c>
      <c r="AH44" s="166" t="s">
        <v>635</v>
      </c>
      <c r="AI44" s="166" t="s">
        <v>635</v>
      </c>
      <c r="AJ44" s="261" t="s">
        <v>635</v>
      </c>
    </row>
    <row r="45" spans="1:36" s="60" customFormat="1" ht="12.75" customHeight="1" x14ac:dyDescent="0.2">
      <c r="A45" s="623"/>
      <c r="B45" s="206" t="s">
        <v>2242</v>
      </c>
      <c r="C45" s="166">
        <v>100000</v>
      </c>
      <c r="D45" s="166" t="s">
        <v>635</v>
      </c>
      <c r="E45" s="166" t="s">
        <v>635</v>
      </c>
      <c r="F45" s="261" t="s">
        <v>635</v>
      </c>
      <c r="G45" s="618"/>
      <c r="H45" s="206" t="s">
        <v>2266</v>
      </c>
      <c r="I45" s="166">
        <v>840000</v>
      </c>
      <c r="J45" s="166" t="s">
        <v>635</v>
      </c>
      <c r="K45" s="166" t="s">
        <v>635</v>
      </c>
      <c r="L45" s="261" t="s">
        <v>635</v>
      </c>
      <c r="M45" s="618"/>
      <c r="N45" s="206" t="s">
        <v>2752</v>
      </c>
      <c r="O45" s="166">
        <v>400000</v>
      </c>
      <c r="P45" s="166" t="s">
        <v>635</v>
      </c>
      <c r="Q45" s="261" t="s">
        <v>635</v>
      </c>
      <c r="R45" s="261" t="s">
        <v>635</v>
      </c>
      <c r="S45" s="618"/>
      <c r="T45" s="134" t="s">
        <v>2328</v>
      </c>
      <c r="U45" s="59">
        <v>2800000</v>
      </c>
      <c r="V45" s="59">
        <v>2800000</v>
      </c>
      <c r="W45" s="59" t="s">
        <v>635</v>
      </c>
      <c r="X45" s="59" t="s">
        <v>635</v>
      </c>
      <c r="Y45" s="618"/>
      <c r="Z45" s="206" t="s">
        <v>3304</v>
      </c>
      <c r="AA45" s="166">
        <v>2094750</v>
      </c>
      <c r="AB45" s="166">
        <v>2094750</v>
      </c>
      <c r="AC45" s="166">
        <v>2094750</v>
      </c>
      <c r="AD45" s="261">
        <v>2094750</v>
      </c>
      <c r="AE45" s="618"/>
      <c r="AF45" s="206" t="s">
        <v>3771</v>
      </c>
      <c r="AG45" s="166">
        <v>200000</v>
      </c>
      <c r="AH45" s="166">
        <v>300000</v>
      </c>
      <c r="AI45" s="166">
        <v>400000</v>
      </c>
      <c r="AJ45" s="261" t="s">
        <v>635</v>
      </c>
    </row>
    <row r="46" spans="1:36" s="60" customFormat="1" ht="12.75" customHeight="1" x14ac:dyDescent="0.2">
      <c r="A46" s="623"/>
      <c r="B46" s="206" t="s">
        <v>2243</v>
      </c>
      <c r="C46" s="166">
        <v>400000</v>
      </c>
      <c r="D46" s="166" t="s">
        <v>635</v>
      </c>
      <c r="E46" s="166" t="s">
        <v>635</v>
      </c>
      <c r="F46" s="261" t="s">
        <v>635</v>
      </c>
      <c r="G46" s="618"/>
      <c r="H46" s="206" t="s">
        <v>2267</v>
      </c>
      <c r="I46" s="166">
        <v>1000000</v>
      </c>
      <c r="J46" s="166" t="s">
        <v>635</v>
      </c>
      <c r="K46" s="166" t="s">
        <v>635</v>
      </c>
      <c r="L46" s="261" t="s">
        <v>635</v>
      </c>
      <c r="M46" s="618"/>
      <c r="N46" s="206" t="s">
        <v>3287</v>
      </c>
      <c r="O46" s="166">
        <v>1600000</v>
      </c>
      <c r="P46" s="166">
        <v>1600000</v>
      </c>
      <c r="Q46" s="261">
        <v>1600000</v>
      </c>
      <c r="R46" s="261">
        <v>1600000</v>
      </c>
      <c r="S46" s="618"/>
      <c r="T46" s="443" t="s">
        <v>2329</v>
      </c>
      <c r="U46" s="59">
        <v>100000</v>
      </c>
      <c r="V46" s="59">
        <v>200000</v>
      </c>
      <c r="W46" s="59">
        <v>300000</v>
      </c>
      <c r="X46" s="59">
        <v>400000</v>
      </c>
      <c r="Y46" s="618"/>
      <c r="Z46" s="206" t="s">
        <v>3305</v>
      </c>
      <c r="AA46" s="166">
        <v>761251</v>
      </c>
      <c r="AB46" s="166">
        <v>761251</v>
      </c>
      <c r="AC46" s="166">
        <v>761251</v>
      </c>
      <c r="AD46" s="261" t="s">
        <v>635</v>
      </c>
      <c r="AE46" s="618"/>
      <c r="AF46" s="206" t="s">
        <v>3316</v>
      </c>
      <c r="AG46" s="166">
        <v>225000</v>
      </c>
      <c r="AH46" s="166" t="s">
        <v>635</v>
      </c>
      <c r="AI46" s="166" t="s">
        <v>635</v>
      </c>
      <c r="AJ46" s="261" t="s">
        <v>635</v>
      </c>
    </row>
    <row r="47" spans="1:36" s="60" customFormat="1" ht="12.75" customHeight="1" x14ac:dyDescent="0.2">
      <c r="A47" s="623"/>
      <c r="B47" s="206" t="s">
        <v>2244</v>
      </c>
      <c r="C47" s="166">
        <v>2707000</v>
      </c>
      <c r="D47" s="166">
        <v>2707000</v>
      </c>
      <c r="E47" s="166">
        <v>2707000</v>
      </c>
      <c r="F47" s="261" t="s">
        <v>635</v>
      </c>
      <c r="G47" s="618"/>
      <c r="H47" s="206" t="s">
        <v>4048</v>
      </c>
      <c r="I47" s="192">
        <v>333334</v>
      </c>
      <c r="J47" s="166">
        <v>333334</v>
      </c>
      <c r="K47" s="261">
        <v>333334</v>
      </c>
      <c r="L47" s="261" t="s">
        <v>635</v>
      </c>
      <c r="M47" s="618"/>
      <c r="N47" s="443" t="s">
        <v>2299</v>
      </c>
      <c r="O47" s="59">
        <v>3000000</v>
      </c>
      <c r="P47" s="59" t="s">
        <v>635</v>
      </c>
      <c r="Q47" s="59" t="s">
        <v>635</v>
      </c>
      <c r="R47" s="59" t="s">
        <v>635</v>
      </c>
      <c r="S47" s="618"/>
      <c r="T47" s="443" t="s">
        <v>3758</v>
      </c>
      <c r="U47" s="59">
        <v>200000</v>
      </c>
      <c r="V47" s="59">
        <v>300000</v>
      </c>
      <c r="W47" s="59">
        <v>400000</v>
      </c>
      <c r="X47" s="59" t="s">
        <v>635</v>
      </c>
      <c r="Y47" s="618"/>
      <c r="Z47" s="206" t="s">
        <v>2357</v>
      </c>
      <c r="AA47" s="166">
        <v>300000</v>
      </c>
      <c r="AB47" s="166">
        <v>400000</v>
      </c>
      <c r="AC47" s="166" t="s">
        <v>635</v>
      </c>
      <c r="AD47" s="261" t="s">
        <v>635</v>
      </c>
      <c r="AE47" s="618"/>
      <c r="AF47" s="206" t="s">
        <v>2380</v>
      </c>
      <c r="AG47" s="166">
        <v>400000</v>
      </c>
      <c r="AH47" s="166" t="s">
        <v>635</v>
      </c>
      <c r="AI47" s="166" t="s">
        <v>635</v>
      </c>
      <c r="AJ47" s="261" t="s">
        <v>635</v>
      </c>
    </row>
    <row r="48" spans="1:36" s="60" customFormat="1" ht="12.75" customHeight="1" x14ac:dyDescent="0.2">
      <c r="A48" s="623"/>
      <c r="B48" s="206" t="s">
        <v>2245</v>
      </c>
      <c r="C48" s="166">
        <v>3160000</v>
      </c>
      <c r="D48" s="166">
        <v>3160000</v>
      </c>
      <c r="E48" s="166" t="s">
        <v>635</v>
      </c>
      <c r="F48" s="261" t="s">
        <v>635</v>
      </c>
      <c r="G48" s="618"/>
      <c r="H48" s="206" t="s">
        <v>3737</v>
      </c>
      <c r="I48" s="166">
        <v>200000</v>
      </c>
      <c r="J48" s="166">
        <v>300000</v>
      </c>
      <c r="K48" s="166">
        <v>400000</v>
      </c>
      <c r="L48" s="261" t="s">
        <v>635</v>
      </c>
      <c r="M48" s="618"/>
      <c r="N48" s="443" t="s">
        <v>3749</v>
      </c>
      <c r="O48" s="361">
        <v>100000</v>
      </c>
      <c r="P48" s="361" t="s">
        <v>635</v>
      </c>
      <c r="Q48" s="361" t="s">
        <v>635</v>
      </c>
      <c r="R48" s="361" t="s">
        <v>635</v>
      </c>
      <c r="S48" s="618"/>
      <c r="T48" s="443" t="s">
        <v>3297</v>
      </c>
      <c r="U48" s="59">
        <v>700000</v>
      </c>
      <c r="V48" s="59" t="s">
        <v>635</v>
      </c>
      <c r="W48" s="59" t="s">
        <v>635</v>
      </c>
      <c r="X48" s="59" t="s">
        <v>635</v>
      </c>
      <c r="Y48" s="618"/>
      <c r="Z48" s="206" t="s">
        <v>1500</v>
      </c>
      <c r="AA48" s="166">
        <v>200000</v>
      </c>
      <c r="AB48" s="166">
        <v>300000</v>
      </c>
      <c r="AC48" s="166">
        <v>400000</v>
      </c>
      <c r="AD48" s="261" t="s">
        <v>635</v>
      </c>
      <c r="AE48" s="618"/>
      <c r="AF48" s="206" t="s">
        <v>3772</v>
      </c>
      <c r="AG48" s="166">
        <v>200000</v>
      </c>
      <c r="AH48" s="166">
        <v>300000</v>
      </c>
      <c r="AI48" s="166">
        <v>400000</v>
      </c>
      <c r="AJ48" s="261" t="s">
        <v>635</v>
      </c>
    </row>
    <row r="49" spans="1:36" s="60" customFormat="1" ht="12.75" customHeight="1" x14ac:dyDescent="0.2">
      <c r="A49" s="623"/>
      <c r="B49" s="206" t="s">
        <v>2725</v>
      </c>
      <c r="C49" s="166">
        <v>1000000</v>
      </c>
      <c r="D49" s="166" t="s">
        <v>635</v>
      </c>
      <c r="E49" s="166" t="s">
        <v>635</v>
      </c>
      <c r="F49" s="261" t="s">
        <v>635</v>
      </c>
      <c r="G49" s="618"/>
      <c r="H49" s="206" t="s">
        <v>2268</v>
      </c>
      <c r="I49" s="166">
        <v>925000</v>
      </c>
      <c r="J49" s="166">
        <v>925000</v>
      </c>
      <c r="K49" s="166" t="s">
        <v>635</v>
      </c>
      <c r="L49" s="261" t="s">
        <v>635</v>
      </c>
      <c r="M49" s="618"/>
      <c r="N49" s="443" t="s">
        <v>2300</v>
      </c>
      <c r="O49" s="230">
        <v>300000</v>
      </c>
      <c r="P49" s="230">
        <v>400000</v>
      </c>
      <c r="Q49" s="230" t="s">
        <v>635</v>
      </c>
      <c r="R49" s="230" t="s">
        <v>635</v>
      </c>
      <c r="S49" s="618"/>
      <c r="T49" s="338" t="s">
        <v>2330</v>
      </c>
      <c r="U49" s="348">
        <v>200000</v>
      </c>
      <c r="V49" s="348">
        <v>300000</v>
      </c>
      <c r="W49" s="348">
        <v>400000</v>
      </c>
      <c r="X49" s="59" t="s">
        <v>635</v>
      </c>
      <c r="Y49" s="618"/>
      <c r="Z49" s="206" t="s">
        <v>2358</v>
      </c>
      <c r="AA49" s="166">
        <v>334000</v>
      </c>
      <c r="AB49" s="166">
        <v>334000</v>
      </c>
      <c r="AC49" s="166" t="s">
        <v>635</v>
      </c>
      <c r="AD49" s="261" t="s">
        <v>635</v>
      </c>
      <c r="AE49" s="618"/>
      <c r="AF49" s="206" t="s">
        <v>2381</v>
      </c>
      <c r="AG49" s="166">
        <v>300000</v>
      </c>
      <c r="AH49" s="166">
        <v>400000</v>
      </c>
      <c r="AI49" s="166" t="s">
        <v>635</v>
      </c>
      <c r="AJ49" s="261" t="s">
        <v>635</v>
      </c>
    </row>
    <row r="50" spans="1:36" s="60" customFormat="1" ht="12.75" customHeight="1" x14ac:dyDescent="0.2">
      <c r="A50" s="623"/>
      <c r="B50" s="206" t="s">
        <v>3275</v>
      </c>
      <c r="C50" s="166">
        <v>1675000</v>
      </c>
      <c r="D50" s="166">
        <v>1675000</v>
      </c>
      <c r="E50" s="166" t="s">
        <v>635</v>
      </c>
      <c r="F50" s="261" t="s">
        <v>635</v>
      </c>
      <c r="G50" s="618"/>
      <c r="H50" s="206" t="s">
        <v>2269</v>
      </c>
      <c r="I50" s="166">
        <v>200000</v>
      </c>
      <c r="J50" s="166">
        <v>300000</v>
      </c>
      <c r="K50" s="166">
        <v>400000</v>
      </c>
      <c r="L50" s="261" t="s">
        <v>635</v>
      </c>
      <c r="M50" s="618"/>
      <c r="N50" s="443" t="s">
        <v>2302</v>
      </c>
      <c r="O50" s="230">
        <v>3192000</v>
      </c>
      <c r="P50" s="230" t="s">
        <v>635</v>
      </c>
      <c r="Q50" s="230" t="s">
        <v>635</v>
      </c>
      <c r="R50" s="230" t="s">
        <v>635</v>
      </c>
      <c r="S50" s="618"/>
      <c r="T50" s="443" t="s">
        <v>2331</v>
      </c>
      <c r="U50" s="59">
        <v>2800000</v>
      </c>
      <c r="V50" s="59">
        <v>2800000</v>
      </c>
      <c r="W50" s="59">
        <v>2800000</v>
      </c>
      <c r="X50" s="59" t="s">
        <v>635</v>
      </c>
      <c r="Y50" s="618"/>
      <c r="Z50" s="206" t="s">
        <v>3765</v>
      </c>
      <c r="AA50" s="166">
        <v>100000</v>
      </c>
      <c r="AB50" s="166" t="s">
        <v>635</v>
      </c>
      <c r="AC50" s="166" t="s">
        <v>635</v>
      </c>
      <c r="AD50" s="261" t="s">
        <v>635</v>
      </c>
      <c r="AE50" s="618"/>
      <c r="AF50" s="206" t="s">
        <v>3317</v>
      </c>
      <c r="AG50" s="166">
        <v>490000</v>
      </c>
      <c r="AH50" s="166">
        <v>490000</v>
      </c>
      <c r="AI50" s="166" t="s">
        <v>635</v>
      </c>
      <c r="AJ50" s="261" t="s">
        <v>635</v>
      </c>
    </row>
    <row r="51" spans="1:36" s="60" customFormat="1" ht="12.75" customHeight="1" x14ac:dyDescent="0.2">
      <c r="A51" s="624"/>
      <c r="B51" s="134" t="s">
        <v>1628</v>
      </c>
      <c r="C51" s="229" t="s">
        <v>635</v>
      </c>
      <c r="D51" s="230" t="s">
        <v>635</v>
      </c>
      <c r="E51" s="230" t="s">
        <v>635</v>
      </c>
      <c r="F51" s="230" t="s">
        <v>635</v>
      </c>
      <c r="G51" s="619"/>
      <c r="H51" s="206" t="s">
        <v>2270</v>
      </c>
      <c r="I51" s="166">
        <v>200000</v>
      </c>
      <c r="J51" s="166">
        <v>300000</v>
      </c>
      <c r="K51" s="166">
        <v>400000</v>
      </c>
      <c r="L51" s="261" t="s">
        <v>635</v>
      </c>
      <c r="M51" s="619"/>
      <c r="N51" s="443" t="s">
        <v>2303</v>
      </c>
      <c r="O51" s="230">
        <v>2936432</v>
      </c>
      <c r="P51" s="230" t="s">
        <v>635</v>
      </c>
      <c r="Q51" s="230" t="s">
        <v>635</v>
      </c>
      <c r="R51" s="230" t="s">
        <v>635</v>
      </c>
      <c r="S51" s="619"/>
      <c r="T51" s="443" t="s">
        <v>2332</v>
      </c>
      <c r="U51" s="59">
        <v>988000</v>
      </c>
      <c r="V51" s="59" t="s">
        <v>635</v>
      </c>
      <c r="W51" s="59" t="s">
        <v>635</v>
      </c>
      <c r="X51" s="59" t="s">
        <v>635</v>
      </c>
      <c r="Y51" s="619"/>
      <c r="Z51" s="206" t="s">
        <v>2359</v>
      </c>
      <c r="AA51" s="166">
        <v>2736000</v>
      </c>
      <c r="AB51" s="166" t="s">
        <v>635</v>
      </c>
      <c r="AC51" s="166" t="s">
        <v>635</v>
      </c>
      <c r="AD51" s="261" t="s">
        <v>635</v>
      </c>
      <c r="AE51" s="619"/>
      <c r="AF51" s="206" t="s">
        <v>3773</v>
      </c>
      <c r="AG51" s="166" t="s">
        <v>635</v>
      </c>
      <c r="AH51" s="166" t="s">
        <v>635</v>
      </c>
      <c r="AI51" s="166" t="s">
        <v>635</v>
      </c>
      <c r="AJ51" s="261" t="s">
        <v>635</v>
      </c>
    </row>
    <row r="52" spans="1:36" s="60" customFormat="1" ht="12.75" customHeight="1" x14ac:dyDescent="0.2">
      <c r="A52" s="617" t="s">
        <v>572</v>
      </c>
      <c r="B52" s="134" t="s">
        <v>2144</v>
      </c>
      <c r="C52" s="230" t="s">
        <v>635</v>
      </c>
      <c r="D52" s="230" t="s">
        <v>635</v>
      </c>
      <c r="E52" s="230" t="s">
        <v>635</v>
      </c>
      <c r="F52" s="230" t="s">
        <v>635</v>
      </c>
      <c r="G52" s="617" t="s">
        <v>572</v>
      </c>
      <c r="H52" s="206" t="s">
        <v>2063</v>
      </c>
      <c r="I52" s="166" t="s">
        <v>635</v>
      </c>
      <c r="J52" s="166" t="s">
        <v>635</v>
      </c>
      <c r="K52" s="166" t="s">
        <v>635</v>
      </c>
      <c r="L52" s="261" t="s">
        <v>635</v>
      </c>
      <c r="M52" s="617" t="s">
        <v>572</v>
      </c>
      <c r="N52" s="443" t="s">
        <v>1633</v>
      </c>
      <c r="O52" s="443" t="s">
        <v>635</v>
      </c>
      <c r="P52" s="443" t="s">
        <v>635</v>
      </c>
      <c r="Q52" s="443" t="s">
        <v>635</v>
      </c>
      <c r="R52" s="443" t="s">
        <v>635</v>
      </c>
      <c r="S52" s="617" t="s">
        <v>572</v>
      </c>
      <c r="T52" s="443" t="s">
        <v>3759</v>
      </c>
      <c r="U52" s="59" t="s">
        <v>635</v>
      </c>
      <c r="V52" s="59" t="s">
        <v>635</v>
      </c>
      <c r="W52" s="59" t="s">
        <v>635</v>
      </c>
      <c r="X52" s="59" t="s">
        <v>635</v>
      </c>
      <c r="Y52" s="626" t="s">
        <v>572</v>
      </c>
      <c r="Z52" s="206" t="s">
        <v>3766</v>
      </c>
      <c r="AA52" s="166" t="s">
        <v>635</v>
      </c>
      <c r="AB52" s="166" t="s">
        <v>635</v>
      </c>
      <c r="AC52" s="166" t="s">
        <v>635</v>
      </c>
      <c r="AD52" s="261" t="s">
        <v>635</v>
      </c>
      <c r="AE52" s="617" t="s">
        <v>572</v>
      </c>
      <c r="AF52" s="206" t="s">
        <v>3774</v>
      </c>
      <c r="AG52" s="166" t="s">
        <v>635</v>
      </c>
      <c r="AH52" s="166" t="s">
        <v>635</v>
      </c>
      <c r="AI52" s="166" t="s">
        <v>635</v>
      </c>
      <c r="AJ52" s="261" t="s">
        <v>635</v>
      </c>
    </row>
    <row r="53" spans="1:36" s="60" customFormat="1" ht="12.75" customHeight="1" x14ac:dyDescent="0.2">
      <c r="A53" s="618"/>
      <c r="B53" s="443" t="s">
        <v>1629</v>
      </c>
      <c r="C53" s="230" t="s">
        <v>635</v>
      </c>
      <c r="D53" s="230" t="s">
        <v>635</v>
      </c>
      <c r="E53" s="230" t="s">
        <v>635</v>
      </c>
      <c r="F53" s="230" t="s">
        <v>635</v>
      </c>
      <c r="G53" s="618"/>
      <c r="H53" s="134" t="s">
        <v>3738</v>
      </c>
      <c r="I53" s="59" t="s">
        <v>635</v>
      </c>
      <c r="J53" s="59" t="s">
        <v>635</v>
      </c>
      <c r="K53" s="59" t="s">
        <v>635</v>
      </c>
      <c r="L53" s="59" t="s">
        <v>635</v>
      </c>
      <c r="M53" s="618"/>
      <c r="N53" s="443" t="s">
        <v>3750</v>
      </c>
      <c r="O53" s="443" t="s">
        <v>635</v>
      </c>
      <c r="P53" s="443" t="s">
        <v>635</v>
      </c>
      <c r="Q53" s="443" t="s">
        <v>635</v>
      </c>
      <c r="R53" s="443" t="s">
        <v>635</v>
      </c>
      <c r="S53" s="618"/>
      <c r="T53" s="443" t="s">
        <v>3760</v>
      </c>
      <c r="U53" s="59" t="s">
        <v>635</v>
      </c>
      <c r="V53" s="59" t="s">
        <v>635</v>
      </c>
      <c r="W53" s="59" t="s">
        <v>635</v>
      </c>
      <c r="X53" s="59" t="s">
        <v>635</v>
      </c>
      <c r="Y53" s="618"/>
      <c r="Z53" s="134" t="s">
        <v>1637</v>
      </c>
      <c r="AA53" s="230" t="s">
        <v>635</v>
      </c>
      <c r="AB53" s="230" t="s">
        <v>635</v>
      </c>
      <c r="AC53" s="230" t="s">
        <v>635</v>
      </c>
      <c r="AD53" s="230" t="s">
        <v>635</v>
      </c>
      <c r="AE53" s="618"/>
      <c r="AF53" s="206" t="s">
        <v>1249</v>
      </c>
      <c r="AG53" s="166" t="s">
        <v>635</v>
      </c>
      <c r="AH53" s="166" t="s">
        <v>635</v>
      </c>
      <c r="AI53" s="166" t="s">
        <v>635</v>
      </c>
      <c r="AJ53" s="261" t="s">
        <v>635</v>
      </c>
    </row>
    <row r="54" spans="1:36" s="60" customFormat="1" ht="12.75" customHeight="1" x14ac:dyDescent="0.2">
      <c r="A54" s="618"/>
      <c r="B54" s="134" t="s">
        <v>2058</v>
      </c>
      <c r="C54" s="230" t="s">
        <v>635</v>
      </c>
      <c r="D54" s="230" t="s">
        <v>635</v>
      </c>
      <c r="E54" s="230" t="s">
        <v>635</v>
      </c>
      <c r="F54" s="230" t="s">
        <v>635</v>
      </c>
      <c r="G54" s="618"/>
      <c r="H54" s="61" t="s">
        <v>1631</v>
      </c>
      <c r="I54" s="59" t="s">
        <v>635</v>
      </c>
      <c r="J54" s="59" t="s">
        <v>635</v>
      </c>
      <c r="K54" s="59" t="s">
        <v>635</v>
      </c>
      <c r="L54" s="59" t="s">
        <v>635</v>
      </c>
      <c r="M54" s="618"/>
      <c r="N54" s="443" t="s">
        <v>3751</v>
      </c>
      <c r="O54" s="443" t="s">
        <v>635</v>
      </c>
      <c r="P54" s="443" t="s">
        <v>635</v>
      </c>
      <c r="Q54" s="443" t="s">
        <v>635</v>
      </c>
      <c r="R54" s="443" t="s">
        <v>635</v>
      </c>
      <c r="S54" s="618"/>
      <c r="T54" s="443" t="s">
        <v>2072</v>
      </c>
      <c r="U54" s="59" t="s">
        <v>635</v>
      </c>
      <c r="V54" s="59" t="s">
        <v>635</v>
      </c>
      <c r="W54" s="59" t="s">
        <v>635</v>
      </c>
      <c r="X54" s="59" t="s">
        <v>635</v>
      </c>
      <c r="Y54" s="618"/>
      <c r="Z54" s="443" t="s">
        <v>1638</v>
      </c>
      <c r="AA54" s="230" t="s">
        <v>635</v>
      </c>
      <c r="AB54" s="230" t="s">
        <v>635</v>
      </c>
      <c r="AC54" s="230" t="s">
        <v>635</v>
      </c>
      <c r="AD54" s="230" t="s">
        <v>635</v>
      </c>
      <c r="AE54" s="618"/>
      <c r="AF54" s="206" t="s">
        <v>3775</v>
      </c>
      <c r="AG54" s="166" t="s">
        <v>635</v>
      </c>
      <c r="AH54" s="166" t="s">
        <v>635</v>
      </c>
      <c r="AI54" s="166" t="s">
        <v>635</v>
      </c>
      <c r="AJ54" s="261" t="s">
        <v>635</v>
      </c>
    </row>
    <row r="55" spans="1:36" s="60" customFormat="1" ht="12.75" customHeight="1" x14ac:dyDescent="0.2">
      <c r="A55" s="618"/>
      <c r="B55" s="134" t="s">
        <v>3731</v>
      </c>
      <c r="C55" s="230" t="s">
        <v>635</v>
      </c>
      <c r="D55" s="230" t="s">
        <v>635</v>
      </c>
      <c r="E55" s="230" t="s">
        <v>635</v>
      </c>
      <c r="F55" s="230" t="s">
        <v>635</v>
      </c>
      <c r="G55" s="618"/>
      <c r="H55" s="61" t="s">
        <v>3739</v>
      </c>
      <c r="I55" s="328" t="s">
        <v>635</v>
      </c>
      <c r="J55" s="328" t="s">
        <v>635</v>
      </c>
      <c r="K55" s="328" t="s">
        <v>635</v>
      </c>
      <c r="L55" s="328" t="s">
        <v>635</v>
      </c>
      <c r="M55" s="618"/>
      <c r="N55" s="443" t="s">
        <v>3752</v>
      </c>
      <c r="O55" s="443" t="s">
        <v>635</v>
      </c>
      <c r="P55" s="443" t="s">
        <v>635</v>
      </c>
      <c r="Q55" s="443" t="s">
        <v>635</v>
      </c>
      <c r="R55" s="443" t="s">
        <v>635</v>
      </c>
      <c r="S55" s="618"/>
      <c r="T55" s="443" t="s">
        <v>2073</v>
      </c>
      <c r="U55" s="59" t="s">
        <v>635</v>
      </c>
      <c r="V55" s="59" t="s">
        <v>635</v>
      </c>
      <c r="W55" s="59" t="s">
        <v>635</v>
      </c>
      <c r="X55" s="59" t="s">
        <v>635</v>
      </c>
      <c r="Y55" s="618"/>
      <c r="Z55" s="443" t="s">
        <v>2075</v>
      </c>
      <c r="AA55" s="230" t="s">
        <v>635</v>
      </c>
      <c r="AB55" s="230" t="s">
        <v>635</v>
      </c>
      <c r="AC55" s="230" t="s">
        <v>635</v>
      </c>
      <c r="AD55" s="230" t="s">
        <v>635</v>
      </c>
      <c r="AE55" s="618"/>
      <c r="AF55" s="206" t="s">
        <v>2079</v>
      </c>
      <c r="AG55" s="166" t="s">
        <v>635</v>
      </c>
      <c r="AH55" s="166" t="s">
        <v>635</v>
      </c>
      <c r="AI55" s="166" t="s">
        <v>635</v>
      </c>
      <c r="AJ55" s="261" t="s">
        <v>635</v>
      </c>
    </row>
    <row r="56" spans="1:36" s="60" customFormat="1" ht="12.75" customHeight="1" x14ac:dyDescent="0.2">
      <c r="A56" s="618"/>
      <c r="B56" s="134" t="s">
        <v>2059</v>
      </c>
      <c r="C56" s="230" t="s">
        <v>635</v>
      </c>
      <c r="D56" s="230" t="s">
        <v>635</v>
      </c>
      <c r="E56" s="230" t="s">
        <v>635</v>
      </c>
      <c r="F56" s="230" t="s">
        <v>635</v>
      </c>
      <c r="G56" s="618"/>
      <c r="H56" s="124" t="s">
        <v>2064</v>
      </c>
      <c r="I56" s="330" t="s">
        <v>635</v>
      </c>
      <c r="J56" s="330" t="s">
        <v>635</v>
      </c>
      <c r="K56" s="330" t="s">
        <v>635</v>
      </c>
      <c r="L56" s="330" t="s">
        <v>635</v>
      </c>
      <c r="M56" s="618"/>
      <c r="N56" s="443" t="s">
        <v>2066</v>
      </c>
      <c r="O56" s="443" t="s">
        <v>635</v>
      </c>
      <c r="P56" s="443" t="s">
        <v>635</v>
      </c>
      <c r="Q56" s="443" t="s">
        <v>635</v>
      </c>
      <c r="R56" s="443" t="s">
        <v>635</v>
      </c>
      <c r="S56" s="618"/>
      <c r="T56" s="206" t="s">
        <v>3829</v>
      </c>
      <c r="U56" s="59" t="s">
        <v>635</v>
      </c>
      <c r="V56" s="59" t="s">
        <v>635</v>
      </c>
      <c r="W56" s="59" t="s">
        <v>635</v>
      </c>
      <c r="X56" s="59" t="s">
        <v>635</v>
      </c>
      <c r="Y56" s="618"/>
      <c r="Z56" s="443" t="s">
        <v>2076</v>
      </c>
      <c r="AA56" s="230" t="s">
        <v>635</v>
      </c>
      <c r="AB56" s="230" t="s">
        <v>635</v>
      </c>
      <c r="AC56" s="230" t="s">
        <v>635</v>
      </c>
      <c r="AD56" s="230" t="s">
        <v>635</v>
      </c>
      <c r="AE56" s="618"/>
      <c r="AF56" s="134" t="s">
        <v>3776</v>
      </c>
      <c r="AG56" s="59" t="s">
        <v>635</v>
      </c>
      <c r="AH56" s="59" t="s">
        <v>635</v>
      </c>
      <c r="AI56" s="59" t="s">
        <v>635</v>
      </c>
      <c r="AJ56" s="59" t="s">
        <v>635</v>
      </c>
    </row>
    <row r="57" spans="1:36" s="60" customFormat="1" ht="12.75" customHeight="1" x14ac:dyDescent="0.2">
      <c r="A57" s="618"/>
      <c r="B57" s="134" t="s">
        <v>3732</v>
      </c>
      <c r="C57" s="230" t="s">
        <v>635</v>
      </c>
      <c r="D57" s="230" t="s">
        <v>635</v>
      </c>
      <c r="E57" s="230" t="s">
        <v>635</v>
      </c>
      <c r="F57" s="230" t="s">
        <v>635</v>
      </c>
      <c r="G57" s="618"/>
      <c r="H57" s="61" t="s">
        <v>3740</v>
      </c>
      <c r="I57" s="330" t="s">
        <v>635</v>
      </c>
      <c r="J57" s="330" t="s">
        <v>635</v>
      </c>
      <c r="K57" s="330" t="s">
        <v>635</v>
      </c>
      <c r="L57" s="330" t="s">
        <v>635</v>
      </c>
      <c r="M57" s="618"/>
      <c r="N57" s="443" t="s">
        <v>1634</v>
      </c>
      <c r="O57" s="443" t="s">
        <v>635</v>
      </c>
      <c r="P57" s="443" t="s">
        <v>635</v>
      </c>
      <c r="Q57" s="443" t="s">
        <v>635</v>
      </c>
      <c r="R57" s="443" t="s">
        <v>635</v>
      </c>
      <c r="S57" s="618"/>
      <c r="T57" s="533" t="s">
        <v>1250</v>
      </c>
      <c r="U57" s="442" t="s">
        <v>635</v>
      </c>
      <c r="V57" s="442" t="s">
        <v>635</v>
      </c>
      <c r="W57" s="442" t="s">
        <v>635</v>
      </c>
      <c r="X57" s="442" t="s">
        <v>635</v>
      </c>
      <c r="Y57" s="618"/>
      <c r="Z57" s="443" t="s">
        <v>3767</v>
      </c>
      <c r="AA57" s="230" t="s">
        <v>635</v>
      </c>
      <c r="AB57" s="230" t="s">
        <v>635</v>
      </c>
      <c r="AC57" s="230" t="s">
        <v>635</v>
      </c>
      <c r="AD57" s="230" t="s">
        <v>635</v>
      </c>
      <c r="AE57" s="618"/>
      <c r="AF57" s="134" t="s">
        <v>3777</v>
      </c>
      <c r="AG57" s="59" t="s">
        <v>635</v>
      </c>
      <c r="AH57" s="59" t="s">
        <v>635</v>
      </c>
      <c r="AI57" s="59" t="s">
        <v>635</v>
      </c>
      <c r="AJ57" s="59" t="s">
        <v>635</v>
      </c>
    </row>
    <row r="58" spans="1:36" s="60" customFormat="1" ht="12.75" customHeight="1" x14ac:dyDescent="0.2">
      <c r="A58" s="618"/>
      <c r="B58" s="134" t="s">
        <v>1390</v>
      </c>
      <c r="C58" s="230" t="s">
        <v>635</v>
      </c>
      <c r="D58" s="230" t="s">
        <v>635</v>
      </c>
      <c r="E58" s="230" t="s">
        <v>635</v>
      </c>
      <c r="F58" s="230" t="s">
        <v>635</v>
      </c>
      <c r="G58" s="618"/>
      <c r="H58" s="360" t="s">
        <v>2065</v>
      </c>
      <c r="I58" s="330" t="s">
        <v>635</v>
      </c>
      <c r="J58" s="330" t="s">
        <v>635</v>
      </c>
      <c r="K58" s="330" t="s">
        <v>635</v>
      </c>
      <c r="L58" s="330" t="s">
        <v>635</v>
      </c>
      <c r="M58" s="618"/>
      <c r="N58" s="443" t="s">
        <v>2067</v>
      </c>
      <c r="O58" s="443" t="s">
        <v>635</v>
      </c>
      <c r="P58" s="443" t="s">
        <v>635</v>
      </c>
      <c r="Q58" s="443" t="s">
        <v>635</v>
      </c>
      <c r="R58" s="443" t="s">
        <v>635</v>
      </c>
      <c r="S58" s="618"/>
      <c r="T58" s="533" t="s">
        <v>2074</v>
      </c>
      <c r="U58" s="443" t="s">
        <v>635</v>
      </c>
      <c r="V58" s="443" t="s">
        <v>635</v>
      </c>
      <c r="W58" s="443" t="s">
        <v>635</v>
      </c>
      <c r="X58" s="443" t="s">
        <v>635</v>
      </c>
      <c r="Y58" s="618"/>
      <c r="Z58" s="443" t="s">
        <v>2077</v>
      </c>
      <c r="AA58" s="59" t="s">
        <v>635</v>
      </c>
      <c r="AB58" s="59" t="s">
        <v>635</v>
      </c>
      <c r="AC58" s="59" t="s">
        <v>635</v>
      </c>
      <c r="AD58" s="59" t="s">
        <v>635</v>
      </c>
      <c r="AE58" s="618"/>
      <c r="AF58" s="134" t="s">
        <v>3778</v>
      </c>
      <c r="AG58" s="442" t="s">
        <v>635</v>
      </c>
      <c r="AH58" s="442" t="s">
        <v>635</v>
      </c>
      <c r="AI58" s="442" t="s">
        <v>635</v>
      </c>
      <c r="AJ58" s="442" t="s">
        <v>635</v>
      </c>
    </row>
    <row r="59" spans="1:36" s="60" customFormat="1" x14ac:dyDescent="0.2">
      <c r="A59" s="618"/>
      <c r="B59" s="134" t="s">
        <v>1630</v>
      </c>
      <c r="C59" s="230" t="s">
        <v>635</v>
      </c>
      <c r="D59" s="230" t="s">
        <v>635</v>
      </c>
      <c r="E59" s="230" t="s">
        <v>635</v>
      </c>
      <c r="F59" s="230" t="s">
        <v>635</v>
      </c>
      <c r="G59" s="618"/>
      <c r="H59" s="360" t="s">
        <v>1239</v>
      </c>
      <c r="I59" s="330" t="s">
        <v>635</v>
      </c>
      <c r="J59" s="330" t="s">
        <v>635</v>
      </c>
      <c r="K59" s="330" t="s">
        <v>635</v>
      </c>
      <c r="L59" s="330" t="s">
        <v>635</v>
      </c>
      <c r="M59" s="618"/>
      <c r="N59" s="443" t="s">
        <v>2068</v>
      </c>
      <c r="O59" s="443" t="s">
        <v>635</v>
      </c>
      <c r="P59" s="443" t="s">
        <v>635</v>
      </c>
      <c r="Q59" s="443" t="s">
        <v>635</v>
      </c>
      <c r="R59" s="443" t="s">
        <v>635</v>
      </c>
      <c r="S59" s="618"/>
      <c r="T59" s="533" t="s">
        <v>1635</v>
      </c>
      <c r="U59" s="443" t="s">
        <v>635</v>
      </c>
      <c r="V59" s="443" t="s">
        <v>635</v>
      </c>
      <c r="W59" s="443" t="s">
        <v>635</v>
      </c>
      <c r="X59" s="443" t="s">
        <v>635</v>
      </c>
      <c r="Y59" s="618"/>
      <c r="Z59" s="443" t="s">
        <v>1639</v>
      </c>
      <c r="AA59" s="59" t="s">
        <v>635</v>
      </c>
      <c r="AB59" s="59" t="s">
        <v>635</v>
      </c>
      <c r="AC59" s="59" t="s">
        <v>635</v>
      </c>
      <c r="AD59" s="59" t="s">
        <v>635</v>
      </c>
      <c r="AE59" s="618"/>
      <c r="AF59" s="443" t="s">
        <v>3780</v>
      </c>
      <c r="AG59" s="443" t="s">
        <v>635</v>
      </c>
      <c r="AH59" s="443" t="s">
        <v>635</v>
      </c>
      <c r="AI59" s="443" t="s">
        <v>635</v>
      </c>
      <c r="AJ59" s="443" t="s">
        <v>635</v>
      </c>
    </row>
    <row r="60" spans="1:36" s="60" customFormat="1" x14ac:dyDescent="0.2">
      <c r="A60" s="618"/>
      <c r="B60" s="443" t="s">
        <v>3733</v>
      </c>
      <c r="C60" s="59" t="s">
        <v>635</v>
      </c>
      <c r="D60" s="59" t="s">
        <v>635</v>
      </c>
      <c r="E60" s="59" t="s">
        <v>635</v>
      </c>
      <c r="F60" s="59" t="s">
        <v>635</v>
      </c>
      <c r="G60" s="618"/>
      <c r="H60" s="360" t="s">
        <v>3741</v>
      </c>
      <c r="I60" s="305" t="s">
        <v>635</v>
      </c>
      <c r="J60" s="305" t="s">
        <v>635</v>
      </c>
      <c r="K60" s="305" t="s">
        <v>635</v>
      </c>
      <c r="L60" s="305" t="s">
        <v>635</v>
      </c>
      <c r="M60" s="618"/>
      <c r="N60" s="61" t="s">
        <v>4065</v>
      </c>
      <c r="O60" s="324"/>
      <c r="P60" s="324"/>
      <c r="Q60" s="324"/>
      <c r="R60" s="324"/>
      <c r="S60" s="618"/>
      <c r="T60" s="148" t="s">
        <v>3761</v>
      </c>
      <c r="U60" s="443" t="s">
        <v>635</v>
      </c>
      <c r="V60" s="443" t="s">
        <v>635</v>
      </c>
      <c r="W60" s="443" t="s">
        <v>635</v>
      </c>
      <c r="X60" s="443" t="s">
        <v>635</v>
      </c>
      <c r="Y60" s="618"/>
      <c r="Z60" s="443" t="s">
        <v>2078</v>
      </c>
      <c r="AA60" s="59" t="s">
        <v>635</v>
      </c>
      <c r="AB60" s="59" t="s">
        <v>635</v>
      </c>
      <c r="AC60" s="59" t="s">
        <v>635</v>
      </c>
      <c r="AD60" s="59" t="s">
        <v>635</v>
      </c>
      <c r="AE60" s="618"/>
      <c r="AF60" s="206" t="s">
        <v>2128</v>
      </c>
      <c r="AG60" s="443" t="s">
        <v>635</v>
      </c>
      <c r="AH60" s="443" t="s">
        <v>635</v>
      </c>
      <c r="AI60" s="443" t="s">
        <v>635</v>
      </c>
      <c r="AJ60" s="443" t="s">
        <v>635</v>
      </c>
    </row>
    <row r="61" spans="1:36" s="60" customFormat="1" x14ac:dyDescent="0.2">
      <c r="A61" s="619"/>
      <c r="B61" s="26"/>
      <c r="C61" s="31"/>
      <c r="D61" s="31"/>
      <c r="E61" s="31"/>
      <c r="F61" s="31"/>
      <c r="G61" s="619"/>
      <c r="H61" s="360" t="s">
        <v>1632</v>
      </c>
      <c r="I61" s="305" t="s">
        <v>635</v>
      </c>
      <c r="J61" s="305" t="s">
        <v>635</v>
      </c>
      <c r="K61" s="305" t="s">
        <v>635</v>
      </c>
      <c r="L61" s="305" t="s">
        <v>635</v>
      </c>
      <c r="M61" s="619"/>
      <c r="N61" s="61" t="s">
        <v>4065</v>
      </c>
      <c r="O61" s="324"/>
      <c r="P61" s="324"/>
      <c r="Q61" s="324"/>
      <c r="R61" s="324"/>
      <c r="S61" s="619"/>
      <c r="T61" s="533" t="s">
        <v>1636</v>
      </c>
      <c r="U61" s="443" t="s">
        <v>635</v>
      </c>
      <c r="V61" s="443" t="s">
        <v>635</v>
      </c>
      <c r="W61" s="443" t="s">
        <v>635</v>
      </c>
      <c r="X61" s="443" t="s">
        <v>635</v>
      </c>
      <c r="Y61" s="619"/>
      <c r="Z61" s="443" t="s">
        <v>1501</v>
      </c>
      <c r="AA61" s="59" t="s">
        <v>635</v>
      </c>
      <c r="AB61" s="59" t="s">
        <v>635</v>
      </c>
      <c r="AC61" s="59" t="s">
        <v>635</v>
      </c>
      <c r="AD61" s="59" t="s">
        <v>635</v>
      </c>
      <c r="AE61" s="619"/>
      <c r="AF61" s="324"/>
      <c r="AG61" s="329" t="s">
        <v>1389</v>
      </c>
      <c r="AH61" s="329" t="s">
        <v>1389</v>
      </c>
      <c r="AI61" s="329" t="s">
        <v>1389</v>
      </c>
      <c r="AJ61" s="329"/>
    </row>
    <row r="62" spans="1:36" s="60" customFormat="1" x14ac:dyDescent="0.2">
      <c r="A62" s="354"/>
      <c r="B62" s="26"/>
      <c r="C62" s="31"/>
      <c r="D62" s="31"/>
      <c r="E62" s="31"/>
      <c r="F62" s="31"/>
      <c r="G62" s="354"/>
      <c r="H62" s="305"/>
      <c r="I62" s="305"/>
      <c r="J62" s="305"/>
      <c r="K62" s="305"/>
      <c r="L62" s="305"/>
      <c r="M62" s="350"/>
      <c r="N62" s="324"/>
      <c r="O62" s="324"/>
      <c r="P62" s="324"/>
      <c r="Q62" s="324"/>
      <c r="R62" s="324"/>
      <c r="S62" s="529"/>
      <c r="T62" s="533" t="s">
        <v>3762</v>
      </c>
      <c r="U62" s="508"/>
      <c r="V62" s="508"/>
      <c r="W62" s="508"/>
      <c r="X62" s="508"/>
      <c r="Y62" s="354"/>
      <c r="Z62" s="323"/>
      <c r="AA62" s="59"/>
      <c r="AB62" s="59"/>
      <c r="AC62" s="59"/>
      <c r="AD62" s="59"/>
      <c r="AE62" s="354"/>
      <c r="AF62" s="324"/>
      <c r="AG62" s="324"/>
      <c r="AH62" s="324"/>
      <c r="AI62" s="324"/>
      <c r="AJ62" s="324"/>
    </row>
    <row r="63" spans="1:36" s="60" customFormat="1" ht="12.75" customHeight="1" x14ac:dyDescent="0.2">
      <c r="A63" s="354"/>
      <c r="B63" s="26"/>
      <c r="C63" s="31"/>
      <c r="D63" s="31"/>
      <c r="E63" s="31"/>
      <c r="F63" s="31"/>
      <c r="G63" s="350"/>
      <c r="H63" s="305"/>
      <c r="I63" s="305"/>
      <c r="J63" s="305"/>
      <c r="K63" s="305"/>
      <c r="L63" s="305"/>
      <c r="M63" s="350"/>
      <c r="N63" s="324"/>
      <c r="O63" s="324"/>
      <c r="P63" s="324"/>
      <c r="Q63" s="324"/>
      <c r="R63" s="324"/>
      <c r="S63" s="529"/>
      <c r="T63" s="134" t="s">
        <v>3779</v>
      </c>
      <c r="U63"/>
      <c r="V63"/>
      <c r="W63"/>
      <c r="X63"/>
      <c r="Y63" s="354"/>
      <c r="Z63" s="323"/>
      <c r="AA63" s="59"/>
      <c r="AB63" s="59"/>
      <c r="AC63" s="59"/>
      <c r="AD63" s="59"/>
      <c r="AE63" s="354"/>
      <c r="AF63" s="324"/>
      <c r="AG63" s="324"/>
      <c r="AH63" s="324"/>
      <c r="AI63" s="324"/>
      <c r="AJ63" s="324"/>
    </row>
    <row r="64" spans="1:36" s="60" customFormat="1" x14ac:dyDescent="0.2">
      <c r="A64" s="269"/>
      <c r="B64" s="26"/>
      <c r="C64" s="31"/>
      <c r="D64" s="31"/>
      <c r="E64" s="31"/>
      <c r="F64" s="31"/>
      <c r="G64" s="340"/>
      <c r="H64" s="305"/>
      <c r="I64" s="305"/>
      <c r="J64" s="305"/>
      <c r="K64" s="305"/>
      <c r="L64" s="305"/>
      <c r="M64" s="350"/>
      <c r="N64" s="324"/>
      <c r="O64" s="324"/>
      <c r="P64" s="324"/>
      <c r="Q64" s="324"/>
      <c r="R64" s="324"/>
      <c r="S64" s="354"/>
      <c r="T64"/>
      <c r="U64"/>
      <c r="V64"/>
      <c r="W64"/>
      <c r="X64"/>
      <c r="Y64" s="300"/>
      <c r="Z64" s="323"/>
      <c r="AA64" s="59"/>
      <c r="AB64" s="59"/>
      <c r="AC64" s="59"/>
      <c r="AD64" s="59"/>
      <c r="AE64" s="354"/>
      <c r="AF64" s="324"/>
      <c r="AG64" s="324"/>
      <c r="AH64" s="324"/>
      <c r="AI64" s="324"/>
      <c r="AJ64" s="324"/>
    </row>
    <row r="65" spans="1:36" s="60" customFormat="1" x14ac:dyDescent="0.2">
      <c r="A65" s="91"/>
      <c r="B65" s="26"/>
      <c r="C65" s="31"/>
      <c r="D65" s="31"/>
      <c r="E65" s="31"/>
      <c r="F65" s="31"/>
      <c r="G65" s="340"/>
      <c r="H65" s="305"/>
      <c r="I65" s="305"/>
      <c r="J65" s="305"/>
      <c r="K65" s="305"/>
      <c r="L65" s="305"/>
      <c r="M65" s="350"/>
      <c r="N65" s="324"/>
      <c r="O65" s="324"/>
      <c r="P65" s="324"/>
      <c r="Q65" s="324"/>
      <c r="R65" s="324"/>
      <c r="S65" s="354"/>
      <c r="T65"/>
      <c r="U65"/>
      <c r="V65"/>
      <c r="W65"/>
      <c r="X65"/>
      <c r="Y65" s="300"/>
      <c r="Z65" s="323"/>
      <c r="AA65" s="59"/>
      <c r="AB65" s="59"/>
      <c r="AC65" s="59"/>
      <c r="AD65" s="59"/>
      <c r="AE65" s="354"/>
      <c r="AF65" s="324"/>
      <c r="AG65" s="324"/>
      <c r="AH65" s="324"/>
      <c r="AI65" s="324"/>
      <c r="AJ65" s="324"/>
    </row>
    <row r="66" spans="1:36" s="60" customFormat="1" x14ac:dyDescent="0.2">
      <c r="A66" s="91"/>
      <c r="B66" s="26"/>
      <c r="C66" s="31"/>
      <c r="D66" s="31"/>
      <c r="E66" s="31"/>
      <c r="F66" s="31"/>
      <c r="G66" s="58"/>
      <c r="H66" s="305"/>
      <c r="I66" s="305"/>
      <c r="J66" s="305"/>
      <c r="K66" s="305"/>
      <c r="L66" s="305"/>
      <c r="M66" s="350"/>
      <c r="N66" s="324"/>
      <c r="O66" s="324"/>
      <c r="P66" s="324"/>
      <c r="Q66" s="324"/>
      <c r="R66" s="324"/>
      <c r="S66" s="58"/>
      <c r="T66"/>
      <c r="U66"/>
      <c r="V66"/>
      <c r="W66"/>
      <c r="X66"/>
      <c r="Y66" s="90"/>
      <c r="Z66" s="323"/>
      <c r="AA66" s="59"/>
      <c r="AB66" s="59"/>
      <c r="AC66" s="59"/>
      <c r="AD66" s="59"/>
      <c r="AE66" s="58"/>
      <c r="AF66" s="324"/>
      <c r="AG66" s="324"/>
      <c r="AH66" s="324"/>
      <c r="AI66" s="324"/>
      <c r="AJ66" s="324"/>
    </row>
    <row r="67" spans="1:36" s="60" customFormat="1" x14ac:dyDescent="0.2">
      <c r="A67" s="91"/>
      <c r="B67" s="26"/>
      <c r="C67" s="31"/>
      <c r="D67" s="31"/>
      <c r="E67" s="31"/>
      <c r="F67" s="31"/>
      <c r="G67" s="58"/>
      <c r="H67" s="305"/>
      <c r="I67" s="305"/>
      <c r="J67" s="305"/>
      <c r="K67" s="305"/>
      <c r="L67" s="305"/>
      <c r="M67" s="350"/>
      <c r="N67"/>
      <c r="O67"/>
      <c r="P67"/>
      <c r="Q67"/>
      <c r="R67"/>
      <c r="S67" s="58"/>
      <c r="T67"/>
      <c r="U67"/>
      <c r="V67"/>
      <c r="W67"/>
      <c r="X67"/>
      <c r="Y67" s="89"/>
      <c r="Z67" s="323"/>
      <c r="AA67" s="59"/>
      <c r="AB67" s="59"/>
      <c r="AC67" s="59"/>
      <c r="AD67" s="59"/>
      <c r="AE67" s="58"/>
      <c r="AF67" s="324"/>
      <c r="AG67" s="324"/>
      <c r="AH67" s="324"/>
      <c r="AI67" s="324"/>
      <c r="AJ67" s="324"/>
    </row>
    <row r="68" spans="1:36" s="60" customFormat="1" x14ac:dyDescent="0.2">
      <c r="A68" s="91"/>
      <c r="B68" s="26"/>
      <c r="C68" s="31"/>
      <c r="D68" s="31"/>
      <c r="E68" s="31"/>
      <c r="F68" s="31"/>
      <c r="G68" s="58"/>
      <c r="H68" s="305"/>
      <c r="I68" s="305"/>
      <c r="J68" s="305"/>
      <c r="K68" s="305"/>
      <c r="L68" s="305"/>
      <c r="M68" s="350"/>
      <c r="N68"/>
      <c r="O68"/>
      <c r="P68"/>
      <c r="Q68"/>
      <c r="R68"/>
      <c r="S68" s="58"/>
      <c r="T68"/>
      <c r="U68"/>
      <c r="V68"/>
      <c r="W68"/>
      <c r="X68"/>
      <c r="Y68" s="89"/>
      <c r="Z68" s="322"/>
      <c r="AA68" s="59"/>
      <c r="AB68" s="59"/>
      <c r="AC68" s="59"/>
      <c r="AD68" s="59"/>
      <c r="AE68" s="58"/>
      <c r="AF68" s="324"/>
      <c r="AG68" s="324"/>
      <c r="AH68" s="324"/>
      <c r="AI68" s="324"/>
      <c r="AJ68" s="324"/>
    </row>
    <row r="69" spans="1:36" s="60" customFormat="1" x14ac:dyDescent="0.2">
      <c r="A69" s="91"/>
      <c r="B69" s="26"/>
      <c r="C69" s="59"/>
      <c r="D69" s="59"/>
      <c r="E69" s="59"/>
      <c r="F69" s="59"/>
      <c r="G69" s="58"/>
      <c r="H69" s="305"/>
      <c r="I69" s="305"/>
      <c r="J69" s="305"/>
      <c r="K69" s="305"/>
      <c r="L69" s="305"/>
      <c r="M69" s="58"/>
      <c r="N69"/>
      <c r="O69"/>
      <c r="P69"/>
      <c r="Q69"/>
      <c r="R69"/>
      <c r="S69" s="58"/>
      <c r="T69"/>
      <c r="U69"/>
      <c r="V69"/>
      <c r="W69"/>
      <c r="X69"/>
      <c r="Y69" s="89"/>
      <c r="Z69" s="58"/>
      <c r="AA69" s="58"/>
      <c r="AB69" s="58"/>
      <c r="AC69" s="58"/>
      <c r="AD69" s="58"/>
      <c r="AE69" s="58"/>
      <c r="AF69" s="324"/>
      <c r="AG69" s="324"/>
      <c r="AH69" s="324"/>
      <c r="AI69" s="324"/>
      <c r="AJ69" s="324"/>
    </row>
    <row r="70" spans="1:36" s="60" customFormat="1" x14ac:dyDescent="0.2">
      <c r="A70" s="91"/>
      <c r="B70" s="26"/>
      <c r="C70" s="59"/>
      <c r="D70" s="59"/>
      <c r="E70" s="59"/>
      <c r="F70" s="59"/>
      <c r="G70" s="58"/>
      <c r="H70" s="305"/>
      <c r="I70" s="305"/>
      <c r="J70" s="305"/>
      <c r="K70" s="305"/>
      <c r="L70" s="305"/>
      <c r="M70" s="58"/>
      <c r="N70"/>
      <c r="O70"/>
      <c r="P70"/>
      <c r="Q70"/>
      <c r="R70"/>
      <c r="S70" s="58"/>
      <c r="T70"/>
      <c r="U70"/>
      <c r="V70"/>
      <c r="W70"/>
      <c r="X70"/>
      <c r="Y70" s="89"/>
      <c r="Z70" s="58"/>
      <c r="AA70" s="58"/>
      <c r="AB70" s="58"/>
      <c r="AC70" s="58"/>
      <c r="AD70" s="58"/>
      <c r="AE70" s="58"/>
      <c r="AF70"/>
      <c r="AG70" s="324"/>
      <c r="AH70" s="324"/>
      <c r="AI70" s="324"/>
      <c r="AJ70" s="324"/>
    </row>
    <row r="71" spans="1:36" s="60" customFormat="1" x14ac:dyDescent="0.2">
      <c r="A71" s="89"/>
      <c r="B71" s="26"/>
      <c r="C71" s="59"/>
      <c r="D71" s="59"/>
      <c r="E71" s="59"/>
      <c r="F71" s="59"/>
      <c r="G71" s="58"/>
      <c r="H71" s="305"/>
      <c r="I71" s="305"/>
      <c r="J71" s="305"/>
      <c r="K71" s="305"/>
      <c r="L71" s="305"/>
      <c r="M71" s="58"/>
      <c r="N71"/>
      <c r="O71"/>
      <c r="P71"/>
      <c r="Q71"/>
      <c r="R71"/>
      <c r="S71" s="58"/>
      <c r="T71"/>
      <c r="U71"/>
      <c r="V71"/>
      <c r="W71"/>
      <c r="X71"/>
      <c r="Y71" s="89"/>
      <c r="Z71" s="58"/>
      <c r="AA71" s="58"/>
      <c r="AB71" s="58"/>
      <c r="AC71" s="58"/>
      <c r="AD71" s="58"/>
      <c r="AE71" s="58"/>
      <c r="AF71"/>
      <c r="AG71" s="324"/>
      <c r="AH71" s="324"/>
      <c r="AI71" s="324"/>
      <c r="AJ71" s="324"/>
    </row>
    <row r="72" spans="1:36" s="60" customFormat="1" x14ac:dyDescent="0.2">
      <c r="A72" s="89"/>
      <c r="B72" s="305"/>
      <c r="C72" s="59"/>
      <c r="D72" s="59"/>
      <c r="E72" s="59"/>
      <c r="F72" s="59"/>
      <c r="G72" s="58"/>
      <c r="H72" s="305"/>
      <c r="I72" s="305"/>
      <c r="J72" s="305"/>
      <c r="K72" s="305"/>
      <c r="L72" s="305"/>
      <c r="M72" s="58"/>
      <c r="N72"/>
      <c r="O72"/>
      <c r="P72"/>
      <c r="Q72"/>
      <c r="R72"/>
      <c r="S72" s="58"/>
      <c r="T72"/>
      <c r="U72"/>
      <c r="V72"/>
      <c r="W72"/>
      <c r="X72"/>
      <c r="Y72" s="89"/>
      <c r="Z72" s="58"/>
      <c r="AA72" s="58"/>
      <c r="AB72" s="58"/>
      <c r="AC72" s="58"/>
      <c r="AD72" s="58"/>
      <c r="AE72" s="58"/>
      <c r="AF72"/>
      <c r="AG72"/>
      <c r="AH72"/>
      <c r="AI72"/>
      <c r="AJ72"/>
    </row>
    <row r="73" spans="1:36" s="60" customFormat="1" x14ac:dyDescent="0.2">
      <c r="A73" s="89"/>
      <c r="B73" s="304"/>
      <c r="C73" s="304"/>
      <c r="D73" s="304"/>
      <c r="E73" s="304"/>
      <c r="F73" s="304"/>
      <c r="G73" s="58"/>
      <c r="H73" s="305"/>
      <c r="I73" s="305"/>
      <c r="J73" s="305"/>
      <c r="K73" s="305"/>
      <c r="L73" s="305"/>
      <c r="M73" s="58"/>
      <c r="N73"/>
      <c r="O73"/>
      <c r="P73"/>
      <c r="Q73"/>
      <c r="R73"/>
      <c r="S73" s="58"/>
      <c r="T73"/>
      <c r="U73"/>
      <c r="V73"/>
      <c r="W73"/>
      <c r="X73"/>
      <c r="Y73" s="89"/>
      <c r="Z73" s="58"/>
      <c r="AA73" s="58"/>
      <c r="AB73" s="58"/>
      <c r="AC73" s="58"/>
      <c r="AD73" s="58"/>
      <c r="AE73" s="58"/>
      <c r="AF73"/>
      <c r="AG73"/>
      <c r="AH73"/>
      <c r="AI73"/>
      <c r="AJ73"/>
    </row>
    <row r="74" spans="1:36" s="60" customFormat="1" x14ac:dyDescent="0.2">
      <c r="A74" s="58"/>
      <c r="B74" s="305"/>
      <c r="C74" s="305"/>
      <c r="D74" s="305"/>
      <c r="E74" s="305"/>
      <c r="F74" s="305"/>
      <c r="G74" s="58"/>
      <c r="H74" s="305"/>
      <c r="I74" s="305"/>
      <c r="J74" s="305"/>
      <c r="K74" s="305"/>
      <c r="L74" s="305"/>
      <c r="M74" s="58"/>
      <c r="N74"/>
      <c r="O74"/>
      <c r="P74"/>
      <c r="Q74"/>
      <c r="R74"/>
      <c r="S74" s="58"/>
      <c r="T74"/>
      <c r="U74"/>
      <c r="V74"/>
      <c r="W74"/>
      <c r="X74"/>
      <c r="Y74" s="89"/>
      <c r="AE74" s="58"/>
      <c r="AF74"/>
      <c r="AG74"/>
      <c r="AH74"/>
      <c r="AI74"/>
      <c r="AJ74"/>
    </row>
    <row r="75" spans="1:36" s="60" customFormat="1" x14ac:dyDescent="0.2">
      <c r="A75" s="58"/>
      <c r="B75" s="305"/>
      <c r="C75" s="305"/>
      <c r="D75" s="305"/>
      <c r="E75" s="305"/>
      <c r="F75" s="305"/>
      <c r="G75" s="58"/>
      <c r="H75" s="305"/>
      <c r="I75" s="305"/>
      <c r="J75" s="305"/>
      <c r="K75" s="305"/>
      <c r="L75" s="305"/>
      <c r="M75" s="58"/>
      <c r="N75"/>
      <c r="O75"/>
      <c r="P75"/>
      <c r="Q75"/>
      <c r="R75"/>
      <c r="S75" s="58"/>
      <c r="T75"/>
      <c r="U75"/>
      <c r="V75"/>
      <c r="W75"/>
      <c r="X75"/>
      <c r="Y75" s="89"/>
      <c r="AE75" s="58"/>
      <c r="AF75"/>
      <c r="AG75"/>
      <c r="AH75"/>
      <c r="AI75"/>
      <c r="AJ75"/>
    </row>
    <row r="76" spans="1:36" s="60" customFormat="1" x14ac:dyDescent="0.2">
      <c r="A76" s="58"/>
      <c r="B76" s="305"/>
      <c r="C76" s="305"/>
      <c r="D76" s="305"/>
      <c r="E76" s="305"/>
      <c r="F76" s="305"/>
      <c r="G76" s="58"/>
      <c r="H76" s="305"/>
      <c r="I76" s="305"/>
      <c r="J76" s="305"/>
      <c r="K76" s="305"/>
      <c r="L76" s="305"/>
      <c r="M76" s="58"/>
      <c r="N76"/>
      <c r="O76"/>
      <c r="P76"/>
      <c r="Q76"/>
      <c r="R76"/>
      <c r="S76" s="325"/>
      <c r="T76"/>
      <c r="U76"/>
      <c r="V76"/>
      <c r="W76"/>
      <c r="X76"/>
      <c r="AE76" s="325"/>
      <c r="AF76"/>
      <c r="AG76"/>
      <c r="AH76"/>
      <c r="AI76"/>
      <c r="AJ76"/>
    </row>
    <row r="77" spans="1:36" s="60" customFormat="1" x14ac:dyDescent="0.2">
      <c r="A77" s="306"/>
      <c r="B77" s="305"/>
      <c r="C77" s="305"/>
      <c r="D77" s="305"/>
      <c r="E77" s="305"/>
      <c r="F77" s="305"/>
      <c r="G77" s="307"/>
      <c r="H77" s="305"/>
      <c r="I77" s="305"/>
      <c r="J77" s="305"/>
      <c r="K77" s="305"/>
      <c r="L77" s="305"/>
      <c r="M77" s="58"/>
      <c r="N77"/>
      <c r="O77"/>
      <c r="P77"/>
      <c r="Q77"/>
      <c r="R77"/>
      <c r="S77" s="58"/>
      <c r="T77"/>
      <c r="U77"/>
      <c r="V77"/>
      <c r="W77"/>
      <c r="X77"/>
      <c r="AE77" s="58"/>
      <c r="AF77"/>
      <c r="AG77"/>
      <c r="AH77"/>
      <c r="AI77"/>
      <c r="AJ77"/>
    </row>
    <row r="78" spans="1:36" s="60" customFormat="1" x14ac:dyDescent="0.2">
      <c r="A78" s="306"/>
      <c r="B78" s="305"/>
      <c r="C78" s="305"/>
      <c r="D78" s="305"/>
      <c r="E78" s="305"/>
      <c r="F78" s="305"/>
      <c r="G78" s="307"/>
      <c r="H78" s="305"/>
      <c r="I78" s="305"/>
      <c r="J78" s="305"/>
      <c r="K78" s="305"/>
      <c r="L78" s="305"/>
      <c r="M78" s="58"/>
      <c r="N78"/>
      <c r="O78"/>
      <c r="P78"/>
      <c r="Q78"/>
      <c r="R78"/>
      <c r="S78" s="58"/>
      <c r="T78"/>
      <c r="U78"/>
      <c r="V78"/>
      <c r="W78"/>
      <c r="X78"/>
      <c r="Z78"/>
      <c r="AA78"/>
      <c r="AB78"/>
      <c r="AC78"/>
      <c r="AD78"/>
      <c r="AE78" s="58"/>
      <c r="AF78"/>
      <c r="AG78"/>
      <c r="AH78"/>
      <c r="AI78"/>
      <c r="AJ78"/>
    </row>
    <row r="79" spans="1:36" s="60" customFormat="1" x14ac:dyDescent="0.2">
      <c r="A79" s="306"/>
      <c r="B79" s="305"/>
      <c r="C79" s="305"/>
      <c r="D79" s="305"/>
      <c r="E79" s="305"/>
      <c r="F79" s="305"/>
      <c r="G79" s="307"/>
      <c r="H79" s="305"/>
      <c r="I79" s="305"/>
      <c r="J79" s="305"/>
      <c r="K79" s="305"/>
      <c r="L79" s="305"/>
      <c r="M79" s="58"/>
      <c r="N79"/>
      <c r="O79"/>
      <c r="P79"/>
      <c r="Q79"/>
      <c r="R79"/>
      <c r="S79" s="58"/>
      <c r="T79"/>
      <c r="U79"/>
      <c r="V79"/>
      <c r="W79"/>
      <c r="X79"/>
      <c r="Z79"/>
      <c r="AA79"/>
      <c r="AB79"/>
      <c r="AC79"/>
      <c r="AD79"/>
      <c r="AE79" s="58"/>
      <c r="AF79"/>
      <c r="AG79"/>
      <c r="AH79"/>
      <c r="AI79"/>
      <c r="AJ79"/>
    </row>
    <row r="80" spans="1:36" s="60" customFormat="1" x14ac:dyDescent="0.2">
      <c r="A80" s="306"/>
      <c r="B80" s="305"/>
      <c r="C80" s="305"/>
      <c r="D80" s="305"/>
      <c r="E80" s="305"/>
      <c r="F80" s="305"/>
      <c r="G80" s="307"/>
      <c r="H80"/>
      <c r="I80"/>
      <c r="J80"/>
      <c r="K80"/>
      <c r="L80"/>
      <c r="M80" s="58"/>
      <c r="N80"/>
      <c r="O80"/>
      <c r="P80"/>
      <c r="Q80"/>
      <c r="R80"/>
      <c r="S80" s="58"/>
      <c r="T80"/>
      <c r="U80"/>
      <c r="V80"/>
      <c r="W80"/>
      <c r="X80"/>
      <c r="Z80"/>
      <c r="AA80"/>
      <c r="AB80"/>
      <c r="AC80"/>
      <c r="AD80"/>
      <c r="AE80" s="58"/>
      <c r="AF80"/>
      <c r="AG80"/>
      <c r="AH80"/>
      <c r="AI80"/>
      <c r="AJ80"/>
    </row>
    <row r="81" spans="1:36" s="60" customFormat="1" x14ac:dyDescent="0.2">
      <c r="A81" s="306"/>
      <c r="B81" s="305"/>
      <c r="C81" s="305"/>
      <c r="D81" s="305"/>
      <c r="E81" s="305"/>
      <c r="F81" s="305"/>
      <c r="G81" s="307"/>
      <c r="H81"/>
      <c r="I81"/>
      <c r="J81"/>
      <c r="K81"/>
      <c r="L81"/>
      <c r="M81" s="58"/>
      <c r="N81"/>
      <c r="O81"/>
      <c r="P81"/>
      <c r="Q81"/>
      <c r="R81"/>
      <c r="S81" s="58"/>
      <c r="T81"/>
      <c r="U81"/>
      <c r="V81"/>
      <c r="W81"/>
      <c r="X81"/>
      <c r="Z81"/>
      <c r="AA81"/>
      <c r="AB81"/>
      <c r="AC81"/>
      <c r="AD81"/>
      <c r="AE81" s="58"/>
      <c r="AF81"/>
      <c r="AG81"/>
      <c r="AH81"/>
      <c r="AI81"/>
      <c r="AJ81"/>
    </row>
    <row r="82" spans="1:36" s="60" customFormat="1" x14ac:dyDescent="0.2">
      <c r="A82" s="306"/>
      <c r="B82"/>
      <c r="C82" s="305"/>
      <c r="D82" s="305"/>
      <c r="E82" s="305"/>
      <c r="F82" s="305"/>
      <c r="G82" s="307"/>
      <c r="H82"/>
      <c r="I82"/>
      <c r="J82"/>
      <c r="K82"/>
      <c r="L82"/>
      <c r="M82" s="58"/>
      <c r="N82"/>
      <c r="O82"/>
      <c r="P82"/>
      <c r="Q82"/>
      <c r="R82"/>
      <c r="S82" s="58"/>
      <c r="T82"/>
      <c r="U82"/>
      <c r="V82"/>
      <c r="W82"/>
      <c r="X82"/>
      <c r="Z82"/>
      <c r="AA82"/>
      <c r="AB82"/>
      <c r="AC82"/>
      <c r="AD82"/>
      <c r="AE82" s="58"/>
      <c r="AF82"/>
      <c r="AG82"/>
      <c r="AH82"/>
      <c r="AI82"/>
      <c r="AJ82"/>
    </row>
    <row r="83" spans="1:36" s="60" customFormat="1" x14ac:dyDescent="0.2">
      <c r="A83" s="306"/>
      <c r="B83"/>
      <c r="C83"/>
      <c r="D83"/>
      <c r="E83"/>
      <c r="F83"/>
      <c r="G83" s="307"/>
      <c r="H83"/>
      <c r="I83"/>
      <c r="J83"/>
      <c r="K83"/>
      <c r="L83"/>
      <c r="M83" s="58"/>
      <c r="N83"/>
      <c r="O83"/>
      <c r="P83"/>
      <c r="Q83"/>
      <c r="R83"/>
      <c r="S83" s="58"/>
      <c r="T83"/>
      <c r="U83"/>
      <c r="V83"/>
      <c r="W83"/>
      <c r="X83"/>
      <c r="Z83"/>
      <c r="AA83"/>
      <c r="AB83"/>
      <c r="AC83"/>
      <c r="AD83"/>
      <c r="AE83" s="58"/>
      <c r="AF83"/>
      <c r="AG83"/>
      <c r="AH83"/>
      <c r="AI83"/>
      <c r="AJ83"/>
    </row>
    <row r="84" spans="1:36" s="60" customFormat="1" x14ac:dyDescent="0.2">
      <c r="A84" s="306"/>
      <c r="B84"/>
      <c r="C84"/>
      <c r="D84"/>
      <c r="E84"/>
      <c r="F84"/>
      <c r="G84" s="307"/>
      <c r="H84"/>
      <c r="I84"/>
      <c r="J84"/>
      <c r="K84"/>
      <c r="L84"/>
      <c r="M84" s="58"/>
      <c r="N84"/>
      <c r="O84"/>
      <c r="P84"/>
      <c r="Q84"/>
      <c r="R84"/>
      <c r="S84" s="58"/>
      <c r="T84"/>
      <c r="U84"/>
      <c r="V84"/>
      <c r="W84"/>
      <c r="X84"/>
      <c r="Z84"/>
      <c r="AA84"/>
      <c r="AB84"/>
      <c r="AC84"/>
      <c r="AD84"/>
      <c r="AE84" s="58"/>
      <c r="AF84"/>
      <c r="AG84"/>
      <c r="AH84"/>
      <c r="AI84"/>
      <c r="AJ84"/>
    </row>
    <row r="85" spans="1:36" x14ac:dyDescent="0.2">
      <c r="A85" s="265"/>
      <c r="G85" s="308"/>
      <c r="M85" s="26"/>
      <c r="S85" s="26"/>
      <c r="AE85" s="26"/>
    </row>
    <row r="86" spans="1:36" x14ac:dyDescent="0.2">
      <c r="A86" s="144"/>
      <c r="G86" s="144"/>
      <c r="M86" s="144" t="e">
        <f>General!#REF!</f>
        <v>#REF!</v>
      </c>
      <c r="S86" s="144"/>
      <c r="AE86" s="144" t="e">
        <f>General!#REF!</f>
        <v>#REF!</v>
      </c>
    </row>
  </sheetData>
  <sortState ref="T31:X54">
    <sortCondition ref="T31"/>
  </sortState>
  <mergeCells count="81">
    <mergeCell ref="Y52:Y61"/>
    <mergeCell ref="Y29:Y51"/>
    <mergeCell ref="Y12:Y28"/>
    <mergeCell ref="AE52:AE61"/>
    <mergeCell ref="AE31:AE51"/>
    <mergeCell ref="AE12:AE30"/>
    <mergeCell ref="A52:A61"/>
    <mergeCell ref="A35:A51"/>
    <mergeCell ref="A12:A34"/>
    <mergeCell ref="G52:G61"/>
    <mergeCell ref="G34:G51"/>
    <mergeCell ref="G12:G33"/>
    <mergeCell ref="M52:M61"/>
    <mergeCell ref="S12:S32"/>
    <mergeCell ref="M31:M51"/>
    <mergeCell ref="M12:M30"/>
    <mergeCell ref="S33:S51"/>
    <mergeCell ref="S52:S61"/>
    <mergeCell ref="S1:AJ1"/>
    <mergeCell ref="AE5:AF5"/>
    <mergeCell ref="AG5:AJ5"/>
    <mergeCell ref="G5:H5"/>
    <mergeCell ref="G1:R1"/>
    <mergeCell ref="S2:X2"/>
    <mergeCell ref="S3:X3"/>
    <mergeCell ref="M2:R2"/>
    <mergeCell ref="M3:R3"/>
    <mergeCell ref="Y2:AD2"/>
    <mergeCell ref="Y3:AD3"/>
    <mergeCell ref="Y4:AD4"/>
    <mergeCell ref="G3:L3"/>
    <mergeCell ref="A11:B11"/>
    <mergeCell ref="A10:B10"/>
    <mergeCell ref="AE10:AF10"/>
    <mergeCell ref="AE11:AF11"/>
    <mergeCell ref="AE2:AJ2"/>
    <mergeCell ref="AE3:AJ3"/>
    <mergeCell ref="AE6:AJ6"/>
    <mergeCell ref="AE4:AJ4"/>
    <mergeCell ref="Y6:AD6"/>
    <mergeCell ref="Y5:Z5"/>
    <mergeCell ref="AA5:AD5"/>
    <mergeCell ref="M4:R4"/>
    <mergeCell ref="S4:X4"/>
    <mergeCell ref="G2:L2"/>
    <mergeCell ref="A9:B9"/>
    <mergeCell ref="AE9:AF9"/>
    <mergeCell ref="A1:F1"/>
    <mergeCell ref="A2:F2"/>
    <mergeCell ref="A3:F3"/>
    <mergeCell ref="A4:F4"/>
    <mergeCell ref="C5:F5"/>
    <mergeCell ref="A5:B5"/>
    <mergeCell ref="Y11:Z11"/>
    <mergeCell ref="Y10:Z10"/>
    <mergeCell ref="Y9:Z9"/>
    <mergeCell ref="A6:F6"/>
    <mergeCell ref="G4:L4"/>
    <mergeCell ref="S5:T5"/>
    <mergeCell ref="S8:T8"/>
    <mergeCell ref="S6:X6"/>
    <mergeCell ref="M6:R6"/>
    <mergeCell ref="M5:N5"/>
    <mergeCell ref="O5:R5"/>
    <mergeCell ref="U5:X5"/>
    <mergeCell ref="I5:L5"/>
    <mergeCell ref="A8:B8"/>
    <mergeCell ref="G6:L6"/>
    <mergeCell ref="M8:N8"/>
    <mergeCell ref="G9:H9"/>
    <mergeCell ref="M9:N9"/>
    <mergeCell ref="S9:T9"/>
    <mergeCell ref="AE8:AF8"/>
    <mergeCell ref="Y8:Z8"/>
    <mergeCell ref="G8:H8"/>
    <mergeCell ref="S10:T10"/>
    <mergeCell ref="G10:H10"/>
    <mergeCell ref="M10:N10"/>
    <mergeCell ref="G11:H11"/>
    <mergeCell ref="S11:T11"/>
    <mergeCell ref="M11:N11"/>
  </mergeCells>
  <phoneticPr fontId="0" type="noConversion"/>
  <printOptions horizontalCentered="1"/>
  <pageMargins left="0.75" right="0.75" top="1" bottom="0.25" header="0.5" footer="0.5"/>
  <pageSetup scale="46" fitToWidth="3" orientation="portrait" horizontalDpi="300" verticalDpi="300" r:id="rId1"/>
  <headerFooter alignWithMargins="0">
    <oddHeader xml:space="preserve">&amp;C&amp;"Arial,Bold"&amp;14Brassworld Rosters&amp;12
</oddHeader>
  </headerFooter>
  <colBreaks count="2" manualBreakCount="2">
    <brk id="6" max="1048575" man="1"/>
    <brk id="18"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J91"/>
  <sheetViews>
    <sheetView topLeftCell="N1" zoomScale="75" zoomScaleNormal="75" zoomScaleSheetLayoutView="50" workbookViewId="0">
      <pane ySplit="4" topLeftCell="A10" activePane="bottomLeft" state="frozen"/>
      <selection pane="bottomLeft" activeCell="T32" sqref="T32:X32"/>
    </sheetView>
  </sheetViews>
  <sheetFormatPr defaultRowHeight="12.75" x14ac:dyDescent="0.2"/>
  <cols>
    <col min="1" max="1" width="4.5703125" style="32" customWidth="1"/>
    <col min="2" max="2" width="28.7109375" customWidth="1"/>
    <col min="3" max="6" width="15.140625" customWidth="1"/>
    <col min="7" max="7" width="4.5703125" style="32" bestFit="1" customWidth="1"/>
    <col min="8" max="8" width="28.7109375" customWidth="1"/>
    <col min="9" max="12" width="15.140625" customWidth="1"/>
    <col min="13" max="13" width="4.5703125" style="32" bestFit="1" customWidth="1"/>
    <col min="14" max="14" width="28.7109375" customWidth="1"/>
    <col min="15" max="18" width="15.140625" customWidth="1"/>
    <col min="19" max="19" width="4.5703125" style="32" bestFit="1" customWidth="1"/>
    <col min="20" max="20" width="28.7109375" customWidth="1"/>
    <col min="21" max="24" width="15.140625" customWidth="1"/>
    <col min="25" max="25" width="4.5703125" style="32" bestFit="1" customWidth="1"/>
    <col min="26" max="26" width="28.7109375" customWidth="1"/>
    <col min="27" max="30" width="15.140625" customWidth="1"/>
    <col min="31" max="31" width="4.5703125" style="32" bestFit="1" customWidth="1"/>
    <col min="32" max="32" width="28.7109375" customWidth="1"/>
    <col min="33" max="36" width="15.140625" customWidth="1"/>
  </cols>
  <sheetData>
    <row r="1" spans="1:36" ht="18" x14ac:dyDescent="0.25">
      <c r="A1" s="607" t="s">
        <v>427</v>
      </c>
      <c r="B1" s="607"/>
      <c r="C1" s="607"/>
      <c r="D1" s="607"/>
      <c r="E1" s="607"/>
      <c r="F1" s="607"/>
      <c r="G1" s="607"/>
      <c r="H1" s="607"/>
      <c r="I1" s="607"/>
      <c r="J1" s="607"/>
      <c r="K1" s="607"/>
      <c r="L1" s="607"/>
      <c r="M1" s="607" t="s">
        <v>427</v>
      </c>
      <c r="N1" s="607"/>
      <c r="O1" s="607"/>
      <c r="P1" s="607"/>
      <c r="Q1" s="607"/>
      <c r="R1" s="607"/>
      <c r="S1" s="607"/>
      <c r="T1" s="607"/>
      <c r="U1" s="607"/>
      <c r="V1" s="607"/>
      <c r="W1" s="607"/>
      <c r="X1" s="607"/>
      <c r="Y1" s="607" t="s">
        <v>427</v>
      </c>
      <c r="Z1" s="607"/>
      <c r="AA1" s="607"/>
      <c r="AB1" s="607"/>
      <c r="AC1" s="607"/>
      <c r="AD1" s="607"/>
      <c r="AE1" s="607"/>
      <c r="AF1" s="607"/>
      <c r="AG1" s="607"/>
      <c r="AH1" s="607"/>
      <c r="AI1" s="607"/>
      <c r="AJ1" s="607"/>
    </row>
    <row r="2" spans="1:36" ht="18" x14ac:dyDescent="0.25">
      <c r="A2" s="608" t="s">
        <v>229</v>
      </c>
      <c r="B2" s="608"/>
      <c r="C2" s="608"/>
      <c r="D2" s="608"/>
      <c r="E2" s="608"/>
      <c r="F2" s="608"/>
      <c r="G2" s="608" t="s">
        <v>657</v>
      </c>
      <c r="H2" s="608"/>
      <c r="I2" s="608"/>
      <c r="J2" s="608"/>
      <c r="K2" s="608"/>
      <c r="L2" s="608"/>
      <c r="M2" s="608" t="s">
        <v>437</v>
      </c>
      <c r="N2" s="608"/>
      <c r="O2" s="608"/>
      <c r="P2" s="608"/>
      <c r="Q2" s="608"/>
      <c r="R2" s="608"/>
      <c r="S2" s="608" t="s">
        <v>396</v>
      </c>
      <c r="T2" s="608"/>
      <c r="U2" s="608"/>
      <c r="V2" s="608"/>
      <c r="W2" s="608"/>
      <c r="X2" s="608"/>
      <c r="Y2" s="608" t="s">
        <v>1872</v>
      </c>
      <c r="Z2" s="608"/>
      <c r="AA2" s="608"/>
      <c r="AB2" s="608"/>
      <c r="AC2" s="608"/>
      <c r="AD2" s="608"/>
      <c r="AE2" s="608" t="s">
        <v>468</v>
      </c>
      <c r="AF2" s="608"/>
      <c r="AG2" s="608"/>
      <c r="AH2" s="608"/>
      <c r="AI2" s="608"/>
      <c r="AJ2" s="608"/>
    </row>
    <row r="3" spans="1:36" ht="18" x14ac:dyDescent="0.25">
      <c r="A3" s="608" t="s">
        <v>230</v>
      </c>
      <c r="B3" s="608"/>
      <c r="C3" s="608"/>
      <c r="D3" s="608"/>
      <c r="E3" s="608"/>
      <c r="F3" s="608"/>
      <c r="G3" s="608" t="s">
        <v>588</v>
      </c>
      <c r="H3" s="608"/>
      <c r="I3" s="608"/>
      <c r="J3" s="608"/>
      <c r="K3" s="608"/>
      <c r="L3" s="608"/>
      <c r="M3" s="608" t="s">
        <v>438</v>
      </c>
      <c r="N3" s="608"/>
      <c r="O3" s="608"/>
      <c r="P3" s="608"/>
      <c r="Q3" s="608"/>
      <c r="R3" s="608"/>
      <c r="S3" s="608" t="s">
        <v>397</v>
      </c>
      <c r="T3" s="608"/>
      <c r="U3" s="608"/>
      <c r="V3" s="608"/>
      <c r="W3" s="608"/>
      <c r="X3" s="608"/>
      <c r="Y3" s="608" t="s">
        <v>1873</v>
      </c>
      <c r="Z3" s="608"/>
      <c r="AA3" s="608"/>
      <c r="AB3" s="608"/>
      <c r="AC3" s="608"/>
      <c r="AD3" s="608"/>
      <c r="AE3" s="608" t="s">
        <v>589</v>
      </c>
      <c r="AF3" s="608"/>
      <c r="AG3" s="608"/>
      <c r="AH3" s="608"/>
      <c r="AI3" s="608"/>
      <c r="AJ3" s="608"/>
    </row>
    <row r="4" spans="1:36" ht="15" x14ac:dyDescent="0.2">
      <c r="A4" s="604" t="s">
        <v>656</v>
      </c>
      <c r="B4" s="604"/>
      <c r="C4" s="604"/>
      <c r="D4" s="604"/>
      <c r="E4" s="604"/>
      <c r="F4" s="604"/>
      <c r="G4" s="604" t="s">
        <v>26</v>
      </c>
      <c r="H4" s="604"/>
      <c r="I4" s="604"/>
      <c r="J4" s="604"/>
      <c r="K4" s="604"/>
      <c r="L4" s="604"/>
      <c r="M4" s="604" t="s">
        <v>253</v>
      </c>
      <c r="N4" s="604"/>
      <c r="O4" s="604"/>
      <c r="P4" s="604"/>
      <c r="Q4" s="604"/>
      <c r="R4" s="604"/>
      <c r="S4" s="604" t="s">
        <v>529</v>
      </c>
      <c r="T4" s="604"/>
      <c r="U4" s="604"/>
      <c r="V4" s="604"/>
      <c r="W4" s="604"/>
      <c r="X4" s="604"/>
      <c r="Y4" s="604" t="s">
        <v>1871</v>
      </c>
      <c r="Z4" s="604"/>
      <c r="AA4" s="604"/>
      <c r="AB4" s="604"/>
      <c r="AC4" s="604"/>
      <c r="AD4" s="604"/>
      <c r="AE4" s="604" t="s">
        <v>21</v>
      </c>
      <c r="AF4" s="604"/>
      <c r="AG4" s="604"/>
      <c r="AH4" s="604"/>
      <c r="AI4" s="604"/>
      <c r="AJ4" s="604"/>
    </row>
    <row r="5" spans="1:36" ht="15" x14ac:dyDescent="0.25">
      <c r="A5" s="605" t="s">
        <v>669</v>
      </c>
      <c r="B5" s="629"/>
      <c r="C5" s="606">
        <f>VLOOKUP(A2,'Bank Detail'!$A$4:$B$27,2)</f>
        <v>57607114</v>
      </c>
      <c r="D5" s="606"/>
      <c r="E5" s="606"/>
      <c r="F5" s="606"/>
      <c r="G5" s="605" t="s">
        <v>669</v>
      </c>
      <c r="H5" s="605"/>
      <c r="I5" s="606">
        <f>VLOOKUP(G2,'Bank Detail'!$A$4:$B$27,2)</f>
        <v>16169461</v>
      </c>
      <c r="J5" s="606"/>
      <c r="K5" s="606"/>
      <c r="L5" s="606"/>
      <c r="M5" s="605" t="s">
        <v>669</v>
      </c>
      <c r="N5" s="605"/>
      <c r="O5" s="606">
        <f>VLOOKUP(M2,'Bank Detail'!$A$4:$B$27,2)</f>
        <v>9720332</v>
      </c>
      <c r="P5" s="606"/>
      <c r="Q5" s="606"/>
      <c r="R5" s="606"/>
      <c r="S5" s="605" t="s">
        <v>669</v>
      </c>
      <c r="T5" s="629"/>
      <c r="U5" s="606">
        <f>VLOOKUP(S2,'Bank Detail'!$A$4:$B$27,2)</f>
        <v>34493595</v>
      </c>
      <c r="V5" s="606"/>
      <c r="W5" s="606"/>
      <c r="X5" s="606"/>
      <c r="Y5" s="605" t="s">
        <v>669</v>
      </c>
      <c r="Z5" s="605"/>
      <c r="AA5" s="606">
        <f>VLOOKUP(Y2,'Bank Detail'!$A$4:$B$27,2)</f>
        <v>3010196</v>
      </c>
      <c r="AB5" s="606"/>
      <c r="AC5" s="606"/>
      <c r="AD5" s="606"/>
      <c r="AE5" s="605" t="s">
        <v>669</v>
      </c>
      <c r="AF5" s="605"/>
      <c r="AG5" s="606">
        <f>VLOOKUP(AE2,'Bank Detail'!$A$4:$B$27,2)</f>
        <v>71121058.950000003</v>
      </c>
      <c r="AH5" s="606"/>
      <c r="AI5" s="606"/>
      <c r="AJ5" s="606"/>
    </row>
    <row r="6" spans="1:36" x14ac:dyDescent="0.2">
      <c r="A6" s="601"/>
      <c r="B6" s="601"/>
      <c r="C6" s="601"/>
      <c r="D6" s="601"/>
      <c r="E6" s="601"/>
      <c r="F6" s="601"/>
      <c r="G6" s="601"/>
      <c r="H6" s="601"/>
      <c r="I6" s="601"/>
      <c r="J6" s="601"/>
      <c r="K6" s="601"/>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row>
    <row r="7" spans="1:36" x14ac:dyDescent="0.2">
      <c r="A7" s="172"/>
      <c r="B7" s="173"/>
      <c r="C7" s="369">
        <v>2017</v>
      </c>
      <c r="D7" s="369">
        <v>2018</v>
      </c>
      <c r="E7" s="369">
        <v>2019</v>
      </c>
      <c r="F7" s="369">
        <v>2020</v>
      </c>
      <c r="G7" s="172"/>
      <c r="H7" s="173"/>
      <c r="I7" s="369">
        <v>2017</v>
      </c>
      <c r="J7" s="369">
        <v>2018</v>
      </c>
      <c r="K7" s="369">
        <v>2019</v>
      </c>
      <c r="L7" s="369">
        <v>2020</v>
      </c>
      <c r="M7" s="172"/>
      <c r="N7" s="173"/>
      <c r="O7" s="369">
        <v>2017</v>
      </c>
      <c r="P7" s="369">
        <v>2018</v>
      </c>
      <c r="Q7" s="369">
        <v>2019</v>
      </c>
      <c r="R7" s="369">
        <v>2020</v>
      </c>
      <c r="S7" s="172"/>
      <c r="T7" s="173"/>
      <c r="U7" s="369">
        <v>2017</v>
      </c>
      <c r="V7" s="369">
        <v>2018</v>
      </c>
      <c r="W7" s="369">
        <v>2019</v>
      </c>
      <c r="X7" s="369">
        <v>2020</v>
      </c>
      <c r="Y7" s="172"/>
      <c r="Z7" s="173"/>
      <c r="AA7" s="369">
        <v>2017</v>
      </c>
      <c r="AB7" s="369">
        <v>2018</v>
      </c>
      <c r="AC7" s="369">
        <v>2019</v>
      </c>
      <c r="AD7" s="369">
        <v>2020</v>
      </c>
      <c r="AE7" s="172"/>
      <c r="AF7" s="173"/>
      <c r="AG7" s="369">
        <v>2017</v>
      </c>
      <c r="AH7" s="369">
        <v>2018</v>
      </c>
      <c r="AI7" s="369">
        <v>2019</v>
      </c>
      <c r="AJ7" s="369">
        <v>2020</v>
      </c>
    </row>
    <row r="8" spans="1:36" x14ac:dyDescent="0.2">
      <c r="A8" s="600" t="s">
        <v>607</v>
      </c>
      <c r="B8" s="600"/>
      <c r="C8" s="9">
        <f>SUM(C12:C56)</f>
        <v>53271000</v>
      </c>
      <c r="D8" s="9">
        <f>SUM(D12:D56)</f>
        <v>21150000</v>
      </c>
      <c r="E8" s="9">
        <f>SUM(E12:E56)</f>
        <v>9075000</v>
      </c>
      <c r="F8" s="9">
        <f>SUM(F12:F56)</f>
        <v>4675000</v>
      </c>
      <c r="G8" s="600" t="s">
        <v>607</v>
      </c>
      <c r="H8" s="600"/>
      <c r="I8" s="9">
        <f>SUM(I13:I63)</f>
        <v>32377000</v>
      </c>
      <c r="J8" s="9">
        <f>SUM(J13:J63)</f>
        <v>15932000</v>
      </c>
      <c r="K8" s="9">
        <f>SUM(K13:K63)</f>
        <v>6870000</v>
      </c>
      <c r="L8" s="9">
        <f>SUM(L13:L63)</f>
        <v>0</v>
      </c>
      <c r="M8" s="600" t="s">
        <v>607</v>
      </c>
      <c r="N8" s="600"/>
      <c r="O8" s="9">
        <f>SUM(O14:O62)</f>
        <v>46304750</v>
      </c>
      <c r="P8" s="9">
        <f>SUM(P14:P62)</f>
        <v>27806000</v>
      </c>
      <c r="Q8" s="9">
        <f>SUM(Q14:Q62)</f>
        <v>6500000</v>
      </c>
      <c r="R8" s="9">
        <f>SUM(R14:R62)</f>
        <v>2800000</v>
      </c>
      <c r="S8" s="600" t="s">
        <v>607</v>
      </c>
      <c r="T8" s="600"/>
      <c r="U8" s="9">
        <f>SUM(U12:U49)</f>
        <v>35740000</v>
      </c>
      <c r="V8" s="9">
        <f>SUM(V12:V49)</f>
        <v>31800000</v>
      </c>
      <c r="W8" s="9">
        <f>SUM(W12:W49)</f>
        <v>27500000</v>
      </c>
      <c r="X8" s="9">
        <f>SUM(X12:X49)</f>
        <v>16100000</v>
      </c>
      <c r="Y8" s="600" t="s">
        <v>607</v>
      </c>
      <c r="Z8" s="600"/>
      <c r="AA8" s="9">
        <f>SUM(AA12:AA76)</f>
        <v>48197000</v>
      </c>
      <c r="AB8" s="9">
        <f>SUM(AB13:AB76)</f>
        <v>31177000</v>
      </c>
      <c r="AC8" s="9">
        <f>SUM(AC13:AC76)</f>
        <v>17775000</v>
      </c>
      <c r="AD8" s="9">
        <f>SUM(AD13:AD76)</f>
        <v>8400000</v>
      </c>
      <c r="AE8" s="600" t="s">
        <v>607</v>
      </c>
      <c r="AF8" s="600"/>
      <c r="AG8" s="9">
        <f>SUM(AG12:AG59)</f>
        <v>30064117</v>
      </c>
      <c r="AH8" s="9">
        <f>SUM(AH12:AH59)</f>
        <v>15543266</v>
      </c>
      <c r="AI8" s="9">
        <f>SUM(AI12:AI59)</f>
        <v>4066266</v>
      </c>
      <c r="AJ8" s="9">
        <f>SUM(AJ12:AJ59)</f>
        <v>0</v>
      </c>
    </row>
    <row r="9" spans="1:36" x14ac:dyDescent="0.2">
      <c r="A9" s="601"/>
      <c r="B9" s="601"/>
      <c r="C9" s="87"/>
      <c r="D9" s="87"/>
      <c r="E9" s="87"/>
      <c r="F9" s="87"/>
      <c r="G9" s="601"/>
      <c r="H9" s="601"/>
      <c r="I9" s="87"/>
      <c r="J9" s="87"/>
      <c r="K9" s="87"/>
      <c r="L9" s="87"/>
      <c r="M9" s="601"/>
      <c r="N9" s="601"/>
      <c r="O9" s="87"/>
      <c r="P9" s="87"/>
      <c r="Q9" s="87"/>
      <c r="R9" s="87"/>
      <c r="S9" s="601"/>
      <c r="T9" s="601"/>
      <c r="U9" s="87"/>
      <c r="V9" s="87"/>
      <c r="W9" s="87"/>
      <c r="X9" s="87"/>
      <c r="Y9" s="601"/>
      <c r="Z9" s="601"/>
      <c r="AA9" s="87"/>
      <c r="AB9" s="87"/>
      <c r="AC9" s="87"/>
      <c r="AD9" s="87"/>
      <c r="AE9" s="601"/>
      <c r="AF9" s="601"/>
      <c r="AG9" s="87"/>
      <c r="AH9" s="87"/>
      <c r="AI9" s="87"/>
      <c r="AJ9" s="87"/>
    </row>
    <row r="10" spans="1:36" x14ac:dyDescent="0.2">
      <c r="A10" s="600" t="s">
        <v>68</v>
      </c>
      <c r="B10" s="600"/>
      <c r="C10" s="2">
        <f>COUNT(C12:C70)</f>
        <v>40</v>
      </c>
      <c r="D10" s="88"/>
      <c r="E10" s="88"/>
      <c r="F10" s="88"/>
      <c r="G10" s="600" t="s">
        <v>68</v>
      </c>
      <c r="H10" s="600"/>
      <c r="I10" s="2">
        <f>COUNT(I12:I73)</f>
        <v>40</v>
      </c>
      <c r="J10" s="88"/>
      <c r="K10" s="88"/>
      <c r="L10" s="88"/>
      <c r="M10" s="600" t="s">
        <v>68</v>
      </c>
      <c r="N10" s="600"/>
      <c r="O10" s="2">
        <f>COUNT(O12:O72)</f>
        <v>40</v>
      </c>
      <c r="P10" s="88"/>
      <c r="Q10" s="88"/>
      <c r="R10" s="88"/>
      <c r="S10" s="600" t="s">
        <v>68</v>
      </c>
      <c r="T10" s="600"/>
      <c r="U10" s="2">
        <f>COUNT(U12:U71)</f>
        <v>40</v>
      </c>
      <c r="V10" s="88"/>
      <c r="W10" s="88"/>
      <c r="X10" s="88"/>
      <c r="Y10" s="600" t="s">
        <v>68</v>
      </c>
      <c r="Z10" s="600"/>
      <c r="AA10" s="2">
        <f>COUNT(AA12:AA86)</f>
        <v>40</v>
      </c>
      <c r="AB10" s="88"/>
      <c r="AC10" s="88"/>
      <c r="AD10" s="88"/>
      <c r="AE10" s="600" t="s">
        <v>68</v>
      </c>
      <c r="AF10" s="600"/>
      <c r="AG10" s="2">
        <f>COUNT(AG12:AG69)</f>
        <v>40</v>
      </c>
      <c r="AH10" s="88"/>
      <c r="AI10" s="88"/>
      <c r="AJ10" s="88"/>
    </row>
    <row r="11" spans="1:36" x14ac:dyDescent="0.2">
      <c r="A11" s="601"/>
      <c r="B11" s="601"/>
      <c r="C11" s="26"/>
      <c r="D11" s="88"/>
      <c r="E11" s="88"/>
      <c r="F11" s="88"/>
      <c r="G11" s="601"/>
      <c r="H11" s="601"/>
      <c r="I11" s="26"/>
      <c r="J11" s="88"/>
      <c r="K11" s="88"/>
      <c r="L11" s="88"/>
      <c r="M11" s="601"/>
      <c r="N11" s="601"/>
      <c r="O11" s="26"/>
      <c r="P11" s="88"/>
      <c r="Q11" s="88"/>
      <c r="R11" s="88"/>
      <c r="S11" s="601"/>
      <c r="T11" s="601"/>
      <c r="U11" s="26"/>
      <c r="V11" s="88"/>
      <c r="W11" s="88"/>
      <c r="X11" s="88"/>
      <c r="Y11" s="601"/>
      <c r="Z11" s="601"/>
      <c r="AA11" s="26"/>
      <c r="AB11" s="88"/>
      <c r="AC11" s="88"/>
      <c r="AD11" s="88"/>
      <c r="AE11" s="601"/>
      <c r="AF11" s="601"/>
      <c r="AG11" s="26"/>
      <c r="AH11" s="88"/>
      <c r="AI11" s="88"/>
      <c r="AJ11" s="88"/>
    </row>
    <row r="12" spans="1:36" ht="12.75" customHeight="1" x14ac:dyDescent="0.2">
      <c r="A12" s="625" t="s">
        <v>650</v>
      </c>
      <c r="B12" s="206" t="s">
        <v>2382</v>
      </c>
      <c r="C12" s="166">
        <v>300000</v>
      </c>
      <c r="D12" s="166">
        <v>400000</v>
      </c>
      <c r="E12" s="166" t="s">
        <v>635</v>
      </c>
      <c r="F12" s="261" t="s">
        <v>635</v>
      </c>
      <c r="G12" s="620" t="s">
        <v>650</v>
      </c>
      <c r="H12" s="206" t="s">
        <v>2663</v>
      </c>
      <c r="I12" s="166">
        <v>300000</v>
      </c>
      <c r="J12" s="166">
        <v>400000</v>
      </c>
      <c r="K12" s="166" t="s">
        <v>635</v>
      </c>
      <c r="L12" s="261" t="s">
        <v>635</v>
      </c>
      <c r="M12" s="620" t="s">
        <v>650</v>
      </c>
      <c r="N12" s="206" t="s">
        <v>2060</v>
      </c>
      <c r="O12" s="166">
        <v>100000</v>
      </c>
      <c r="P12" s="166" t="s">
        <v>635</v>
      </c>
      <c r="Q12" s="166" t="s">
        <v>635</v>
      </c>
      <c r="R12" s="261" t="s">
        <v>635</v>
      </c>
      <c r="S12" s="620" t="s">
        <v>650</v>
      </c>
      <c r="T12" s="206" t="s">
        <v>2909</v>
      </c>
      <c r="U12" s="166">
        <v>2800000</v>
      </c>
      <c r="V12" s="166">
        <v>2800000</v>
      </c>
      <c r="W12" s="166">
        <v>2800000</v>
      </c>
      <c r="X12" s="261">
        <v>2800000</v>
      </c>
      <c r="Y12" s="620" t="s">
        <v>650</v>
      </c>
      <c r="Z12" s="206" t="s">
        <v>2497</v>
      </c>
      <c r="AA12" s="166">
        <v>100000</v>
      </c>
      <c r="AB12" s="166" t="s">
        <v>635</v>
      </c>
      <c r="AC12" s="166" t="s">
        <v>635</v>
      </c>
      <c r="AD12" s="261" t="s">
        <v>635</v>
      </c>
      <c r="AE12" s="620" t="s">
        <v>650</v>
      </c>
      <c r="AF12" s="206" t="s">
        <v>3337</v>
      </c>
      <c r="AG12" s="166">
        <v>290000</v>
      </c>
      <c r="AH12" s="166">
        <v>290000</v>
      </c>
      <c r="AI12" s="166" t="s">
        <v>635</v>
      </c>
      <c r="AJ12" s="261" t="s">
        <v>635</v>
      </c>
    </row>
    <row r="13" spans="1:36" s="60" customFormat="1" x14ac:dyDescent="0.2">
      <c r="A13" s="623"/>
      <c r="B13" s="206" t="s">
        <v>2383</v>
      </c>
      <c r="C13" s="166">
        <v>400000</v>
      </c>
      <c r="D13" s="166" t="s">
        <v>635</v>
      </c>
      <c r="E13" s="166" t="s">
        <v>635</v>
      </c>
      <c r="F13" s="261" t="s">
        <v>635</v>
      </c>
      <c r="G13" s="618"/>
      <c r="H13" s="206" t="s">
        <v>3790</v>
      </c>
      <c r="I13" s="166">
        <v>200000</v>
      </c>
      <c r="J13" s="166">
        <v>300000</v>
      </c>
      <c r="K13" s="166">
        <v>400000</v>
      </c>
      <c r="L13" s="261" t="s">
        <v>635</v>
      </c>
      <c r="M13" s="618"/>
      <c r="N13" s="206" t="s">
        <v>2437</v>
      </c>
      <c r="O13" s="166">
        <v>475000</v>
      </c>
      <c r="P13" s="166" t="s">
        <v>635</v>
      </c>
      <c r="Q13" s="166" t="s">
        <v>635</v>
      </c>
      <c r="R13" s="261" t="s">
        <v>635</v>
      </c>
      <c r="S13" s="618"/>
      <c r="T13" s="206" t="s">
        <v>3805</v>
      </c>
      <c r="U13" s="166">
        <v>100000</v>
      </c>
      <c r="V13" s="166" t="s">
        <v>635</v>
      </c>
      <c r="W13" s="166" t="s">
        <v>635</v>
      </c>
      <c r="X13" s="261" t="s">
        <v>635</v>
      </c>
      <c r="Y13" s="618"/>
      <c r="Z13" s="206" t="s">
        <v>2499</v>
      </c>
      <c r="AA13" s="166">
        <v>515000</v>
      </c>
      <c r="AB13" s="166">
        <v>515000</v>
      </c>
      <c r="AC13" s="166" t="s">
        <v>635</v>
      </c>
      <c r="AD13" s="261" t="s">
        <v>635</v>
      </c>
      <c r="AE13" s="618"/>
      <c r="AF13" s="206" t="s">
        <v>2726</v>
      </c>
      <c r="AG13" s="166">
        <v>931000</v>
      </c>
      <c r="AH13" s="166">
        <v>931000</v>
      </c>
      <c r="AI13" s="166" t="s">
        <v>635</v>
      </c>
      <c r="AJ13" s="261" t="s">
        <v>635</v>
      </c>
    </row>
    <row r="14" spans="1:36" s="60" customFormat="1" x14ac:dyDescent="0.2">
      <c r="A14" s="623"/>
      <c r="B14" s="206" t="s">
        <v>2384</v>
      </c>
      <c r="C14" s="166">
        <v>400000</v>
      </c>
      <c r="D14" s="166" t="s">
        <v>635</v>
      </c>
      <c r="E14" s="166" t="s">
        <v>635</v>
      </c>
      <c r="F14" s="261" t="s">
        <v>635</v>
      </c>
      <c r="G14" s="618"/>
      <c r="H14" s="426" t="s">
        <v>4155</v>
      </c>
      <c r="I14" s="166">
        <v>200000</v>
      </c>
      <c r="J14" s="166"/>
      <c r="K14" s="261"/>
      <c r="L14" s="261"/>
      <c r="M14" s="618"/>
      <c r="N14" s="206" t="s">
        <v>2438</v>
      </c>
      <c r="O14" s="166">
        <v>300000</v>
      </c>
      <c r="P14" s="166">
        <v>400000</v>
      </c>
      <c r="Q14" s="166" t="s">
        <v>635</v>
      </c>
      <c r="R14" s="261" t="s">
        <v>635</v>
      </c>
      <c r="S14" s="618"/>
      <c r="T14" s="206" t="s">
        <v>2471</v>
      </c>
      <c r="U14" s="166">
        <v>200000</v>
      </c>
      <c r="V14" s="166">
        <v>300000</v>
      </c>
      <c r="W14" s="166">
        <v>400000</v>
      </c>
      <c r="X14" s="261" t="s">
        <v>635</v>
      </c>
      <c r="Y14" s="618"/>
      <c r="Z14" s="206" t="s">
        <v>2911</v>
      </c>
      <c r="AA14" s="166">
        <v>2800000</v>
      </c>
      <c r="AB14" s="166">
        <v>2800000</v>
      </c>
      <c r="AC14" s="166">
        <v>2800000</v>
      </c>
      <c r="AD14" s="261">
        <v>2800000</v>
      </c>
      <c r="AE14" s="618"/>
      <c r="AF14" s="206" t="s">
        <v>3832</v>
      </c>
      <c r="AG14" s="166">
        <v>200000</v>
      </c>
      <c r="AH14" s="166">
        <v>300000</v>
      </c>
      <c r="AI14" s="166">
        <v>400000</v>
      </c>
      <c r="AJ14" s="261" t="s">
        <v>635</v>
      </c>
    </row>
    <row r="15" spans="1:36" s="60" customFormat="1" x14ac:dyDescent="0.2">
      <c r="A15" s="623"/>
      <c r="B15" s="206" t="s">
        <v>2385</v>
      </c>
      <c r="C15" s="166">
        <v>300000</v>
      </c>
      <c r="D15" s="166">
        <v>400000</v>
      </c>
      <c r="E15" s="166" t="s">
        <v>635</v>
      </c>
      <c r="F15" s="261" t="s">
        <v>635</v>
      </c>
      <c r="G15" s="618"/>
      <c r="H15" s="206" t="s">
        <v>4092</v>
      </c>
      <c r="I15" s="166">
        <v>200000</v>
      </c>
      <c r="J15" s="166" t="s">
        <v>635</v>
      </c>
      <c r="K15" s="261"/>
      <c r="L15" s="261"/>
      <c r="M15" s="618"/>
      <c r="N15" s="206" t="s">
        <v>2439</v>
      </c>
      <c r="O15" s="166">
        <v>840000</v>
      </c>
      <c r="P15" s="166" t="s">
        <v>635</v>
      </c>
      <c r="Q15" s="166" t="s">
        <v>635</v>
      </c>
      <c r="R15" s="261" t="s">
        <v>635</v>
      </c>
      <c r="S15" s="618"/>
      <c r="T15" s="206" t="s">
        <v>2921</v>
      </c>
      <c r="U15" s="166">
        <v>2800000</v>
      </c>
      <c r="V15" s="166">
        <v>2800000</v>
      </c>
      <c r="W15" s="166">
        <v>2800000</v>
      </c>
      <c r="X15" s="261">
        <v>2800000</v>
      </c>
      <c r="Y15" s="618"/>
      <c r="Z15" s="206" t="s">
        <v>3815</v>
      </c>
      <c r="AA15" s="166">
        <v>200000</v>
      </c>
      <c r="AB15" s="166">
        <v>300000</v>
      </c>
      <c r="AC15" s="166">
        <v>400000</v>
      </c>
      <c r="AD15" s="261" t="s">
        <v>635</v>
      </c>
      <c r="AE15" s="618"/>
      <c r="AF15" s="206" t="s">
        <v>2522</v>
      </c>
      <c r="AG15" s="166">
        <v>300000</v>
      </c>
      <c r="AH15" s="166">
        <v>400000</v>
      </c>
      <c r="AI15" s="166" t="s">
        <v>635</v>
      </c>
      <c r="AJ15" s="261" t="s">
        <v>635</v>
      </c>
    </row>
    <row r="16" spans="1:36" s="60" customFormat="1" x14ac:dyDescent="0.2">
      <c r="A16" s="623"/>
      <c r="B16" s="206" t="s">
        <v>2386</v>
      </c>
      <c r="C16" s="166">
        <v>2800000</v>
      </c>
      <c r="D16" s="166">
        <v>2800000</v>
      </c>
      <c r="E16" s="166">
        <v>2800000</v>
      </c>
      <c r="F16" s="261" t="s">
        <v>635</v>
      </c>
      <c r="G16" s="618"/>
      <c r="H16" s="426" t="s">
        <v>4153</v>
      </c>
      <c r="I16" s="166">
        <v>200000</v>
      </c>
      <c r="J16" s="166"/>
      <c r="K16" s="261"/>
      <c r="L16" s="261"/>
      <c r="M16" s="618"/>
      <c r="N16" s="206" t="s">
        <v>3328</v>
      </c>
      <c r="O16" s="166">
        <v>4000000</v>
      </c>
      <c r="P16" s="166">
        <v>4000000</v>
      </c>
      <c r="Q16" s="166" t="s">
        <v>635</v>
      </c>
      <c r="R16" s="261" t="s">
        <v>635</v>
      </c>
      <c r="S16" s="618"/>
      <c r="T16" s="206" t="s">
        <v>1502</v>
      </c>
      <c r="U16" s="166">
        <v>100000</v>
      </c>
      <c r="V16" s="166" t="s">
        <v>635</v>
      </c>
      <c r="W16" s="166" t="s">
        <v>635</v>
      </c>
      <c r="X16" s="261" t="s">
        <v>635</v>
      </c>
      <c r="Y16" s="618"/>
      <c r="Z16" s="206" t="s">
        <v>3816</v>
      </c>
      <c r="AA16" s="166">
        <v>200000</v>
      </c>
      <c r="AB16" s="166">
        <v>300000</v>
      </c>
      <c r="AC16" s="166">
        <v>400000</v>
      </c>
      <c r="AD16" s="261" t="s">
        <v>635</v>
      </c>
      <c r="AE16" s="618"/>
      <c r="AF16" s="206" t="s">
        <v>2523</v>
      </c>
      <c r="AG16" s="166">
        <v>3335000</v>
      </c>
      <c r="AH16" s="166" t="s">
        <v>635</v>
      </c>
      <c r="AI16" s="166" t="s">
        <v>635</v>
      </c>
      <c r="AJ16" s="261" t="s">
        <v>635</v>
      </c>
    </row>
    <row r="17" spans="1:36" s="60" customFormat="1" x14ac:dyDescent="0.2">
      <c r="A17" s="623"/>
      <c r="B17" s="206" t="s">
        <v>3318</v>
      </c>
      <c r="C17" s="166">
        <v>1875000</v>
      </c>
      <c r="D17" s="166">
        <v>1875000</v>
      </c>
      <c r="E17" s="166">
        <v>1875000</v>
      </c>
      <c r="F17" s="261">
        <v>1875000</v>
      </c>
      <c r="G17" s="618"/>
      <c r="H17" s="206" t="s">
        <v>2416</v>
      </c>
      <c r="I17" s="166">
        <v>3100000</v>
      </c>
      <c r="J17" s="166" t="s">
        <v>635</v>
      </c>
      <c r="K17" s="166" t="s">
        <v>635</v>
      </c>
      <c r="L17" s="261" t="s">
        <v>635</v>
      </c>
      <c r="M17" s="618"/>
      <c r="N17" s="206" t="s">
        <v>2440</v>
      </c>
      <c r="O17" s="166">
        <v>400000</v>
      </c>
      <c r="P17" s="166" t="s">
        <v>635</v>
      </c>
      <c r="Q17" s="166" t="s">
        <v>635</v>
      </c>
      <c r="R17" s="261" t="s">
        <v>635</v>
      </c>
      <c r="S17" s="618"/>
      <c r="T17" s="206" t="s">
        <v>3806</v>
      </c>
      <c r="U17" s="166">
        <v>100000</v>
      </c>
      <c r="V17" s="166" t="s">
        <v>635</v>
      </c>
      <c r="W17" s="166" t="s">
        <v>635</v>
      </c>
      <c r="X17" s="261" t="s">
        <v>635</v>
      </c>
      <c r="Y17" s="618"/>
      <c r="Z17" s="206" t="s">
        <v>2502</v>
      </c>
      <c r="AA17" s="166">
        <v>400000</v>
      </c>
      <c r="AB17" s="166" t="s">
        <v>635</v>
      </c>
      <c r="AC17" s="166" t="s">
        <v>635</v>
      </c>
      <c r="AD17" s="261" t="s">
        <v>635</v>
      </c>
      <c r="AE17" s="618"/>
      <c r="AF17" s="206" t="s">
        <v>2525</v>
      </c>
      <c r="AG17" s="166">
        <v>1030000</v>
      </c>
      <c r="AH17" s="166">
        <v>1030000</v>
      </c>
      <c r="AI17" s="166" t="s">
        <v>635</v>
      </c>
      <c r="AJ17" s="261" t="s">
        <v>635</v>
      </c>
    </row>
    <row r="18" spans="1:36" s="60" customFormat="1" x14ac:dyDescent="0.2">
      <c r="A18" s="623"/>
      <c r="B18" s="206" t="s">
        <v>2387</v>
      </c>
      <c r="C18" s="166">
        <v>2800000</v>
      </c>
      <c r="D18" s="166" t="s">
        <v>635</v>
      </c>
      <c r="E18" s="166" t="s">
        <v>635</v>
      </c>
      <c r="F18" s="261" t="s">
        <v>635</v>
      </c>
      <c r="G18" s="618"/>
      <c r="H18" s="206" t="s">
        <v>3791</v>
      </c>
      <c r="I18" s="166">
        <v>200000</v>
      </c>
      <c r="J18" s="166">
        <v>300000</v>
      </c>
      <c r="K18" s="166">
        <v>400000</v>
      </c>
      <c r="L18" s="261" t="s">
        <v>635</v>
      </c>
      <c r="M18" s="618"/>
      <c r="N18" s="206" t="s">
        <v>2441</v>
      </c>
      <c r="O18" s="166">
        <v>600000</v>
      </c>
      <c r="P18" s="166" t="s">
        <v>635</v>
      </c>
      <c r="Q18" s="166" t="s">
        <v>635</v>
      </c>
      <c r="R18" s="261" t="s">
        <v>635</v>
      </c>
      <c r="S18" s="618"/>
      <c r="T18" s="206" t="s">
        <v>2475</v>
      </c>
      <c r="U18" s="166">
        <v>1050000</v>
      </c>
      <c r="V18" s="166">
        <v>1050000</v>
      </c>
      <c r="W18" s="166" t="s">
        <v>635</v>
      </c>
      <c r="X18" s="261" t="s">
        <v>635</v>
      </c>
      <c r="Y18" s="618"/>
      <c r="Z18" s="206" t="s">
        <v>3817</v>
      </c>
      <c r="AA18" s="166">
        <v>100000</v>
      </c>
      <c r="AB18" s="166" t="s">
        <v>635</v>
      </c>
      <c r="AC18" s="166" t="s">
        <v>635</v>
      </c>
      <c r="AD18" s="261" t="s">
        <v>635</v>
      </c>
      <c r="AE18" s="618"/>
      <c r="AF18" s="206" t="s">
        <v>2526</v>
      </c>
      <c r="AG18" s="166">
        <v>300000</v>
      </c>
      <c r="AH18" s="166">
        <v>400000</v>
      </c>
      <c r="AI18" s="166" t="s">
        <v>635</v>
      </c>
      <c r="AJ18" s="261" t="s">
        <v>635</v>
      </c>
    </row>
    <row r="19" spans="1:36" s="60" customFormat="1" x14ac:dyDescent="0.2">
      <c r="A19" s="623"/>
      <c r="B19" s="206" t="s">
        <v>2388</v>
      </c>
      <c r="C19" s="166">
        <v>200000</v>
      </c>
      <c r="D19" s="166">
        <v>300000</v>
      </c>
      <c r="E19" s="166">
        <v>400000</v>
      </c>
      <c r="F19" s="261" t="s">
        <v>635</v>
      </c>
      <c r="G19" s="618"/>
      <c r="H19" s="206" t="s">
        <v>2417</v>
      </c>
      <c r="I19" s="166">
        <v>4845000</v>
      </c>
      <c r="J19" s="166" t="s">
        <v>635</v>
      </c>
      <c r="K19" s="166" t="s">
        <v>635</v>
      </c>
      <c r="L19" s="261" t="s">
        <v>635</v>
      </c>
      <c r="M19" s="618"/>
      <c r="N19" s="206" t="s">
        <v>2442</v>
      </c>
      <c r="O19" s="166">
        <v>2500000</v>
      </c>
      <c r="P19" s="166">
        <v>2500000</v>
      </c>
      <c r="Q19" s="166">
        <v>2500000</v>
      </c>
      <c r="R19" s="261" t="s">
        <v>635</v>
      </c>
      <c r="S19" s="618"/>
      <c r="T19" s="206" t="s">
        <v>2476</v>
      </c>
      <c r="U19" s="166">
        <v>400000</v>
      </c>
      <c r="V19" s="166" t="s">
        <v>635</v>
      </c>
      <c r="W19" s="166" t="s">
        <v>635</v>
      </c>
      <c r="X19" s="261" t="s">
        <v>635</v>
      </c>
      <c r="Y19" s="618"/>
      <c r="Z19" s="206" t="s">
        <v>2503</v>
      </c>
      <c r="AA19" s="166">
        <v>1600000</v>
      </c>
      <c r="AB19" s="166">
        <v>1600000</v>
      </c>
      <c r="AC19" s="166" t="s">
        <v>635</v>
      </c>
      <c r="AD19" s="261" t="s">
        <v>635</v>
      </c>
      <c r="AE19" s="618"/>
      <c r="AF19" s="206" t="s">
        <v>2527</v>
      </c>
      <c r="AG19" s="166">
        <v>200000</v>
      </c>
      <c r="AH19" s="166">
        <v>300000</v>
      </c>
      <c r="AI19" s="166">
        <v>400000</v>
      </c>
      <c r="AJ19" s="261" t="s">
        <v>635</v>
      </c>
    </row>
    <row r="20" spans="1:36" s="60" customFormat="1" x14ac:dyDescent="0.2">
      <c r="A20" s="623"/>
      <c r="B20" s="426" t="s">
        <v>2883</v>
      </c>
      <c r="C20" s="166">
        <v>1080000</v>
      </c>
      <c r="D20" s="166" t="s">
        <v>635</v>
      </c>
      <c r="E20" s="166" t="s">
        <v>635</v>
      </c>
      <c r="F20" s="261" t="s">
        <v>635</v>
      </c>
      <c r="G20" s="618"/>
      <c r="H20" s="206" t="s">
        <v>3322</v>
      </c>
      <c r="I20" s="166">
        <v>600000</v>
      </c>
      <c r="J20" s="166" t="s">
        <v>635</v>
      </c>
      <c r="K20" s="166" t="s">
        <v>635</v>
      </c>
      <c r="L20" s="261" t="s">
        <v>635</v>
      </c>
      <c r="M20" s="618"/>
      <c r="N20" s="206" t="s">
        <v>2443</v>
      </c>
      <c r="O20" s="166">
        <v>5000000</v>
      </c>
      <c r="P20" s="166" t="s">
        <v>635</v>
      </c>
      <c r="Q20" s="166" t="s">
        <v>635</v>
      </c>
      <c r="R20" s="261" t="s">
        <v>635</v>
      </c>
      <c r="S20" s="618"/>
      <c r="T20" s="426" t="s">
        <v>4204</v>
      </c>
      <c r="U20" s="166">
        <v>200000</v>
      </c>
      <c r="V20" s="166"/>
      <c r="W20" s="261"/>
      <c r="X20" s="261"/>
      <c r="Y20" s="618"/>
      <c r="Z20" s="206" t="s">
        <v>2504</v>
      </c>
      <c r="AA20" s="166">
        <v>1200000</v>
      </c>
      <c r="AB20" s="166" t="s">
        <v>635</v>
      </c>
      <c r="AC20" s="166" t="s">
        <v>635</v>
      </c>
      <c r="AD20" s="261" t="s">
        <v>635</v>
      </c>
      <c r="AE20" s="618"/>
      <c r="AF20" s="206" t="s">
        <v>2528</v>
      </c>
      <c r="AG20" s="166">
        <v>400000</v>
      </c>
      <c r="AH20" s="166" t="s">
        <v>635</v>
      </c>
      <c r="AI20" s="166" t="s">
        <v>635</v>
      </c>
      <c r="AJ20" s="261" t="s">
        <v>635</v>
      </c>
    </row>
    <row r="21" spans="1:36" s="60" customFormat="1" x14ac:dyDescent="0.2">
      <c r="A21" s="623"/>
      <c r="B21" s="206" t="s">
        <v>2389</v>
      </c>
      <c r="C21" s="166">
        <v>300000</v>
      </c>
      <c r="D21" s="166">
        <v>400000</v>
      </c>
      <c r="E21" s="166" t="s">
        <v>635</v>
      </c>
      <c r="F21" s="261" t="s">
        <v>635</v>
      </c>
      <c r="G21" s="618"/>
      <c r="H21" s="206" t="s">
        <v>2418</v>
      </c>
      <c r="I21" s="166">
        <v>300000</v>
      </c>
      <c r="J21" s="166">
        <v>400000</v>
      </c>
      <c r="K21" s="166" t="s">
        <v>635</v>
      </c>
      <c r="L21" s="261" t="s">
        <v>635</v>
      </c>
      <c r="M21" s="618"/>
      <c r="N21" s="206" t="s">
        <v>3329</v>
      </c>
      <c r="O21" s="166">
        <v>2500000</v>
      </c>
      <c r="P21" s="166">
        <v>2500000</v>
      </c>
      <c r="Q21" s="166" t="s">
        <v>635</v>
      </c>
      <c r="R21" s="261" t="s">
        <v>635</v>
      </c>
      <c r="S21" s="618"/>
      <c r="T21" s="206" t="s">
        <v>2477</v>
      </c>
      <c r="U21" s="166">
        <v>300000</v>
      </c>
      <c r="V21" s="166">
        <v>400000</v>
      </c>
      <c r="W21" s="166" t="s">
        <v>635</v>
      </c>
      <c r="X21" s="261" t="s">
        <v>635</v>
      </c>
      <c r="Y21" s="618"/>
      <c r="Z21" s="206" t="s">
        <v>2505</v>
      </c>
      <c r="AA21" s="166">
        <v>1080000</v>
      </c>
      <c r="AB21" s="166" t="s">
        <v>635</v>
      </c>
      <c r="AC21" s="166" t="s">
        <v>635</v>
      </c>
      <c r="AD21" s="261" t="s">
        <v>635</v>
      </c>
      <c r="AE21" s="618"/>
      <c r="AF21" s="206" t="s">
        <v>2529</v>
      </c>
      <c r="AG21" s="166">
        <v>300000</v>
      </c>
      <c r="AH21" s="166">
        <v>400000</v>
      </c>
      <c r="AI21" s="166" t="s">
        <v>635</v>
      </c>
      <c r="AJ21" s="261" t="s">
        <v>635</v>
      </c>
    </row>
    <row r="22" spans="1:36" s="60" customFormat="1" ht="12.75" customHeight="1" x14ac:dyDescent="0.2">
      <c r="A22" s="623"/>
      <c r="B22" s="206" t="s">
        <v>2390</v>
      </c>
      <c r="C22" s="166">
        <v>2800000</v>
      </c>
      <c r="D22" s="166" t="s">
        <v>635</v>
      </c>
      <c r="E22" s="166" t="s">
        <v>635</v>
      </c>
      <c r="F22" s="261" t="s">
        <v>635</v>
      </c>
      <c r="G22" s="618"/>
      <c r="H22" s="206" t="s">
        <v>2309</v>
      </c>
      <c r="I22" s="166">
        <v>400000</v>
      </c>
      <c r="J22" s="166" t="s">
        <v>635</v>
      </c>
      <c r="K22" s="166" t="s">
        <v>635</v>
      </c>
      <c r="L22" s="261" t="s">
        <v>635</v>
      </c>
      <c r="M22" s="618"/>
      <c r="N22" s="206" t="s">
        <v>2444</v>
      </c>
      <c r="O22" s="166">
        <v>300000</v>
      </c>
      <c r="P22" s="166">
        <v>400000</v>
      </c>
      <c r="Q22" s="166" t="s">
        <v>635</v>
      </c>
      <c r="R22" s="261" t="s">
        <v>635</v>
      </c>
      <c r="S22" s="618"/>
      <c r="T22" s="206" t="s">
        <v>2478</v>
      </c>
      <c r="U22" s="166">
        <v>400000</v>
      </c>
      <c r="V22" s="166" t="s">
        <v>635</v>
      </c>
      <c r="W22" s="166" t="s">
        <v>635</v>
      </c>
      <c r="X22" s="261" t="s">
        <v>635</v>
      </c>
      <c r="Y22" s="618"/>
      <c r="Z22" s="206" t="s">
        <v>2315</v>
      </c>
      <c r="AA22" s="166">
        <v>785000</v>
      </c>
      <c r="AB22" s="166" t="s">
        <v>635</v>
      </c>
      <c r="AC22" s="166" t="s">
        <v>635</v>
      </c>
      <c r="AD22" s="261" t="s">
        <v>635</v>
      </c>
      <c r="AE22" s="618"/>
      <c r="AF22" s="206" t="s">
        <v>3338</v>
      </c>
      <c r="AG22" s="166">
        <v>425000</v>
      </c>
      <c r="AH22" s="166">
        <v>425000</v>
      </c>
      <c r="AI22" s="166">
        <v>425000</v>
      </c>
      <c r="AJ22" s="261" t="s">
        <v>635</v>
      </c>
    </row>
    <row r="23" spans="1:36" s="60" customFormat="1" ht="12.75" customHeight="1" x14ac:dyDescent="0.2">
      <c r="A23" s="623"/>
      <c r="B23" s="206" t="s">
        <v>2391</v>
      </c>
      <c r="C23" s="166">
        <v>1512000</v>
      </c>
      <c r="D23" s="166" t="s">
        <v>635</v>
      </c>
      <c r="E23" s="166" t="s">
        <v>635</v>
      </c>
      <c r="F23" s="261" t="s">
        <v>635</v>
      </c>
      <c r="G23" s="618"/>
      <c r="H23" s="206" t="s">
        <v>2420</v>
      </c>
      <c r="I23" s="166">
        <v>200000</v>
      </c>
      <c r="J23" s="166">
        <v>300000</v>
      </c>
      <c r="K23" s="166">
        <v>400000</v>
      </c>
      <c r="L23" s="261" t="s">
        <v>635</v>
      </c>
      <c r="M23" s="618"/>
      <c r="N23" s="206" t="s">
        <v>3800</v>
      </c>
      <c r="O23" s="166">
        <v>200000</v>
      </c>
      <c r="P23" s="166">
        <v>300000</v>
      </c>
      <c r="Q23" s="166">
        <v>400000</v>
      </c>
      <c r="R23" s="261" t="s">
        <v>635</v>
      </c>
      <c r="S23" s="618"/>
      <c r="T23" s="206" t="s">
        <v>3332</v>
      </c>
      <c r="U23" s="166">
        <v>300000</v>
      </c>
      <c r="V23" s="166">
        <v>300000</v>
      </c>
      <c r="W23" s="166" t="s">
        <v>635</v>
      </c>
      <c r="X23" s="261" t="s">
        <v>635</v>
      </c>
      <c r="Y23" s="618"/>
      <c r="Z23" s="206" t="s">
        <v>2557</v>
      </c>
      <c r="AA23" s="166">
        <v>4555000</v>
      </c>
      <c r="AB23" s="166" t="s">
        <v>635</v>
      </c>
      <c r="AC23" s="166" t="s">
        <v>635</v>
      </c>
      <c r="AD23" s="261" t="s">
        <v>635</v>
      </c>
      <c r="AE23" s="618"/>
      <c r="AF23" s="206" t="s">
        <v>3833</v>
      </c>
      <c r="AG23" s="166">
        <v>100000</v>
      </c>
      <c r="AH23" s="166" t="s">
        <v>635</v>
      </c>
      <c r="AI23" s="166" t="s">
        <v>635</v>
      </c>
      <c r="AJ23" s="261" t="s">
        <v>635</v>
      </c>
    </row>
    <row r="24" spans="1:36" s="60" customFormat="1" ht="12.75" customHeight="1" x14ac:dyDescent="0.2">
      <c r="A24" s="623"/>
      <c r="B24" s="206" t="s">
        <v>2392</v>
      </c>
      <c r="C24" s="166">
        <v>2800000</v>
      </c>
      <c r="D24" s="166">
        <v>2800000</v>
      </c>
      <c r="E24" s="166" t="s">
        <v>635</v>
      </c>
      <c r="F24" s="261" t="s">
        <v>635</v>
      </c>
      <c r="G24" s="618"/>
      <c r="H24" s="206" t="s">
        <v>1624</v>
      </c>
      <c r="I24" s="166">
        <v>100000</v>
      </c>
      <c r="J24" s="166" t="s">
        <v>635</v>
      </c>
      <c r="K24" s="166" t="s">
        <v>635</v>
      </c>
      <c r="L24" s="261" t="s">
        <v>635</v>
      </c>
      <c r="M24" s="618"/>
      <c r="N24" s="206" t="s">
        <v>2676</v>
      </c>
      <c r="O24" s="166">
        <v>750000</v>
      </c>
      <c r="P24" s="166">
        <v>750000</v>
      </c>
      <c r="Q24" s="166" t="s">
        <v>635</v>
      </c>
      <c r="R24" s="261" t="s">
        <v>635</v>
      </c>
      <c r="S24" s="618"/>
      <c r="T24" s="206" t="s">
        <v>3333</v>
      </c>
      <c r="U24" s="166">
        <v>250000</v>
      </c>
      <c r="V24" s="166">
        <v>250000</v>
      </c>
      <c r="W24" s="166" t="s">
        <v>635</v>
      </c>
      <c r="X24" s="261" t="s">
        <v>635</v>
      </c>
      <c r="Y24" s="618"/>
      <c r="Z24" s="206" t="s">
        <v>2506</v>
      </c>
      <c r="AA24" s="166">
        <v>1000000</v>
      </c>
      <c r="AB24" s="166">
        <v>1000000</v>
      </c>
      <c r="AC24" s="166" t="s">
        <v>635</v>
      </c>
      <c r="AD24" s="261" t="s">
        <v>635</v>
      </c>
      <c r="AE24" s="618"/>
      <c r="AF24" s="206" t="s">
        <v>3834</v>
      </c>
      <c r="AG24" s="166">
        <v>100000</v>
      </c>
      <c r="AH24" s="166" t="s">
        <v>635</v>
      </c>
      <c r="AI24" s="166" t="s">
        <v>635</v>
      </c>
      <c r="AJ24" s="261" t="s">
        <v>635</v>
      </c>
    </row>
    <row r="25" spans="1:36" s="60" customFormat="1" ht="12.75" customHeight="1" x14ac:dyDescent="0.2">
      <c r="A25" s="623"/>
      <c r="B25" s="206" t="s">
        <v>3781</v>
      </c>
      <c r="C25" s="166">
        <v>100000</v>
      </c>
      <c r="D25" s="166" t="s">
        <v>635</v>
      </c>
      <c r="E25" s="166" t="s">
        <v>635</v>
      </c>
      <c r="F25" s="261" t="s">
        <v>635</v>
      </c>
      <c r="G25" s="618"/>
      <c r="H25" s="206" t="s">
        <v>2422</v>
      </c>
      <c r="I25" s="166">
        <v>2800000</v>
      </c>
      <c r="J25" s="166">
        <v>2800000</v>
      </c>
      <c r="K25" s="166" t="s">
        <v>635</v>
      </c>
      <c r="L25" s="261" t="s">
        <v>635</v>
      </c>
      <c r="M25" s="618"/>
      <c r="N25" s="206" t="s">
        <v>2446</v>
      </c>
      <c r="O25" s="166">
        <v>475000</v>
      </c>
      <c r="P25" s="166">
        <v>475000</v>
      </c>
      <c r="Q25" s="166" t="s">
        <v>635</v>
      </c>
      <c r="R25" s="261" t="s">
        <v>635</v>
      </c>
      <c r="S25" s="618"/>
      <c r="T25" s="206" t="s">
        <v>4166</v>
      </c>
      <c r="U25" s="166">
        <v>200000</v>
      </c>
      <c r="V25" s="166"/>
      <c r="W25" s="261"/>
      <c r="X25" s="261"/>
      <c r="Y25" s="618"/>
      <c r="Z25" s="206" t="s">
        <v>2507</v>
      </c>
      <c r="AA25" s="166">
        <v>300000</v>
      </c>
      <c r="AB25" s="166">
        <v>400000</v>
      </c>
      <c r="AC25" s="166" t="s">
        <v>635</v>
      </c>
      <c r="AD25" s="261" t="s">
        <v>635</v>
      </c>
      <c r="AE25" s="618"/>
      <c r="AF25" s="206" t="s">
        <v>2530</v>
      </c>
      <c r="AG25" s="166">
        <v>1671000</v>
      </c>
      <c r="AH25" s="166">
        <v>1671000</v>
      </c>
      <c r="AI25" s="166" t="s">
        <v>635</v>
      </c>
      <c r="AJ25" s="261" t="s">
        <v>635</v>
      </c>
    </row>
    <row r="26" spans="1:36" s="60" customFormat="1" ht="12.75" customHeight="1" x14ac:dyDescent="0.2">
      <c r="A26" s="623"/>
      <c r="B26" s="206" t="s">
        <v>2394</v>
      </c>
      <c r="C26" s="166">
        <v>1080000</v>
      </c>
      <c r="D26" s="166" t="s">
        <v>635</v>
      </c>
      <c r="E26" s="166" t="s">
        <v>635</v>
      </c>
      <c r="F26" s="261" t="s">
        <v>635</v>
      </c>
      <c r="G26" s="618"/>
      <c r="H26" s="206" t="s">
        <v>3323</v>
      </c>
      <c r="I26" s="166">
        <v>300000</v>
      </c>
      <c r="J26" s="166">
        <v>300000</v>
      </c>
      <c r="K26" s="166" t="s">
        <v>635</v>
      </c>
      <c r="L26" s="261" t="s">
        <v>635</v>
      </c>
      <c r="M26" s="618"/>
      <c r="N26" s="206" t="s">
        <v>2447</v>
      </c>
      <c r="O26" s="166">
        <v>2800000</v>
      </c>
      <c r="P26" s="166">
        <v>2800000</v>
      </c>
      <c r="Q26" s="166" t="s">
        <v>635</v>
      </c>
      <c r="R26" s="261" t="s">
        <v>635</v>
      </c>
      <c r="S26" s="618"/>
      <c r="T26" s="206" t="s">
        <v>4083</v>
      </c>
      <c r="U26" s="166">
        <v>200000</v>
      </c>
      <c r="V26" s="166" t="s">
        <v>635</v>
      </c>
      <c r="W26" s="261" t="s">
        <v>635</v>
      </c>
      <c r="X26" s="261" t="s">
        <v>635</v>
      </c>
      <c r="Y26" s="618"/>
      <c r="Z26" s="206" t="s">
        <v>3818</v>
      </c>
      <c r="AA26" s="166">
        <v>200000</v>
      </c>
      <c r="AB26" s="166">
        <v>300000</v>
      </c>
      <c r="AC26" s="166">
        <v>400000</v>
      </c>
      <c r="AD26" s="261" t="s">
        <v>635</v>
      </c>
      <c r="AE26" s="618"/>
      <c r="AF26" s="206" t="s">
        <v>2531</v>
      </c>
      <c r="AG26" s="166">
        <v>865851</v>
      </c>
      <c r="AH26" s="166" t="s">
        <v>635</v>
      </c>
      <c r="AI26" s="166" t="s">
        <v>635</v>
      </c>
      <c r="AJ26" s="261" t="s">
        <v>635</v>
      </c>
    </row>
    <row r="27" spans="1:36" s="60" customFormat="1" ht="12.75" customHeight="1" x14ac:dyDescent="0.2">
      <c r="A27" s="623"/>
      <c r="B27" s="206" t="s">
        <v>2395</v>
      </c>
      <c r="C27" s="166">
        <v>200000</v>
      </c>
      <c r="D27" s="166">
        <v>300000</v>
      </c>
      <c r="E27" s="166">
        <v>400000</v>
      </c>
      <c r="F27" s="261" t="s">
        <v>635</v>
      </c>
      <c r="G27" s="618"/>
      <c r="H27" s="206" t="s">
        <v>4120</v>
      </c>
      <c r="I27" s="166">
        <v>200000</v>
      </c>
      <c r="J27" s="166"/>
      <c r="K27" s="261"/>
      <c r="L27" s="261"/>
      <c r="M27" s="618"/>
      <c r="N27" s="206" t="s">
        <v>2448</v>
      </c>
      <c r="O27" s="166">
        <v>400000</v>
      </c>
      <c r="P27" s="166">
        <v>400000</v>
      </c>
      <c r="Q27" s="166" t="s">
        <v>635</v>
      </c>
      <c r="R27" s="261" t="s">
        <v>635</v>
      </c>
      <c r="S27" s="618"/>
      <c r="T27" s="206" t="s">
        <v>2479</v>
      </c>
      <c r="U27" s="166">
        <v>200000</v>
      </c>
      <c r="V27" s="166">
        <v>300000</v>
      </c>
      <c r="W27" s="166">
        <v>400000</v>
      </c>
      <c r="X27" s="261" t="s">
        <v>635</v>
      </c>
      <c r="Y27" s="618"/>
      <c r="Z27" s="206" t="s">
        <v>2681</v>
      </c>
      <c r="AA27" s="166">
        <v>300000</v>
      </c>
      <c r="AB27" s="166">
        <v>400000</v>
      </c>
      <c r="AC27" s="166" t="s">
        <v>635</v>
      </c>
      <c r="AD27" s="261" t="s">
        <v>635</v>
      </c>
      <c r="AE27" s="618"/>
      <c r="AF27" s="206" t="s">
        <v>2533</v>
      </c>
      <c r="AG27" s="166">
        <v>300000</v>
      </c>
      <c r="AH27" s="166">
        <v>400000</v>
      </c>
      <c r="AI27" s="166" t="s">
        <v>635</v>
      </c>
      <c r="AJ27" s="261" t="s">
        <v>635</v>
      </c>
    </row>
    <row r="28" spans="1:36" s="60" customFormat="1" ht="12.75" customHeight="1" x14ac:dyDescent="0.2">
      <c r="A28" s="623"/>
      <c r="B28" s="206" t="s">
        <v>2396</v>
      </c>
      <c r="C28" s="166">
        <v>1200000</v>
      </c>
      <c r="D28" s="166" t="s">
        <v>635</v>
      </c>
      <c r="E28" s="166" t="s">
        <v>635</v>
      </c>
      <c r="F28" s="261" t="s">
        <v>635</v>
      </c>
      <c r="G28" s="618"/>
      <c r="H28" s="206" t="s">
        <v>3792</v>
      </c>
      <c r="I28" s="166">
        <v>200000</v>
      </c>
      <c r="J28" s="166">
        <v>300000</v>
      </c>
      <c r="K28" s="166">
        <v>400000</v>
      </c>
      <c r="L28" s="261" t="s">
        <v>635</v>
      </c>
      <c r="M28" s="619"/>
      <c r="N28" s="206" t="s">
        <v>2450</v>
      </c>
      <c r="O28" s="166">
        <v>400000</v>
      </c>
      <c r="P28" s="166" t="s">
        <v>635</v>
      </c>
      <c r="Q28" s="166" t="s">
        <v>635</v>
      </c>
      <c r="R28" s="261" t="s">
        <v>635</v>
      </c>
      <c r="S28" s="618"/>
      <c r="T28" s="206" t="s">
        <v>3807</v>
      </c>
      <c r="U28" s="166">
        <v>100000</v>
      </c>
      <c r="V28" s="166" t="s">
        <v>635</v>
      </c>
      <c r="W28" s="166" t="s">
        <v>635</v>
      </c>
      <c r="X28" s="261" t="s">
        <v>635</v>
      </c>
      <c r="Y28" s="618"/>
      <c r="Z28" s="206" t="s">
        <v>2508</v>
      </c>
      <c r="AA28" s="166">
        <v>2000000</v>
      </c>
      <c r="AB28" s="166">
        <v>2000000</v>
      </c>
      <c r="AC28" s="166" t="s">
        <v>635</v>
      </c>
      <c r="AD28" s="261" t="s">
        <v>635</v>
      </c>
      <c r="AE28" s="618"/>
      <c r="AF28" s="206" t="s">
        <v>3339</v>
      </c>
      <c r="AG28" s="166">
        <v>841266</v>
      </c>
      <c r="AH28" s="166">
        <v>841266</v>
      </c>
      <c r="AI28" s="166">
        <v>841266</v>
      </c>
      <c r="AJ28" s="261" t="s">
        <v>635</v>
      </c>
    </row>
    <row r="29" spans="1:36" s="60" customFormat="1" ht="12.75" customHeight="1" x14ac:dyDescent="0.2">
      <c r="A29" s="623"/>
      <c r="B29" s="206" t="s">
        <v>2397</v>
      </c>
      <c r="C29" s="166">
        <v>2800000</v>
      </c>
      <c r="D29" s="166">
        <v>2800000</v>
      </c>
      <c r="E29" s="166" t="s">
        <v>635</v>
      </c>
      <c r="F29" s="261" t="s">
        <v>635</v>
      </c>
      <c r="G29" s="618"/>
      <c r="H29" s="206" t="s">
        <v>3793</v>
      </c>
      <c r="I29" s="166">
        <v>200000</v>
      </c>
      <c r="J29" s="166">
        <v>300000</v>
      </c>
      <c r="K29" s="166">
        <v>400000</v>
      </c>
      <c r="L29" s="261" t="s">
        <v>635</v>
      </c>
      <c r="M29" s="621" t="s">
        <v>651</v>
      </c>
      <c r="N29" s="206" t="s">
        <v>2451</v>
      </c>
      <c r="O29" s="166">
        <v>100000</v>
      </c>
      <c r="P29" s="166" t="s">
        <v>635</v>
      </c>
      <c r="Q29" s="166" t="s">
        <v>635</v>
      </c>
      <c r="R29" s="261" t="s">
        <v>635</v>
      </c>
      <c r="S29" s="618"/>
      <c r="T29" s="206" t="s">
        <v>2480</v>
      </c>
      <c r="U29" s="166">
        <v>2800000</v>
      </c>
      <c r="V29" s="166">
        <v>2800000</v>
      </c>
      <c r="W29" s="166">
        <v>2800000</v>
      </c>
      <c r="X29" s="261" t="s">
        <v>635</v>
      </c>
      <c r="Y29" s="618"/>
      <c r="Z29" s="206" t="s">
        <v>2682</v>
      </c>
      <c r="AA29" s="166">
        <v>5775000</v>
      </c>
      <c r="AB29" s="166">
        <v>5775000</v>
      </c>
      <c r="AC29" s="166">
        <v>5775000</v>
      </c>
      <c r="AD29" s="261" t="s">
        <v>635</v>
      </c>
      <c r="AE29" s="618"/>
      <c r="AF29" s="206" t="s">
        <v>3340</v>
      </c>
      <c r="AG29" s="166">
        <v>675000</v>
      </c>
      <c r="AH29" s="166">
        <v>675000</v>
      </c>
      <c r="AI29" s="166">
        <v>675000</v>
      </c>
      <c r="AJ29" s="261" t="s">
        <v>635</v>
      </c>
    </row>
    <row r="30" spans="1:36" s="60" customFormat="1" ht="12.75" customHeight="1" x14ac:dyDescent="0.2">
      <c r="A30" s="623"/>
      <c r="B30" s="206" t="s">
        <v>2398</v>
      </c>
      <c r="C30" s="166">
        <v>200000</v>
      </c>
      <c r="D30" s="166">
        <v>300000</v>
      </c>
      <c r="E30" s="166">
        <v>400000</v>
      </c>
      <c r="F30" s="261" t="s">
        <v>635</v>
      </c>
      <c r="G30" s="618"/>
      <c r="H30" s="206" t="s">
        <v>2424</v>
      </c>
      <c r="I30" s="166">
        <v>400000</v>
      </c>
      <c r="J30" s="166" t="s">
        <v>635</v>
      </c>
      <c r="K30" s="166" t="s">
        <v>635</v>
      </c>
      <c r="L30" s="261" t="s">
        <v>635</v>
      </c>
      <c r="M30" s="618"/>
      <c r="N30" s="206" t="s">
        <v>2910</v>
      </c>
      <c r="O30" s="166">
        <v>2800000</v>
      </c>
      <c r="P30" s="166">
        <v>2800000</v>
      </c>
      <c r="Q30" s="166">
        <v>2800000</v>
      </c>
      <c r="R30" s="261">
        <v>2800000</v>
      </c>
      <c r="S30" s="618"/>
      <c r="T30" s="206" t="s">
        <v>2738</v>
      </c>
      <c r="U30" s="166">
        <v>200000</v>
      </c>
      <c r="V30" s="166">
        <v>300000</v>
      </c>
      <c r="W30" s="166">
        <v>400000</v>
      </c>
      <c r="X30" s="261" t="s">
        <v>635</v>
      </c>
      <c r="Y30" s="618"/>
      <c r="Z30" s="206" t="s">
        <v>2683</v>
      </c>
      <c r="AA30" s="166">
        <v>760000</v>
      </c>
      <c r="AB30" s="166" t="s">
        <v>635</v>
      </c>
      <c r="AC30" s="166" t="s">
        <v>635</v>
      </c>
      <c r="AD30" s="261" t="s">
        <v>635</v>
      </c>
      <c r="AE30" s="618"/>
      <c r="AF30" s="206" t="s">
        <v>2534</v>
      </c>
      <c r="AG30" s="166">
        <v>200000</v>
      </c>
      <c r="AH30" s="166">
        <v>300000</v>
      </c>
      <c r="AI30" s="166">
        <v>400000</v>
      </c>
      <c r="AJ30" s="261" t="s">
        <v>635</v>
      </c>
    </row>
    <row r="31" spans="1:36" s="60" customFormat="1" ht="12.75" customHeight="1" x14ac:dyDescent="0.2">
      <c r="A31" s="623"/>
      <c r="B31" s="206" t="s">
        <v>2399</v>
      </c>
      <c r="C31" s="166">
        <v>400000</v>
      </c>
      <c r="D31" s="166" t="s">
        <v>635</v>
      </c>
      <c r="E31" s="166" t="s">
        <v>635</v>
      </c>
      <c r="F31" s="261" t="s">
        <v>635</v>
      </c>
      <c r="G31" s="618"/>
      <c r="H31" s="206" t="s">
        <v>3794</v>
      </c>
      <c r="I31" s="166">
        <v>200000</v>
      </c>
      <c r="J31" s="166">
        <v>300000</v>
      </c>
      <c r="K31" s="166">
        <v>400000</v>
      </c>
      <c r="L31" s="261" t="s">
        <v>635</v>
      </c>
      <c r="M31" s="618"/>
      <c r="N31" s="206" t="s">
        <v>2452</v>
      </c>
      <c r="O31" s="166">
        <v>300000</v>
      </c>
      <c r="P31" s="166">
        <v>400000</v>
      </c>
      <c r="Q31" s="166" t="s">
        <v>635</v>
      </c>
      <c r="R31" s="261" t="s">
        <v>635</v>
      </c>
      <c r="S31" s="619"/>
      <c r="T31" s="206" t="s">
        <v>4050</v>
      </c>
      <c r="U31" s="192">
        <v>300000</v>
      </c>
      <c r="V31" s="166">
        <v>300000</v>
      </c>
      <c r="W31" s="261" t="s">
        <v>635</v>
      </c>
      <c r="X31" s="261" t="s">
        <v>635</v>
      </c>
      <c r="Y31" s="619"/>
      <c r="Z31" s="206" t="s">
        <v>3819</v>
      </c>
      <c r="AA31" s="166">
        <v>200000</v>
      </c>
      <c r="AB31" s="166">
        <v>300000</v>
      </c>
      <c r="AC31" s="166">
        <v>400000</v>
      </c>
      <c r="AD31" s="261" t="s">
        <v>635</v>
      </c>
      <c r="AE31" s="618"/>
      <c r="AF31" s="206" t="s">
        <v>3835</v>
      </c>
      <c r="AG31" s="166">
        <v>100000</v>
      </c>
      <c r="AH31" s="166" t="s">
        <v>635</v>
      </c>
      <c r="AI31" s="166" t="s">
        <v>635</v>
      </c>
      <c r="AJ31" s="261" t="s">
        <v>635</v>
      </c>
    </row>
    <row r="32" spans="1:36" s="60" customFormat="1" ht="12.75" customHeight="1" x14ac:dyDescent="0.2">
      <c r="A32" s="624"/>
      <c r="B32" s="206" t="s">
        <v>3782</v>
      </c>
      <c r="C32" s="166">
        <v>100000</v>
      </c>
      <c r="D32" s="166" t="s">
        <v>635</v>
      </c>
      <c r="E32" s="166" t="s">
        <v>635</v>
      </c>
      <c r="F32" s="261" t="s">
        <v>635</v>
      </c>
      <c r="G32" s="619"/>
      <c r="H32" s="206" t="s">
        <v>3795</v>
      </c>
      <c r="I32" s="166">
        <v>100000</v>
      </c>
      <c r="J32" s="166" t="s">
        <v>635</v>
      </c>
      <c r="K32" s="166" t="s">
        <v>635</v>
      </c>
      <c r="L32" s="261" t="s">
        <v>635</v>
      </c>
      <c r="M32" s="618"/>
      <c r="N32" s="206" t="s">
        <v>3330</v>
      </c>
      <c r="O32" s="166">
        <v>1200000</v>
      </c>
      <c r="P32" s="166">
        <v>1200000</v>
      </c>
      <c r="Q32" s="166" t="s">
        <v>635</v>
      </c>
      <c r="R32" s="261" t="s">
        <v>635</v>
      </c>
      <c r="S32" s="621" t="s">
        <v>651</v>
      </c>
      <c r="T32" s="206" t="s">
        <v>2482</v>
      </c>
      <c r="U32" s="166">
        <v>3400000</v>
      </c>
      <c r="V32" s="166">
        <v>3400000</v>
      </c>
      <c r="W32" s="166">
        <v>3400000</v>
      </c>
      <c r="X32" s="261">
        <v>3400000</v>
      </c>
      <c r="Y32" s="621" t="s">
        <v>651</v>
      </c>
      <c r="Z32" s="206" t="s">
        <v>2509</v>
      </c>
      <c r="AA32" s="166">
        <v>2800000</v>
      </c>
      <c r="AB32" s="166" t="s">
        <v>635</v>
      </c>
      <c r="AC32" s="166" t="s">
        <v>635</v>
      </c>
      <c r="AD32" s="261" t="s">
        <v>635</v>
      </c>
      <c r="AE32" s="618"/>
      <c r="AF32" s="206" t="s">
        <v>3341</v>
      </c>
      <c r="AG32" s="166">
        <v>890000</v>
      </c>
      <c r="AH32" s="166" t="s">
        <v>635</v>
      </c>
      <c r="AI32" s="166" t="s">
        <v>635</v>
      </c>
      <c r="AJ32" s="261" t="s">
        <v>635</v>
      </c>
    </row>
    <row r="33" spans="1:36" s="60" customFormat="1" ht="12.75" customHeight="1" x14ac:dyDescent="0.2">
      <c r="A33" s="622" t="s">
        <v>651</v>
      </c>
      <c r="B33" s="206" t="s">
        <v>2400</v>
      </c>
      <c r="C33" s="166">
        <v>5300000</v>
      </c>
      <c r="D33" s="166" t="s">
        <v>635</v>
      </c>
      <c r="E33" s="166" t="s">
        <v>635</v>
      </c>
      <c r="F33" s="261" t="s">
        <v>635</v>
      </c>
      <c r="G33" s="621" t="s">
        <v>651</v>
      </c>
      <c r="H33" s="206" t="s">
        <v>2426</v>
      </c>
      <c r="I33" s="166">
        <v>3300000</v>
      </c>
      <c r="J33" s="166" t="s">
        <v>635</v>
      </c>
      <c r="K33" s="166" t="s">
        <v>635</v>
      </c>
      <c r="L33" s="261" t="s">
        <v>635</v>
      </c>
      <c r="M33" s="618"/>
      <c r="N33" s="206" t="s">
        <v>2453</v>
      </c>
      <c r="O33" s="166">
        <v>3093750</v>
      </c>
      <c r="P33" s="166" t="s">
        <v>635</v>
      </c>
      <c r="Q33" s="166" t="s">
        <v>635</v>
      </c>
      <c r="R33" s="261" t="s">
        <v>635</v>
      </c>
      <c r="S33" s="618"/>
      <c r="T33" s="206" t="s">
        <v>3808</v>
      </c>
      <c r="U33" s="166">
        <v>100000</v>
      </c>
      <c r="V33" s="166" t="s">
        <v>635</v>
      </c>
      <c r="W33" s="166" t="s">
        <v>635</v>
      </c>
      <c r="X33" s="261" t="s">
        <v>635</v>
      </c>
      <c r="Y33" s="618"/>
      <c r="Z33" s="206" t="s">
        <v>3336</v>
      </c>
      <c r="AA33" s="166">
        <v>5000000</v>
      </c>
      <c r="AB33" s="166" t="s">
        <v>635</v>
      </c>
      <c r="AC33" s="166" t="s">
        <v>635</v>
      </c>
      <c r="AD33" s="261" t="s">
        <v>635</v>
      </c>
      <c r="AE33" s="619"/>
      <c r="AF33" s="206" t="s">
        <v>2097</v>
      </c>
      <c r="AG33" s="166">
        <v>100000</v>
      </c>
      <c r="AH33" s="166" t="s">
        <v>635</v>
      </c>
      <c r="AI33" s="166" t="s">
        <v>635</v>
      </c>
      <c r="AJ33" s="261" t="s">
        <v>635</v>
      </c>
    </row>
    <row r="34" spans="1:36" s="60" customFormat="1" ht="12.75" customHeight="1" x14ac:dyDescent="0.2">
      <c r="A34" s="623"/>
      <c r="B34" s="206" t="s">
        <v>2401</v>
      </c>
      <c r="C34" s="166">
        <v>300000</v>
      </c>
      <c r="D34" s="166">
        <v>400000</v>
      </c>
      <c r="E34" s="166" t="s">
        <v>635</v>
      </c>
      <c r="F34" s="261" t="s">
        <v>635</v>
      </c>
      <c r="G34" s="618"/>
      <c r="H34" s="206" t="s">
        <v>2427</v>
      </c>
      <c r="I34" s="166">
        <v>300000</v>
      </c>
      <c r="J34" s="166">
        <v>400000</v>
      </c>
      <c r="K34" s="166" t="s">
        <v>635</v>
      </c>
      <c r="L34" s="261" t="s">
        <v>635</v>
      </c>
      <c r="M34" s="618"/>
      <c r="N34" s="206" t="s">
        <v>2320</v>
      </c>
      <c r="O34" s="166">
        <v>600000</v>
      </c>
      <c r="P34" s="166" t="s">
        <v>635</v>
      </c>
      <c r="Q34" s="166" t="s">
        <v>635</v>
      </c>
      <c r="R34" s="261" t="s">
        <v>635</v>
      </c>
      <c r="S34" s="618"/>
      <c r="T34" s="206" t="s">
        <v>2483</v>
      </c>
      <c r="U34" s="166">
        <v>3100000</v>
      </c>
      <c r="V34" s="166">
        <v>3100000</v>
      </c>
      <c r="W34" s="166">
        <v>3100000</v>
      </c>
      <c r="X34" s="261" t="s">
        <v>635</v>
      </c>
      <c r="Y34" s="618"/>
      <c r="Z34" s="206" t="s">
        <v>3820</v>
      </c>
      <c r="AA34" s="166">
        <v>200000</v>
      </c>
      <c r="AB34" s="166">
        <v>300000</v>
      </c>
      <c r="AC34" s="166">
        <v>400000</v>
      </c>
      <c r="AD34" s="261" t="s">
        <v>635</v>
      </c>
      <c r="AE34" s="627" t="s">
        <v>651</v>
      </c>
      <c r="AF34" s="206" t="s">
        <v>2535</v>
      </c>
      <c r="AG34" s="166">
        <v>2500000</v>
      </c>
      <c r="AH34" s="166" t="s">
        <v>635</v>
      </c>
      <c r="AI34" s="166" t="s">
        <v>635</v>
      </c>
      <c r="AJ34" s="261" t="s">
        <v>635</v>
      </c>
    </row>
    <row r="35" spans="1:36" s="60" customFormat="1" ht="12.75" customHeight="1" x14ac:dyDescent="0.2">
      <c r="A35" s="623"/>
      <c r="B35" s="206" t="s">
        <v>3319</v>
      </c>
      <c r="C35" s="166">
        <v>7500000</v>
      </c>
      <c r="D35" s="166" t="s">
        <v>635</v>
      </c>
      <c r="E35" s="166" t="s">
        <v>635</v>
      </c>
      <c r="F35" s="261" t="s">
        <v>635</v>
      </c>
      <c r="G35" s="618"/>
      <c r="H35" s="206" t="s">
        <v>2428</v>
      </c>
      <c r="I35" s="166">
        <v>3400000</v>
      </c>
      <c r="J35" s="166" t="s">
        <v>635</v>
      </c>
      <c r="K35" s="166" t="s">
        <v>635</v>
      </c>
      <c r="L35" s="261" t="s">
        <v>635</v>
      </c>
      <c r="M35" s="618"/>
      <c r="N35" s="206" t="s">
        <v>3331</v>
      </c>
      <c r="O35" s="166">
        <v>710000</v>
      </c>
      <c r="P35" s="166">
        <v>710000</v>
      </c>
      <c r="Q35" s="166" t="s">
        <v>635</v>
      </c>
      <c r="R35" s="261" t="s">
        <v>635</v>
      </c>
      <c r="S35" s="618"/>
      <c r="T35" s="206" t="s">
        <v>2484</v>
      </c>
      <c r="U35" s="166">
        <v>3900000</v>
      </c>
      <c r="V35" s="166">
        <v>3900000</v>
      </c>
      <c r="W35" s="166">
        <v>3900000</v>
      </c>
      <c r="X35" s="261">
        <v>3900000</v>
      </c>
      <c r="Y35" s="618"/>
      <c r="Z35" s="206" t="s">
        <v>3821</v>
      </c>
      <c r="AA35" s="166">
        <v>200000</v>
      </c>
      <c r="AB35" s="166">
        <v>300000</v>
      </c>
      <c r="AC35" s="166">
        <v>400000</v>
      </c>
      <c r="AD35" s="261" t="s">
        <v>635</v>
      </c>
      <c r="AE35" s="618"/>
      <c r="AF35" s="206" t="s">
        <v>3342</v>
      </c>
      <c r="AG35" s="166">
        <v>410000</v>
      </c>
      <c r="AH35" s="166" t="s">
        <v>635</v>
      </c>
      <c r="AI35" s="166" t="s">
        <v>635</v>
      </c>
      <c r="AJ35" s="261" t="s">
        <v>635</v>
      </c>
    </row>
    <row r="36" spans="1:36" s="60" customFormat="1" ht="12.75" customHeight="1" x14ac:dyDescent="0.2">
      <c r="A36" s="623"/>
      <c r="B36" s="206" t="s">
        <v>3320</v>
      </c>
      <c r="C36" s="166">
        <v>375000</v>
      </c>
      <c r="D36" s="166">
        <v>375000</v>
      </c>
      <c r="E36" s="166" t="s">
        <v>635</v>
      </c>
      <c r="F36" s="261" t="s">
        <v>635</v>
      </c>
      <c r="G36" s="618"/>
      <c r="H36" s="576" t="s">
        <v>976</v>
      </c>
      <c r="I36" s="230">
        <v>100000</v>
      </c>
      <c r="J36" s="230" t="s">
        <v>635</v>
      </c>
      <c r="K36" s="230" t="s">
        <v>635</v>
      </c>
      <c r="L36" s="230" t="s">
        <v>635</v>
      </c>
      <c r="M36" s="618"/>
      <c r="N36" s="206" t="s">
        <v>2455</v>
      </c>
      <c r="O36" s="166">
        <v>4863000</v>
      </c>
      <c r="P36" s="166">
        <v>4863000</v>
      </c>
      <c r="Q36" s="166" t="s">
        <v>635</v>
      </c>
      <c r="R36" s="261" t="s">
        <v>635</v>
      </c>
      <c r="S36" s="618"/>
      <c r="T36" s="206" t="s">
        <v>2485</v>
      </c>
      <c r="U36" s="166">
        <v>840000</v>
      </c>
      <c r="V36" s="166" t="s">
        <v>635</v>
      </c>
      <c r="W36" s="166" t="s">
        <v>635</v>
      </c>
      <c r="X36" s="261" t="s">
        <v>635</v>
      </c>
      <c r="Y36" s="618"/>
      <c r="Z36" s="206" t="s">
        <v>2510</v>
      </c>
      <c r="AA36" s="166">
        <v>400000</v>
      </c>
      <c r="AB36" s="166" t="s">
        <v>635</v>
      </c>
      <c r="AC36" s="166" t="s">
        <v>635</v>
      </c>
      <c r="AD36" s="261" t="s">
        <v>635</v>
      </c>
      <c r="AE36" s="618"/>
      <c r="AF36" s="206" t="s">
        <v>2744</v>
      </c>
      <c r="AG36" s="166">
        <v>1680000</v>
      </c>
      <c r="AH36" s="166" t="s">
        <v>635</v>
      </c>
      <c r="AI36" s="166" t="s">
        <v>635</v>
      </c>
      <c r="AJ36" s="261" t="s">
        <v>635</v>
      </c>
    </row>
    <row r="37" spans="1:36" s="60" customFormat="1" ht="12.75" customHeight="1" x14ac:dyDescent="0.2">
      <c r="A37" s="623"/>
      <c r="B37" s="206" t="s">
        <v>2402</v>
      </c>
      <c r="C37" s="166">
        <v>1875000</v>
      </c>
      <c r="D37" s="166">
        <v>1875000</v>
      </c>
      <c r="E37" s="166" t="s">
        <v>635</v>
      </c>
      <c r="F37" s="261" t="s">
        <v>635</v>
      </c>
      <c r="G37" s="618"/>
      <c r="H37" s="206" t="s">
        <v>3796</v>
      </c>
      <c r="I37" s="166">
        <v>200000</v>
      </c>
      <c r="J37" s="166">
        <v>300000</v>
      </c>
      <c r="K37" s="166">
        <v>400000</v>
      </c>
      <c r="L37" s="261" t="s">
        <v>635</v>
      </c>
      <c r="M37" s="618"/>
      <c r="N37" s="206" t="s">
        <v>2456</v>
      </c>
      <c r="O37" s="166">
        <v>100000</v>
      </c>
      <c r="P37" s="166" t="s">
        <v>635</v>
      </c>
      <c r="Q37" s="166" t="s">
        <v>635</v>
      </c>
      <c r="R37" s="261" t="s">
        <v>635</v>
      </c>
      <c r="S37" s="618"/>
      <c r="T37" s="206" t="s">
        <v>2486</v>
      </c>
      <c r="U37" s="166">
        <v>1100000</v>
      </c>
      <c r="V37" s="166" t="s">
        <v>635</v>
      </c>
      <c r="W37" s="166" t="s">
        <v>635</v>
      </c>
      <c r="X37" s="261" t="s">
        <v>635</v>
      </c>
      <c r="Y37" s="618"/>
      <c r="Z37" s="206" t="s">
        <v>2511</v>
      </c>
      <c r="AA37" s="166">
        <v>2800000</v>
      </c>
      <c r="AB37" s="166">
        <v>2800000</v>
      </c>
      <c r="AC37" s="166">
        <v>2800000</v>
      </c>
      <c r="AD37" s="261">
        <v>2800000</v>
      </c>
      <c r="AE37" s="618"/>
      <c r="AF37" s="206" t="s">
        <v>2536</v>
      </c>
      <c r="AG37" s="166">
        <v>300000</v>
      </c>
      <c r="AH37" s="166">
        <v>400000</v>
      </c>
      <c r="AI37" s="166" t="s">
        <v>635</v>
      </c>
      <c r="AJ37" s="261" t="s">
        <v>635</v>
      </c>
    </row>
    <row r="38" spans="1:36" s="60" customFormat="1" ht="12.75" customHeight="1" x14ac:dyDescent="0.2">
      <c r="A38" s="623"/>
      <c r="B38" s="206" t="s">
        <v>2403</v>
      </c>
      <c r="C38" s="166">
        <v>1512000</v>
      </c>
      <c r="D38" s="166" t="s">
        <v>635</v>
      </c>
      <c r="E38" s="166" t="s">
        <v>635</v>
      </c>
      <c r="F38" s="261" t="s">
        <v>635</v>
      </c>
      <c r="G38" s="618"/>
      <c r="H38" s="206" t="s">
        <v>2688</v>
      </c>
      <c r="I38" s="166">
        <v>300000</v>
      </c>
      <c r="J38" s="166">
        <v>400000</v>
      </c>
      <c r="K38" s="166" t="s">
        <v>635</v>
      </c>
      <c r="L38" s="261" t="s">
        <v>635</v>
      </c>
      <c r="M38" s="618"/>
      <c r="N38" s="206" t="s">
        <v>2457</v>
      </c>
      <c r="O38" s="166">
        <v>200000</v>
      </c>
      <c r="P38" s="166">
        <v>300000</v>
      </c>
      <c r="Q38" s="166">
        <v>400000</v>
      </c>
      <c r="R38" s="261" t="s">
        <v>635</v>
      </c>
      <c r="S38" s="618"/>
      <c r="T38" s="206" t="s">
        <v>2748</v>
      </c>
      <c r="U38" s="166">
        <v>100000</v>
      </c>
      <c r="V38" s="166" t="s">
        <v>635</v>
      </c>
      <c r="W38" s="166" t="s">
        <v>635</v>
      </c>
      <c r="X38" s="261" t="s">
        <v>635</v>
      </c>
      <c r="Y38" s="618"/>
      <c r="Z38" s="206" t="s">
        <v>3822</v>
      </c>
      <c r="AA38" s="166">
        <v>100000</v>
      </c>
      <c r="AB38" s="166" t="s">
        <v>635</v>
      </c>
      <c r="AC38" s="166" t="s">
        <v>635</v>
      </c>
      <c r="AD38" s="261" t="s">
        <v>635</v>
      </c>
      <c r="AE38" s="618"/>
      <c r="AF38" s="206" t="s">
        <v>3343</v>
      </c>
      <c r="AG38" s="166">
        <v>2755000</v>
      </c>
      <c r="AH38" s="166">
        <v>2755000</v>
      </c>
      <c r="AI38" s="166" t="s">
        <v>635</v>
      </c>
      <c r="AJ38" s="261" t="s">
        <v>635</v>
      </c>
    </row>
    <row r="39" spans="1:36" s="60" customFormat="1" ht="12.75" customHeight="1" x14ac:dyDescent="0.2">
      <c r="A39" s="623"/>
      <c r="B39" s="206" t="s">
        <v>2404</v>
      </c>
      <c r="C39" s="166">
        <v>2800000</v>
      </c>
      <c r="D39" s="166">
        <v>2800000</v>
      </c>
      <c r="E39" s="166">
        <v>2800000</v>
      </c>
      <c r="F39" s="261">
        <v>2800000</v>
      </c>
      <c r="G39" s="618"/>
      <c r="H39" s="206" t="s">
        <v>4119</v>
      </c>
      <c r="I39" s="166">
        <v>200000</v>
      </c>
      <c r="J39" s="166"/>
      <c r="K39" s="261"/>
      <c r="L39" s="261"/>
      <c r="M39" s="618"/>
      <c r="N39" s="206" t="s">
        <v>2458</v>
      </c>
      <c r="O39" s="166">
        <v>500000</v>
      </c>
      <c r="P39" s="166" t="s">
        <v>635</v>
      </c>
      <c r="Q39" s="166" t="s">
        <v>635</v>
      </c>
      <c r="R39" s="261" t="s">
        <v>635</v>
      </c>
      <c r="S39" s="618"/>
      <c r="T39" s="206" t="s">
        <v>2487</v>
      </c>
      <c r="U39" s="166">
        <v>200000</v>
      </c>
      <c r="V39" s="166">
        <v>300000</v>
      </c>
      <c r="W39" s="166">
        <v>400000</v>
      </c>
      <c r="X39" s="261" t="s">
        <v>635</v>
      </c>
      <c r="Y39" s="618"/>
      <c r="Z39" s="206" t="s">
        <v>3823</v>
      </c>
      <c r="AA39" s="166">
        <v>100000</v>
      </c>
      <c r="AB39" s="166" t="s">
        <v>635</v>
      </c>
      <c r="AC39" s="166" t="s">
        <v>635</v>
      </c>
      <c r="AD39" s="261" t="s">
        <v>635</v>
      </c>
      <c r="AE39" s="618"/>
      <c r="AF39" s="206" t="s">
        <v>2539</v>
      </c>
      <c r="AG39" s="166">
        <v>2100000</v>
      </c>
      <c r="AH39" s="166" t="s">
        <v>635</v>
      </c>
      <c r="AI39" s="166" t="s">
        <v>635</v>
      </c>
      <c r="AJ39" s="261" t="s">
        <v>635</v>
      </c>
    </row>
    <row r="40" spans="1:36" s="60" customFormat="1" ht="12.75" customHeight="1" x14ac:dyDescent="0.2">
      <c r="A40" s="623"/>
      <c r="B40" s="206" t="s">
        <v>3784</v>
      </c>
      <c r="C40" s="166">
        <v>200000</v>
      </c>
      <c r="D40" s="166">
        <v>300000</v>
      </c>
      <c r="E40" s="166">
        <v>400000</v>
      </c>
      <c r="F40" s="261" t="s">
        <v>635</v>
      </c>
      <c r="G40" s="618"/>
      <c r="H40" s="206" t="s">
        <v>2430</v>
      </c>
      <c r="I40" s="166">
        <v>850000</v>
      </c>
      <c r="J40" s="166">
        <v>850000</v>
      </c>
      <c r="K40" s="166" t="s">
        <v>635</v>
      </c>
      <c r="L40" s="261" t="s">
        <v>635</v>
      </c>
      <c r="M40" s="618"/>
      <c r="N40" s="206" t="s">
        <v>2459</v>
      </c>
      <c r="O40" s="166">
        <v>3000000</v>
      </c>
      <c r="P40" s="166" t="s">
        <v>635</v>
      </c>
      <c r="Q40" s="166" t="s">
        <v>635</v>
      </c>
      <c r="R40" s="261" t="s">
        <v>635</v>
      </c>
      <c r="S40" s="618"/>
      <c r="T40" s="206" t="s">
        <v>1466</v>
      </c>
      <c r="U40" s="166">
        <v>100000</v>
      </c>
      <c r="V40" s="166">
        <v>200000</v>
      </c>
      <c r="W40" s="166">
        <v>300000</v>
      </c>
      <c r="X40" s="261">
        <v>400000</v>
      </c>
      <c r="Y40" s="618"/>
      <c r="Z40" s="206" t="s">
        <v>2916</v>
      </c>
      <c r="AA40" s="166">
        <v>2800000</v>
      </c>
      <c r="AB40" s="166">
        <v>2800000</v>
      </c>
      <c r="AC40" s="166">
        <v>2800000</v>
      </c>
      <c r="AD40" s="261">
        <v>2800000</v>
      </c>
      <c r="AE40" s="618"/>
      <c r="AF40" s="206" t="s">
        <v>3344</v>
      </c>
      <c r="AG40" s="166">
        <v>1800000</v>
      </c>
      <c r="AH40" s="166">
        <v>1800000</v>
      </c>
      <c r="AI40" s="166" t="s">
        <v>635</v>
      </c>
      <c r="AJ40" s="261" t="s">
        <v>635</v>
      </c>
    </row>
    <row r="41" spans="1:36" s="60" customFormat="1" ht="12.75" customHeight="1" x14ac:dyDescent="0.2">
      <c r="A41" s="623"/>
      <c r="B41" s="206" t="s">
        <v>3321</v>
      </c>
      <c r="C41" s="166">
        <v>1450000</v>
      </c>
      <c r="D41" s="166">
        <v>1450000</v>
      </c>
      <c r="E41" s="166" t="s">
        <v>635</v>
      </c>
      <c r="F41" s="261" t="s">
        <v>635</v>
      </c>
      <c r="G41" s="618"/>
      <c r="H41" s="206" t="s">
        <v>2431</v>
      </c>
      <c r="I41" s="166">
        <v>2400000</v>
      </c>
      <c r="J41" s="166">
        <v>2400000</v>
      </c>
      <c r="K41" s="166" t="s">
        <v>635</v>
      </c>
      <c r="L41" s="261" t="s">
        <v>635</v>
      </c>
      <c r="M41" s="618"/>
      <c r="N41" s="206" t="s">
        <v>2460</v>
      </c>
      <c r="O41" s="166">
        <v>200000</v>
      </c>
      <c r="P41" s="166">
        <v>300000</v>
      </c>
      <c r="Q41" s="166">
        <v>400000</v>
      </c>
      <c r="R41" s="261" t="s">
        <v>635</v>
      </c>
      <c r="S41" s="618"/>
      <c r="T41" s="206" t="s">
        <v>2488</v>
      </c>
      <c r="U41" s="166">
        <v>200000</v>
      </c>
      <c r="V41" s="166">
        <v>300000</v>
      </c>
      <c r="W41" s="166">
        <v>400000</v>
      </c>
      <c r="X41" s="261" t="s">
        <v>635</v>
      </c>
      <c r="Y41" s="618"/>
      <c r="Z41" s="206" t="s">
        <v>2513</v>
      </c>
      <c r="AA41" s="166">
        <v>4387000</v>
      </c>
      <c r="AB41" s="166">
        <v>4387000</v>
      </c>
      <c r="AC41" s="166" t="s">
        <v>635</v>
      </c>
      <c r="AD41" s="261" t="s">
        <v>635</v>
      </c>
      <c r="AE41" s="618"/>
      <c r="AF41" s="206" t="s">
        <v>2540</v>
      </c>
      <c r="AG41" s="166">
        <v>840000</v>
      </c>
      <c r="AH41" s="166" t="s">
        <v>635</v>
      </c>
      <c r="AI41" s="166" t="s">
        <v>635</v>
      </c>
      <c r="AJ41" s="261" t="s">
        <v>635</v>
      </c>
    </row>
    <row r="42" spans="1:36" s="60" customFormat="1" ht="12.75" customHeight="1" x14ac:dyDescent="0.2">
      <c r="A42" s="623"/>
      <c r="B42" s="206" t="s">
        <v>2405</v>
      </c>
      <c r="C42" s="166">
        <v>1482000</v>
      </c>
      <c r="D42" s="166" t="s">
        <v>635</v>
      </c>
      <c r="E42" s="166" t="s">
        <v>635</v>
      </c>
      <c r="F42" s="261" t="s">
        <v>635</v>
      </c>
      <c r="G42" s="618"/>
      <c r="H42" s="206" t="s">
        <v>2432</v>
      </c>
      <c r="I42" s="166">
        <v>300000</v>
      </c>
      <c r="J42" s="166">
        <v>400000</v>
      </c>
      <c r="K42" s="166" t="s">
        <v>635</v>
      </c>
      <c r="L42" s="261" t="s">
        <v>635</v>
      </c>
      <c r="M42" s="618"/>
      <c r="N42" s="206" t="s">
        <v>2461</v>
      </c>
      <c r="O42" s="166">
        <v>665000</v>
      </c>
      <c r="P42" s="166" t="s">
        <v>635</v>
      </c>
      <c r="Q42" s="166" t="s">
        <v>635</v>
      </c>
      <c r="R42" s="261" t="s">
        <v>635</v>
      </c>
      <c r="S42" s="618"/>
      <c r="T42" s="206" t="s">
        <v>2489</v>
      </c>
      <c r="U42" s="166">
        <v>400000</v>
      </c>
      <c r="V42" s="166" t="s">
        <v>635</v>
      </c>
      <c r="W42" s="166" t="s">
        <v>635</v>
      </c>
      <c r="X42" s="261" t="s">
        <v>635</v>
      </c>
      <c r="Y42" s="618"/>
      <c r="Z42" s="206" t="s">
        <v>3824</v>
      </c>
      <c r="AA42" s="166">
        <v>200000</v>
      </c>
      <c r="AB42" s="166">
        <v>300000</v>
      </c>
      <c r="AC42" s="166">
        <v>400000</v>
      </c>
      <c r="AD42" s="261" t="s">
        <v>635</v>
      </c>
      <c r="AE42" s="618"/>
      <c r="AF42" s="206" t="s">
        <v>2541</v>
      </c>
      <c r="AG42" s="166">
        <v>400000</v>
      </c>
      <c r="AH42" s="166" t="s">
        <v>635</v>
      </c>
      <c r="AI42" s="166" t="s">
        <v>635</v>
      </c>
      <c r="AJ42" s="261" t="s">
        <v>635</v>
      </c>
    </row>
    <row r="43" spans="1:36" s="60" customFormat="1" ht="12.75" customHeight="1" x14ac:dyDescent="0.2">
      <c r="A43" s="623"/>
      <c r="B43" s="206" t="s">
        <v>2407</v>
      </c>
      <c r="C43" s="166">
        <v>780000</v>
      </c>
      <c r="D43" s="166" t="s">
        <v>635</v>
      </c>
      <c r="E43" s="166" t="s">
        <v>635</v>
      </c>
      <c r="F43" s="261" t="s">
        <v>635</v>
      </c>
      <c r="G43" s="618"/>
      <c r="H43" s="206" t="s">
        <v>3797</v>
      </c>
      <c r="I43" s="166">
        <v>200000</v>
      </c>
      <c r="J43" s="166">
        <v>300000</v>
      </c>
      <c r="K43" s="166">
        <v>400000</v>
      </c>
      <c r="L43" s="261" t="s">
        <v>635</v>
      </c>
      <c r="M43" s="618"/>
      <c r="N43" s="206" t="s">
        <v>2462</v>
      </c>
      <c r="O43" s="166">
        <v>600000</v>
      </c>
      <c r="P43" s="166" t="s">
        <v>635</v>
      </c>
      <c r="Q43" s="166" t="s">
        <v>635</v>
      </c>
      <c r="R43" s="261" t="s">
        <v>635</v>
      </c>
      <c r="S43" s="618"/>
      <c r="T43" s="206" t="s">
        <v>2490</v>
      </c>
      <c r="U43" s="166">
        <v>200000</v>
      </c>
      <c r="V43" s="166">
        <v>300000</v>
      </c>
      <c r="W43" s="166">
        <v>400000</v>
      </c>
      <c r="X43" s="261" t="s">
        <v>635</v>
      </c>
      <c r="Y43" s="618"/>
      <c r="Z43" s="206" t="s">
        <v>2514</v>
      </c>
      <c r="AA43" s="166">
        <v>300000</v>
      </c>
      <c r="AB43" s="166">
        <v>400000</v>
      </c>
      <c r="AC43" s="166" t="s">
        <v>635</v>
      </c>
      <c r="AD43" s="261" t="s">
        <v>635</v>
      </c>
      <c r="AE43" s="618"/>
      <c r="AF43" s="206" t="s">
        <v>2542</v>
      </c>
      <c r="AG43" s="166">
        <v>700000</v>
      </c>
      <c r="AH43" s="166" t="s">
        <v>635</v>
      </c>
      <c r="AI43" s="166" t="s">
        <v>635</v>
      </c>
      <c r="AJ43" s="261" t="s">
        <v>635</v>
      </c>
    </row>
    <row r="44" spans="1:36" s="60" customFormat="1" ht="12.75" customHeight="1" x14ac:dyDescent="0.2">
      <c r="A44" s="623"/>
      <c r="B44" s="206" t="s">
        <v>2408</v>
      </c>
      <c r="C44" s="166">
        <v>100000</v>
      </c>
      <c r="D44" s="166" t="s">
        <v>635</v>
      </c>
      <c r="E44" s="166" t="s">
        <v>635</v>
      </c>
      <c r="F44" s="261" t="s">
        <v>635</v>
      </c>
      <c r="G44" s="618"/>
      <c r="H44" s="206" t="s">
        <v>2434</v>
      </c>
      <c r="I44" s="166">
        <v>400000</v>
      </c>
      <c r="J44" s="166" t="s">
        <v>635</v>
      </c>
      <c r="K44" s="166" t="s">
        <v>635</v>
      </c>
      <c r="L44" s="261" t="s">
        <v>635</v>
      </c>
      <c r="M44" s="618"/>
      <c r="N44" s="206" t="s">
        <v>2463</v>
      </c>
      <c r="O44" s="166">
        <v>1000000</v>
      </c>
      <c r="P44" s="166" t="s">
        <v>635</v>
      </c>
      <c r="Q44" s="166" t="s">
        <v>635</v>
      </c>
      <c r="R44" s="261" t="s">
        <v>635</v>
      </c>
      <c r="S44" s="618"/>
      <c r="T44" s="206" t="s">
        <v>3809</v>
      </c>
      <c r="U44" s="166">
        <v>100000</v>
      </c>
      <c r="V44" s="166" t="s">
        <v>635</v>
      </c>
      <c r="W44" s="166" t="s">
        <v>635</v>
      </c>
      <c r="X44" s="261" t="s">
        <v>635</v>
      </c>
      <c r="Y44" s="618"/>
      <c r="Z44" s="206" t="s">
        <v>2515</v>
      </c>
      <c r="AA44" s="166">
        <v>840000</v>
      </c>
      <c r="AB44" s="166" t="s">
        <v>635</v>
      </c>
      <c r="AC44" s="166" t="s">
        <v>635</v>
      </c>
      <c r="AD44" s="261" t="s">
        <v>635</v>
      </c>
      <c r="AE44" s="618"/>
      <c r="AF44" s="206" t="s">
        <v>2543</v>
      </c>
      <c r="AG44" s="166">
        <v>300000</v>
      </c>
      <c r="AH44" s="166">
        <v>400000</v>
      </c>
      <c r="AI44" s="166" t="s">
        <v>635</v>
      </c>
      <c r="AJ44" s="261" t="s">
        <v>635</v>
      </c>
    </row>
    <row r="45" spans="1:36" s="60" customFormat="1" ht="12.75" customHeight="1" x14ac:dyDescent="0.2">
      <c r="A45" s="623"/>
      <c r="B45" s="206" t="s">
        <v>2409</v>
      </c>
      <c r="C45" s="166">
        <v>3875000</v>
      </c>
      <c r="D45" s="166" t="s">
        <v>635</v>
      </c>
      <c r="E45" s="166" t="s">
        <v>635</v>
      </c>
      <c r="F45" s="261" t="s">
        <v>635</v>
      </c>
      <c r="G45" s="618"/>
      <c r="H45" s="206" t="s">
        <v>3326</v>
      </c>
      <c r="I45" s="166">
        <v>250000</v>
      </c>
      <c r="J45" s="166">
        <v>250000</v>
      </c>
      <c r="K45" s="166" t="s">
        <v>635</v>
      </c>
      <c r="L45" s="261" t="s">
        <v>635</v>
      </c>
      <c r="M45" s="618"/>
      <c r="N45" s="206" t="s">
        <v>2090</v>
      </c>
      <c r="O45" s="166">
        <v>100000</v>
      </c>
      <c r="P45" s="166" t="s">
        <v>635</v>
      </c>
      <c r="Q45" s="166" t="s">
        <v>635</v>
      </c>
      <c r="R45" s="261" t="s">
        <v>635</v>
      </c>
      <c r="S45" s="618"/>
      <c r="T45" s="206" t="s">
        <v>2492</v>
      </c>
      <c r="U45" s="166">
        <v>400000</v>
      </c>
      <c r="V45" s="166" t="s">
        <v>635</v>
      </c>
      <c r="W45" s="166" t="s">
        <v>635</v>
      </c>
      <c r="X45" s="261" t="s">
        <v>635</v>
      </c>
      <c r="Y45" s="618"/>
      <c r="Z45" s="206" t="s">
        <v>2516</v>
      </c>
      <c r="AA45" s="166">
        <v>300000</v>
      </c>
      <c r="AB45" s="166">
        <v>400000</v>
      </c>
      <c r="AC45" s="166" t="s">
        <v>635</v>
      </c>
      <c r="AD45" s="261" t="s">
        <v>635</v>
      </c>
      <c r="AE45" s="618"/>
      <c r="AF45" s="206" t="s">
        <v>3345</v>
      </c>
      <c r="AG45" s="166">
        <v>350000</v>
      </c>
      <c r="AH45" s="166">
        <v>350000</v>
      </c>
      <c r="AI45" s="166" t="s">
        <v>635</v>
      </c>
      <c r="AJ45" s="261" t="s">
        <v>635</v>
      </c>
    </row>
    <row r="46" spans="1:36" s="60" customFormat="1" ht="12.75" customHeight="1" x14ac:dyDescent="0.2">
      <c r="A46" s="623"/>
      <c r="B46" s="206" t="s">
        <v>2410</v>
      </c>
      <c r="C46" s="166">
        <v>400000</v>
      </c>
      <c r="D46" s="166">
        <v>400000</v>
      </c>
      <c r="E46" s="166" t="s">
        <v>635</v>
      </c>
      <c r="F46" s="261" t="s">
        <v>635</v>
      </c>
      <c r="G46" s="618"/>
      <c r="H46" s="206" t="s">
        <v>4116</v>
      </c>
      <c r="I46" s="166">
        <v>200000</v>
      </c>
      <c r="J46" s="166"/>
      <c r="K46" s="261"/>
      <c r="L46" s="261"/>
      <c r="M46" s="618"/>
      <c r="N46" s="206" t="s">
        <v>2464</v>
      </c>
      <c r="O46" s="166">
        <v>300000</v>
      </c>
      <c r="P46" s="166">
        <v>400000</v>
      </c>
      <c r="Q46" s="166" t="s">
        <v>635</v>
      </c>
      <c r="R46" s="261" t="s">
        <v>635</v>
      </c>
      <c r="S46" s="618"/>
      <c r="T46" s="206" t="s">
        <v>2918</v>
      </c>
      <c r="U46" s="166">
        <v>2800000</v>
      </c>
      <c r="V46" s="166">
        <v>2800000</v>
      </c>
      <c r="W46" s="166">
        <v>2800000</v>
      </c>
      <c r="X46" s="261">
        <v>2800000</v>
      </c>
      <c r="Y46" s="618"/>
      <c r="Z46" s="206" t="s">
        <v>2517</v>
      </c>
      <c r="AA46" s="166">
        <v>100000</v>
      </c>
      <c r="AB46" s="166" t="s">
        <v>635</v>
      </c>
      <c r="AC46" s="166" t="s">
        <v>635</v>
      </c>
      <c r="AD46" s="261" t="s">
        <v>635</v>
      </c>
      <c r="AE46" s="618"/>
      <c r="AF46" s="206" t="s">
        <v>3346</v>
      </c>
      <c r="AG46" s="166">
        <v>525000</v>
      </c>
      <c r="AH46" s="166">
        <v>525000</v>
      </c>
      <c r="AI46" s="166">
        <v>525000</v>
      </c>
      <c r="AJ46" s="261" t="s">
        <v>635</v>
      </c>
    </row>
    <row r="47" spans="1:36" s="60" customFormat="1" ht="12.75" customHeight="1" x14ac:dyDescent="0.2">
      <c r="A47" s="623"/>
      <c r="B47" s="206" t="s">
        <v>2411</v>
      </c>
      <c r="C47" s="166">
        <v>600000</v>
      </c>
      <c r="D47" s="166" t="s">
        <v>635</v>
      </c>
      <c r="E47" s="166" t="s">
        <v>635</v>
      </c>
      <c r="F47" s="261" t="s">
        <v>635</v>
      </c>
      <c r="G47" s="618"/>
      <c r="H47" s="206" t="s">
        <v>2626</v>
      </c>
      <c r="I47" s="166">
        <v>300000</v>
      </c>
      <c r="J47" s="166">
        <v>400000</v>
      </c>
      <c r="K47" s="166" t="s">
        <v>635</v>
      </c>
      <c r="L47" s="261" t="s">
        <v>635</v>
      </c>
      <c r="M47" s="618"/>
      <c r="N47" s="206" t="s">
        <v>2465</v>
      </c>
      <c r="O47" s="166">
        <v>1908000</v>
      </c>
      <c r="P47" s="166">
        <v>1908000</v>
      </c>
      <c r="Q47" s="166" t="s">
        <v>635</v>
      </c>
      <c r="R47" s="261" t="s">
        <v>635</v>
      </c>
      <c r="S47" s="618"/>
      <c r="T47" s="206" t="s">
        <v>2494</v>
      </c>
      <c r="U47" s="166">
        <v>2800000</v>
      </c>
      <c r="V47" s="166">
        <v>2800000</v>
      </c>
      <c r="W47" s="166">
        <v>2800000</v>
      </c>
      <c r="X47" s="261" t="s">
        <v>635</v>
      </c>
      <c r="Y47" s="618"/>
      <c r="Z47" s="206" t="s">
        <v>3825</v>
      </c>
      <c r="AA47" s="166">
        <v>100000</v>
      </c>
      <c r="AB47" s="166" t="s">
        <v>635</v>
      </c>
      <c r="AC47" s="166" t="s">
        <v>635</v>
      </c>
      <c r="AD47" s="261" t="s">
        <v>635</v>
      </c>
      <c r="AE47" s="618"/>
      <c r="AF47" s="206" t="s">
        <v>2544</v>
      </c>
      <c r="AG47" s="166">
        <v>300000</v>
      </c>
      <c r="AH47" s="166">
        <v>400000</v>
      </c>
      <c r="AI47" s="166" t="s">
        <v>635</v>
      </c>
      <c r="AJ47" s="261" t="s">
        <v>635</v>
      </c>
    </row>
    <row r="48" spans="1:36" s="60" customFormat="1" ht="12.75" customHeight="1" x14ac:dyDescent="0.2">
      <c r="A48" s="623"/>
      <c r="B48" s="89" t="s">
        <v>3405</v>
      </c>
      <c r="C48" s="59">
        <v>375000</v>
      </c>
      <c r="D48" s="59">
        <v>375000</v>
      </c>
      <c r="E48" s="59" t="s">
        <v>635</v>
      </c>
      <c r="F48" s="59" t="s">
        <v>635</v>
      </c>
      <c r="G48" s="618"/>
      <c r="H48" s="206" t="s">
        <v>2435</v>
      </c>
      <c r="I48" s="166">
        <v>200000</v>
      </c>
      <c r="J48" s="166">
        <v>300000</v>
      </c>
      <c r="K48" s="166">
        <v>400000</v>
      </c>
      <c r="L48" s="261" t="s">
        <v>635</v>
      </c>
      <c r="M48" s="618"/>
      <c r="N48" s="206" t="s">
        <v>2466</v>
      </c>
      <c r="O48" s="166">
        <v>400000</v>
      </c>
      <c r="P48" s="166" t="s">
        <v>635</v>
      </c>
      <c r="Q48" s="166" t="s">
        <v>635</v>
      </c>
      <c r="R48" s="261" t="s">
        <v>635</v>
      </c>
      <c r="S48" s="618"/>
      <c r="T48" s="206" t="s">
        <v>2495</v>
      </c>
      <c r="U48" s="166">
        <v>200000</v>
      </c>
      <c r="V48" s="166">
        <v>300000</v>
      </c>
      <c r="W48" s="166">
        <v>400000</v>
      </c>
      <c r="X48" s="261" t="s">
        <v>635</v>
      </c>
      <c r="Y48" s="618"/>
      <c r="Z48" s="206" t="s">
        <v>2519</v>
      </c>
      <c r="AA48" s="166">
        <v>300000</v>
      </c>
      <c r="AB48" s="166">
        <v>400000</v>
      </c>
      <c r="AC48" s="166" t="s">
        <v>635</v>
      </c>
      <c r="AD48" s="261" t="s">
        <v>635</v>
      </c>
      <c r="AE48" s="618"/>
      <c r="AF48" s="206" t="s">
        <v>3347</v>
      </c>
      <c r="AG48" s="166">
        <v>250000</v>
      </c>
      <c r="AH48" s="166">
        <v>250000</v>
      </c>
      <c r="AI48" s="166" t="s">
        <v>635</v>
      </c>
      <c r="AJ48" s="261" t="s">
        <v>635</v>
      </c>
    </row>
    <row r="49" spans="1:36" s="60" customFormat="1" ht="12.75" customHeight="1" x14ac:dyDescent="0.2">
      <c r="A49" s="623"/>
      <c r="B49" s="206" t="s">
        <v>2412</v>
      </c>
      <c r="C49" s="166">
        <v>300000</v>
      </c>
      <c r="D49" s="166">
        <v>400000</v>
      </c>
      <c r="E49" s="166" t="s">
        <v>635</v>
      </c>
      <c r="F49" s="261" t="s">
        <v>635</v>
      </c>
      <c r="G49" s="618"/>
      <c r="H49" s="206" t="s">
        <v>2699</v>
      </c>
      <c r="I49" s="166">
        <v>200000</v>
      </c>
      <c r="J49" s="166">
        <v>300000</v>
      </c>
      <c r="K49" s="166">
        <v>400000</v>
      </c>
      <c r="L49" s="261" t="s">
        <v>635</v>
      </c>
      <c r="M49" s="618"/>
      <c r="N49" s="206" t="s">
        <v>2467</v>
      </c>
      <c r="O49" s="166">
        <v>300000</v>
      </c>
      <c r="P49" s="166">
        <v>400000</v>
      </c>
      <c r="Q49" s="166" t="s">
        <v>635</v>
      </c>
      <c r="R49" s="261" t="s">
        <v>635</v>
      </c>
      <c r="S49" s="618"/>
      <c r="T49" s="206" t="s">
        <v>2496</v>
      </c>
      <c r="U49" s="192">
        <v>2800000</v>
      </c>
      <c r="V49" s="192">
        <v>2800000</v>
      </c>
      <c r="W49" s="192" t="s">
        <v>635</v>
      </c>
      <c r="X49" s="262" t="s">
        <v>635</v>
      </c>
      <c r="Y49" s="618"/>
      <c r="Z49" s="206" t="s">
        <v>2520</v>
      </c>
      <c r="AA49" s="166">
        <v>2800000</v>
      </c>
      <c r="AB49" s="166">
        <v>2800000</v>
      </c>
      <c r="AC49" s="166" t="s">
        <v>635</v>
      </c>
      <c r="AD49" s="261" t="s">
        <v>635</v>
      </c>
      <c r="AE49" s="618"/>
      <c r="AF49" s="206" t="s">
        <v>2545</v>
      </c>
      <c r="AG49" s="166">
        <v>200000</v>
      </c>
      <c r="AH49" s="166">
        <v>300000</v>
      </c>
      <c r="AI49" s="166">
        <v>400000</v>
      </c>
      <c r="AJ49" s="261" t="s">
        <v>635</v>
      </c>
    </row>
    <row r="50" spans="1:36" s="60" customFormat="1" ht="12.75" customHeight="1" x14ac:dyDescent="0.2">
      <c r="A50" s="623"/>
      <c r="B50" s="206" t="s">
        <v>2413</v>
      </c>
      <c r="C50" s="166">
        <v>300000</v>
      </c>
      <c r="D50" s="166">
        <v>400000</v>
      </c>
      <c r="E50" s="166" t="s">
        <v>635</v>
      </c>
      <c r="F50" s="261" t="s">
        <v>635</v>
      </c>
      <c r="G50" s="618"/>
      <c r="H50" s="206" t="s">
        <v>3327</v>
      </c>
      <c r="I50" s="166">
        <v>1462000</v>
      </c>
      <c r="J50" s="166">
        <v>1462000</v>
      </c>
      <c r="K50" s="166" t="s">
        <v>635</v>
      </c>
      <c r="L50" s="261" t="s">
        <v>635</v>
      </c>
      <c r="M50" s="618"/>
      <c r="N50" s="206" t="s">
        <v>2468</v>
      </c>
      <c r="O50" s="166">
        <v>400000</v>
      </c>
      <c r="P50" s="166" t="s">
        <v>635</v>
      </c>
      <c r="Q50" s="166" t="s">
        <v>635</v>
      </c>
      <c r="R50" s="261" t="s">
        <v>635</v>
      </c>
      <c r="S50" s="618"/>
      <c r="T50" s="206" t="s">
        <v>4161</v>
      </c>
      <c r="U50" s="166">
        <v>200000</v>
      </c>
      <c r="V50" s="166" t="s">
        <v>635</v>
      </c>
      <c r="W50" s="261" t="s">
        <v>635</v>
      </c>
      <c r="X50" s="261" t="s">
        <v>635</v>
      </c>
      <c r="Y50" s="618"/>
      <c r="Z50" s="206" t="s">
        <v>2521</v>
      </c>
      <c r="AA50" s="166">
        <v>200000</v>
      </c>
      <c r="AB50" s="166">
        <v>300000</v>
      </c>
      <c r="AC50" s="166">
        <v>400000</v>
      </c>
      <c r="AD50" s="261" t="s">
        <v>635</v>
      </c>
      <c r="AE50" s="618"/>
      <c r="AF50" s="206" t="s">
        <v>2546</v>
      </c>
      <c r="AG50" s="166">
        <v>400000</v>
      </c>
      <c r="AH50" s="166" t="s">
        <v>635</v>
      </c>
      <c r="AI50" s="166" t="s">
        <v>635</v>
      </c>
      <c r="AJ50" s="261" t="s">
        <v>635</v>
      </c>
    </row>
    <row r="51" spans="1:36" s="60" customFormat="1" ht="12.75" customHeight="1" x14ac:dyDescent="0.2">
      <c r="A51" s="624"/>
      <c r="B51" s="206" t="s">
        <v>2414</v>
      </c>
      <c r="C51" s="166">
        <v>100000</v>
      </c>
      <c r="D51" s="166" t="s">
        <v>635</v>
      </c>
      <c r="E51" s="166" t="s">
        <v>635</v>
      </c>
      <c r="F51" s="261" t="s">
        <v>635</v>
      </c>
      <c r="G51" s="619"/>
      <c r="H51" s="206" t="s">
        <v>2436</v>
      </c>
      <c r="I51" s="166">
        <v>2870000</v>
      </c>
      <c r="J51" s="166">
        <v>2870000</v>
      </c>
      <c r="K51" s="166">
        <v>2870000</v>
      </c>
      <c r="L51" s="261" t="s">
        <v>635</v>
      </c>
      <c r="M51" s="619"/>
      <c r="N51" s="206" t="s">
        <v>2469</v>
      </c>
      <c r="O51" s="166">
        <v>1500000</v>
      </c>
      <c r="P51" s="166" t="s">
        <v>635</v>
      </c>
      <c r="Q51" s="166" t="s">
        <v>635</v>
      </c>
      <c r="R51" s="261" t="s">
        <v>635</v>
      </c>
      <c r="S51" s="619"/>
      <c r="T51" s="206" t="s">
        <v>3335</v>
      </c>
      <c r="U51" s="166">
        <v>310000</v>
      </c>
      <c r="V51" s="166" t="s">
        <v>635</v>
      </c>
      <c r="W51" s="166" t="s">
        <v>635</v>
      </c>
      <c r="X51" s="261" t="s">
        <v>635</v>
      </c>
      <c r="Y51" s="619"/>
      <c r="Z51" s="206" t="s">
        <v>3826</v>
      </c>
      <c r="AA51" s="166">
        <v>200000</v>
      </c>
      <c r="AB51" s="166">
        <v>300000</v>
      </c>
      <c r="AC51" s="166">
        <v>400000</v>
      </c>
      <c r="AD51" s="261" t="s">
        <v>635</v>
      </c>
      <c r="AE51" s="619"/>
      <c r="AF51" s="206" t="s">
        <v>2547</v>
      </c>
      <c r="AG51" s="166">
        <v>700000</v>
      </c>
      <c r="AH51" s="166" t="s">
        <v>635</v>
      </c>
      <c r="AI51" s="166" t="s">
        <v>635</v>
      </c>
      <c r="AJ51" s="261" t="s">
        <v>635</v>
      </c>
    </row>
    <row r="52" spans="1:36" s="60" customFormat="1" ht="12.75" customHeight="1" x14ac:dyDescent="0.2">
      <c r="A52" s="617" t="s">
        <v>572</v>
      </c>
      <c r="B52" s="206" t="s">
        <v>2081</v>
      </c>
      <c r="C52" s="166" t="s">
        <v>635</v>
      </c>
      <c r="D52" s="166" t="s">
        <v>635</v>
      </c>
      <c r="E52" s="166" t="s">
        <v>635</v>
      </c>
      <c r="F52" s="261" t="s">
        <v>635</v>
      </c>
      <c r="G52" s="617" t="s">
        <v>572</v>
      </c>
      <c r="H52" s="206" t="s">
        <v>2085</v>
      </c>
      <c r="I52" s="166" t="s">
        <v>635</v>
      </c>
      <c r="J52" s="166" t="s">
        <v>635</v>
      </c>
      <c r="K52" s="166" t="s">
        <v>635</v>
      </c>
      <c r="L52" s="261" t="s">
        <v>635</v>
      </c>
      <c r="M52" s="617" t="s">
        <v>572</v>
      </c>
      <c r="N52" s="206" t="s">
        <v>2091</v>
      </c>
      <c r="O52" s="166" t="s">
        <v>635</v>
      </c>
      <c r="P52" s="166" t="s">
        <v>635</v>
      </c>
      <c r="Q52" s="166" t="s">
        <v>635</v>
      </c>
      <c r="R52" s="261" t="s">
        <v>635</v>
      </c>
      <c r="S52" s="617" t="s">
        <v>572</v>
      </c>
      <c r="T52" s="206" t="s">
        <v>3869</v>
      </c>
      <c r="U52" s="166" t="s">
        <v>635</v>
      </c>
      <c r="V52" s="166" t="s">
        <v>635</v>
      </c>
      <c r="W52" s="166" t="s">
        <v>635</v>
      </c>
      <c r="X52" s="261" t="s">
        <v>635</v>
      </c>
      <c r="Y52" s="617" t="s">
        <v>572</v>
      </c>
      <c r="Z52" s="206" t="s">
        <v>3827</v>
      </c>
      <c r="AA52" s="166" t="s">
        <v>635</v>
      </c>
      <c r="AB52" s="166" t="s">
        <v>635</v>
      </c>
      <c r="AC52" s="166" t="s">
        <v>635</v>
      </c>
      <c r="AD52" s="261" t="s">
        <v>635</v>
      </c>
      <c r="AE52" s="617" t="s">
        <v>572</v>
      </c>
      <c r="AF52" s="206" t="s">
        <v>3836</v>
      </c>
      <c r="AG52" s="166" t="s">
        <v>635</v>
      </c>
      <c r="AH52" s="166" t="s">
        <v>635</v>
      </c>
      <c r="AI52" s="166" t="s">
        <v>635</v>
      </c>
      <c r="AJ52" s="261" t="s">
        <v>635</v>
      </c>
    </row>
    <row r="53" spans="1:36" s="60" customFormat="1" ht="12.75" customHeight="1" x14ac:dyDescent="0.2">
      <c r="A53" s="618"/>
      <c r="B53" s="206" t="s">
        <v>2082</v>
      </c>
      <c r="C53" s="166" t="s">
        <v>635</v>
      </c>
      <c r="D53" s="166" t="s">
        <v>635</v>
      </c>
      <c r="E53" s="166" t="s">
        <v>635</v>
      </c>
      <c r="F53" s="261" t="s">
        <v>635</v>
      </c>
      <c r="G53" s="618"/>
      <c r="H53" s="206" t="s">
        <v>1641</v>
      </c>
      <c r="I53" s="166" t="s">
        <v>635</v>
      </c>
      <c r="J53" s="166" t="s">
        <v>635</v>
      </c>
      <c r="K53" s="166" t="s">
        <v>635</v>
      </c>
      <c r="L53" s="261" t="s">
        <v>635</v>
      </c>
      <c r="M53" s="618"/>
      <c r="N53" s="206" t="s">
        <v>3802</v>
      </c>
      <c r="O53" s="166" t="s">
        <v>635</v>
      </c>
      <c r="P53" s="166" t="s">
        <v>635</v>
      </c>
      <c r="Q53" s="166" t="s">
        <v>635</v>
      </c>
      <c r="R53" s="261" t="s">
        <v>635</v>
      </c>
      <c r="S53" s="618"/>
      <c r="T53" s="298" t="s">
        <v>3810</v>
      </c>
      <c r="U53" s="166" t="s">
        <v>635</v>
      </c>
      <c r="V53" s="166" t="s">
        <v>635</v>
      </c>
      <c r="W53" s="166" t="s">
        <v>635</v>
      </c>
      <c r="X53" s="261" t="s">
        <v>635</v>
      </c>
      <c r="Y53" s="618"/>
      <c r="Z53" s="206" t="s">
        <v>3828</v>
      </c>
      <c r="AA53" s="166" t="s">
        <v>635</v>
      </c>
      <c r="AB53" s="166" t="s">
        <v>635</v>
      </c>
      <c r="AC53" s="166" t="s">
        <v>635</v>
      </c>
      <c r="AD53" s="261" t="s">
        <v>635</v>
      </c>
      <c r="AE53" s="618"/>
      <c r="AF53" s="206" t="s">
        <v>3837</v>
      </c>
      <c r="AG53" s="166" t="s">
        <v>635</v>
      </c>
      <c r="AH53" s="166" t="s">
        <v>635</v>
      </c>
      <c r="AI53" s="166" t="s">
        <v>635</v>
      </c>
      <c r="AJ53" s="261" t="s">
        <v>635</v>
      </c>
    </row>
    <row r="54" spans="1:36" s="60" customFormat="1" ht="12.75" customHeight="1" x14ac:dyDescent="0.2">
      <c r="A54" s="618"/>
      <c r="B54" s="134" t="s">
        <v>2083</v>
      </c>
      <c r="C54" s="230" t="s">
        <v>635</v>
      </c>
      <c r="D54" s="230" t="s">
        <v>635</v>
      </c>
      <c r="E54" s="230" t="s">
        <v>635</v>
      </c>
      <c r="F54" s="230" t="s">
        <v>635</v>
      </c>
      <c r="G54" s="618"/>
      <c r="H54" s="206" t="s">
        <v>3798</v>
      </c>
      <c r="I54" s="166" t="s">
        <v>635</v>
      </c>
      <c r="J54" s="166" t="s">
        <v>635</v>
      </c>
      <c r="K54" s="166" t="s">
        <v>635</v>
      </c>
      <c r="L54" s="261" t="s">
        <v>635</v>
      </c>
      <c r="M54" s="618"/>
      <c r="N54" s="206" t="s">
        <v>1642</v>
      </c>
      <c r="O54" s="166" t="s">
        <v>635</v>
      </c>
      <c r="P54" s="166" t="s">
        <v>635</v>
      </c>
      <c r="Q54" s="166" t="s">
        <v>635</v>
      </c>
      <c r="R54" s="261" t="s">
        <v>635</v>
      </c>
      <c r="S54" s="618"/>
      <c r="T54" s="206" t="s">
        <v>1653</v>
      </c>
      <c r="U54" s="166" t="s">
        <v>635</v>
      </c>
      <c r="V54" s="166" t="s">
        <v>635</v>
      </c>
      <c r="W54" s="166" t="s">
        <v>635</v>
      </c>
      <c r="X54" s="261" t="s">
        <v>635</v>
      </c>
      <c r="Y54" s="618"/>
      <c r="Z54" s="206" t="s">
        <v>3830</v>
      </c>
      <c r="AA54" s="166" t="s">
        <v>635</v>
      </c>
      <c r="AB54" s="166" t="s">
        <v>635</v>
      </c>
      <c r="AC54" s="166" t="s">
        <v>635</v>
      </c>
      <c r="AD54" s="261" t="s">
        <v>635</v>
      </c>
      <c r="AE54" s="618"/>
      <c r="AF54" s="206" t="s">
        <v>1647</v>
      </c>
      <c r="AG54" s="230" t="s">
        <v>635</v>
      </c>
      <c r="AH54" s="230" t="s">
        <v>635</v>
      </c>
      <c r="AI54" s="230" t="s">
        <v>635</v>
      </c>
      <c r="AJ54" s="230" t="s">
        <v>635</v>
      </c>
    </row>
    <row r="55" spans="1:36" s="60" customFormat="1" ht="12.75" customHeight="1" x14ac:dyDescent="0.2">
      <c r="A55" s="618"/>
      <c r="B55" s="134" t="s">
        <v>1285</v>
      </c>
      <c r="C55" s="230" t="s">
        <v>635</v>
      </c>
      <c r="D55" s="230" t="s">
        <v>635</v>
      </c>
      <c r="E55" s="230" t="s">
        <v>635</v>
      </c>
      <c r="F55" s="230" t="s">
        <v>635</v>
      </c>
      <c r="G55" s="618"/>
      <c r="H55" s="134" t="s">
        <v>3799</v>
      </c>
      <c r="I55" s="230" t="s">
        <v>635</v>
      </c>
      <c r="J55" s="230" t="s">
        <v>635</v>
      </c>
      <c r="K55" s="230" t="s">
        <v>635</v>
      </c>
      <c r="L55" s="230" t="s">
        <v>635</v>
      </c>
      <c r="M55" s="618"/>
      <c r="N55" s="134" t="s">
        <v>3803</v>
      </c>
      <c r="O55" s="229" t="s">
        <v>635</v>
      </c>
      <c r="P55" s="229" t="s">
        <v>635</v>
      </c>
      <c r="Q55" s="229" t="s">
        <v>635</v>
      </c>
      <c r="R55" s="229" t="s">
        <v>635</v>
      </c>
      <c r="S55" s="618"/>
      <c r="T55" s="206" t="s">
        <v>3811</v>
      </c>
      <c r="U55" s="59" t="s">
        <v>635</v>
      </c>
      <c r="V55" s="59" t="s">
        <v>635</v>
      </c>
      <c r="W55" s="59" t="s">
        <v>635</v>
      </c>
      <c r="X55" s="59" t="s">
        <v>635</v>
      </c>
      <c r="Y55" s="618"/>
      <c r="Z55" s="206" t="s">
        <v>1243</v>
      </c>
      <c r="AA55" s="166" t="s">
        <v>635</v>
      </c>
      <c r="AB55" s="166" t="s">
        <v>635</v>
      </c>
      <c r="AC55" s="166" t="s">
        <v>635</v>
      </c>
      <c r="AD55" s="261" t="s">
        <v>635</v>
      </c>
      <c r="AE55" s="618"/>
      <c r="AF55" s="134" t="s">
        <v>2098</v>
      </c>
      <c r="AG55" s="230" t="s">
        <v>635</v>
      </c>
      <c r="AH55" s="230" t="s">
        <v>635</v>
      </c>
      <c r="AI55" s="230" t="s">
        <v>635</v>
      </c>
      <c r="AJ55" s="230" t="s">
        <v>635</v>
      </c>
    </row>
    <row r="56" spans="1:36" s="60" customFormat="1" ht="12.75" customHeight="1" x14ac:dyDescent="0.2">
      <c r="A56" s="618"/>
      <c r="B56" s="134" t="s">
        <v>3785</v>
      </c>
      <c r="C56" s="230" t="s">
        <v>635</v>
      </c>
      <c r="D56" s="230" t="s">
        <v>635</v>
      </c>
      <c r="E56" s="230" t="s">
        <v>635</v>
      </c>
      <c r="F56" s="230" t="s">
        <v>635</v>
      </c>
      <c r="G56" s="618"/>
      <c r="H56" s="134" t="s">
        <v>1244</v>
      </c>
      <c r="I56" s="230" t="s">
        <v>635</v>
      </c>
      <c r="J56" s="230" t="s">
        <v>635</v>
      </c>
      <c r="K56" s="230" t="s">
        <v>635</v>
      </c>
      <c r="L56" s="230" t="s">
        <v>635</v>
      </c>
      <c r="M56" s="618"/>
      <c r="N56" s="134" t="s">
        <v>2092</v>
      </c>
      <c r="O56" s="230" t="s">
        <v>635</v>
      </c>
      <c r="P56" s="230" t="s">
        <v>635</v>
      </c>
      <c r="Q56" s="230" t="s">
        <v>635</v>
      </c>
      <c r="R56" s="230" t="s">
        <v>635</v>
      </c>
      <c r="S56" s="618"/>
      <c r="T56" s="206" t="s">
        <v>1643</v>
      </c>
      <c r="U56" s="59" t="s">
        <v>635</v>
      </c>
      <c r="V56" s="59" t="s">
        <v>635</v>
      </c>
      <c r="W56" s="59" t="s">
        <v>635</v>
      </c>
      <c r="X56" s="59" t="s">
        <v>635</v>
      </c>
      <c r="Y56" s="618"/>
      <c r="Z56" s="443" t="s">
        <v>3831</v>
      </c>
      <c r="AA56" s="166" t="s">
        <v>635</v>
      </c>
      <c r="AB56" s="166" t="s">
        <v>635</v>
      </c>
      <c r="AC56" s="166" t="s">
        <v>635</v>
      </c>
      <c r="AD56" s="261" t="s">
        <v>635</v>
      </c>
      <c r="AE56" s="618"/>
      <c r="AF56" s="134" t="s">
        <v>1648</v>
      </c>
      <c r="AG56" s="230" t="s">
        <v>635</v>
      </c>
      <c r="AH56" s="230" t="s">
        <v>635</v>
      </c>
      <c r="AI56" s="230" t="s">
        <v>635</v>
      </c>
      <c r="AJ56" s="230" t="s">
        <v>635</v>
      </c>
    </row>
    <row r="57" spans="1:36" s="60" customFormat="1" ht="12.75" customHeight="1" x14ac:dyDescent="0.2">
      <c r="A57" s="618"/>
      <c r="B57" s="134" t="s">
        <v>2084</v>
      </c>
      <c r="C57" s="230" t="s">
        <v>635</v>
      </c>
      <c r="D57" s="230" t="s">
        <v>635</v>
      </c>
      <c r="E57" s="230" t="s">
        <v>635</v>
      </c>
      <c r="F57" s="230" t="s">
        <v>635</v>
      </c>
      <c r="G57" s="618"/>
      <c r="H57" s="134" t="s">
        <v>2086</v>
      </c>
      <c r="I57" s="230" t="s">
        <v>635</v>
      </c>
      <c r="J57" s="230" t="s">
        <v>635</v>
      </c>
      <c r="K57" s="230" t="s">
        <v>635</v>
      </c>
      <c r="L57" s="230" t="s">
        <v>635</v>
      </c>
      <c r="M57" s="618"/>
      <c r="N57" s="134" t="s">
        <v>3804</v>
      </c>
      <c r="O57" s="230" t="s">
        <v>635</v>
      </c>
      <c r="P57" s="230" t="s">
        <v>635</v>
      </c>
      <c r="Q57" s="230" t="s">
        <v>635</v>
      </c>
      <c r="R57" s="230" t="s">
        <v>635</v>
      </c>
      <c r="S57" s="618"/>
      <c r="T57" s="327" t="s">
        <v>3812</v>
      </c>
      <c r="U57" s="59" t="s">
        <v>635</v>
      </c>
      <c r="V57" s="59" t="s">
        <v>635</v>
      </c>
      <c r="W57" s="59" t="s">
        <v>635</v>
      </c>
      <c r="X57" s="59" t="s">
        <v>635</v>
      </c>
      <c r="Y57" s="618"/>
      <c r="Z57" s="272" t="s">
        <v>4065</v>
      </c>
      <c r="AA57" s="145"/>
      <c r="AB57" s="145"/>
      <c r="AC57" s="145"/>
      <c r="AD57" s="145"/>
      <c r="AE57" s="618"/>
      <c r="AF57" s="443" t="s">
        <v>865</v>
      </c>
      <c r="AG57" s="230" t="s">
        <v>635</v>
      </c>
      <c r="AH57" s="230" t="s">
        <v>635</v>
      </c>
      <c r="AI57" s="230" t="s">
        <v>635</v>
      </c>
      <c r="AJ57" s="230" t="s">
        <v>635</v>
      </c>
    </row>
    <row r="58" spans="1:36" s="60" customFormat="1" ht="12.75" customHeight="1" x14ac:dyDescent="0.2">
      <c r="A58" s="618"/>
      <c r="B58" s="443" t="s">
        <v>1640</v>
      </c>
      <c r="C58" s="230" t="s">
        <v>635</v>
      </c>
      <c r="D58" s="230" t="s">
        <v>635</v>
      </c>
      <c r="E58" s="230" t="s">
        <v>635</v>
      </c>
      <c r="F58" s="230" t="s">
        <v>635</v>
      </c>
      <c r="G58" s="618"/>
      <c r="H58" s="134" t="s">
        <v>2087</v>
      </c>
      <c r="I58" s="230" t="s">
        <v>635</v>
      </c>
      <c r="J58" s="230" t="s">
        <v>635</v>
      </c>
      <c r="K58" s="230" t="s">
        <v>635</v>
      </c>
      <c r="L58" s="230" t="s">
        <v>635</v>
      </c>
      <c r="M58" s="618"/>
      <c r="N58" s="134" t="s">
        <v>2094</v>
      </c>
      <c r="O58" s="230" t="s">
        <v>635</v>
      </c>
      <c r="P58" s="230" t="s">
        <v>635</v>
      </c>
      <c r="Q58" s="230" t="s">
        <v>635</v>
      </c>
      <c r="R58" s="230" t="s">
        <v>635</v>
      </c>
      <c r="S58" s="618"/>
      <c r="T58" s="134" t="s">
        <v>862</v>
      </c>
      <c r="U58" s="59" t="s">
        <v>635</v>
      </c>
      <c r="V58" s="59" t="s">
        <v>635</v>
      </c>
      <c r="W58" s="59" t="s">
        <v>635</v>
      </c>
      <c r="X58" s="59" t="s">
        <v>635</v>
      </c>
      <c r="Y58" s="618"/>
      <c r="Z58" s="272" t="s">
        <v>4065</v>
      </c>
      <c r="AA58" s="145" t="s">
        <v>1389</v>
      </c>
      <c r="AB58" s="145" t="s">
        <v>1389</v>
      </c>
      <c r="AC58" s="145" t="s">
        <v>1389</v>
      </c>
      <c r="AD58" s="145" t="s">
        <v>1389</v>
      </c>
      <c r="AE58" s="618"/>
      <c r="AF58" s="443" t="s">
        <v>3838</v>
      </c>
      <c r="AG58" s="230" t="s">
        <v>635</v>
      </c>
      <c r="AH58" s="230" t="s">
        <v>635</v>
      </c>
      <c r="AI58" s="230" t="s">
        <v>635</v>
      </c>
      <c r="AJ58" s="230" t="s">
        <v>635</v>
      </c>
    </row>
    <row r="59" spans="1:36" s="60" customFormat="1" ht="12.75" customHeight="1" x14ac:dyDescent="0.2">
      <c r="A59" s="618"/>
      <c r="B59" s="443" t="s">
        <v>3786</v>
      </c>
      <c r="C59" s="59" t="s">
        <v>635</v>
      </c>
      <c r="D59" s="59" t="s">
        <v>635</v>
      </c>
      <c r="E59" s="59" t="s">
        <v>635</v>
      </c>
      <c r="F59" s="59" t="s">
        <v>635</v>
      </c>
      <c r="G59" s="618"/>
      <c r="H59" s="443" t="s">
        <v>2088</v>
      </c>
      <c r="I59" s="230" t="s">
        <v>635</v>
      </c>
      <c r="J59" s="230" t="s">
        <v>635</v>
      </c>
      <c r="K59" s="230" t="s">
        <v>635</v>
      </c>
      <c r="L59" s="230" t="s">
        <v>635</v>
      </c>
      <c r="M59" s="618"/>
      <c r="N59" s="134" t="s">
        <v>1247</v>
      </c>
      <c r="O59" s="230" t="s">
        <v>635</v>
      </c>
      <c r="P59" s="230" t="s">
        <v>635</v>
      </c>
      <c r="Q59" s="230" t="s">
        <v>635</v>
      </c>
      <c r="R59" s="230" t="s">
        <v>635</v>
      </c>
      <c r="S59" s="618"/>
      <c r="T59" s="134" t="s">
        <v>3813</v>
      </c>
      <c r="U59" s="59" t="s">
        <v>635</v>
      </c>
      <c r="V59" s="59" t="s">
        <v>635</v>
      </c>
      <c r="W59" s="59" t="s">
        <v>635</v>
      </c>
      <c r="X59" s="59" t="s">
        <v>635</v>
      </c>
      <c r="Y59" s="618"/>
      <c r="Z59" s="272" t="s">
        <v>4065</v>
      </c>
      <c r="AA59" s="145" t="s">
        <v>1389</v>
      </c>
      <c r="AB59" s="145" t="s">
        <v>1389</v>
      </c>
      <c r="AC59" s="145" t="s">
        <v>1389</v>
      </c>
      <c r="AD59" s="145" t="s">
        <v>1389</v>
      </c>
      <c r="AE59" s="618"/>
      <c r="AF59" s="443" t="s">
        <v>1649</v>
      </c>
      <c r="AG59" s="230" t="s">
        <v>635</v>
      </c>
      <c r="AH59" s="230" t="s">
        <v>635</v>
      </c>
      <c r="AI59" s="230" t="s">
        <v>635</v>
      </c>
      <c r="AJ59" s="230" t="s">
        <v>635</v>
      </c>
    </row>
    <row r="60" spans="1:36" s="60" customFormat="1" x14ac:dyDescent="0.2">
      <c r="A60" s="618"/>
      <c r="B60" s="443" t="s">
        <v>3787</v>
      </c>
      <c r="C60" s="59" t="s">
        <v>635</v>
      </c>
      <c r="D60" s="59" t="s">
        <v>635</v>
      </c>
      <c r="E60" s="59" t="s">
        <v>635</v>
      </c>
      <c r="F60" s="59" t="s">
        <v>635</v>
      </c>
      <c r="G60" s="618"/>
      <c r="H60" s="443" t="s">
        <v>2089</v>
      </c>
      <c r="I60" s="230" t="s">
        <v>635</v>
      </c>
      <c r="J60" s="230" t="s">
        <v>635</v>
      </c>
      <c r="K60" s="230" t="s">
        <v>635</v>
      </c>
      <c r="L60" s="230" t="s">
        <v>635</v>
      </c>
      <c r="M60" s="618"/>
      <c r="N60" s="206" t="s">
        <v>1246</v>
      </c>
      <c r="O60" s="230" t="s">
        <v>635</v>
      </c>
      <c r="P60" s="230" t="s">
        <v>635</v>
      </c>
      <c r="Q60" s="230" t="s">
        <v>635</v>
      </c>
      <c r="R60" s="230" t="s">
        <v>635</v>
      </c>
      <c r="S60" s="618"/>
      <c r="T60" s="134" t="s">
        <v>1644</v>
      </c>
      <c r="U60" s="59" t="s">
        <v>635</v>
      </c>
      <c r="V60" s="59" t="s">
        <v>635</v>
      </c>
      <c r="W60" s="59" t="s">
        <v>635</v>
      </c>
      <c r="X60" s="59" t="s">
        <v>635</v>
      </c>
      <c r="Y60" s="618"/>
      <c r="Z60" s="278" t="s">
        <v>4065</v>
      </c>
      <c r="AA60" s="145" t="s">
        <v>1389</v>
      </c>
      <c r="AB60" s="145" t="s">
        <v>1389</v>
      </c>
      <c r="AC60" s="145" t="s">
        <v>1389</v>
      </c>
      <c r="AD60" s="145" t="s">
        <v>1389</v>
      </c>
      <c r="AE60" s="618"/>
      <c r="AF60" s="561" t="s">
        <v>1240</v>
      </c>
      <c r="AG60" s="230" t="s">
        <v>635</v>
      </c>
      <c r="AH60" s="230" t="s">
        <v>635</v>
      </c>
      <c r="AI60" s="230" t="s">
        <v>635</v>
      </c>
      <c r="AJ60" s="230" t="s">
        <v>635</v>
      </c>
    </row>
    <row r="61" spans="1:36" s="60" customFormat="1" x14ac:dyDescent="0.2">
      <c r="A61" s="619"/>
      <c r="B61" s="443" t="s">
        <v>3788</v>
      </c>
      <c r="C61" s="59" t="s">
        <v>635</v>
      </c>
      <c r="D61" s="59" t="s">
        <v>635</v>
      </c>
      <c r="E61" s="59" t="s">
        <v>635</v>
      </c>
      <c r="F61" s="59" t="s">
        <v>635</v>
      </c>
      <c r="G61" s="619"/>
      <c r="H61" s="443" t="s">
        <v>861</v>
      </c>
      <c r="I61" s="230" t="s">
        <v>635</v>
      </c>
      <c r="J61" s="230" t="s">
        <v>635</v>
      </c>
      <c r="K61" s="230" t="s">
        <v>635</v>
      </c>
      <c r="L61" s="230" t="s">
        <v>635</v>
      </c>
      <c r="M61" s="619"/>
      <c r="N61" s="443" t="s">
        <v>1245</v>
      </c>
      <c r="O61" s="230" t="s">
        <v>635</v>
      </c>
      <c r="P61" s="230" t="s">
        <v>635</v>
      </c>
      <c r="Q61" s="230" t="s">
        <v>635</v>
      </c>
      <c r="R61" s="230" t="s">
        <v>635</v>
      </c>
      <c r="S61" s="619"/>
      <c r="T61" s="426" t="s">
        <v>2080</v>
      </c>
      <c r="U61" s="59" t="s">
        <v>635</v>
      </c>
      <c r="V61" s="59" t="s">
        <v>635</v>
      </c>
      <c r="W61" s="59" t="s">
        <v>635</v>
      </c>
      <c r="X61" s="59" t="s">
        <v>635</v>
      </c>
      <c r="Y61" s="619"/>
      <c r="Z61" s="271" t="s">
        <v>4065</v>
      </c>
      <c r="AA61" s="130"/>
      <c r="AB61" s="130"/>
      <c r="AC61" s="130"/>
      <c r="AD61" s="130"/>
      <c r="AE61" s="619"/>
      <c r="AF61" s="443" t="s">
        <v>3839</v>
      </c>
      <c r="AG61" s="85"/>
      <c r="AH61" s="85"/>
      <c r="AI61" s="85"/>
      <c r="AJ61" s="85"/>
    </row>
    <row r="62" spans="1:36" s="60" customFormat="1" ht="12.75" customHeight="1" x14ac:dyDescent="0.2">
      <c r="A62" s="354"/>
      <c r="B62" s="443" t="s">
        <v>3789</v>
      </c>
      <c r="C62" s="59" t="s">
        <v>635</v>
      </c>
      <c r="D62" s="59" t="s">
        <v>635</v>
      </c>
      <c r="E62" s="59" t="s">
        <v>635</v>
      </c>
      <c r="F62" s="59" t="s">
        <v>635</v>
      </c>
      <c r="G62" s="90"/>
      <c r="H62" s="329"/>
      <c r="I62" s="230"/>
      <c r="J62" s="230"/>
      <c r="K62" s="230"/>
      <c r="L62" s="230"/>
      <c r="M62" s="529"/>
      <c r="N62" s="26"/>
      <c r="O62" s="85"/>
      <c r="P62" s="85"/>
      <c r="Q62" s="85"/>
      <c r="R62" s="85"/>
      <c r="S62" s="354"/>
      <c r="T62" s="134" t="s">
        <v>2095</v>
      </c>
      <c r="U62" s="59" t="s">
        <v>635</v>
      </c>
      <c r="V62" s="59" t="s">
        <v>635</v>
      </c>
      <c r="W62" s="59" t="s">
        <v>635</v>
      </c>
      <c r="X62" s="59" t="s">
        <v>635</v>
      </c>
      <c r="Y62" s="354"/>
      <c r="Z62" s="273"/>
      <c r="AA62" s="130"/>
      <c r="AB62" s="130"/>
      <c r="AC62" s="130"/>
      <c r="AD62" s="130"/>
      <c r="AE62" s="354"/>
      <c r="AF62" s="26"/>
      <c r="AG62" s="31"/>
      <c r="AH62" s="31"/>
      <c r="AI62" s="31"/>
      <c r="AJ62" s="31"/>
    </row>
    <row r="63" spans="1:36" s="60" customFormat="1" x14ac:dyDescent="0.2">
      <c r="A63" s="354"/>
      <c r="B63" s="263"/>
      <c r="C63" s="31"/>
      <c r="D63" s="31"/>
      <c r="E63" s="31"/>
      <c r="F63" s="31"/>
      <c r="G63" s="90"/>
      <c r="H63" s="26"/>
      <c r="I63" s="230"/>
      <c r="J63" s="230"/>
      <c r="K63" s="230"/>
      <c r="L63" s="230"/>
      <c r="M63" s="90"/>
      <c r="N63" s="26"/>
      <c r="O63" s="85"/>
      <c r="P63" s="85"/>
      <c r="Q63" s="85"/>
      <c r="R63" s="85"/>
      <c r="S63" s="354"/>
      <c r="T63" s="443" t="s">
        <v>1645</v>
      </c>
      <c r="U63" s="245" t="s">
        <v>635</v>
      </c>
      <c r="V63" s="245" t="s">
        <v>635</v>
      </c>
      <c r="W63" s="245" t="s">
        <v>635</v>
      </c>
      <c r="X63" s="245" t="s">
        <v>635</v>
      </c>
      <c r="Y63" s="354"/>
      <c r="Z63" s="274"/>
      <c r="AA63" s="130"/>
      <c r="AB63" s="130"/>
      <c r="AC63" s="130"/>
      <c r="AD63" s="130"/>
      <c r="AE63" s="354"/>
      <c r="AF63" s="26"/>
      <c r="AG63" s="31"/>
      <c r="AH63" s="31"/>
      <c r="AI63" s="31"/>
      <c r="AJ63" s="31"/>
    </row>
    <row r="64" spans="1:36" s="60" customFormat="1" x14ac:dyDescent="0.2">
      <c r="A64" s="354"/>
      <c r="B64" s="26"/>
      <c r="C64" s="31"/>
      <c r="D64" s="31"/>
      <c r="E64" s="31"/>
      <c r="F64" s="31"/>
      <c r="G64" s="89"/>
      <c r="H64" s="26"/>
      <c r="I64" s="85"/>
      <c r="J64" s="85"/>
      <c r="K64" s="85"/>
      <c r="L64" s="85"/>
      <c r="M64" s="90"/>
      <c r="N64" s="26"/>
      <c r="O64" s="85"/>
      <c r="P64" s="85"/>
      <c r="Q64" s="85"/>
      <c r="R64" s="85"/>
      <c r="S64" s="300"/>
      <c r="T64" s="443" t="s">
        <v>2100</v>
      </c>
      <c r="U64" s="171" t="s">
        <v>635</v>
      </c>
      <c r="V64" s="171" t="s">
        <v>635</v>
      </c>
      <c r="W64" s="171" t="s">
        <v>635</v>
      </c>
      <c r="X64" s="171" t="s">
        <v>635</v>
      </c>
      <c r="Y64" s="354"/>
      <c r="Z64" s="274"/>
      <c r="AA64" s="130" t="s">
        <v>635</v>
      </c>
      <c r="AB64" s="130" t="s">
        <v>635</v>
      </c>
      <c r="AC64" s="130" t="s">
        <v>635</v>
      </c>
      <c r="AD64" s="130" t="s">
        <v>635</v>
      </c>
      <c r="AE64" s="58"/>
      <c r="AF64" s="26"/>
      <c r="AG64" s="31"/>
      <c r="AH64" s="31"/>
      <c r="AI64" s="31"/>
      <c r="AJ64" s="31"/>
    </row>
    <row r="65" spans="1:36" s="60" customFormat="1" x14ac:dyDescent="0.2">
      <c r="A65" s="90"/>
      <c r="B65" s="26"/>
      <c r="C65" s="31"/>
      <c r="D65" s="31"/>
      <c r="E65" s="31"/>
      <c r="F65" s="31"/>
      <c r="G65" s="89"/>
      <c r="H65" s="26"/>
      <c r="I65" s="85"/>
      <c r="J65" s="85"/>
      <c r="K65" s="85"/>
      <c r="L65" s="85"/>
      <c r="M65" s="90"/>
      <c r="N65" s="26"/>
      <c r="O65" s="31"/>
      <c r="P65" s="31"/>
      <c r="Q65" s="31"/>
      <c r="R65" s="31"/>
      <c r="S65" s="300"/>
      <c r="T65" s="443" t="s">
        <v>2096</v>
      </c>
      <c r="U65"/>
      <c r="V65"/>
      <c r="W65"/>
      <c r="X65"/>
      <c r="Y65" s="354"/>
      <c r="Z65" s="273"/>
      <c r="AA65" s="130" t="s">
        <v>635</v>
      </c>
      <c r="AB65" s="130" t="s">
        <v>635</v>
      </c>
      <c r="AC65" s="130" t="s">
        <v>635</v>
      </c>
      <c r="AD65" s="130" t="s">
        <v>635</v>
      </c>
      <c r="AE65" s="58"/>
      <c r="AF65" s="26"/>
      <c r="AG65" s="31"/>
      <c r="AH65" s="31"/>
      <c r="AI65" s="31"/>
      <c r="AJ65" s="31"/>
    </row>
    <row r="66" spans="1:36" s="60" customFormat="1" x14ac:dyDescent="0.2">
      <c r="A66" s="90"/>
      <c r="B66" s="26"/>
      <c r="C66" s="59"/>
      <c r="D66" s="59"/>
      <c r="E66" s="59"/>
      <c r="F66" s="59"/>
      <c r="G66" s="58"/>
      <c r="H66" s="26"/>
      <c r="I66" s="31"/>
      <c r="J66" s="31"/>
      <c r="K66" s="31"/>
      <c r="L66" s="31"/>
      <c r="M66" s="58"/>
      <c r="N66" s="26"/>
      <c r="O66" s="31"/>
      <c r="P66" s="31"/>
      <c r="Q66" s="31"/>
      <c r="R66" s="31"/>
      <c r="S66" s="300"/>
      <c r="T66" s="443" t="s">
        <v>3814</v>
      </c>
      <c r="U66"/>
      <c r="V66"/>
      <c r="W66"/>
      <c r="X66"/>
      <c r="Y66" s="354"/>
      <c r="Z66" s="273"/>
      <c r="AA66" s="128" t="s">
        <v>635</v>
      </c>
      <c r="AB66" s="128" t="s">
        <v>635</v>
      </c>
      <c r="AC66" s="128" t="s">
        <v>635</v>
      </c>
      <c r="AD66" s="128" t="s">
        <v>635</v>
      </c>
      <c r="AE66" s="58"/>
      <c r="AF66" s="26"/>
      <c r="AG66" s="31"/>
      <c r="AH66" s="31"/>
      <c r="AI66" s="31"/>
      <c r="AJ66" s="31"/>
    </row>
    <row r="67" spans="1:36" s="60" customFormat="1" x14ac:dyDescent="0.2">
      <c r="A67" s="89"/>
      <c r="B67" s="26"/>
      <c r="C67" s="59"/>
      <c r="D67" s="59"/>
      <c r="E67" s="59"/>
      <c r="F67" s="59"/>
      <c r="G67" s="58"/>
      <c r="H67" s="26"/>
      <c r="I67" s="31"/>
      <c r="J67" s="31"/>
      <c r="K67" s="31"/>
      <c r="L67" s="31"/>
      <c r="M67" s="58"/>
      <c r="N67" s="26"/>
      <c r="O67" s="31"/>
      <c r="P67" s="31"/>
      <c r="Q67" s="31"/>
      <c r="R67" s="31"/>
      <c r="S67" s="89"/>
      <c r="T67" s="26"/>
      <c r="U67"/>
      <c r="V67"/>
      <c r="W67"/>
      <c r="X67"/>
      <c r="Y67" s="354"/>
      <c r="Z67" s="129"/>
      <c r="AA67" s="128" t="s">
        <v>635</v>
      </c>
      <c r="AB67" s="128" t="s">
        <v>635</v>
      </c>
      <c r="AC67" s="128" t="s">
        <v>635</v>
      </c>
      <c r="AD67" s="128" t="s">
        <v>635</v>
      </c>
      <c r="AE67" s="58"/>
      <c r="AF67" s="26"/>
      <c r="AG67" s="31"/>
      <c r="AH67" s="31"/>
      <c r="AI67" s="31"/>
      <c r="AJ67" s="31"/>
    </row>
    <row r="68" spans="1:36" s="60" customFormat="1" x14ac:dyDescent="0.2">
      <c r="A68" s="58"/>
      <c r="B68" s="26"/>
      <c r="C68" s="59"/>
      <c r="D68" s="59"/>
      <c r="E68" s="59"/>
      <c r="F68" s="59"/>
      <c r="G68" s="58"/>
      <c r="H68" s="26"/>
      <c r="I68" s="31"/>
      <c r="J68" s="31"/>
      <c r="K68" s="31"/>
      <c r="L68" s="31"/>
      <c r="M68" s="58"/>
      <c r="N68" s="26"/>
      <c r="O68" s="31"/>
      <c r="P68" s="31"/>
      <c r="Q68" s="31"/>
      <c r="R68" s="31"/>
      <c r="S68" s="89"/>
      <c r="T68" s="26"/>
      <c r="U68"/>
      <c r="V68"/>
      <c r="W68"/>
      <c r="X68"/>
      <c r="Y68" s="354"/>
      <c r="Z68" s="127"/>
      <c r="AA68" s="128" t="s">
        <v>635</v>
      </c>
      <c r="AB68" s="128" t="s">
        <v>635</v>
      </c>
      <c r="AC68" s="128" t="s">
        <v>635</v>
      </c>
      <c r="AD68" s="128" t="s">
        <v>635</v>
      </c>
      <c r="AE68" s="58"/>
      <c r="AF68" s="26"/>
      <c r="AG68" s="31"/>
      <c r="AH68" s="31"/>
      <c r="AI68" s="31"/>
      <c r="AJ68" s="31"/>
    </row>
    <row r="69" spans="1:36" s="60" customFormat="1" x14ac:dyDescent="0.2">
      <c r="A69" s="58"/>
      <c r="B69" s="26"/>
      <c r="C69" s="59"/>
      <c r="D69" s="59"/>
      <c r="E69" s="59"/>
      <c r="F69" s="59"/>
      <c r="G69" s="58"/>
      <c r="H69" s="26"/>
      <c r="I69" s="31"/>
      <c r="J69" s="31"/>
      <c r="K69" s="31"/>
      <c r="L69" s="31"/>
      <c r="M69" s="58"/>
      <c r="N69" s="26"/>
      <c r="O69" s="31"/>
      <c r="P69" s="31"/>
      <c r="Q69" s="31"/>
      <c r="R69" s="31"/>
      <c r="S69" s="58"/>
      <c r="T69" s="144"/>
      <c r="U69"/>
      <c r="V69"/>
      <c r="W69"/>
      <c r="X69"/>
      <c r="Y69" s="354"/>
      <c r="Z69" s="26"/>
      <c r="AA69" s="86"/>
      <c r="AB69" s="86"/>
      <c r="AC69" s="86"/>
      <c r="AD69" s="86"/>
      <c r="AE69" s="58"/>
      <c r="AF69" s="26"/>
      <c r="AG69" s="59"/>
      <c r="AH69" s="59"/>
      <c r="AI69" s="59"/>
      <c r="AJ69" s="59"/>
    </row>
    <row r="70" spans="1:36" s="60" customFormat="1" x14ac:dyDescent="0.2">
      <c r="A70" s="58"/>
      <c r="B70" s="26"/>
      <c r="C70" s="143"/>
      <c r="D70" s="143"/>
      <c r="E70" s="143"/>
      <c r="F70" s="143"/>
      <c r="G70" s="58"/>
      <c r="H70" s="26"/>
      <c r="I70" s="31"/>
      <c r="J70" s="31"/>
      <c r="K70" s="31"/>
      <c r="L70" s="31"/>
      <c r="M70" s="58"/>
      <c r="N70" s="26"/>
      <c r="O70" s="31"/>
      <c r="P70" s="31"/>
      <c r="Q70" s="31"/>
      <c r="R70" s="31"/>
      <c r="S70" s="58"/>
      <c r="T70"/>
      <c r="U70"/>
      <c r="V70"/>
      <c r="W70"/>
      <c r="X70"/>
      <c r="Y70" s="354"/>
      <c r="Z70" s="26"/>
      <c r="AA70" s="86"/>
      <c r="AB70" s="86"/>
      <c r="AC70" s="86"/>
      <c r="AD70" s="86"/>
      <c r="AE70" s="58"/>
      <c r="AF70" s="26"/>
      <c r="AG70" s="59"/>
      <c r="AH70" s="59"/>
      <c r="AI70" s="59"/>
      <c r="AJ70" s="59"/>
    </row>
    <row r="71" spans="1:36" s="60" customFormat="1" x14ac:dyDescent="0.2">
      <c r="A71" s="58"/>
      <c r="B71" s="26"/>
      <c r="C71"/>
      <c r="D71"/>
      <c r="E71"/>
      <c r="F71"/>
      <c r="G71" s="58"/>
      <c r="H71" s="26"/>
      <c r="I71" s="31"/>
      <c r="J71" s="31"/>
      <c r="K71" s="31"/>
      <c r="L71" s="31"/>
      <c r="M71" s="58"/>
      <c r="N71" s="26"/>
      <c r="O71" s="31"/>
      <c r="P71" s="31"/>
      <c r="Q71" s="31"/>
      <c r="R71" s="31"/>
      <c r="S71" s="58"/>
      <c r="T71"/>
      <c r="U71"/>
      <c r="V71"/>
      <c r="W71"/>
      <c r="X71"/>
      <c r="Y71" s="58"/>
      <c r="Z71" s="26"/>
      <c r="AA71" s="86"/>
      <c r="AB71" s="86"/>
      <c r="AC71" s="86"/>
      <c r="AD71" s="86"/>
      <c r="AE71" s="58"/>
      <c r="AF71" s="26"/>
      <c r="AG71" s="59"/>
      <c r="AH71" s="59"/>
      <c r="AI71" s="59"/>
      <c r="AJ71" s="59"/>
    </row>
    <row r="72" spans="1:36" s="60" customFormat="1" x14ac:dyDescent="0.2">
      <c r="A72" s="58"/>
      <c r="B72" s="26"/>
      <c r="C72"/>
      <c r="D72"/>
      <c r="E72"/>
      <c r="F72"/>
      <c r="G72" s="58"/>
      <c r="H72" s="26"/>
      <c r="I72" s="31"/>
      <c r="J72" s="31"/>
      <c r="K72" s="31"/>
      <c r="L72" s="31"/>
      <c r="M72" s="58"/>
      <c r="N72" s="26"/>
      <c r="O72" s="59"/>
      <c r="P72" s="59"/>
      <c r="Q72" s="59"/>
      <c r="R72" s="59"/>
      <c r="S72" s="58"/>
      <c r="T72"/>
      <c r="U72"/>
      <c r="V72"/>
      <c r="W72"/>
      <c r="X72"/>
      <c r="Y72" s="58"/>
      <c r="Z72" s="26"/>
      <c r="AA72" s="85"/>
      <c r="AB72" s="85"/>
      <c r="AC72" s="85"/>
      <c r="AD72" s="85"/>
      <c r="AE72" s="58"/>
      <c r="AF72" s="26"/>
      <c r="AG72" s="59"/>
      <c r="AH72" s="59"/>
      <c r="AI72" s="59"/>
      <c r="AJ72" s="59"/>
    </row>
    <row r="73" spans="1:36" s="60" customFormat="1" x14ac:dyDescent="0.2">
      <c r="A73" s="58"/>
      <c r="B73" s="143"/>
      <c r="C73"/>
      <c r="D73"/>
      <c r="E73"/>
      <c r="F73"/>
      <c r="G73" s="58"/>
      <c r="H73" s="143"/>
      <c r="I73" s="59"/>
      <c r="J73" s="59"/>
      <c r="K73" s="59"/>
      <c r="L73" s="59"/>
      <c r="M73" s="58"/>
      <c r="N73" s="144"/>
      <c r="O73" s="59"/>
      <c r="P73" s="59"/>
      <c r="Q73" s="59"/>
      <c r="R73" s="59"/>
      <c r="S73" s="58"/>
      <c r="T73"/>
      <c r="U73"/>
      <c r="V73"/>
      <c r="W73"/>
      <c r="X73"/>
      <c r="Y73" s="58"/>
      <c r="Z73" s="26"/>
      <c r="AA73" s="85"/>
      <c r="AB73" s="85"/>
      <c r="AC73" s="85"/>
      <c r="AD73" s="85"/>
      <c r="AE73" s="58"/>
      <c r="AF73" s="26"/>
      <c r="AG73" s="144"/>
      <c r="AH73" s="144"/>
      <c r="AI73" s="144"/>
      <c r="AJ73" s="144"/>
    </row>
    <row r="74" spans="1:36" s="60" customFormat="1" x14ac:dyDescent="0.2">
      <c r="A74" s="58"/>
      <c r="B74"/>
      <c r="C74"/>
      <c r="D74"/>
      <c r="E74"/>
      <c r="F74"/>
      <c r="G74" s="58"/>
      <c r="H74"/>
      <c r="I74" s="59"/>
      <c r="J74" s="59"/>
      <c r="K74" s="59"/>
      <c r="L74" s="59"/>
      <c r="M74" s="58"/>
      <c r="N74"/>
      <c r="O74" s="59"/>
      <c r="P74" s="59"/>
      <c r="Q74" s="59"/>
      <c r="R74" s="59"/>
      <c r="S74" s="58"/>
      <c r="T74"/>
      <c r="U74"/>
      <c r="V74"/>
      <c r="W74"/>
      <c r="X74"/>
      <c r="Y74" s="58"/>
      <c r="Z74" s="26"/>
      <c r="AA74" s="85"/>
      <c r="AB74" s="85"/>
      <c r="AC74" s="85"/>
      <c r="AD74" s="85"/>
      <c r="AE74" s="58"/>
      <c r="AF74" s="144"/>
      <c r="AG74"/>
      <c r="AH74"/>
      <c r="AI74"/>
      <c r="AJ74"/>
    </row>
    <row r="75" spans="1:36" s="60" customFormat="1" x14ac:dyDescent="0.2">
      <c r="A75" s="58"/>
      <c r="B75"/>
      <c r="C75"/>
      <c r="D75"/>
      <c r="E75"/>
      <c r="F75"/>
      <c r="G75" s="58"/>
      <c r="H75"/>
      <c r="I75" s="59"/>
      <c r="J75" s="59"/>
      <c r="K75" s="59"/>
      <c r="L75" s="59"/>
      <c r="M75" s="58"/>
      <c r="N75"/>
      <c r="O75" s="59"/>
      <c r="P75" s="59"/>
      <c r="Q75" s="59"/>
      <c r="R75" s="59"/>
      <c r="S75" s="58"/>
      <c r="T75"/>
      <c r="U75"/>
      <c r="V75"/>
      <c r="W75"/>
      <c r="X75"/>
      <c r="Y75" s="58"/>
      <c r="Z75" s="26"/>
      <c r="AA75" s="85"/>
      <c r="AB75" s="85"/>
      <c r="AC75" s="85"/>
      <c r="AD75" s="85"/>
      <c r="AE75" s="58"/>
      <c r="AF75"/>
      <c r="AG75"/>
      <c r="AH75"/>
      <c r="AI75"/>
      <c r="AJ75"/>
    </row>
    <row r="76" spans="1:36" s="60" customFormat="1" x14ac:dyDescent="0.2">
      <c r="A76" s="58"/>
      <c r="B76"/>
      <c r="C76"/>
      <c r="D76"/>
      <c r="E76"/>
      <c r="F76"/>
      <c r="G76" s="58"/>
      <c r="H76"/>
      <c r="I76" s="59"/>
      <c r="J76" s="59"/>
      <c r="K76" s="59"/>
      <c r="L76" s="59"/>
      <c r="M76" s="58"/>
      <c r="N76"/>
      <c r="O76" s="144"/>
      <c r="P76" s="144"/>
      <c r="Q76" s="144"/>
      <c r="R76" s="144"/>
      <c r="S76" s="58"/>
      <c r="T76"/>
      <c r="U76"/>
      <c r="V76"/>
      <c r="W76"/>
      <c r="X76"/>
      <c r="Y76" s="58"/>
      <c r="Z76" s="26"/>
      <c r="AA76" s="85"/>
      <c r="AB76" s="85"/>
      <c r="AC76" s="85"/>
      <c r="AD76" s="85"/>
      <c r="AE76" s="58"/>
      <c r="AF76"/>
      <c r="AG76"/>
      <c r="AH76"/>
      <c r="AI76"/>
      <c r="AJ76"/>
    </row>
    <row r="77" spans="1:36" s="60" customFormat="1" x14ac:dyDescent="0.2">
      <c r="A77" s="58"/>
      <c r="B77"/>
      <c r="C77"/>
      <c r="D77"/>
      <c r="E77"/>
      <c r="F77"/>
      <c r="G77" s="58"/>
      <c r="H77"/>
      <c r="I77" s="143"/>
      <c r="J77" s="143"/>
      <c r="K77" s="143"/>
      <c r="L77" s="143"/>
      <c r="M77" s="58"/>
      <c r="N77"/>
      <c r="O77"/>
      <c r="P77"/>
      <c r="Q77"/>
      <c r="R77"/>
      <c r="S77" s="58"/>
      <c r="T77"/>
      <c r="U77"/>
      <c r="V77"/>
      <c r="W77"/>
      <c r="X77"/>
      <c r="Y77" s="58"/>
      <c r="Z77" s="26"/>
      <c r="AA77" s="85"/>
      <c r="AB77" s="85"/>
      <c r="AC77" s="85"/>
      <c r="AD77" s="85"/>
      <c r="AE77" s="58"/>
      <c r="AF77"/>
      <c r="AG77"/>
      <c r="AH77"/>
      <c r="AI77"/>
      <c r="AJ77"/>
    </row>
    <row r="78" spans="1:36" s="60" customFormat="1" x14ac:dyDescent="0.2">
      <c r="A78" s="26"/>
      <c r="B78"/>
      <c r="C78"/>
      <c r="D78"/>
      <c r="E78"/>
      <c r="F78"/>
      <c r="G78" s="26"/>
      <c r="H78"/>
      <c r="I78"/>
      <c r="J78"/>
      <c r="K78"/>
      <c r="L78"/>
      <c r="M78" s="26"/>
      <c r="N78"/>
      <c r="O78"/>
      <c r="P78"/>
      <c r="Q78"/>
      <c r="R78"/>
      <c r="S78" s="26"/>
      <c r="T78"/>
      <c r="U78"/>
      <c r="V78"/>
      <c r="W78"/>
      <c r="X78"/>
      <c r="Y78" s="26"/>
      <c r="Z78" s="26"/>
      <c r="AA78" s="85"/>
      <c r="AB78" s="85"/>
      <c r="AC78" s="85"/>
      <c r="AD78" s="85"/>
      <c r="AE78" s="26"/>
      <c r="AF78"/>
      <c r="AG78"/>
      <c r="AH78"/>
      <c r="AI78"/>
      <c r="AJ78"/>
    </row>
    <row r="79" spans="1:36" s="60" customFormat="1" x14ac:dyDescent="0.2">
      <c r="A79" s="26"/>
      <c r="B79"/>
      <c r="C79"/>
      <c r="D79"/>
      <c r="E79"/>
      <c r="F79"/>
      <c r="G79" s="26"/>
      <c r="H79"/>
      <c r="I79"/>
      <c r="J79"/>
      <c r="K79"/>
      <c r="L79"/>
      <c r="M79" s="26"/>
      <c r="N79"/>
      <c r="O79"/>
      <c r="P79"/>
      <c r="Q79"/>
      <c r="R79"/>
      <c r="S79" s="26"/>
      <c r="T79"/>
      <c r="U79"/>
      <c r="V79"/>
      <c r="W79"/>
      <c r="X79"/>
      <c r="Y79" s="26"/>
      <c r="Z79" s="26"/>
      <c r="AA79" s="31"/>
      <c r="AB79" s="31"/>
      <c r="AC79" s="31"/>
      <c r="AD79" s="31"/>
      <c r="AE79" s="26"/>
      <c r="AF79"/>
      <c r="AG79"/>
      <c r="AH79"/>
      <c r="AI79"/>
      <c r="AJ79"/>
    </row>
    <row r="80" spans="1:36" s="60" customFormat="1" x14ac:dyDescent="0.2">
      <c r="A80" s="26"/>
      <c r="B80"/>
      <c r="C80"/>
      <c r="D80"/>
      <c r="E80"/>
      <c r="F80"/>
      <c r="G80" s="26"/>
      <c r="H80"/>
      <c r="I80"/>
      <c r="J80"/>
      <c r="K80"/>
      <c r="L80"/>
      <c r="M80" s="26"/>
      <c r="N80"/>
      <c r="O80"/>
      <c r="P80"/>
      <c r="Q80"/>
      <c r="R80"/>
      <c r="S80" s="26"/>
      <c r="T80"/>
      <c r="U80"/>
      <c r="V80"/>
      <c r="W80"/>
      <c r="X80"/>
      <c r="Y80" s="26"/>
      <c r="Z80" s="26"/>
      <c r="AA80" s="31"/>
      <c r="AB80" s="31"/>
      <c r="AC80" s="31"/>
      <c r="AD80" s="31"/>
      <c r="AE80" s="26"/>
      <c r="AF80"/>
      <c r="AG80"/>
      <c r="AH80"/>
      <c r="AI80"/>
      <c r="AJ80"/>
    </row>
    <row r="81" spans="1:36" s="60" customFormat="1" x14ac:dyDescent="0.2">
      <c r="A81" s="26"/>
      <c r="B81"/>
      <c r="C81"/>
      <c r="D81"/>
      <c r="E81"/>
      <c r="F81"/>
      <c r="G81" s="26"/>
      <c r="H81"/>
      <c r="I81"/>
      <c r="J81"/>
      <c r="K81"/>
      <c r="L81"/>
      <c r="M81" s="26"/>
      <c r="N81"/>
      <c r="O81"/>
      <c r="P81"/>
      <c r="Q81"/>
      <c r="R81"/>
      <c r="S81" s="26"/>
      <c r="T81"/>
      <c r="U81"/>
      <c r="V81"/>
      <c r="W81"/>
      <c r="X81"/>
      <c r="Y81" s="26"/>
      <c r="Z81" s="26"/>
      <c r="AA81" s="31"/>
      <c r="AB81" s="31"/>
      <c r="AC81" s="31"/>
      <c r="AD81" s="31"/>
      <c r="AE81" s="26"/>
      <c r="AF81"/>
      <c r="AG81"/>
      <c r="AH81"/>
      <c r="AI81"/>
      <c r="AJ81"/>
    </row>
    <row r="82" spans="1:36" s="60" customFormat="1" x14ac:dyDescent="0.2">
      <c r="A82" s="26"/>
      <c r="B82"/>
      <c r="C82"/>
      <c r="D82"/>
      <c r="E82"/>
      <c r="F82"/>
      <c r="G82" s="26"/>
      <c r="H82"/>
      <c r="I82"/>
      <c r="J82"/>
      <c r="K82"/>
      <c r="L82"/>
      <c r="M82" s="26"/>
      <c r="N82"/>
      <c r="O82"/>
      <c r="P82"/>
      <c r="Q82"/>
      <c r="R82"/>
      <c r="S82" s="26"/>
      <c r="T82"/>
      <c r="U82"/>
      <c r="V82"/>
      <c r="W82"/>
      <c r="X82"/>
      <c r="Y82" s="26"/>
      <c r="Z82" s="26"/>
      <c r="AA82" s="31"/>
      <c r="AB82" s="31"/>
      <c r="AC82" s="31"/>
      <c r="AD82" s="31"/>
      <c r="AE82" s="26"/>
      <c r="AF82"/>
      <c r="AG82"/>
      <c r="AH82"/>
      <c r="AI82"/>
      <c r="AJ82"/>
    </row>
    <row r="83" spans="1:36" s="60" customFormat="1" x14ac:dyDescent="0.2">
      <c r="A83" s="26"/>
      <c r="B83"/>
      <c r="C83"/>
      <c r="D83"/>
      <c r="E83"/>
      <c r="F83"/>
      <c r="G83" s="26"/>
      <c r="H83"/>
      <c r="I83"/>
      <c r="J83"/>
      <c r="K83"/>
      <c r="L83"/>
      <c r="M83" s="26"/>
      <c r="N83"/>
      <c r="O83"/>
      <c r="P83"/>
      <c r="Q83"/>
      <c r="R83"/>
      <c r="S83" s="26"/>
      <c r="T83"/>
      <c r="U83"/>
      <c r="V83"/>
      <c r="W83"/>
      <c r="X83"/>
      <c r="Y83" s="26"/>
      <c r="Z83" s="26"/>
      <c r="AA83" s="31"/>
      <c r="AB83" s="31"/>
      <c r="AC83" s="31"/>
      <c r="AD83" s="31"/>
      <c r="AE83" s="26"/>
      <c r="AF83"/>
      <c r="AG83"/>
      <c r="AH83"/>
      <c r="AI83"/>
      <c r="AJ83"/>
    </row>
    <row r="84" spans="1:36" s="60" customFormat="1" x14ac:dyDescent="0.2">
      <c r="A84" s="26"/>
      <c r="B84"/>
      <c r="C84"/>
      <c r="D84"/>
      <c r="E84"/>
      <c r="F84"/>
      <c r="G84" s="26"/>
      <c r="H84"/>
      <c r="I84"/>
      <c r="J84"/>
      <c r="K84"/>
      <c r="L84"/>
      <c r="M84" s="26"/>
      <c r="N84"/>
      <c r="O84"/>
      <c r="P84"/>
      <c r="Q84"/>
      <c r="R84"/>
      <c r="S84" s="26"/>
      <c r="T84"/>
      <c r="U84"/>
      <c r="V84"/>
      <c r="W84"/>
      <c r="X84"/>
      <c r="Y84" s="26"/>
      <c r="Z84" s="26"/>
      <c r="AA84" s="31"/>
      <c r="AB84" s="31"/>
      <c r="AC84" s="31"/>
      <c r="AD84" s="31"/>
      <c r="AE84" s="26"/>
      <c r="AF84"/>
      <c r="AG84"/>
      <c r="AH84"/>
      <c r="AI84"/>
      <c r="AJ84"/>
    </row>
    <row r="85" spans="1:36" x14ac:dyDescent="0.2">
      <c r="A85" s="26"/>
      <c r="G85" s="26"/>
      <c r="M85" s="26"/>
      <c r="S85" s="26"/>
      <c r="Y85" s="26"/>
      <c r="Z85" s="26"/>
      <c r="AA85" s="31"/>
      <c r="AB85" s="31"/>
      <c r="AC85" s="31"/>
      <c r="AD85" s="31"/>
      <c r="AE85" s="26"/>
    </row>
    <row r="86" spans="1:36" x14ac:dyDescent="0.2">
      <c r="A86" s="143" t="e">
        <f>General!#REF!</f>
        <v>#REF!</v>
      </c>
      <c r="G86" s="143"/>
      <c r="M86" s="144" t="e">
        <f>General!#REF!</f>
        <v>#REF!</v>
      </c>
      <c r="S86" s="144"/>
      <c r="Y86" s="144" t="e">
        <f>General!#REF!</f>
        <v>#REF!</v>
      </c>
      <c r="Z86" s="26"/>
      <c r="AA86" s="59"/>
      <c r="AB86" s="59"/>
      <c r="AC86" s="59"/>
      <c r="AD86" s="59"/>
      <c r="AE86" s="144"/>
    </row>
    <row r="87" spans="1:36" x14ac:dyDescent="0.2">
      <c r="Z87" s="26"/>
      <c r="AA87" s="59"/>
      <c r="AB87" s="59"/>
      <c r="AC87" s="59"/>
      <c r="AD87" s="59"/>
    </row>
    <row r="88" spans="1:36" x14ac:dyDescent="0.2">
      <c r="Z88" s="26"/>
      <c r="AA88" s="59"/>
      <c r="AB88" s="59"/>
      <c r="AC88" s="59"/>
      <c r="AD88" s="59"/>
    </row>
    <row r="89" spans="1:36" x14ac:dyDescent="0.2">
      <c r="Z89" s="26"/>
      <c r="AA89" s="59"/>
      <c r="AB89" s="59"/>
      <c r="AC89" s="59"/>
      <c r="AD89" s="59"/>
    </row>
    <row r="90" spans="1:36" x14ac:dyDescent="0.2">
      <c r="Z90" s="26"/>
      <c r="AA90" s="59"/>
      <c r="AB90" s="59"/>
      <c r="AC90" s="59"/>
      <c r="AD90" s="59"/>
    </row>
    <row r="91" spans="1:36" x14ac:dyDescent="0.2">
      <c r="Z91" s="144"/>
      <c r="AA91" s="144"/>
      <c r="AB91" s="144"/>
      <c r="AC91" s="144"/>
      <c r="AD91" s="144"/>
    </row>
  </sheetData>
  <sortState ref="H32:L52">
    <sortCondition ref="H31"/>
  </sortState>
  <mergeCells count="81">
    <mergeCell ref="Y52:Y61"/>
    <mergeCell ref="Y32:Y51"/>
    <mergeCell ref="Y12:Y31"/>
    <mergeCell ref="AE52:AE61"/>
    <mergeCell ref="AE34:AE51"/>
    <mergeCell ref="AE12:AE33"/>
    <mergeCell ref="A52:A61"/>
    <mergeCell ref="A33:A51"/>
    <mergeCell ref="A12:A32"/>
    <mergeCell ref="G52:G61"/>
    <mergeCell ref="G33:G51"/>
    <mergeCell ref="G12:G32"/>
    <mergeCell ref="M12:M28"/>
    <mergeCell ref="S52:S61"/>
    <mergeCell ref="S32:S51"/>
    <mergeCell ref="S12:S31"/>
    <mergeCell ref="M52:M61"/>
    <mergeCell ref="M29:M51"/>
    <mergeCell ref="A11:B11"/>
    <mergeCell ref="G11:H11"/>
    <mergeCell ref="M11:N11"/>
    <mergeCell ref="M9:N9"/>
    <mergeCell ref="AE11:AF11"/>
    <mergeCell ref="S11:T11"/>
    <mergeCell ref="Y11:Z11"/>
    <mergeCell ref="AE9:AF9"/>
    <mergeCell ref="AE10:AF10"/>
    <mergeCell ref="Y10:Z10"/>
    <mergeCell ref="M10:N10"/>
    <mergeCell ref="S10:T10"/>
    <mergeCell ref="S9:T9"/>
    <mergeCell ref="Y9:Z9"/>
    <mergeCell ref="A9:B9"/>
    <mergeCell ref="A10:B10"/>
    <mergeCell ref="S8:T8"/>
    <mergeCell ref="Y4:AD4"/>
    <mergeCell ref="Y3:AD3"/>
    <mergeCell ref="S4:X4"/>
    <mergeCell ref="S5:T5"/>
    <mergeCell ref="U5:X5"/>
    <mergeCell ref="AE8:AF8"/>
    <mergeCell ref="Y8:Z8"/>
    <mergeCell ref="AG5:AJ5"/>
    <mergeCell ref="Y5:Z5"/>
    <mergeCell ref="AA5:AD5"/>
    <mergeCell ref="AE5:AF5"/>
    <mergeCell ref="AE4:AJ4"/>
    <mergeCell ref="S6:X6"/>
    <mergeCell ref="Y6:AD6"/>
    <mergeCell ref="AE6:AJ6"/>
    <mergeCell ref="M1:X1"/>
    <mergeCell ref="S3:X3"/>
    <mergeCell ref="M3:R3"/>
    <mergeCell ref="Y1:AJ1"/>
    <mergeCell ref="S2:X2"/>
    <mergeCell ref="M2:R2"/>
    <mergeCell ref="AE2:AJ2"/>
    <mergeCell ref="Y2:AD2"/>
    <mergeCell ref="AE3:AJ3"/>
    <mergeCell ref="A8:B8"/>
    <mergeCell ref="G8:H8"/>
    <mergeCell ref="A1:L1"/>
    <mergeCell ref="G2:L2"/>
    <mergeCell ref="G3:L3"/>
    <mergeCell ref="A3:F3"/>
    <mergeCell ref="A2:F2"/>
    <mergeCell ref="A4:F4"/>
    <mergeCell ref="G4:L4"/>
    <mergeCell ref="A5:B5"/>
    <mergeCell ref="I5:L5"/>
    <mergeCell ref="A6:F6"/>
    <mergeCell ref="C5:F5"/>
    <mergeCell ref="G5:H5"/>
    <mergeCell ref="G6:L6"/>
    <mergeCell ref="G9:H9"/>
    <mergeCell ref="G10:H10"/>
    <mergeCell ref="M8:N8"/>
    <mergeCell ref="M4:R4"/>
    <mergeCell ref="O5:R5"/>
    <mergeCell ref="M5:N5"/>
    <mergeCell ref="M6:R6"/>
  </mergeCells>
  <phoneticPr fontId="0" type="noConversion"/>
  <printOptions horizontalCentered="1"/>
  <pageMargins left="0.75" right="0.75" top="1" bottom="0.25" header="0.5" footer="0.5"/>
  <pageSetup scale="46" fitToWidth="3" orientation="portrait" horizontalDpi="300" verticalDpi="300" r:id="rId1"/>
  <headerFooter alignWithMargins="0">
    <oddHeader>&amp;C&amp;"Arial,Bold"&amp;14Brassworld Rosters</oddHeader>
  </headerFooter>
  <colBreaks count="2" manualBreakCount="2">
    <brk id="12" max="1048575" man="1"/>
    <brk id="24"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97"/>
  <sheetViews>
    <sheetView topLeftCell="K1" zoomScale="75" zoomScaleNormal="75" zoomScaleSheetLayoutView="50" workbookViewId="0">
      <pane ySplit="4" topLeftCell="A26" activePane="bottomLeft" state="frozen"/>
      <selection pane="bottomLeft" activeCell="N35" sqref="N35:R35"/>
    </sheetView>
  </sheetViews>
  <sheetFormatPr defaultRowHeight="12.75" x14ac:dyDescent="0.2"/>
  <cols>
    <col min="1" max="1" width="4.5703125" style="232" bestFit="1" customWidth="1"/>
    <col min="2" max="2" width="28.7109375" style="171" customWidth="1"/>
    <col min="3" max="6" width="15.140625" style="171" customWidth="1"/>
    <col min="7" max="7" width="4.5703125" style="232" bestFit="1" customWidth="1"/>
    <col min="8" max="8" width="28.7109375" style="171" customWidth="1"/>
    <col min="9" max="12" width="15.140625" style="171" customWidth="1"/>
    <col min="13" max="13" width="4.5703125" style="232" bestFit="1" customWidth="1"/>
    <col min="14" max="14" width="28.7109375" style="171" customWidth="1"/>
    <col min="15" max="18" width="15.140625" style="171" customWidth="1"/>
    <col min="19" max="19" width="4.5703125" style="232" bestFit="1" customWidth="1"/>
    <col min="20" max="20" width="28.7109375" style="171" customWidth="1"/>
    <col min="21" max="24" width="15.140625" style="171" customWidth="1"/>
    <col min="25" max="25" width="4.5703125" style="232" bestFit="1" customWidth="1"/>
    <col min="26" max="26" width="28.7109375" style="171" customWidth="1"/>
    <col min="27" max="30" width="15.140625" style="171" customWidth="1"/>
    <col min="31" max="31" width="5.7109375" style="171" customWidth="1"/>
    <col min="32" max="32" width="26.7109375" style="171" customWidth="1"/>
    <col min="33" max="33" width="16.85546875" style="171" customWidth="1"/>
    <col min="34" max="34" width="16.7109375" style="171" customWidth="1"/>
    <col min="35" max="35" width="16.5703125" style="171" customWidth="1"/>
    <col min="36" max="36" width="15.5703125" style="171" customWidth="1"/>
    <col min="37" max="16384" width="9.140625" style="171"/>
  </cols>
  <sheetData>
    <row r="1" spans="1:36" ht="18" x14ac:dyDescent="0.25">
      <c r="A1" s="634" t="s">
        <v>428</v>
      </c>
      <c r="B1" s="634"/>
      <c r="C1" s="634"/>
      <c r="D1" s="634"/>
      <c r="E1" s="634"/>
      <c r="F1" s="634"/>
      <c r="G1" s="634"/>
      <c r="H1" s="634"/>
      <c r="I1" s="634"/>
      <c r="J1" s="634"/>
      <c r="K1" s="634"/>
      <c r="L1" s="634"/>
      <c r="M1" s="634"/>
      <c r="N1" s="634"/>
      <c r="O1" s="634"/>
      <c r="P1" s="634"/>
      <c r="Q1" s="634"/>
      <c r="R1" s="634"/>
      <c r="S1" s="634" t="s">
        <v>428</v>
      </c>
      <c r="T1" s="634"/>
      <c r="U1" s="634"/>
      <c r="V1" s="634"/>
      <c r="W1" s="634"/>
      <c r="X1" s="634"/>
      <c r="Y1" s="634"/>
      <c r="Z1" s="634"/>
      <c r="AA1" s="634"/>
      <c r="AB1" s="634"/>
      <c r="AC1" s="634"/>
      <c r="AD1" s="634"/>
    </row>
    <row r="2" spans="1:36" ht="18" x14ac:dyDescent="0.25">
      <c r="A2" s="615" t="s">
        <v>1296</v>
      </c>
      <c r="B2" s="615"/>
      <c r="C2" s="615"/>
      <c r="D2" s="615"/>
      <c r="E2" s="615"/>
      <c r="F2" s="615"/>
      <c r="G2" s="615" t="s">
        <v>64</v>
      </c>
      <c r="H2" s="615"/>
      <c r="I2" s="615"/>
      <c r="J2" s="615"/>
      <c r="K2" s="615"/>
      <c r="L2" s="615"/>
      <c r="M2" s="615" t="s">
        <v>566</v>
      </c>
      <c r="N2" s="615"/>
      <c r="O2" s="615"/>
      <c r="P2" s="615"/>
      <c r="Q2" s="615"/>
      <c r="R2" s="615"/>
      <c r="S2" s="615" t="s">
        <v>456</v>
      </c>
      <c r="T2" s="615"/>
      <c r="U2" s="615"/>
      <c r="V2" s="615"/>
      <c r="W2" s="615"/>
      <c r="X2" s="615"/>
      <c r="Y2" s="615" t="s">
        <v>1124</v>
      </c>
      <c r="Z2" s="615"/>
      <c r="AA2" s="615"/>
      <c r="AB2" s="615"/>
      <c r="AC2" s="615"/>
      <c r="AD2" s="615"/>
      <c r="AE2" s="608" t="s">
        <v>1290</v>
      </c>
      <c r="AF2" s="608"/>
      <c r="AG2" s="608"/>
      <c r="AH2" s="608"/>
      <c r="AI2" s="608"/>
      <c r="AJ2" s="608"/>
    </row>
    <row r="3" spans="1:36" ht="18" x14ac:dyDescent="0.25">
      <c r="A3" s="615" t="s">
        <v>1615</v>
      </c>
      <c r="B3" s="615"/>
      <c r="C3" s="615"/>
      <c r="D3" s="615"/>
      <c r="E3" s="615"/>
      <c r="F3" s="615"/>
      <c r="G3" s="615" t="s">
        <v>65</v>
      </c>
      <c r="H3" s="615"/>
      <c r="I3" s="615"/>
      <c r="J3" s="615"/>
      <c r="K3" s="615"/>
      <c r="L3" s="615"/>
      <c r="M3" s="615" t="s">
        <v>567</v>
      </c>
      <c r="N3" s="615"/>
      <c r="O3" s="615"/>
      <c r="P3" s="615"/>
      <c r="Q3" s="615"/>
      <c r="R3" s="615"/>
      <c r="S3" s="615" t="s">
        <v>457</v>
      </c>
      <c r="T3" s="615"/>
      <c r="U3" s="615"/>
      <c r="V3" s="615"/>
      <c r="W3" s="615"/>
      <c r="X3" s="615"/>
      <c r="Y3" s="615" t="s">
        <v>1125</v>
      </c>
      <c r="Z3" s="615"/>
      <c r="AA3" s="615"/>
      <c r="AB3" s="615"/>
      <c r="AC3" s="615"/>
      <c r="AD3" s="615"/>
      <c r="AE3" s="608" t="s">
        <v>1291</v>
      </c>
      <c r="AF3" s="608"/>
      <c r="AG3" s="608"/>
      <c r="AH3" s="608"/>
      <c r="AI3" s="608"/>
      <c r="AJ3" s="608"/>
    </row>
    <row r="4" spans="1:36" ht="15" x14ac:dyDescent="0.2">
      <c r="A4" s="616" t="s">
        <v>1289</v>
      </c>
      <c r="B4" s="616"/>
      <c r="C4" s="616"/>
      <c r="D4" s="616"/>
      <c r="E4" s="616"/>
      <c r="F4" s="616"/>
      <c r="G4" s="616" t="s">
        <v>208</v>
      </c>
      <c r="H4" s="616"/>
      <c r="I4" s="616"/>
      <c r="J4" s="616"/>
      <c r="K4" s="616"/>
      <c r="L4" s="616"/>
      <c r="M4" s="616" t="s">
        <v>92</v>
      </c>
      <c r="N4" s="616"/>
      <c r="O4" s="616"/>
      <c r="P4" s="616"/>
      <c r="Q4" s="616"/>
      <c r="R4" s="616"/>
      <c r="S4" s="616" t="s">
        <v>178</v>
      </c>
      <c r="T4" s="616"/>
      <c r="U4" s="616"/>
      <c r="V4" s="616"/>
      <c r="W4" s="616"/>
      <c r="X4" s="616"/>
      <c r="Y4" s="616" t="s">
        <v>977</v>
      </c>
      <c r="Z4" s="616"/>
      <c r="AA4" s="616"/>
      <c r="AB4" s="616"/>
      <c r="AC4" s="616"/>
      <c r="AD4" s="616"/>
      <c r="AE4" s="604" t="s">
        <v>1288</v>
      </c>
      <c r="AF4" s="604"/>
      <c r="AG4" s="604"/>
      <c r="AH4" s="604"/>
      <c r="AI4" s="604"/>
      <c r="AJ4" s="604"/>
    </row>
    <row r="5" spans="1:36" ht="15" x14ac:dyDescent="0.25">
      <c r="A5" s="609" t="s">
        <v>669</v>
      </c>
      <c r="B5" s="610"/>
      <c r="C5" s="611">
        <f>VLOOKUP(A2,'Bank Detail'!$A$4:$B$27,2)</f>
        <v>3189119</v>
      </c>
      <c r="D5" s="611"/>
      <c r="E5" s="611"/>
      <c r="F5" s="611"/>
      <c r="G5" s="609" t="s">
        <v>669</v>
      </c>
      <c r="H5" s="609"/>
      <c r="I5" s="611">
        <f>VLOOKUP(G2,'Bank Detail'!$A$4:$B$27,2)</f>
        <v>41280955</v>
      </c>
      <c r="J5" s="611"/>
      <c r="K5" s="611"/>
      <c r="L5" s="611"/>
      <c r="M5" s="609" t="s">
        <v>669</v>
      </c>
      <c r="N5" s="609"/>
      <c r="O5" s="611">
        <f>VLOOKUP(M2,'Bank Detail'!$A$4:$B$27,2)</f>
        <v>22710611</v>
      </c>
      <c r="P5" s="611"/>
      <c r="Q5" s="611"/>
      <c r="R5" s="611"/>
      <c r="S5" s="609" t="s">
        <v>669</v>
      </c>
      <c r="T5" s="609"/>
      <c r="U5" s="611">
        <f>VLOOKUP(S2,'Bank Detail'!$A$4:$B$27,2)</f>
        <v>2475249</v>
      </c>
      <c r="V5" s="611"/>
      <c r="W5" s="611"/>
      <c r="X5" s="611"/>
      <c r="Y5" s="609" t="s">
        <v>669</v>
      </c>
      <c r="Z5" s="609"/>
      <c r="AA5" s="611">
        <f>VLOOKUP(Y2,'Bank Detail'!$A$4:$B$27,2)</f>
        <v>32921188</v>
      </c>
      <c r="AB5" s="611"/>
      <c r="AC5" s="611"/>
      <c r="AD5" s="611"/>
      <c r="AE5" s="605" t="s">
        <v>669</v>
      </c>
      <c r="AF5" s="605"/>
      <c r="AG5" s="606">
        <f>VLOOKUP(Aaron!AE2,'Bank Detail'!$A$4:$B$27,2)</f>
        <v>30538202</v>
      </c>
      <c r="AH5" s="606"/>
      <c r="AI5" s="606"/>
      <c r="AJ5" s="606"/>
    </row>
    <row r="6" spans="1:36" x14ac:dyDescent="0.2">
      <c r="A6" s="603"/>
      <c r="B6" s="603"/>
      <c r="C6" s="603"/>
      <c r="D6" s="603"/>
      <c r="E6" s="603"/>
      <c r="F6" s="603"/>
      <c r="G6" s="603"/>
      <c r="H6" s="603"/>
      <c r="I6" s="603"/>
      <c r="J6" s="603"/>
      <c r="K6" s="603"/>
      <c r="L6" s="603"/>
      <c r="M6" s="603"/>
      <c r="N6" s="603"/>
      <c r="O6" s="603"/>
      <c r="P6" s="603"/>
      <c r="Q6" s="603"/>
      <c r="R6" s="603"/>
      <c r="S6" s="603"/>
      <c r="T6" s="603"/>
      <c r="U6" s="603"/>
      <c r="V6" s="603"/>
      <c r="W6" s="603"/>
      <c r="X6" s="603"/>
      <c r="Y6" s="603"/>
      <c r="Z6" s="603"/>
      <c r="AA6" s="603"/>
      <c r="AB6" s="603"/>
      <c r="AC6" s="603"/>
      <c r="AD6" s="603"/>
      <c r="AE6" s="601"/>
      <c r="AF6" s="601"/>
      <c r="AG6" s="601"/>
      <c r="AH6" s="601"/>
      <c r="AI6" s="601"/>
      <c r="AJ6" s="601"/>
    </row>
    <row r="7" spans="1:36" x14ac:dyDescent="0.2">
      <c r="A7" s="241"/>
      <c r="B7" s="233"/>
      <c r="C7" s="369">
        <v>2017</v>
      </c>
      <c r="D7" s="369">
        <v>2018</v>
      </c>
      <c r="E7" s="369">
        <v>2019</v>
      </c>
      <c r="F7" s="369">
        <v>2020</v>
      </c>
      <c r="G7" s="241"/>
      <c r="H7" s="233"/>
      <c r="I7" s="369">
        <v>2017</v>
      </c>
      <c r="J7" s="369">
        <v>2018</v>
      </c>
      <c r="K7" s="369">
        <v>2019</v>
      </c>
      <c r="L7" s="369">
        <v>2020</v>
      </c>
      <c r="M7" s="241"/>
      <c r="N7" s="233"/>
      <c r="O7" s="369">
        <v>2017</v>
      </c>
      <c r="P7" s="369">
        <v>2018</v>
      </c>
      <c r="Q7" s="369">
        <v>2019</v>
      </c>
      <c r="R7" s="369">
        <v>2020</v>
      </c>
      <c r="S7" s="241"/>
      <c r="T7" s="233"/>
      <c r="U7" s="369">
        <v>2017</v>
      </c>
      <c r="V7" s="369">
        <v>2018</v>
      </c>
      <c r="W7" s="369">
        <v>2019</v>
      </c>
      <c r="X7" s="369">
        <v>2020</v>
      </c>
      <c r="Y7" s="241"/>
      <c r="Z7" s="233"/>
      <c r="AA7" s="369">
        <v>2017</v>
      </c>
      <c r="AB7" s="369">
        <v>2018</v>
      </c>
      <c r="AC7" s="369">
        <v>2019</v>
      </c>
      <c r="AD7" s="369">
        <v>2020</v>
      </c>
      <c r="AE7" s="137"/>
      <c r="AF7" s="138"/>
      <c r="AG7" s="369">
        <v>2017</v>
      </c>
      <c r="AH7" s="369">
        <v>2018</v>
      </c>
      <c r="AI7" s="369">
        <v>2019</v>
      </c>
      <c r="AJ7" s="369">
        <v>2020</v>
      </c>
    </row>
    <row r="8" spans="1:36" x14ac:dyDescent="0.2">
      <c r="A8" s="602" t="s">
        <v>607</v>
      </c>
      <c r="B8" s="602"/>
      <c r="C8" s="242">
        <f>SUM(C12:C71)</f>
        <v>47772813</v>
      </c>
      <c r="D8" s="242">
        <f>SUM(D12:D71)</f>
        <v>33250000</v>
      </c>
      <c r="E8" s="242">
        <f>SUM(E12:E71)</f>
        <v>13300000</v>
      </c>
      <c r="F8" s="242">
        <f>SUM(F12:F71)</f>
        <v>2500000</v>
      </c>
      <c r="G8" s="602" t="s">
        <v>607</v>
      </c>
      <c r="H8" s="602"/>
      <c r="I8" s="242">
        <f>SUM(I12:I71)</f>
        <v>47302000</v>
      </c>
      <c r="J8" s="242">
        <f>SUM(J13:J71)</f>
        <v>37985000</v>
      </c>
      <c r="K8" s="242">
        <f>SUM(K13:K71)</f>
        <v>20105000</v>
      </c>
      <c r="L8" s="242">
        <f>SUM(L13:L71)</f>
        <v>2800000</v>
      </c>
      <c r="M8" s="602" t="s">
        <v>607</v>
      </c>
      <c r="N8" s="602"/>
      <c r="O8" s="242">
        <f>SUM(O18:O83)</f>
        <v>54553012</v>
      </c>
      <c r="P8" s="242">
        <f>SUM(P18:P83)</f>
        <v>27956474</v>
      </c>
      <c r="Q8" s="242">
        <f>SUM(Q18:Q83)</f>
        <v>18231474</v>
      </c>
      <c r="R8" s="242">
        <f>SUM(R18:R83)</f>
        <v>15031474</v>
      </c>
      <c r="S8" s="602" t="s">
        <v>607</v>
      </c>
      <c r="T8" s="602"/>
      <c r="U8" s="242">
        <f>SUM(U12:U47)</f>
        <v>44862350</v>
      </c>
      <c r="V8" s="242">
        <f>SUM(V12:V46)</f>
        <v>32585964</v>
      </c>
      <c r="W8" s="242">
        <f>SUM(W12:W46)</f>
        <v>22125964</v>
      </c>
      <c r="X8" s="242">
        <f>SUM(X12:X46)</f>
        <v>14528750</v>
      </c>
      <c r="Y8" s="602" t="s">
        <v>607</v>
      </c>
      <c r="Z8" s="602"/>
      <c r="AA8" s="242">
        <f>SUM(AA12:AA44)</f>
        <v>28817104</v>
      </c>
      <c r="AB8" s="242">
        <f>SUM(AB12:AB44)</f>
        <v>20567104</v>
      </c>
      <c r="AC8" s="242">
        <f>SUM(AC12:AC44)</f>
        <v>15450000</v>
      </c>
      <c r="AD8" s="242">
        <f>SUM(AD12:AD44)</f>
        <v>5600000</v>
      </c>
      <c r="AE8" s="600" t="s">
        <v>607</v>
      </c>
      <c r="AF8" s="600"/>
      <c r="AG8" s="9">
        <f>SUM(AG12:AG56)</f>
        <v>36980705</v>
      </c>
      <c r="AH8" s="9">
        <f>SUM(AH12:AH56)</f>
        <v>28229756</v>
      </c>
      <c r="AI8" s="9">
        <f>SUM(AI12:AI56)</f>
        <v>13691281</v>
      </c>
      <c r="AJ8" s="9">
        <f>SUM(AJ12:AJ56)</f>
        <v>6717846</v>
      </c>
    </row>
    <row r="9" spans="1:36" x14ac:dyDescent="0.2">
      <c r="A9" s="603"/>
      <c r="B9" s="603"/>
      <c r="C9" s="243"/>
      <c r="D9" s="243"/>
      <c r="E9" s="243"/>
      <c r="F9" s="243"/>
      <c r="G9" s="603"/>
      <c r="H9" s="603"/>
      <c r="I9" s="243"/>
      <c r="J9" s="243"/>
      <c r="K9" s="243"/>
      <c r="L9" s="243"/>
      <c r="M9" s="603"/>
      <c r="N9" s="603"/>
      <c r="O9" s="243"/>
      <c r="P9" s="243"/>
      <c r="Q9" s="243"/>
      <c r="R9" s="243"/>
      <c r="S9" s="603"/>
      <c r="T9" s="603"/>
      <c r="U9" s="243"/>
      <c r="V9" s="243"/>
      <c r="W9" s="243"/>
      <c r="X9" s="243"/>
      <c r="Y9" s="603"/>
      <c r="Z9" s="603"/>
      <c r="AA9" s="243"/>
      <c r="AB9" s="243"/>
      <c r="AC9" s="243"/>
      <c r="AD9" s="243"/>
      <c r="AE9" s="601"/>
      <c r="AF9" s="601"/>
      <c r="AG9" s="87"/>
      <c r="AH9" s="87"/>
      <c r="AI9" s="87"/>
      <c r="AJ9" s="87"/>
    </row>
    <row r="10" spans="1:36" x14ac:dyDescent="0.2">
      <c r="A10" s="602" t="s">
        <v>68</v>
      </c>
      <c r="B10" s="602"/>
      <c r="C10" s="62">
        <f>COUNT(C12:C81)</f>
        <v>40</v>
      </c>
      <c r="D10" s="244"/>
      <c r="E10" s="244"/>
      <c r="F10" s="244"/>
      <c r="G10" s="602" t="s">
        <v>68</v>
      </c>
      <c r="H10" s="602"/>
      <c r="I10" s="62">
        <f>COUNT(I12:I81)</f>
        <v>39</v>
      </c>
      <c r="J10" s="244"/>
      <c r="K10" s="244"/>
      <c r="L10" s="244"/>
      <c r="M10" s="602" t="s">
        <v>68</v>
      </c>
      <c r="N10" s="602"/>
      <c r="O10" s="62">
        <f>COUNT(O12:O93)</f>
        <v>40</v>
      </c>
      <c r="P10" s="244"/>
      <c r="Q10" s="244"/>
      <c r="R10" s="244"/>
      <c r="S10" s="602" t="s">
        <v>68</v>
      </c>
      <c r="T10" s="602"/>
      <c r="U10" s="62">
        <f>COUNT(U12:U78)</f>
        <v>40</v>
      </c>
      <c r="V10" s="244"/>
      <c r="W10" s="244"/>
      <c r="X10" s="244"/>
      <c r="Y10" s="602" t="s">
        <v>68</v>
      </c>
      <c r="Z10" s="602"/>
      <c r="AA10" s="62">
        <f>COUNT(AA12:AA82)</f>
        <v>40</v>
      </c>
      <c r="AB10" s="244"/>
      <c r="AC10" s="244"/>
      <c r="AD10" s="244"/>
      <c r="AE10" s="600" t="s">
        <v>68</v>
      </c>
      <c r="AF10" s="600"/>
      <c r="AG10" s="2">
        <f>COUNT(AG12:AG84)</f>
        <v>40</v>
      </c>
      <c r="AH10" s="88"/>
      <c r="AI10" s="88"/>
      <c r="AJ10" s="88"/>
    </row>
    <row r="11" spans="1:36" x14ac:dyDescent="0.2">
      <c r="A11" s="603"/>
      <c r="B11" s="603"/>
      <c r="C11" s="69"/>
      <c r="D11" s="244"/>
      <c r="E11" s="244"/>
      <c r="F11" s="244"/>
      <c r="G11" s="603"/>
      <c r="H11" s="603"/>
      <c r="I11" s="69"/>
      <c r="J11" s="244"/>
      <c r="K11" s="244"/>
      <c r="L11" s="244"/>
      <c r="M11" s="603"/>
      <c r="N11" s="603"/>
      <c r="O11" s="69"/>
      <c r="P11" s="244"/>
      <c r="Q11" s="244"/>
      <c r="R11" s="244"/>
      <c r="S11" s="603"/>
      <c r="T11" s="603"/>
      <c r="U11" s="69"/>
      <c r="V11" s="244"/>
      <c r="W11" s="244"/>
      <c r="X11" s="244"/>
      <c r="Y11" s="603"/>
      <c r="Z11" s="603"/>
      <c r="AA11" s="69"/>
      <c r="AB11" s="244"/>
      <c r="AC11" s="244"/>
      <c r="AD11" s="244"/>
      <c r="AE11" s="601"/>
      <c r="AF11" s="601"/>
      <c r="AG11" s="26"/>
      <c r="AH11" s="88"/>
      <c r="AI11" s="88"/>
      <c r="AJ11" s="88"/>
    </row>
    <row r="12" spans="1:36" s="231" customFormat="1" ht="12.75" customHeight="1" x14ac:dyDescent="0.2">
      <c r="A12" s="636" t="s">
        <v>650</v>
      </c>
      <c r="B12" s="206" t="s">
        <v>3840</v>
      </c>
      <c r="C12" s="166">
        <v>200000</v>
      </c>
      <c r="D12" s="166">
        <v>300000</v>
      </c>
      <c r="E12" s="166">
        <v>400000</v>
      </c>
      <c r="F12" s="261" t="s">
        <v>635</v>
      </c>
      <c r="G12" s="628" t="s">
        <v>650</v>
      </c>
      <c r="H12" s="206" t="s">
        <v>3854</v>
      </c>
      <c r="I12" s="166">
        <v>200000</v>
      </c>
      <c r="J12" s="166">
        <v>300000</v>
      </c>
      <c r="K12" s="166">
        <v>400000</v>
      </c>
      <c r="L12" s="261" t="s">
        <v>635</v>
      </c>
      <c r="M12" s="628" t="s">
        <v>650</v>
      </c>
      <c r="N12" s="206" t="s">
        <v>2604</v>
      </c>
      <c r="O12" s="261">
        <v>1900000</v>
      </c>
      <c r="P12" s="166">
        <v>1900000</v>
      </c>
      <c r="Q12" s="166" t="s">
        <v>635</v>
      </c>
      <c r="R12" s="166" t="s">
        <v>635</v>
      </c>
      <c r="S12" s="628" t="s">
        <v>650</v>
      </c>
      <c r="T12" s="206" t="s">
        <v>3877</v>
      </c>
      <c r="U12" s="166">
        <v>200000</v>
      </c>
      <c r="V12" s="166">
        <v>300000</v>
      </c>
      <c r="W12" s="166">
        <v>400000</v>
      </c>
      <c r="X12" s="261" t="s">
        <v>635</v>
      </c>
      <c r="Y12" s="628" t="s">
        <v>650</v>
      </c>
      <c r="Z12" s="206" t="s">
        <v>2664</v>
      </c>
      <c r="AA12" s="166">
        <v>200000</v>
      </c>
      <c r="AB12" s="166">
        <v>300000</v>
      </c>
      <c r="AC12" s="166">
        <v>400000</v>
      </c>
      <c r="AD12" s="261" t="s">
        <v>635</v>
      </c>
      <c r="AE12" s="620" t="s">
        <v>650</v>
      </c>
      <c r="AF12" s="206" t="s">
        <v>2701</v>
      </c>
      <c r="AG12" s="166">
        <v>2200000</v>
      </c>
      <c r="AH12" s="166" t="s">
        <v>635</v>
      </c>
      <c r="AI12" s="166" t="s">
        <v>635</v>
      </c>
      <c r="AJ12" s="261" t="s">
        <v>635</v>
      </c>
    </row>
    <row r="13" spans="1:36" s="231" customFormat="1" x14ac:dyDescent="0.2">
      <c r="A13" s="623"/>
      <c r="B13" s="206" t="s">
        <v>3841</v>
      </c>
      <c r="C13" s="166">
        <v>200000</v>
      </c>
      <c r="D13" s="166">
        <v>300000</v>
      </c>
      <c r="E13" s="166">
        <v>400000</v>
      </c>
      <c r="F13" s="261" t="s">
        <v>635</v>
      </c>
      <c r="G13" s="618"/>
      <c r="H13" s="206" t="s">
        <v>3388</v>
      </c>
      <c r="I13" s="166">
        <v>2500000</v>
      </c>
      <c r="J13" s="166">
        <v>2500000</v>
      </c>
      <c r="K13" s="166" t="s">
        <v>635</v>
      </c>
      <c r="L13" s="261" t="s">
        <v>635</v>
      </c>
      <c r="M13" s="618"/>
      <c r="N13" s="206" t="s">
        <v>2273</v>
      </c>
      <c r="O13" s="166">
        <v>1512000</v>
      </c>
      <c r="P13" s="166" t="s">
        <v>635</v>
      </c>
      <c r="Q13" s="261" t="s">
        <v>635</v>
      </c>
      <c r="R13" s="261" t="s">
        <v>635</v>
      </c>
      <c r="S13" s="618"/>
      <c r="T13" s="206" t="s">
        <v>2629</v>
      </c>
      <c r="U13" s="166">
        <v>3150000</v>
      </c>
      <c r="V13" s="166" t="s">
        <v>635</v>
      </c>
      <c r="W13" s="166" t="s">
        <v>635</v>
      </c>
      <c r="X13" s="261" t="s">
        <v>635</v>
      </c>
      <c r="Y13" s="618"/>
      <c r="Z13" s="206" t="s">
        <v>4097</v>
      </c>
      <c r="AA13" s="166">
        <v>200000</v>
      </c>
      <c r="AB13" s="166" t="s">
        <v>635</v>
      </c>
      <c r="AC13" s="261"/>
      <c r="AD13" s="261"/>
      <c r="AE13" s="618"/>
      <c r="AF13" s="206" t="s">
        <v>2703</v>
      </c>
      <c r="AG13" s="166">
        <v>100000</v>
      </c>
      <c r="AH13" s="166" t="s">
        <v>635</v>
      </c>
      <c r="AI13" s="166" t="s">
        <v>635</v>
      </c>
      <c r="AJ13" s="261" t="s">
        <v>635</v>
      </c>
    </row>
    <row r="14" spans="1:36" s="231" customFormat="1" x14ac:dyDescent="0.2">
      <c r="A14" s="623"/>
      <c r="B14" s="206" t="s">
        <v>3842</v>
      </c>
      <c r="C14" s="166">
        <v>200000</v>
      </c>
      <c r="D14" s="166">
        <v>300000</v>
      </c>
      <c r="E14" s="166">
        <v>400000</v>
      </c>
      <c r="F14" s="261" t="s">
        <v>635</v>
      </c>
      <c r="G14" s="618"/>
      <c r="H14" s="206" t="s">
        <v>2881</v>
      </c>
      <c r="I14" s="166">
        <v>1080000</v>
      </c>
      <c r="J14" s="166" t="s">
        <v>635</v>
      </c>
      <c r="K14" s="166" t="s">
        <v>635</v>
      </c>
      <c r="L14" s="261" t="s">
        <v>635</v>
      </c>
      <c r="M14" s="618"/>
      <c r="N14" s="206" t="s">
        <v>2605</v>
      </c>
      <c r="O14" s="166">
        <v>200000</v>
      </c>
      <c r="P14" s="166">
        <v>300000</v>
      </c>
      <c r="Q14" s="166">
        <v>400000</v>
      </c>
      <c r="R14" s="261" t="s">
        <v>635</v>
      </c>
      <c r="S14" s="618"/>
      <c r="T14" s="206" t="s">
        <v>2631</v>
      </c>
      <c r="U14" s="166">
        <v>2000000</v>
      </c>
      <c r="V14" s="166">
        <v>2000000</v>
      </c>
      <c r="W14" s="166">
        <v>2000000</v>
      </c>
      <c r="X14" s="261" t="s">
        <v>635</v>
      </c>
      <c r="Y14" s="618"/>
      <c r="Z14" s="206" t="s">
        <v>2666</v>
      </c>
      <c r="AA14" s="166">
        <v>300000</v>
      </c>
      <c r="AB14" s="166">
        <v>400000</v>
      </c>
      <c r="AC14" s="166" t="s">
        <v>635</v>
      </c>
      <c r="AD14" s="261" t="s">
        <v>635</v>
      </c>
      <c r="AE14" s="618"/>
      <c r="AF14" s="206" t="s">
        <v>3901</v>
      </c>
      <c r="AG14" s="166">
        <v>200000</v>
      </c>
      <c r="AH14" s="166">
        <v>300000</v>
      </c>
      <c r="AI14" s="166">
        <v>400000</v>
      </c>
      <c r="AJ14" s="261" t="s">
        <v>635</v>
      </c>
    </row>
    <row r="15" spans="1:36" s="231" customFormat="1" x14ac:dyDescent="0.2">
      <c r="A15" s="623"/>
      <c r="B15" s="206" t="s">
        <v>2548</v>
      </c>
      <c r="C15" s="166">
        <v>300000</v>
      </c>
      <c r="D15" s="166">
        <v>400000</v>
      </c>
      <c r="E15" s="166" t="s">
        <v>635</v>
      </c>
      <c r="F15" s="261" t="s">
        <v>635</v>
      </c>
      <c r="G15" s="618"/>
      <c r="H15" s="206" t="s">
        <v>2576</v>
      </c>
      <c r="I15" s="166">
        <v>1200000</v>
      </c>
      <c r="J15" s="166" t="s">
        <v>635</v>
      </c>
      <c r="K15" s="166" t="s">
        <v>635</v>
      </c>
      <c r="L15" s="261" t="s">
        <v>635</v>
      </c>
      <c r="M15" s="618"/>
      <c r="N15" s="206" t="s">
        <v>3865</v>
      </c>
      <c r="O15" s="166">
        <v>200000</v>
      </c>
      <c r="P15" s="166">
        <v>300000</v>
      </c>
      <c r="Q15" s="166">
        <v>400000</v>
      </c>
      <c r="R15" s="261" t="s">
        <v>635</v>
      </c>
      <c r="S15" s="618"/>
      <c r="T15" s="206" t="s">
        <v>2633</v>
      </c>
      <c r="U15" s="166">
        <v>300000</v>
      </c>
      <c r="V15" s="166">
        <v>400000</v>
      </c>
      <c r="W15" s="166" t="s">
        <v>635</v>
      </c>
      <c r="X15" s="261" t="s">
        <v>635</v>
      </c>
      <c r="Y15" s="618"/>
      <c r="Z15" s="206" t="s">
        <v>2500</v>
      </c>
      <c r="AA15" s="166">
        <v>200000</v>
      </c>
      <c r="AB15" s="166">
        <v>300000</v>
      </c>
      <c r="AC15" s="166">
        <v>400000</v>
      </c>
      <c r="AD15" s="261" t="s">
        <v>635</v>
      </c>
      <c r="AE15" s="618"/>
      <c r="AF15" s="206" t="s">
        <v>4130</v>
      </c>
      <c r="AG15" s="166">
        <v>200000</v>
      </c>
      <c r="AH15" s="166" t="s">
        <v>635</v>
      </c>
      <c r="AI15" s="261" t="s">
        <v>635</v>
      </c>
      <c r="AJ15" s="261" t="s">
        <v>635</v>
      </c>
    </row>
    <row r="16" spans="1:36" s="231" customFormat="1" x14ac:dyDescent="0.2">
      <c r="A16" s="623"/>
      <c r="B16" s="206" t="s">
        <v>2307</v>
      </c>
      <c r="C16" s="166">
        <v>805000</v>
      </c>
      <c r="D16" s="166" t="s">
        <v>635</v>
      </c>
      <c r="E16" s="166" t="s">
        <v>635</v>
      </c>
      <c r="F16" s="261" t="s">
        <v>635</v>
      </c>
      <c r="G16" s="618"/>
      <c r="H16" s="206" t="s">
        <v>3855</v>
      </c>
      <c r="I16" s="166">
        <v>200000</v>
      </c>
      <c r="J16" s="166">
        <v>300000</v>
      </c>
      <c r="K16" s="166">
        <v>400000</v>
      </c>
      <c r="L16" s="261" t="s">
        <v>635</v>
      </c>
      <c r="M16" s="618"/>
      <c r="N16" s="426" t="s">
        <v>4201</v>
      </c>
      <c r="O16" s="166">
        <v>200000</v>
      </c>
      <c r="P16" s="166"/>
      <c r="Q16" s="261"/>
      <c r="R16" s="261"/>
      <c r="S16" s="618"/>
      <c r="T16" s="206" t="s">
        <v>2606</v>
      </c>
      <c r="U16" s="166">
        <v>2846386</v>
      </c>
      <c r="V16" s="166" t="s">
        <v>635</v>
      </c>
      <c r="W16" s="166" t="s">
        <v>635</v>
      </c>
      <c r="X16" s="261" t="s">
        <v>635</v>
      </c>
      <c r="Y16" s="618"/>
      <c r="Z16" s="206" t="s">
        <v>2667</v>
      </c>
      <c r="AA16" s="166">
        <v>400000</v>
      </c>
      <c r="AB16" s="166" t="s">
        <v>635</v>
      </c>
      <c r="AC16" s="166" t="s">
        <v>635</v>
      </c>
      <c r="AD16" s="261" t="s">
        <v>635</v>
      </c>
      <c r="AE16" s="618"/>
      <c r="AF16" s="206" t="s">
        <v>3902</v>
      </c>
      <c r="AG16" s="166">
        <v>100000</v>
      </c>
      <c r="AH16" s="166" t="s">
        <v>635</v>
      </c>
      <c r="AI16" s="166" t="s">
        <v>635</v>
      </c>
      <c r="AJ16" s="261" t="s">
        <v>635</v>
      </c>
    </row>
    <row r="17" spans="1:36" s="231" customFormat="1" x14ac:dyDescent="0.2">
      <c r="A17" s="623"/>
      <c r="B17" s="206" t="s">
        <v>2549</v>
      </c>
      <c r="C17" s="166">
        <v>760000</v>
      </c>
      <c r="D17" s="166" t="s">
        <v>635</v>
      </c>
      <c r="E17" s="166" t="s">
        <v>635</v>
      </c>
      <c r="F17" s="261" t="s">
        <v>635</v>
      </c>
      <c r="G17" s="618"/>
      <c r="M17" s="618"/>
      <c r="N17" s="206" t="s">
        <v>3866</v>
      </c>
      <c r="O17" s="166">
        <v>200000</v>
      </c>
      <c r="P17" s="166">
        <v>300000</v>
      </c>
      <c r="Q17" s="166">
        <v>400000</v>
      </c>
      <c r="R17" s="261" t="s">
        <v>635</v>
      </c>
      <c r="S17" s="618"/>
      <c r="T17" s="206" t="s">
        <v>2634</v>
      </c>
      <c r="U17" s="166">
        <v>200000</v>
      </c>
      <c r="V17" s="166">
        <v>300000</v>
      </c>
      <c r="W17" s="166">
        <v>400000</v>
      </c>
      <c r="X17" s="261" t="s">
        <v>635</v>
      </c>
      <c r="Y17" s="618"/>
      <c r="Z17" s="206" t="s">
        <v>2668</v>
      </c>
      <c r="AA17" s="166">
        <v>300000</v>
      </c>
      <c r="AB17" s="166">
        <v>400000</v>
      </c>
      <c r="AC17" s="166" t="s">
        <v>635</v>
      </c>
      <c r="AD17" s="261" t="s">
        <v>635</v>
      </c>
      <c r="AE17" s="618"/>
      <c r="AF17" s="206" t="s">
        <v>2705</v>
      </c>
      <c r="AG17" s="166">
        <v>904000</v>
      </c>
      <c r="AH17" s="166">
        <v>904000</v>
      </c>
      <c r="AI17" s="166" t="s">
        <v>635</v>
      </c>
      <c r="AJ17" s="261" t="s">
        <v>635</v>
      </c>
    </row>
    <row r="18" spans="1:36" s="231" customFormat="1" x14ac:dyDescent="0.2">
      <c r="A18" s="623"/>
      <c r="B18" s="206" t="s">
        <v>2550</v>
      </c>
      <c r="C18" s="166">
        <v>10225000</v>
      </c>
      <c r="D18" s="166">
        <v>10225000</v>
      </c>
      <c r="E18" s="166" t="s">
        <v>635</v>
      </c>
      <c r="F18" s="261" t="s">
        <v>635</v>
      </c>
      <c r="G18" s="618"/>
      <c r="H18" s="206" t="s">
        <v>2578</v>
      </c>
      <c r="I18" s="166">
        <v>2750000</v>
      </c>
      <c r="J18" s="166">
        <v>2750000</v>
      </c>
      <c r="K18" s="166">
        <v>2750000</v>
      </c>
      <c r="L18" s="261" t="s">
        <v>635</v>
      </c>
      <c r="M18" s="618"/>
      <c r="N18" s="206" t="s">
        <v>2728</v>
      </c>
      <c r="O18" s="166">
        <v>1312500</v>
      </c>
      <c r="P18" s="166" t="s">
        <v>635</v>
      </c>
      <c r="Q18" s="166" t="s">
        <v>635</v>
      </c>
      <c r="R18" s="261" t="s">
        <v>635</v>
      </c>
      <c r="S18" s="618"/>
      <c r="T18" s="206" t="s">
        <v>3398</v>
      </c>
      <c r="U18" s="166">
        <v>525000</v>
      </c>
      <c r="V18" s="166">
        <v>525000</v>
      </c>
      <c r="W18" s="166">
        <v>525000</v>
      </c>
      <c r="X18" s="261" t="s">
        <v>635</v>
      </c>
      <c r="Y18" s="618"/>
      <c r="Z18" s="206" t="s">
        <v>2669</v>
      </c>
      <c r="AA18" s="166">
        <v>400000</v>
      </c>
      <c r="AB18" s="166" t="s">
        <v>635</v>
      </c>
      <c r="AC18" s="166" t="s">
        <v>635</v>
      </c>
      <c r="AD18" s="261" t="s">
        <v>635</v>
      </c>
      <c r="AE18" s="618"/>
      <c r="AF18" s="206" t="s">
        <v>3406</v>
      </c>
      <c r="AG18" s="166">
        <v>3960790</v>
      </c>
      <c r="AH18" s="166">
        <v>3960790</v>
      </c>
      <c r="AI18" s="166" t="s">
        <v>635</v>
      </c>
      <c r="AJ18" s="261" t="s">
        <v>635</v>
      </c>
    </row>
    <row r="19" spans="1:36" s="231" customFormat="1" ht="12.75" customHeight="1" x14ac:dyDescent="0.2">
      <c r="A19" s="623"/>
      <c r="B19" s="206" t="s">
        <v>2312</v>
      </c>
      <c r="C19" s="166">
        <v>2342813</v>
      </c>
      <c r="D19" s="166" t="s">
        <v>635</v>
      </c>
      <c r="E19" s="166" t="s">
        <v>635</v>
      </c>
      <c r="F19" s="261" t="s">
        <v>635</v>
      </c>
      <c r="G19" s="618"/>
      <c r="H19" s="206" t="s">
        <v>2579</v>
      </c>
      <c r="I19" s="166">
        <v>300000</v>
      </c>
      <c r="J19" s="166">
        <v>400000</v>
      </c>
      <c r="K19" s="166" t="s">
        <v>635</v>
      </c>
      <c r="L19" s="261" t="s">
        <v>635</v>
      </c>
      <c r="M19" s="618"/>
      <c r="N19" s="206" t="s">
        <v>2607</v>
      </c>
      <c r="O19" s="166">
        <v>400000</v>
      </c>
      <c r="P19" s="166" t="s">
        <v>635</v>
      </c>
      <c r="Q19" s="166" t="s">
        <v>635</v>
      </c>
      <c r="R19" s="261" t="s">
        <v>635</v>
      </c>
      <c r="S19" s="618"/>
      <c r="T19" s="206" t="s">
        <v>3399</v>
      </c>
      <c r="U19" s="166">
        <v>8500000</v>
      </c>
      <c r="V19" s="166">
        <v>8500000</v>
      </c>
      <c r="W19" s="166">
        <v>8500000</v>
      </c>
      <c r="X19" s="261">
        <v>8500000</v>
      </c>
      <c r="Y19" s="618"/>
      <c r="Z19" s="206" t="s">
        <v>2670</v>
      </c>
      <c r="AA19" s="166">
        <v>300000</v>
      </c>
      <c r="AB19" s="166">
        <v>400000</v>
      </c>
      <c r="AC19" s="166" t="s">
        <v>635</v>
      </c>
      <c r="AD19" s="261" t="s">
        <v>635</v>
      </c>
      <c r="AE19" s="618"/>
      <c r="AF19" s="206" t="s">
        <v>2707</v>
      </c>
      <c r="AG19" s="166">
        <v>300000</v>
      </c>
      <c r="AH19" s="166">
        <v>400000</v>
      </c>
      <c r="AI19" s="166" t="s">
        <v>635</v>
      </c>
      <c r="AJ19" s="261" t="s">
        <v>635</v>
      </c>
    </row>
    <row r="20" spans="1:36" s="231" customFormat="1" x14ac:dyDescent="0.2">
      <c r="A20" s="623"/>
      <c r="B20" s="206" t="s">
        <v>2551</v>
      </c>
      <c r="C20" s="166">
        <v>1000000</v>
      </c>
      <c r="D20" s="166" t="s">
        <v>635</v>
      </c>
      <c r="E20" s="166" t="s">
        <v>635</v>
      </c>
      <c r="F20" s="261" t="s">
        <v>635</v>
      </c>
      <c r="G20" s="618"/>
      <c r="H20" s="206" t="s">
        <v>2887</v>
      </c>
      <c r="I20" s="166">
        <v>5880000</v>
      </c>
      <c r="J20" s="166">
        <v>5880000</v>
      </c>
      <c r="K20" s="166">
        <v>5880000</v>
      </c>
      <c r="L20" s="261" t="s">
        <v>635</v>
      </c>
      <c r="M20" s="618"/>
      <c r="N20" s="206" t="s">
        <v>2608</v>
      </c>
      <c r="O20" s="166">
        <v>400000</v>
      </c>
      <c r="P20" s="166" t="s">
        <v>635</v>
      </c>
      <c r="Q20" s="166" t="s">
        <v>635</v>
      </c>
      <c r="R20" s="261" t="s">
        <v>635</v>
      </c>
      <c r="S20" s="618"/>
      <c r="T20" s="206" t="s">
        <v>2635</v>
      </c>
      <c r="U20" s="166">
        <v>2750000</v>
      </c>
      <c r="V20" s="166">
        <v>2750000</v>
      </c>
      <c r="W20" s="166" t="s">
        <v>635</v>
      </c>
      <c r="X20" s="261" t="s">
        <v>635</v>
      </c>
      <c r="Y20" s="618"/>
      <c r="Z20" s="206" t="s">
        <v>2225</v>
      </c>
      <c r="AA20" s="166">
        <v>400000</v>
      </c>
      <c r="AB20" s="166" t="s">
        <v>635</v>
      </c>
      <c r="AC20" s="166" t="s">
        <v>635</v>
      </c>
      <c r="AD20" s="261" t="s">
        <v>635</v>
      </c>
      <c r="AE20" s="618"/>
      <c r="AF20" s="206" t="s">
        <v>2708</v>
      </c>
      <c r="AG20" s="166">
        <v>2800000</v>
      </c>
      <c r="AH20" s="166">
        <v>2800000</v>
      </c>
      <c r="AI20" s="166">
        <v>2800000</v>
      </c>
      <c r="AJ20" s="261">
        <v>2800000</v>
      </c>
    </row>
    <row r="21" spans="1:36" s="231" customFormat="1" ht="12.75" customHeight="1" x14ac:dyDescent="0.2">
      <c r="A21" s="623"/>
      <c r="B21" s="206" t="s">
        <v>2552</v>
      </c>
      <c r="C21" s="166">
        <v>200000</v>
      </c>
      <c r="D21" s="166">
        <v>300000</v>
      </c>
      <c r="E21" s="166">
        <v>400000</v>
      </c>
      <c r="F21" s="261" t="s">
        <v>635</v>
      </c>
      <c r="G21" s="618"/>
      <c r="H21" s="206" t="s">
        <v>2580</v>
      </c>
      <c r="I21" s="166">
        <v>1080000</v>
      </c>
      <c r="J21" s="166" t="s">
        <v>635</v>
      </c>
      <c r="K21" s="166" t="s">
        <v>635</v>
      </c>
      <c r="L21" s="261" t="s">
        <v>635</v>
      </c>
      <c r="M21" s="618"/>
      <c r="N21" s="206" t="s">
        <v>2473</v>
      </c>
      <c r="O21" s="166">
        <v>800000</v>
      </c>
      <c r="P21" s="166">
        <v>800000</v>
      </c>
      <c r="Q21" s="166" t="s">
        <v>635</v>
      </c>
      <c r="R21" s="261" t="s">
        <v>635</v>
      </c>
      <c r="S21" s="618"/>
      <c r="T21" s="206" t="s">
        <v>2636</v>
      </c>
      <c r="U21" s="166">
        <v>300000</v>
      </c>
      <c r="V21" s="166">
        <v>400000</v>
      </c>
      <c r="W21" s="166" t="s">
        <v>635</v>
      </c>
      <c r="X21" s="261" t="s">
        <v>635</v>
      </c>
      <c r="Y21" s="618"/>
      <c r="Z21" s="206" t="s">
        <v>3888</v>
      </c>
      <c r="AA21" s="166">
        <v>200000</v>
      </c>
      <c r="AB21" s="166">
        <v>300000</v>
      </c>
      <c r="AC21" s="166">
        <v>400000</v>
      </c>
      <c r="AD21" s="261" t="s">
        <v>635</v>
      </c>
      <c r="AE21" s="618"/>
      <c r="AF21" s="206" t="s">
        <v>2709</v>
      </c>
      <c r="AG21" s="166">
        <v>600000</v>
      </c>
      <c r="AH21" s="166" t="s">
        <v>635</v>
      </c>
      <c r="AI21" s="166" t="s">
        <v>635</v>
      </c>
      <c r="AJ21" s="261" t="s">
        <v>635</v>
      </c>
    </row>
    <row r="22" spans="1:36" s="231" customFormat="1" ht="12.75" customHeight="1" x14ac:dyDescent="0.2">
      <c r="A22" s="623"/>
      <c r="B22" s="206" t="s">
        <v>2553</v>
      </c>
      <c r="C22" s="166">
        <v>450000</v>
      </c>
      <c r="D22" s="166" t="s">
        <v>635</v>
      </c>
      <c r="E22" s="166" t="s">
        <v>635</v>
      </c>
      <c r="F22" s="261" t="s">
        <v>635</v>
      </c>
      <c r="G22" s="618"/>
      <c r="H22" s="206" t="s">
        <v>2582</v>
      </c>
      <c r="I22" s="166">
        <v>250000</v>
      </c>
      <c r="J22" s="166" t="s">
        <v>635</v>
      </c>
      <c r="K22" s="166" t="s">
        <v>635</v>
      </c>
      <c r="L22" s="261" t="s">
        <v>635</v>
      </c>
      <c r="M22" s="618"/>
      <c r="N22" s="206" t="s">
        <v>2671</v>
      </c>
      <c r="O22" s="166">
        <v>250000</v>
      </c>
      <c r="P22" s="166" t="s">
        <v>635</v>
      </c>
      <c r="Q22" s="166" t="s">
        <v>635</v>
      </c>
      <c r="R22" s="261" t="s">
        <v>635</v>
      </c>
      <c r="S22" s="618"/>
      <c r="T22" s="206" t="s">
        <v>2637</v>
      </c>
      <c r="U22" s="166">
        <v>300000</v>
      </c>
      <c r="V22" s="166">
        <v>400000</v>
      </c>
      <c r="W22" s="166" t="s">
        <v>635</v>
      </c>
      <c r="X22" s="261" t="s">
        <v>635</v>
      </c>
      <c r="Y22" s="618"/>
      <c r="Z22" s="206" t="s">
        <v>2421</v>
      </c>
      <c r="AA22" s="166">
        <v>3400000</v>
      </c>
      <c r="AB22" s="166" t="s">
        <v>635</v>
      </c>
      <c r="AC22" s="166" t="s">
        <v>635</v>
      </c>
      <c r="AD22" s="261" t="s">
        <v>635</v>
      </c>
      <c r="AE22" s="618"/>
      <c r="AF22" s="206" t="s">
        <v>2710</v>
      </c>
      <c r="AG22" s="166">
        <v>300000</v>
      </c>
      <c r="AH22" s="166">
        <v>400000</v>
      </c>
      <c r="AI22" s="166" t="s">
        <v>635</v>
      </c>
      <c r="AJ22" s="261" t="s">
        <v>635</v>
      </c>
    </row>
    <row r="23" spans="1:36" s="231" customFormat="1" ht="12.75" customHeight="1" x14ac:dyDescent="0.2">
      <c r="A23" s="623"/>
      <c r="B23" s="206" t="s">
        <v>2554</v>
      </c>
      <c r="C23" s="166">
        <v>2005000</v>
      </c>
      <c r="D23" s="166" t="s">
        <v>635</v>
      </c>
      <c r="E23" s="166" t="s">
        <v>635</v>
      </c>
      <c r="F23" s="261" t="s">
        <v>635</v>
      </c>
      <c r="G23" s="618"/>
      <c r="H23" s="206" t="s">
        <v>2583</v>
      </c>
      <c r="I23" s="166">
        <v>400000</v>
      </c>
      <c r="J23" s="166" t="s">
        <v>635</v>
      </c>
      <c r="K23" s="166" t="s">
        <v>635</v>
      </c>
      <c r="L23" s="261" t="s">
        <v>635</v>
      </c>
      <c r="M23" s="618"/>
      <c r="N23" s="206" t="s">
        <v>4046</v>
      </c>
      <c r="O23" s="192">
        <v>200000</v>
      </c>
      <c r="P23" s="166" t="s">
        <v>635</v>
      </c>
      <c r="Q23" s="261" t="s">
        <v>635</v>
      </c>
      <c r="R23" s="261" t="s">
        <v>635</v>
      </c>
      <c r="S23" s="618"/>
      <c r="T23" s="206" t="s">
        <v>2734</v>
      </c>
      <c r="U23" s="166">
        <v>300000</v>
      </c>
      <c r="V23" s="166">
        <v>400000</v>
      </c>
      <c r="W23" s="166" t="s">
        <v>635</v>
      </c>
      <c r="X23" s="261" t="s">
        <v>635</v>
      </c>
      <c r="Y23" s="618"/>
      <c r="Z23" s="206" t="s">
        <v>2672</v>
      </c>
      <c r="AA23" s="166">
        <v>2800000</v>
      </c>
      <c r="AB23" s="166">
        <v>2800000</v>
      </c>
      <c r="AC23" s="166">
        <v>2800000</v>
      </c>
      <c r="AD23" s="261">
        <v>2800000</v>
      </c>
      <c r="AE23" s="618"/>
      <c r="AF23" s="206" t="s">
        <v>3903</v>
      </c>
      <c r="AG23" s="166">
        <v>100000</v>
      </c>
      <c r="AH23" s="166" t="s">
        <v>635</v>
      </c>
      <c r="AI23" s="166" t="s">
        <v>635</v>
      </c>
      <c r="AJ23" s="261" t="s">
        <v>635</v>
      </c>
    </row>
    <row r="24" spans="1:36" s="231" customFormat="1" ht="12.75" customHeight="1" x14ac:dyDescent="0.2">
      <c r="A24" s="623"/>
      <c r="B24" s="206" t="s">
        <v>2555</v>
      </c>
      <c r="C24" s="166">
        <v>300000</v>
      </c>
      <c r="D24" s="166">
        <v>400000</v>
      </c>
      <c r="E24" s="166" t="s">
        <v>635</v>
      </c>
      <c r="F24" s="261" t="s">
        <v>635</v>
      </c>
      <c r="G24" s="618"/>
      <c r="H24" s="206" t="s">
        <v>3856</v>
      </c>
      <c r="I24" s="166">
        <v>200000</v>
      </c>
      <c r="J24" s="166">
        <v>300000</v>
      </c>
      <c r="K24" s="166">
        <v>400000</v>
      </c>
      <c r="L24" s="261" t="s">
        <v>635</v>
      </c>
      <c r="M24" s="618"/>
      <c r="N24" s="206" t="s">
        <v>4079</v>
      </c>
      <c r="O24" s="192">
        <v>200000</v>
      </c>
      <c r="P24" s="166"/>
      <c r="Q24" s="261"/>
      <c r="R24" s="261"/>
      <c r="S24" s="618"/>
      <c r="T24" s="206" t="s">
        <v>3878</v>
      </c>
      <c r="U24" s="166">
        <v>200000</v>
      </c>
      <c r="V24" s="166">
        <v>300000</v>
      </c>
      <c r="W24" s="166">
        <v>400000</v>
      </c>
      <c r="X24" s="261" t="s">
        <v>635</v>
      </c>
      <c r="Y24" s="618"/>
      <c r="Z24" s="206" t="s">
        <v>3889</v>
      </c>
      <c r="AA24" s="166">
        <v>200000</v>
      </c>
      <c r="AB24" s="166">
        <v>300000</v>
      </c>
      <c r="AC24" s="166">
        <v>400000</v>
      </c>
      <c r="AD24" s="261" t="s">
        <v>635</v>
      </c>
      <c r="AE24" s="618"/>
      <c r="AF24" s="206" t="s">
        <v>3407</v>
      </c>
      <c r="AG24" s="166">
        <v>2625000</v>
      </c>
      <c r="AH24" s="166" t="s">
        <v>635</v>
      </c>
      <c r="AI24" s="166" t="s">
        <v>635</v>
      </c>
      <c r="AJ24" s="261" t="s">
        <v>635</v>
      </c>
    </row>
    <row r="25" spans="1:36" s="231" customFormat="1" ht="12.75" customHeight="1" x14ac:dyDescent="0.2">
      <c r="A25" s="623"/>
      <c r="B25" s="206" t="s">
        <v>2556</v>
      </c>
      <c r="C25" s="166">
        <v>300000</v>
      </c>
      <c r="D25" s="166">
        <v>400000</v>
      </c>
      <c r="E25" s="166" t="s">
        <v>635</v>
      </c>
      <c r="F25" s="261" t="s">
        <v>635</v>
      </c>
      <c r="G25" s="618"/>
      <c r="H25" s="206" t="s">
        <v>2584</v>
      </c>
      <c r="I25" s="166">
        <v>840000</v>
      </c>
      <c r="J25" s="166" t="s">
        <v>635</v>
      </c>
      <c r="K25" s="166" t="s">
        <v>635</v>
      </c>
      <c r="L25" s="261" t="s">
        <v>635</v>
      </c>
      <c r="M25" s="618"/>
      <c r="N25" s="206" t="s">
        <v>3395</v>
      </c>
      <c r="O25" s="166">
        <v>7497000</v>
      </c>
      <c r="P25" s="166">
        <v>7497000</v>
      </c>
      <c r="Q25" s="166">
        <v>7497000</v>
      </c>
      <c r="R25" s="261">
        <v>7497000</v>
      </c>
      <c r="S25" s="618"/>
      <c r="T25" s="206" t="s">
        <v>3400</v>
      </c>
      <c r="U25" s="166">
        <v>2178750</v>
      </c>
      <c r="V25" s="166">
        <v>2178750</v>
      </c>
      <c r="W25" s="166">
        <v>2178750</v>
      </c>
      <c r="X25" s="261">
        <v>2178750</v>
      </c>
      <c r="Y25" s="618"/>
      <c r="Z25" s="206" t="s">
        <v>2673</v>
      </c>
      <c r="AA25" s="166">
        <v>2800000</v>
      </c>
      <c r="AB25" s="166">
        <v>2800000</v>
      </c>
      <c r="AC25" s="166">
        <v>2800000</v>
      </c>
      <c r="AD25" s="261" t="s">
        <v>635</v>
      </c>
      <c r="AE25" s="618"/>
      <c r="AF25" s="426" t="s">
        <v>4194</v>
      </c>
      <c r="AG25" s="166">
        <v>200000</v>
      </c>
      <c r="AH25" s="166"/>
      <c r="AI25" s="261"/>
      <c r="AJ25" s="261"/>
    </row>
    <row r="26" spans="1:36" s="231" customFormat="1" ht="12.75" customHeight="1" x14ac:dyDescent="0.2">
      <c r="A26" s="623"/>
      <c r="B26" s="206" t="s">
        <v>2558</v>
      </c>
      <c r="C26" s="166">
        <v>1000000</v>
      </c>
      <c r="D26" s="166" t="s">
        <v>635</v>
      </c>
      <c r="E26" s="166" t="s">
        <v>635</v>
      </c>
      <c r="F26" s="261" t="s">
        <v>635</v>
      </c>
      <c r="G26" s="618"/>
      <c r="H26" s="206" t="s">
        <v>2585</v>
      </c>
      <c r="I26" s="166">
        <v>1092000</v>
      </c>
      <c r="J26" s="166" t="s">
        <v>635</v>
      </c>
      <c r="K26" s="166" t="s">
        <v>635</v>
      </c>
      <c r="L26" s="261" t="s">
        <v>635</v>
      </c>
      <c r="M26" s="618"/>
      <c r="N26" s="206" t="s">
        <v>2610</v>
      </c>
      <c r="O26" s="166">
        <v>6615000</v>
      </c>
      <c r="P26" s="166" t="s">
        <v>635</v>
      </c>
      <c r="Q26" s="166" t="s">
        <v>635</v>
      </c>
      <c r="R26" s="261" t="s">
        <v>635</v>
      </c>
      <c r="S26" s="618"/>
      <c r="T26" s="206" t="s">
        <v>2639</v>
      </c>
      <c r="U26" s="166">
        <v>699000</v>
      </c>
      <c r="V26" s="166">
        <v>699000</v>
      </c>
      <c r="W26" s="166" t="s">
        <v>635</v>
      </c>
      <c r="X26" s="261" t="s">
        <v>635</v>
      </c>
      <c r="Y26" s="618"/>
      <c r="Z26" s="206" t="s">
        <v>2675</v>
      </c>
      <c r="AA26" s="166">
        <v>300000</v>
      </c>
      <c r="AB26" s="166">
        <v>400000</v>
      </c>
      <c r="AC26" s="166" t="s">
        <v>635</v>
      </c>
      <c r="AD26" s="261" t="s">
        <v>635</v>
      </c>
      <c r="AE26" s="618"/>
      <c r="AF26" s="206" t="s">
        <v>4131</v>
      </c>
      <c r="AG26" s="166">
        <v>200000</v>
      </c>
      <c r="AH26" s="166"/>
      <c r="AI26" s="166"/>
      <c r="AJ26" s="261"/>
    </row>
    <row r="27" spans="1:36" s="231" customFormat="1" ht="12.75" customHeight="1" x14ac:dyDescent="0.2">
      <c r="A27" s="623"/>
      <c r="B27" s="206" t="s">
        <v>2559</v>
      </c>
      <c r="C27" s="166">
        <v>400000</v>
      </c>
      <c r="D27" s="166" t="s">
        <v>635</v>
      </c>
      <c r="E27" s="166" t="s">
        <v>635</v>
      </c>
      <c r="F27" s="261" t="s">
        <v>635</v>
      </c>
      <c r="G27" s="618"/>
      <c r="H27" s="206" t="s">
        <v>2586</v>
      </c>
      <c r="I27" s="166">
        <v>200000</v>
      </c>
      <c r="J27" s="166">
        <v>300000</v>
      </c>
      <c r="K27" s="166">
        <v>400000</v>
      </c>
      <c r="L27" s="261" t="s">
        <v>635</v>
      </c>
      <c r="M27" s="618"/>
      <c r="N27" s="206" t="s">
        <v>2611</v>
      </c>
      <c r="O27" s="166">
        <v>2656628</v>
      </c>
      <c r="P27" s="166" t="s">
        <v>635</v>
      </c>
      <c r="Q27" s="166" t="s">
        <v>635</v>
      </c>
      <c r="R27" s="261" t="s">
        <v>635</v>
      </c>
      <c r="S27" s="618"/>
      <c r="T27" s="206" t="s">
        <v>2640</v>
      </c>
      <c r="U27" s="166">
        <v>300000</v>
      </c>
      <c r="V27" s="166">
        <v>400000</v>
      </c>
      <c r="W27" s="166" t="s">
        <v>635</v>
      </c>
      <c r="X27" s="261" t="s">
        <v>635</v>
      </c>
      <c r="Y27" s="618"/>
      <c r="Z27" s="206" t="s">
        <v>2678</v>
      </c>
      <c r="AA27" s="166">
        <v>2800000</v>
      </c>
      <c r="AB27" s="166">
        <v>2800000</v>
      </c>
      <c r="AC27" s="166">
        <v>2800000</v>
      </c>
      <c r="AD27" s="261">
        <v>2800000</v>
      </c>
      <c r="AE27" s="618"/>
      <c r="AF27" s="206" t="s">
        <v>3408</v>
      </c>
      <c r="AG27" s="166">
        <v>1155000</v>
      </c>
      <c r="AH27" s="166" t="s">
        <v>635</v>
      </c>
      <c r="AI27" s="166" t="s">
        <v>635</v>
      </c>
      <c r="AJ27" s="261" t="s">
        <v>635</v>
      </c>
    </row>
    <row r="28" spans="1:36" s="231" customFormat="1" ht="12.75" customHeight="1" x14ac:dyDescent="0.2">
      <c r="A28" s="623"/>
      <c r="B28" s="206" t="s">
        <v>2560</v>
      </c>
      <c r="C28" s="166">
        <v>200000</v>
      </c>
      <c r="D28" s="166">
        <v>300000</v>
      </c>
      <c r="E28" s="166">
        <v>400000</v>
      </c>
      <c r="F28" s="261" t="s">
        <v>635</v>
      </c>
      <c r="G28" s="618"/>
      <c r="H28" s="206" t="s">
        <v>2587</v>
      </c>
      <c r="I28" s="166">
        <v>300000</v>
      </c>
      <c r="J28" s="166">
        <v>400000</v>
      </c>
      <c r="K28" s="166" t="s">
        <v>635</v>
      </c>
      <c r="L28" s="261" t="s">
        <v>635</v>
      </c>
      <c r="M28" s="619"/>
      <c r="N28" s="206" t="s">
        <v>2425</v>
      </c>
      <c r="O28" s="166">
        <v>3500000</v>
      </c>
      <c r="P28" s="166">
        <v>3500000</v>
      </c>
      <c r="Q28" s="166" t="s">
        <v>635</v>
      </c>
      <c r="R28" s="261" t="s">
        <v>635</v>
      </c>
      <c r="S28" s="618"/>
      <c r="T28" s="206" t="s">
        <v>3401</v>
      </c>
      <c r="U28" s="166">
        <v>1050000</v>
      </c>
      <c r="V28" s="166">
        <v>1050000</v>
      </c>
      <c r="W28" s="166">
        <v>1050000</v>
      </c>
      <c r="X28" s="261">
        <v>1050000</v>
      </c>
      <c r="Y28" s="618"/>
      <c r="Z28" s="206" t="s">
        <v>2679</v>
      </c>
      <c r="AA28" s="166">
        <v>2000000</v>
      </c>
      <c r="AB28" s="166" t="s">
        <v>635</v>
      </c>
      <c r="AC28" s="166" t="s">
        <v>635</v>
      </c>
      <c r="AD28" s="261" t="s">
        <v>635</v>
      </c>
      <c r="AE28" s="618"/>
      <c r="AF28" s="206" t="s">
        <v>3904</v>
      </c>
      <c r="AG28" s="166">
        <v>200000</v>
      </c>
      <c r="AH28" s="166">
        <v>300000</v>
      </c>
      <c r="AI28" s="166">
        <v>400000</v>
      </c>
      <c r="AJ28" s="261" t="s">
        <v>635</v>
      </c>
    </row>
    <row r="29" spans="1:36" s="231" customFormat="1" ht="12.75" customHeight="1" x14ac:dyDescent="0.2">
      <c r="A29" s="623"/>
      <c r="B29" s="206" t="s">
        <v>2561</v>
      </c>
      <c r="C29" s="166">
        <v>1800000</v>
      </c>
      <c r="D29" s="166">
        <v>1800000</v>
      </c>
      <c r="E29" s="166">
        <v>1800000</v>
      </c>
      <c r="F29" s="261" t="s">
        <v>635</v>
      </c>
      <c r="G29" s="618"/>
      <c r="H29" s="206" t="s">
        <v>3857</v>
      </c>
      <c r="I29" s="166">
        <v>100000</v>
      </c>
      <c r="J29" s="166" t="s">
        <v>635</v>
      </c>
      <c r="K29" s="166" t="s">
        <v>635</v>
      </c>
      <c r="L29" s="261" t="s">
        <v>635</v>
      </c>
      <c r="M29" s="627" t="s">
        <v>651</v>
      </c>
      <c r="N29" s="206" t="s">
        <v>2612</v>
      </c>
      <c r="O29" s="166">
        <v>3352410</v>
      </c>
      <c r="P29" s="166" t="s">
        <v>635</v>
      </c>
      <c r="Q29" s="166" t="s">
        <v>635</v>
      </c>
      <c r="R29" s="261" t="s">
        <v>635</v>
      </c>
      <c r="S29" s="619"/>
      <c r="T29" s="206" t="s">
        <v>2641</v>
      </c>
      <c r="U29" s="166">
        <v>709000</v>
      </c>
      <c r="V29" s="166">
        <v>709000</v>
      </c>
      <c r="W29" s="166" t="s">
        <v>635</v>
      </c>
      <c r="X29" s="261" t="s">
        <v>635</v>
      </c>
      <c r="Y29" s="618"/>
      <c r="Z29" s="206" t="s">
        <v>3350</v>
      </c>
      <c r="AA29" s="166">
        <v>1517104</v>
      </c>
      <c r="AB29" s="166">
        <v>1517104</v>
      </c>
      <c r="AC29" s="166" t="s">
        <v>635</v>
      </c>
      <c r="AD29" s="261" t="s">
        <v>635</v>
      </c>
      <c r="AE29" s="618"/>
      <c r="AF29" s="426" t="s">
        <v>4193</v>
      </c>
      <c r="AG29" s="166">
        <v>200000</v>
      </c>
      <c r="AH29" s="166"/>
      <c r="AI29" s="261"/>
      <c r="AJ29" s="261"/>
    </row>
    <row r="30" spans="1:36" s="231" customFormat="1" ht="12.75" customHeight="1" x14ac:dyDescent="0.2">
      <c r="A30" s="623"/>
      <c r="B30" s="206" t="s">
        <v>2562</v>
      </c>
      <c r="C30" s="166">
        <v>200000</v>
      </c>
      <c r="D30" s="166">
        <v>300000</v>
      </c>
      <c r="E30" s="166">
        <v>400000</v>
      </c>
      <c r="F30" s="261" t="s">
        <v>635</v>
      </c>
      <c r="G30" s="618"/>
      <c r="H30" s="206" t="s">
        <v>3858</v>
      </c>
      <c r="I30" s="166">
        <v>100000</v>
      </c>
      <c r="J30" s="166" t="s">
        <v>635</v>
      </c>
      <c r="K30" s="166" t="s">
        <v>635</v>
      </c>
      <c r="L30" s="261" t="s">
        <v>635</v>
      </c>
      <c r="M30" s="630"/>
      <c r="N30" s="206" t="s">
        <v>2613</v>
      </c>
      <c r="O30" s="166">
        <v>300000</v>
      </c>
      <c r="P30" s="166">
        <v>400000</v>
      </c>
      <c r="Q30" s="166" t="s">
        <v>635</v>
      </c>
      <c r="R30" s="261" t="s">
        <v>635</v>
      </c>
      <c r="S30" s="627" t="s">
        <v>651</v>
      </c>
      <c r="T30" s="206" t="s">
        <v>2644</v>
      </c>
      <c r="U30" s="166">
        <v>2205000</v>
      </c>
      <c r="V30" s="166" t="s">
        <v>635</v>
      </c>
      <c r="W30" s="166" t="s">
        <v>635</v>
      </c>
      <c r="X30" s="261" t="s">
        <v>635</v>
      </c>
      <c r="Y30" s="619"/>
      <c r="Z30" s="206" t="s">
        <v>2680</v>
      </c>
      <c r="AA30" s="166">
        <v>400000</v>
      </c>
      <c r="AB30" s="166" t="s">
        <v>635</v>
      </c>
      <c r="AC30" s="166" t="s">
        <v>635</v>
      </c>
      <c r="AD30" s="261" t="s">
        <v>635</v>
      </c>
      <c r="AE30" s="619"/>
      <c r="AF30" s="206" t="s">
        <v>3905</v>
      </c>
      <c r="AG30" s="166">
        <v>200000</v>
      </c>
      <c r="AH30" s="166">
        <v>300000</v>
      </c>
      <c r="AI30" s="166">
        <v>400000</v>
      </c>
      <c r="AJ30" s="261" t="s">
        <v>635</v>
      </c>
    </row>
    <row r="31" spans="1:36" s="231" customFormat="1" ht="12.75" customHeight="1" x14ac:dyDescent="0.2">
      <c r="A31" s="624"/>
      <c r="B31" s="206" t="s">
        <v>2563</v>
      </c>
      <c r="C31" s="166">
        <v>850000</v>
      </c>
      <c r="D31" s="166">
        <v>850000</v>
      </c>
      <c r="E31" s="166" t="s">
        <v>635</v>
      </c>
      <c r="F31" s="261" t="s">
        <v>635</v>
      </c>
      <c r="G31" s="618"/>
      <c r="H31" s="206" t="s">
        <v>2589</v>
      </c>
      <c r="I31" s="166">
        <v>400000</v>
      </c>
      <c r="J31" s="166" t="s">
        <v>635</v>
      </c>
      <c r="K31" s="166" t="s">
        <v>635</v>
      </c>
      <c r="L31" s="261" t="s">
        <v>635</v>
      </c>
      <c r="M31" s="630"/>
      <c r="N31" s="206" t="s">
        <v>2686</v>
      </c>
      <c r="O31" s="166">
        <v>2800000</v>
      </c>
      <c r="P31" s="166">
        <v>2800000</v>
      </c>
      <c r="Q31" s="166">
        <v>2800000</v>
      </c>
      <c r="R31" s="261" t="s">
        <v>635</v>
      </c>
      <c r="S31" s="630"/>
      <c r="T31" s="206" t="s">
        <v>2647</v>
      </c>
      <c r="U31" s="166">
        <v>200000</v>
      </c>
      <c r="V31" s="166">
        <v>300000</v>
      </c>
      <c r="W31" s="166">
        <v>400000</v>
      </c>
      <c r="X31" s="261" t="s">
        <v>635</v>
      </c>
      <c r="Y31" s="627" t="s">
        <v>651</v>
      </c>
      <c r="Z31" s="206" t="s">
        <v>3890</v>
      </c>
      <c r="AA31" s="166">
        <v>200000</v>
      </c>
      <c r="AB31" s="166">
        <v>300000</v>
      </c>
      <c r="AC31" s="166">
        <v>400000</v>
      </c>
      <c r="AD31" s="261" t="s">
        <v>635</v>
      </c>
      <c r="AE31" s="621" t="s">
        <v>651</v>
      </c>
      <c r="AF31" s="206" t="s">
        <v>2711</v>
      </c>
      <c r="AG31" s="166">
        <v>630949</v>
      </c>
      <c r="AH31" s="166" t="s">
        <v>635</v>
      </c>
      <c r="AI31" s="166" t="s">
        <v>635</v>
      </c>
      <c r="AJ31" s="261" t="s">
        <v>635</v>
      </c>
    </row>
    <row r="32" spans="1:36" s="231" customFormat="1" ht="12.75" customHeight="1" x14ac:dyDescent="0.2">
      <c r="A32" s="635" t="s">
        <v>651</v>
      </c>
      <c r="B32" s="206" t="s">
        <v>2564</v>
      </c>
      <c r="C32" s="166">
        <v>3000000</v>
      </c>
      <c r="D32" s="166">
        <v>3000000</v>
      </c>
      <c r="E32" s="166">
        <v>3000000</v>
      </c>
      <c r="F32" s="261" t="s">
        <v>635</v>
      </c>
      <c r="G32" s="618"/>
      <c r="H32" s="206" t="s">
        <v>2590</v>
      </c>
      <c r="I32" s="166">
        <v>300000</v>
      </c>
      <c r="J32" s="166">
        <v>400000</v>
      </c>
      <c r="K32" s="166" t="s">
        <v>635</v>
      </c>
      <c r="L32" s="261" t="s">
        <v>635</v>
      </c>
      <c r="M32" s="630"/>
      <c r="N32" s="206" t="s">
        <v>2614</v>
      </c>
      <c r="O32" s="166">
        <v>400000</v>
      </c>
      <c r="P32" s="166" t="s">
        <v>635</v>
      </c>
      <c r="Q32" s="166" t="s">
        <v>635</v>
      </c>
      <c r="R32" s="261" t="s">
        <v>635</v>
      </c>
      <c r="S32" s="630"/>
      <c r="T32" s="206" t="s">
        <v>2648</v>
      </c>
      <c r="U32" s="166">
        <v>780000</v>
      </c>
      <c r="V32" s="166" t="s">
        <v>635</v>
      </c>
      <c r="W32" s="166" t="s">
        <v>635</v>
      </c>
      <c r="X32" s="261" t="s">
        <v>635</v>
      </c>
      <c r="Y32" s="630"/>
      <c r="Z32" s="206" t="s">
        <v>2684</v>
      </c>
      <c r="AA32" s="166">
        <v>400000</v>
      </c>
      <c r="AB32" s="166" t="s">
        <v>635</v>
      </c>
      <c r="AC32" s="166" t="s">
        <v>635</v>
      </c>
      <c r="AD32" s="261" t="s">
        <v>635</v>
      </c>
      <c r="AE32" s="632"/>
      <c r="AF32" s="206" t="s">
        <v>2712</v>
      </c>
      <c r="AG32" s="166">
        <v>840000</v>
      </c>
      <c r="AH32" s="166" t="s">
        <v>635</v>
      </c>
      <c r="AI32" s="166" t="s">
        <v>635</v>
      </c>
      <c r="AJ32" s="261" t="s">
        <v>635</v>
      </c>
    </row>
    <row r="33" spans="1:36" s="231" customFormat="1" ht="12.75" customHeight="1" x14ac:dyDescent="0.2">
      <c r="A33" s="623"/>
      <c r="B33" s="206" t="s">
        <v>2566</v>
      </c>
      <c r="C33" s="166">
        <v>2100000</v>
      </c>
      <c r="D33" s="166" t="s">
        <v>635</v>
      </c>
      <c r="E33" s="166" t="s">
        <v>635</v>
      </c>
      <c r="F33" s="261" t="s">
        <v>635</v>
      </c>
      <c r="G33" s="619"/>
      <c r="H33" s="206" t="s">
        <v>2591</v>
      </c>
      <c r="I33" s="166">
        <v>2940000</v>
      </c>
      <c r="J33" s="166">
        <v>2940000</v>
      </c>
      <c r="K33" s="166" t="s">
        <v>635</v>
      </c>
      <c r="L33" s="261" t="s">
        <v>635</v>
      </c>
      <c r="M33" s="630"/>
      <c r="N33" s="206" t="s">
        <v>2615</v>
      </c>
      <c r="O33" s="166">
        <v>300000</v>
      </c>
      <c r="P33" s="166">
        <v>400000</v>
      </c>
      <c r="Q33" s="166" t="s">
        <v>635</v>
      </c>
      <c r="R33" s="261" t="s">
        <v>635</v>
      </c>
      <c r="S33" s="630"/>
      <c r="T33" s="206" t="s">
        <v>3879</v>
      </c>
      <c r="U33" s="166">
        <v>200000</v>
      </c>
      <c r="V33" s="166">
        <v>300000</v>
      </c>
      <c r="W33" s="166">
        <v>400000</v>
      </c>
      <c r="X33" s="261" t="s">
        <v>635</v>
      </c>
      <c r="Y33" s="630"/>
      <c r="Z33" s="206" t="s">
        <v>2685</v>
      </c>
      <c r="AA33" s="166">
        <v>200000</v>
      </c>
      <c r="AB33" s="166">
        <v>300000</v>
      </c>
      <c r="AC33" s="166">
        <v>400000</v>
      </c>
      <c r="AD33" s="261" t="s">
        <v>635</v>
      </c>
      <c r="AE33" s="632"/>
      <c r="AF33" s="206" t="s">
        <v>2713</v>
      </c>
      <c r="AG33" s="166">
        <v>200000</v>
      </c>
      <c r="AH33" s="166">
        <v>300000</v>
      </c>
      <c r="AI33" s="166">
        <v>400000</v>
      </c>
      <c r="AJ33" s="261" t="s">
        <v>635</v>
      </c>
    </row>
    <row r="34" spans="1:36" s="231" customFormat="1" ht="12.75" customHeight="1" x14ac:dyDescent="0.2">
      <c r="A34" s="623"/>
      <c r="B34" s="206" t="s">
        <v>2567</v>
      </c>
      <c r="C34" s="166">
        <v>1650000</v>
      </c>
      <c r="D34" s="166">
        <v>1650000</v>
      </c>
      <c r="E34" s="166" t="s">
        <v>635</v>
      </c>
      <c r="F34" s="261" t="s">
        <v>635</v>
      </c>
      <c r="G34" s="627" t="s">
        <v>651</v>
      </c>
      <c r="H34" s="206" t="s">
        <v>2592</v>
      </c>
      <c r="I34" s="166">
        <v>300000</v>
      </c>
      <c r="J34" s="166">
        <v>400000</v>
      </c>
      <c r="K34" s="166" t="s">
        <v>635</v>
      </c>
      <c r="L34" s="261" t="s">
        <v>635</v>
      </c>
      <c r="M34" s="630"/>
      <c r="N34" s="206" t="s">
        <v>2318</v>
      </c>
      <c r="O34" s="166">
        <v>1260000</v>
      </c>
      <c r="P34" s="166" t="s">
        <v>635</v>
      </c>
      <c r="Q34" s="166" t="s">
        <v>635</v>
      </c>
      <c r="R34" s="261" t="s">
        <v>635</v>
      </c>
      <c r="S34" s="630"/>
      <c r="T34" s="206" t="s">
        <v>3402</v>
      </c>
      <c r="U34" s="166">
        <v>1472214</v>
      </c>
      <c r="V34" s="166">
        <v>1472214</v>
      </c>
      <c r="W34" s="166">
        <v>1472214</v>
      </c>
      <c r="X34" s="261" t="s">
        <v>635</v>
      </c>
      <c r="Y34" s="630"/>
      <c r="Z34" s="206" t="s">
        <v>2429</v>
      </c>
      <c r="AA34" s="166">
        <v>1350000</v>
      </c>
      <c r="AB34" s="166" t="s">
        <v>635</v>
      </c>
      <c r="AC34" s="166" t="s">
        <v>635</v>
      </c>
      <c r="AD34" s="261" t="s">
        <v>635</v>
      </c>
      <c r="AE34" s="632"/>
      <c r="AF34" s="206" t="s">
        <v>2714</v>
      </c>
      <c r="AG34" s="166">
        <v>200000</v>
      </c>
      <c r="AH34" s="166">
        <v>300000</v>
      </c>
      <c r="AI34" s="166">
        <v>400000</v>
      </c>
      <c r="AJ34" s="261" t="s">
        <v>635</v>
      </c>
    </row>
    <row r="35" spans="1:36" s="231" customFormat="1" ht="12.75" customHeight="1" x14ac:dyDescent="0.2">
      <c r="A35" s="623"/>
      <c r="B35" s="206" t="s">
        <v>3386</v>
      </c>
      <c r="C35" s="166">
        <v>200000</v>
      </c>
      <c r="D35" s="166" t="s">
        <v>635</v>
      </c>
      <c r="E35" s="166" t="s">
        <v>635</v>
      </c>
      <c r="F35" s="261" t="s">
        <v>635</v>
      </c>
      <c r="G35" s="630"/>
      <c r="H35" s="206" t="s">
        <v>2593</v>
      </c>
      <c r="I35" s="166">
        <v>325000</v>
      </c>
      <c r="J35" s="166" t="s">
        <v>635</v>
      </c>
      <c r="K35" s="166" t="s">
        <v>635</v>
      </c>
      <c r="L35" s="261" t="s">
        <v>635</v>
      </c>
      <c r="M35" s="630"/>
      <c r="N35" s="206" t="s">
        <v>2617</v>
      </c>
      <c r="O35" s="166">
        <v>300000</v>
      </c>
      <c r="P35" s="166">
        <v>400000</v>
      </c>
      <c r="Q35" s="166" t="s">
        <v>635</v>
      </c>
      <c r="R35" s="261" t="s">
        <v>635</v>
      </c>
      <c r="S35" s="630"/>
      <c r="T35" s="206" t="s">
        <v>2649</v>
      </c>
      <c r="U35" s="166">
        <v>200000</v>
      </c>
      <c r="V35" s="166">
        <v>300000</v>
      </c>
      <c r="W35" s="166">
        <v>400000</v>
      </c>
      <c r="X35" s="261" t="s">
        <v>635</v>
      </c>
      <c r="Y35" s="630"/>
      <c r="Z35" s="206" t="s">
        <v>3783</v>
      </c>
      <c r="AA35" s="166">
        <v>200000</v>
      </c>
      <c r="AB35" s="166">
        <v>300000</v>
      </c>
      <c r="AC35" s="166">
        <v>400000</v>
      </c>
      <c r="AD35" s="261" t="s">
        <v>635</v>
      </c>
      <c r="AE35" s="632"/>
      <c r="AF35" s="426" t="s">
        <v>4195</v>
      </c>
      <c r="AG35" s="166">
        <v>200000</v>
      </c>
      <c r="AH35" s="166"/>
      <c r="AI35" s="261"/>
      <c r="AJ35" s="261"/>
    </row>
    <row r="36" spans="1:36" s="231" customFormat="1" ht="12.75" customHeight="1" x14ac:dyDescent="0.2">
      <c r="A36" s="623"/>
      <c r="B36" s="206" t="s">
        <v>2263</v>
      </c>
      <c r="C36" s="166">
        <v>760000</v>
      </c>
      <c r="D36" s="166" t="s">
        <v>635</v>
      </c>
      <c r="E36" s="166" t="s">
        <v>635</v>
      </c>
      <c r="F36" s="261" t="s">
        <v>635</v>
      </c>
      <c r="G36" s="630"/>
      <c r="H36" s="206" t="s">
        <v>2099</v>
      </c>
      <c r="I36" s="166">
        <v>100000</v>
      </c>
      <c r="J36" s="166" t="s">
        <v>635</v>
      </c>
      <c r="K36" s="166" t="s">
        <v>635</v>
      </c>
      <c r="L36" s="261" t="s">
        <v>635</v>
      </c>
      <c r="M36" s="630"/>
      <c r="N36" s="206" t="s">
        <v>2618</v>
      </c>
      <c r="O36" s="166">
        <v>300000</v>
      </c>
      <c r="P36" s="166">
        <v>400000</v>
      </c>
      <c r="Q36" s="166" t="s">
        <v>635</v>
      </c>
      <c r="R36" s="261" t="s">
        <v>635</v>
      </c>
      <c r="S36" s="630"/>
      <c r="T36" s="206" t="s">
        <v>2650</v>
      </c>
      <c r="U36" s="166">
        <v>960000</v>
      </c>
      <c r="V36" s="166" t="s">
        <v>635</v>
      </c>
      <c r="W36" s="166" t="s">
        <v>635</v>
      </c>
      <c r="X36" s="261" t="s">
        <v>635</v>
      </c>
      <c r="Y36" s="630"/>
      <c r="Z36" s="206" t="s">
        <v>3891</v>
      </c>
      <c r="AA36" s="166">
        <v>200000</v>
      </c>
      <c r="AB36" s="166">
        <v>300000</v>
      </c>
      <c r="AC36" s="166">
        <v>400000</v>
      </c>
      <c r="AD36" s="261" t="s">
        <v>635</v>
      </c>
      <c r="AE36" s="632"/>
      <c r="AF36" s="206" t="s">
        <v>2715</v>
      </c>
      <c r="AG36" s="166">
        <v>300000</v>
      </c>
      <c r="AH36" s="166">
        <v>400000</v>
      </c>
      <c r="AI36" s="166" t="s">
        <v>635</v>
      </c>
      <c r="AJ36" s="261" t="s">
        <v>635</v>
      </c>
    </row>
    <row r="37" spans="1:36" s="231" customFormat="1" ht="12.75" customHeight="1" x14ac:dyDescent="0.2">
      <c r="A37" s="623"/>
      <c r="B37" s="206" t="s">
        <v>3756</v>
      </c>
      <c r="C37" s="166">
        <v>200000</v>
      </c>
      <c r="D37" s="166">
        <v>300000</v>
      </c>
      <c r="E37" s="166">
        <v>400000</v>
      </c>
      <c r="F37" s="261" t="s">
        <v>635</v>
      </c>
      <c r="G37" s="630"/>
      <c r="H37" s="206" t="s">
        <v>2595</v>
      </c>
      <c r="I37" s="166">
        <v>2800000</v>
      </c>
      <c r="J37" s="166">
        <v>2800000</v>
      </c>
      <c r="K37" s="166" t="s">
        <v>635</v>
      </c>
      <c r="L37" s="261" t="s">
        <v>635</v>
      </c>
      <c r="M37" s="630"/>
      <c r="N37" s="206" t="s">
        <v>3396</v>
      </c>
      <c r="O37" s="166">
        <v>3815140</v>
      </c>
      <c r="P37" s="166">
        <v>3815140</v>
      </c>
      <c r="Q37" s="166">
        <v>3815140</v>
      </c>
      <c r="R37" s="261">
        <v>3815140</v>
      </c>
      <c r="S37" s="630"/>
      <c r="T37" s="206" t="s">
        <v>2915</v>
      </c>
      <c r="U37" s="166">
        <v>2800000</v>
      </c>
      <c r="V37" s="166">
        <v>2800000</v>
      </c>
      <c r="W37" s="166">
        <v>2800000</v>
      </c>
      <c r="X37" s="261">
        <v>2800000</v>
      </c>
      <c r="Y37" s="630"/>
      <c r="Z37" s="206" t="s">
        <v>2689</v>
      </c>
      <c r="AA37" s="166">
        <v>2350000</v>
      </c>
      <c r="AB37" s="166">
        <v>2350000</v>
      </c>
      <c r="AC37" s="166" t="s">
        <v>635</v>
      </c>
      <c r="AD37" s="261" t="s">
        <v>635</v>
      </c>
      <c r="AE37" s="632"/>
      <c r="AF37" s="206" t="s">
        <v>2716</v>
      </c>
      <c r="AG37" s="166">
        <v>300000</v>
      </c>
      <c r="AH37" s="166">
        <v>400000</v>
      </c>
      <c r="AI37" s="166" t="s">
        <v>635</v>
      </c>
      <c r="AJ37" s="261" t="s">
        <v>635</v>
      </c>
    </row>
    <row r="38" spans="1:36" s="231" customFormat="1" ht="12.75" customHeight="1" x14ac:dyDescent="0.2">
      <c r="A38" s="623"/>
      <c r="B38" s="206" t="s">
        <v>3843</v>
      </c>
      <c r="C38" s="166">
        <v>100000</v>
      </c>
      <c r="D38" s="166" t="s">
        <v>635</v>
      </c>
      <c r="E38" s="166" t="s">
        <v>635</v>
      </c>
      <c r="F38" s="261" t="s">
        <v>635</v>
      </c>
      <c r="G38" s="630"/>
      <c r="H38" s="206" t="s">
        <v>3389</v>
      </c>
      <c r="I38" s="166">
        <v>3375000</v>
      </c>
      <c r="J38" s="166">
        <v>3375000</v>
      </c>
      <c r="K38" s="166">
        <v>3375000</v>
      </c>
      <c r="L38" s="261" t="s">
        <v>635</v>
      </c>
      <c r="M38" s="630"/>
      <c r="N38" s="206" t="s">
        <v>2620</v>
      </c>
      <c r="O38" s="166">
        <v>1890000</v>
      </c>
      <c r="P38" s="166" t="s">
        <v>635</v>
      </c>
      <c r="Q38" s="166" t="s">
        <v>635</v>
      </c>
      <c r="R38" s="261" t="s">
        <v>635</v>
      </c>
      <c r="S38" s="630"/>
      <c r="T38" s="206" t="s">
        <v>2651</v>
      </c>
      <c r="U38" s="166">
        <v>1911000</v>
      </c>
      <c r="V38" s="166" t="s">
        <v>635</v>
      </c>
      <c r="W38" s="166" t="s">
        <v>635</v>
      </c>
      <c r="X38" s="261" t="s">
        <v>635</v>
      </c>
      <c r="Y38" s="630"/>
      <c r="Z38" s="206" t="s">
        <v>3892</v>
      </c>
      <c r="AA38" s="166">
        <v>200000</v>
      </c>
      <c r="AB38" s="166">
        <v>300000</v>
      </c>
      <c r="AC38" s="166">
        <v>400000</v>
      </c>
      <c r="AD38" s="261" t="s">
        <v>635</v>
      </c>
      <c r="AE38" s="632"/>
      <c r="AF38" s="206" t="s">
        <v>3409</v>
      </c>
      <c r="AG38" s="166">
        <v>1995001</v>
      </c>
      <c r="AH38" s="166">
        <v>1995001</v>
      </c>
      <c r="AI38" s="166">
        <v>1995001</v>
      </c>
      <c r="AJ38" s="261" t="s">
        <v>635</v>
      </c>
    </row>
    <row r="39" spans="1:36" s="231" customFormat="1" ht="12.75" customHeight="1" x14ac:dyDescent="0.2">
      <c r="A39" s="623"/>
      <c r="B39" s="206" t="s">
        <v>3387</v>
      </c>
      <c r="C39" s="166">
        <v>2500000</v>
      </c>
      <c r="D39" s="166">
        <v>2500000</v>
      </c>
      <c r="E39" s="166">
        <v>2500000</v>
      </c>
      <c r="F39" s="261">
        <v>2500000</v>
      </c>
      <c r="G39" s="630"/>
      <c r="H39" s="206" t="s">
        <v>3390</v>
      </c>
      <c r="I39" s="166">
        <v>1500000</v>
      </c>
      <c r="J39" s="166">
        <v>1500000</v>
      </c>
      <c r="K39" s="166" t="s">
        <v>635</v>
      </c>
      <c r="L39" s="261" t="s">
        <v>635</v>
      </c>
      <c r="M39" s="630"/>
      <c r="N39" s="206" t="s">
        <v>2621</v>
      </c>
      <c r="O39" s="166">
        <v>300000</v>
      </c>
      <c r="P39" s="166">
        <v>400000</v>
      </c>
      <c r="Q39" s="166" t="s">
        <v>635</v>
      </c>
      <c r="R39" s="261" t="s">
        <v>635</v>
      </c>
      <c r="S39" s="630"/>
      <c r="T39" s="206" t="s">
        <v>2652</v>
      </c>
      <c r="U39" s="166">
        <v>400000</v>
      </c>
      <c r="V39" s="166" t="s">
        <v>635</v>
      </c>
      <c r="W39" s="166" t="s">
        <v>635</v>
      </c>
      <c r="X39" s="261" t="s">
        <v>635</v>
      </c>
      <c r="Y39" s="630"/>
      <c r="Z39" s="206" t="s">
        <v>2690</v>
      </c>
      <c r="AA39" s="166">
        <v>400000</v>
      </c>
      <c r="AB39" s="166" t="s">
        <v>635</v>
      </c>
      <c r="AC39" s="166" t="s">
        <v>635</v>
      </c>
      <c r="AD39" s="261" t="s">
        <v>635</v>
      </c>
      <c r="AE39" s="632"/>
      <c r="AF39" s="206" t="s">
        <v>3410</v>
      </c>
      <c r="AG39" s="166">
        <v>2815346</v>
      </c>
      <c r="AH39" s="166">
        <v>2815346</v>
      </c>
      <c r="AI39" s="166">
        <v>2815346</v>
      </c>
      <c r="AJ39" s="261">
        <v>2815346</v>
      </c>
    </row>
    <row r="40" spans="1:36" s="231" customFormat="1" ht="12.75" customHeight="1" x14ac:dyDescent="0.2">
      <c r="A40" s="623"/>
      <c r="B40" s="206" t="s">
        <v>2568</v>
      </c>
      <c r="C40" s="166">
        <v>2000000</v>
      </c>
      <c r="D40" s="166">
        <v>2000000</v>
      </c>
      <c r="E40" s="166">
        <v>2000000</v>
      </c>
      <c r="F40" s="261" t="s">
        <v>635</v>
      </c>
      <c r="G40" s="630"/>
      <c r="H40" s="206" t="s">
        <v>3391</v>
      </c>
      <c r="I40" s="166">
        <v>250000</v>
      </c>
      <c r="J40" s="166" t="s">
        <v>635</v>
      </c>
      <c r="K40" s="166" t="s">
        <v>635</v>
      </c>
      <c r="L40" s="261" t="s">
        <v>635</v>
      </c>
      <c r="M40" s="630"/>
      <c r="N40" s="206" t="s">
        <v>3334</v>
      </c>
      <c r="O40" s="166">
        <v>5000000</v>
      </c>
      <c r="P40" s="166" t="s">
        <v>635</v>
      </c>
      <c r="Q40" s="166" t="s">
        <v>635</v>
      </c>
      <c r="R40" s="261" t="s">
        <v>635</v>
      </c>
      <c r="S40" s="630"/>
      <c r="T40" s="131" t="s">
        <v>2654</v>
      </c>
      <c r="U40" s="170">
        <v>200000</v>
      </c>
      <c r="V40" s="170">
        <v>300000</v>
      </c>
      <c r="W40" s="170">
        <v>400000</v>
      </c>
      <c r="X40" s="170" t="s">
        <v>635</v>
      </c>
      <c r="Y40" s="630"/>
      <c r="Z40" s="206" t="s">
        <v>2619</v>
      </c>
      <c r="AA40" s="166">
        <v>200000</v>
      </c>
      <c r="AB40" s="166">
        <v>300000</v>
      </c>
      <c r="AC40" s="166">
        <v>400000</v>
      </c>
      <c r="AD40" s="261" t="s">
        <v>635</v>
      </c>
      <c r="AE40" s="632"/>
      <c r="AF40" s="206" t="s">
        <v>1623</v>
      </c>
      <c r="AG40" s="166">
        <v>100000</v>
      </c>
      <c r="AH40" s="166" t="s">
        <v>635</v>
      </c>
      <c r="AI40" s="166" t="s">
        <v>635</v>
      </c>
      <c r="AJ40" s="261" t="s">
        <v>635</v>
      </c>
    </row>
    <row r="41" spans="1:36" s="231" customFormat="1" ht="12.75" customHeight="1" x14ac:dyDescent="0.2">
      <c r="A41" s="623"/>
      <c r="B41" s="206" t="s">
        <v>2569</v>
      </c>
      <c r="C41" s="166">
        <v>2800000</v>
      </c>
      <c r="D41" s="166" t="s">
        <v>635</v>
      </c>
      <c r="E41" s="166" t="s">
        <v>635</v>
      </c>
      <c r="F41" s="261" t="s">
        <v>635</v>
      </c>
      <c r="G41" s="630"/>
      <c r="H41" s="206" t="s">
        <v>2596</v>
      </c>
      <c r="I41" s="166">
        <v>940000</v>
      </c>
      <c r="J41" s="166">
        <v>940000</v>
      </c>
      <c r="K41" s="166" t="s">
        <v>635</v>
      </c>
      <c r="L41" s="261" t="s">
        <v>635</v>
      </c>
      <c r="M41" s="630"/>
      <c r="N41" s="206" t="s">
        <v>3397</v>
      </c>
      <c r="O41" s="166">
        <v>3719334</v>
      </c>
      <c r="P41" s="166">
        <v>3719334</v>
      </c>
      <c r="Q41" s="166">
        <v>3719334</v>
      </c>
      <c r="R41" s="261">
        <v>3719334</v>
      </c>
      <c r="S41" s="630"/>
      <c r="T41" s="131" t="s">
        <v>2655</v>
      </c>
      <c r="U41" s="170">
        <v>4802000</v>
      </c>
      <c r="V41" s="170">
        <v>4802000</v>
      </c>
      <c r="W41" s="170" t="s">
        <v>635</v>
      </c>
      <c r="X41" s="170" t="s">
        <v>635</v>
      </c>
      <c r="Y41" s="630"/>
      <c r="Z41" s="134" t="s">
        <v>3893</v>
      </c>
      <c r="AA41" s="166">
        <v>200000</v>
      </c>
      <c r="AB41" s="166">
        <v>300000</v>
      </c>
      <c r="AC41" s="166">
        <v>400000</v>
      </c>
      <c r="AD41" s="261" t="s">
        <v>635</v>
      </c>
      <c r="AE41" s="632"/>
      <c r="AF41" s="206" t="s">
        <v>2717</v>
      </c>
      <c r="AG41" s="166">
        <v>6000000</v>
      </c>
      <c r="AH41" s="166">
        <v>6000000</v>
      </c>
      <c r="AI41" s="166" t="s">
        <v>635</v>
      </c>
      <c r="AJ41" s="261" t="s">
        <v>635</v>
      </c>
    </row>
    <row r="42" spans="1:36" s="231" customFormat="1" ht="12.75" customHeight="1" x14ac:dyDescent="0.2">
      <c r="A42" s="623"/>
      <c r="B42" s="134" t="s">
        <v>3296</v>
      </c>
      <c r="C42" s="230">
        <v>200000</v>
      </c>
      <c r="D42" s="230" t="s">
        <v>635</v>
      </c>
      <c r="E42" s="230" t="s">
        <v>635</v>
      </c>
      <c r="F42" s="230" t="s">
        <v>635</v>
      </c>
      <c r="G42" s="630"/>
      <c r="H42" s="206" t="s">
        <v>2597</v>
      </c>
      <c r="I42" s="166">
        <v>2800000</v>
      </c>
      <c r="J42" s="166">
        <v>2800000</v>
      </c>
      <c r="K42" s="166">
        <v>2800000</v>
      </c>
      <c r="L42" s="261">
        <v>2800000</v>
      </c>
      <c r="M42" s="630"/>
      <c r="N42" s="206" t="s">
        <v>2622</v>
      </c>
      <c r="O42" s="166">
        <v>100000</v>
      </c>
      <c r="P42" s="166" t="s">
        <v>635</v>
      </c>
      <c r="Q42" s="166" t="s">
        <v>635</v>
      </c>
      <c r="R42" s="261" t="s">
        <v>635</v>
      </c>
      <c r="S42" s="630"/>
      <c r="T42" s="206" t="s">
        <v>2656</v>
      </c>
      <c r="U42" s="166">
        <v>1124000</v>
      </c>
      <c r="V42" s="166" t="s">
        <v>635</v>
      </c>
      <c r="W42" s="166" t="s">
        <v>635</v>
      </c>
      <c r="X42" s="261" t="s">
        <v>635</v>
      </c>
      <c r="Y42" s="630"/>
      <c r="Z42" s="206" t="s">
        <v>2691</v>
      </c>
      <c r="AA42" s="166">
        <v>400000</v>
      </c>
      <c r="AB42" s="166" t="s">
        <v>635</v>
      </c>
      <c r="AC42" s="166" t="s">
        <v>635</v>
      </c>
      <c r="AD42" s="261" t="s">
        <v>635</v>
      </c>
      <c r="AE42" s="632"/>
      <c r="AF42" s="206" t="s">
        <v>3411</v>
      </c>
      <c r="AG42" s="166">
        <v>1102500</v>
      </c>
      <c r="AH42" s="166">
        <v>1102500</v>
      </c>
      <c r="AI42" s="166">
        <v>1102500</v>
      </c>
      <c r="AJ42" s="261">
        <v>1102500</v>
      </c>
    </row>
    <row r="43" spans="1:36" s="231" customFormat="1" ht="12.75" customHeight="1" x14ac:dyDescent="0.2">
      <c r="A43" s="623"/>
      <c r="B43" s="206" t="s">
        <v>3844</v>
      </c>
      <c r="C43" s="166">
        <v>100000</v>
      </c>
      <c r="D43" s="166" t="s">
        <v>635</v>
      </c>
      <c r="E43" s="166" t="s">
        <v>635</v>
      </c>
      <c r="F43" s="261" t="s">
        <v>635</v>
      </c>
      <c r="G43" s="630"/>
      <c r="H43" s="206" t="s">
        <v>3392</v>
      </c>
      <c r="I43" s="166">
        <v>250000</v>
      </c>
      <c r="J43" s="166" t="s">
        <v>635</v>
      </c>
      <c r="K43" s="166" t="s">
        <v>635</v>
      </c>
      <c r="L43" s="261" t="s">
        <v>635</v>
      </c>
      <c r="M43" s="630"/>
      <c r="N43" s="206" t="s">
        <v>2624</v>
      </c>
      <c r="O43" s="166">
        <v>300000</v>
      </c>
      <c r="P43" s="166">
        <v>400000</v>
      </c>
      <c r="Q43" s="166" t="s">
        <v>635</v>
      </c>
      <c r="R43" s="261" t="s">
        <v>635</v>
      </c>
      <c r="S43" s="630"/>
      <c r="T43" s="131" t="s">
        <v>3880</v>
      </c>
      <c r="U43" s="229">
        <v>200000</v>
      </c>
      <c r="V43" s="229">
        <v>300000</v>
      </c>
      <c r="W43" s="229">
        <v>400000</v>
      </c>
      <c r="X43" s="229" t="s">
        <v>635</v>
      </c>
      <c r="Y43" s="630"/>
      <c r="Z43" s="443" t="s">
        <v>3403</v>
      </c>
      <c r="AA43" s="230">
        <v>750000</v>
      </c>
      <c r="AB43" s="230">
        <v>750000</v>
      </c>
      <c r="AC43" s="230" t="s">
        <v>635</v>
      </c>
      <c r="AD43" s="230" t="s">
        <v>635</v>
      </c>
      <c r="AE43" s="632"/>
      <c r="AF43" s="206" t="s">
        <v>3906</v>
      </c>
      <c r="AG43" s="166">
        <v>100000</v>
      </c>
      <c r="AH43" s="166" t="s">
        <v>635</v>
      </c>
      <c r="AI43" s="166" t="s">
        <v>635</v>
      </c>
      <c r="AJ43" s="261" t="s">
        <v>635</v>
      </c>
    </row>
    <row r="44" spans="1:36" s="231" customFormat="1" ht="12.75" customHeight="1" x14ac:dyDescent="0.2">
      <c r="A44" s="623"/>
      <c r="B44" s="206" t="s">
        <v>2570</v>
      </c>
      <c r="C44" s="166">
        <v>400000</v>
      </c>
      <c r="D44" s="166" t="s">
        <v>635</v>
      </c>
      <c r="E44" s="166" t="s">
        <v>635</v>
      </c>
      <c r="F44" s="261" t="s">
        <v>635</v>
      </c>
      <c r="G44" s="630"/>
      <c r="H44" s="206" t="s">
        <v>2598</v>
      </c>
      <c r="I44" s="166">
        <v>100000</v>
      </c>
      <c r="J44" s="166" t="s">
        <v>635</v>
      </c>
      <c r="K44" s="166" t="s">
        <v>635</v>
      </c>
      <c r="L44" s="261" t="s">
        <v>635</v>
      </c>
      <c r="M44" s="630"/>
      <c r="N44" s="206" t="s">
        <v>2625</v>
      </c>
      <c r="O44" s="166">
        <v>2000000</v>
      </c>
      <c r="P44" s="166">
        <v>2000000</v>
      </c>
      <c r="Q44" s="166" t="s">
        <v>635</v>
      </c>
      <c r="R44" s="261" t="s">
        <v>635</v>
      </c>
      <c r="S44" s="630"/>
      <c r="T44" s="131" t="s">
        <v>2657</v>
      </c>
      <c r="U44" s="170">
        <v>200000</v>
      </c>
      <c r="V44" s="170">
        <v>300000</v>
      </c>
      <c r="W44" s="229">
        <v>400000</v>
      </c>
      <c r="X44" s="229" t="s">
        <v>635</v>
      </c>
      <c r="Y44" s="630"/>
      <c r="Z44" s="443" t="s">
        <v>2692</v>
      </c>
      <c r="AA44" s="230">
        <v>2650000</v>
      </c>
      <c r="AB44" s="230">
        <v>2650000</v>
      </c>
      <c r="AC44" s="230">
        <v>2650000</v>
      </c>
      <c r="AD44" s="230" t="s">
        <v>635</v>
      </c>
      <c r="AE44" s="632"/>
      <c r="AF44" s="206" t="s">
        <v>3412</v>
      </c>
      <c r="AG44" s="166">
        <v>1973685</v>
      </c>
      <c r="AH44" s="166">
        <v>1973685</v>
      </c>
      <c r="AI44" s="166" t="s">
        <v>635</v>
      </c>
      <c r="AJ44" s="261" t="s">
        <v>635</v>
      </c>
    </row>
    <row r="45" spans="1:36" s="231" customFormat="1" ht="12.75" customHeight="1" x14ac:dyDescent="0.2">
      <c r="A45" s="623"/>
      <c r="B45" s="206" t="s">
        <v>2571</v>
      </c>
      <c r="C45" s="166">
        <v>200000</v>
      </c>
      <c r="D45" s="166">
        <v>300000</v>
      </c>
      <c r="E45" s="166">
        <v>400000</v>
      </c>
      <c r="F45" s="261" t="s">
        <v>635</v>
      </c>
      <c r="G45" s="630"/>
      <c r="H45" s="206" t="s">
        <v>2491</v>
      </c>
      <c r="I45" s="166">
        <v>3700000</v>
      </c>
      <c r="J45" s="166">
        <v>3700000</v>
      </c>
      <c r="K45" s="166">
        <v>3700000</v>
      </c>
      <c r="L45" s="261" t="s">
        <v>635</v>
      </c>
      <c r="M45" s="630"/>
      <c r="N45" s="206" t="s">
        <v>2493</v>
      </c>
      <c r="O45" s="166">
        <v>2660000</v>
      </c>
      <c r="P45" s="166" t="s">
        <v>635</v>
      </c>
      <c r="Q45" s="166" t="s">
        <v>635</v>
      </c>
      <c r="R45" s="261" t="s">
        <v>635</v>
      </c>
      <c r="S45" s="630"/>
      <c r="T45" s="326" t="s">
        <v>2658</v>
      </c>
      <c r="U45" s="170">
        <v>300000</v>
      </c>
      <c r="V45" s="230">
        <v>400000</v>
      </c>
      <c r="W45" s="230" t="s">
        <v>635</v>
      </c>
      <c r="X45" s="230" t="s">
        <v>635</v>
      </c>
      <c r="Y45" s="630"/>
      <c r="Z45" s="443" t="s">
        <v>2917</v>
      </c>
      <c r="AA45" s="230">
        <v>2800000</v>
      </c>
      <c r="AB45" s="230">
        <v>2800000</v>
      </c>
      <c r="AC45" s="230">
        <v>2800000</v>
      </c>
      <c r="AD45" s="230">
        <v>2800000</v>
      </c>
      <c r="AE45" s="632"/>
      <c r="AF45" s="206" t="s">
        <v>3907</v>
      </c>
      <c r="AG45" s="166">
        <v>100000</v>
      </c>
      <c r="AH45" s="166" t="s">
        <v>635</v>
      </c>
      <c r="AI45" s="166" t="s">
        <v>635</v>
      </c>
      <c r="AJ45" s="261" t="s">
        <v>635</v>
      </c>
    </row>
    <row r="46" spans="1:36" s="231" customFormat="1" ht="12.75" customHeight="1" x14ac:dyDescent="0.2">
      <c r="A46" s="623"/>
      <c r="B46" s="206" t="s">
        <v>2572</v>
      </c>
      <c r="C46" s="166">
        <v>2500000</v>
      </c>
      <c r="D46" s="166">
        <v>2500000</v>
      </c>
      <c r="E46" s="166" t="s">
        <v>635</v>
      </c>
      <c r="F46" s="261" t="s">
        <v>635</v>
      </c>
      <c r="G46" s="630"/>
      <c r="H46" s="206" t="s">
        <v>3393</v>
      </c>
      <c r="I46" s="166">
        <v>200000</v>
      </c>
      <c r="J46" s="166" t="s">
        <v>635</v>
      </c>
      <c r="K46" s="166" t="s">
        <v>635</v>
      </c>
      <c r="L46" s="261" t="s">
        <v>635</v>
      </c>
      <c r="M46" s="630"/>
      <c r="N46" s="206" t="s">
        <v>2627</v>
      </c>
      <c r="O46" s="166">
        <v>400000</v>
      </c>
      <c r="P46" s="166" t="s">
        <v>635</v>
      </c>
      <c r="Q46" s="166" t="s">
        <v>635</v>
      </c>
      <c r="R46" s="261" t="s">
        <v>635</v>
      </c>
      <c r="S46" s="630"/>
      <c r="T46" s="443" t="s">
        <v>2659</v>
      </c>
      <c r="U46" s="230">
        <v>100000</v>
      </c>
      <c r="V46" s="230" t="s">
        <v>635</v>
      </c>
      <c r="W46" s="230" t="s">
        <v>635</v>
      </c>
      <c r="X46" s="230" t="s">
        <v>635</v>
      </c>
      <c r="Y46" s="630"/>
      <c r="Z46" s="443" t="s">
        <v>2693</v>
      </c>
      <c r="AA46" s="230">
        <v>300000</v>
      </c>
      <c r="AB46" s="59">
        <v>400000</v>
      </c>
      <c r="AC46" s="59" t="s">
        <v>635</v>
      </c>
      <c r="AD46" s="59" t="s">
        <v>635</v>
      </c>
      <c r="AE46" s="632"/>
      <c r="AF46" s="206" t="s">
        <v>2719</v>
      </c>
      <c r="AG46" s="166">
        <v>200000</v>
      </c>
      <c r="AH46" s="166">
        <v>300000</v>
      </c>
      <c r="AI46" s="166">
        <v>400000</v>
      </c>
      <c r="AJ46" s="261" t="s">
        <v>635</v>
      </c>
    </row>
    <row r="47" spans="1:36" s="231" customFormat="1" ht="12.75" customHeight="1" x14ac:dyDescent="0.2">
      <c r="A47" s="623"/>
      <c r="B47" s="206" t="s">
        <v>2573</v>
      </c>
      <c r="C47" s="166">
        <v>4250000</v>
      </c>
      <c r="D47" s="166">
        <v>4250000</v>
      </c>
      <c r="E47" s="166" t="s">
        <v>635</v>
      </c>
      <c r="F47" s="261" t="s">
        <v>635</v>
      </c>
      <c r="G47" s="630"/>
      <c r="H47" s="206" t="s">
        <v>2600</v>
      </c>
      <c r="I47" s="166">
        <v>3500000</v>
      </c>
      <c r="J47" s="166">
        <v>3500000</v>
      </c>
      <c r="K47" s="166" t="s">
        <v>635</v>
      </c>
      <c r="L47" s="261" t="s">
        <v>635</v>
      </c>
      <c r="M47" s="630"/>
      <c r="N47" s="206" t="s">
        <v>3867</v>
      </c>
      <c r="O47" s="166">
        <v>100000</v>
      </c>
      <c r="P47" s="166" t="s">
        <v>635</v>
      </c>
      <c r="Q47" s="166" t="s">
        <v>635</v>
      </c>
      <c r="R47" s="261" t="s">
        <v>635</v>
      </c>
      <c r="S47" s="630"/>
      <c r="T47" s="443" t="s">
        <v>2660</v>
      </c>
      <c r="U47" s="230">
        <v>300000</v>
      </c>
      <c r="V47" s="230">
        <v>400000</v>
      </c>
      <c r="W47" s="230" t="s">
        <v>635</v>
      </c>
      <c r="X47" s="230" t="s">
        <v>635</v>
      </c>
      <c r="Y47" s="630"/>
      <c r="Z47" s="206" t="s">
        <v>3404</v>
      </c>
      <c r="AA47" s="59">
        <v>250000</v>
      </c>
      <c r="AB47" s="59">
        <v>250000</v>
      </c>
      <c r="AC47" s="59" t="s">
        <v>635</v>
      </c>
      <c r="AD47" s="59" t="s">
        <v>635</v>
      </c>
      <c r="AE47" s="632"/>
      <c r="AF47" s="206" t="s">
        <v>2720</v>
      </c>
      <c r="AG47" s="166">
        <v>300000</v>
      </c>
      <c r="AH47" s="166">
        <v>400000</v>
      </c>
      <c r="AI47" s="166" t="s">
        <v>635</v>
      </c>
      <c r="AJ47" s="261" t="s">
        <v>635</v>
      </c>
    </row>
    <row r="48" spans="1:36" s="231" customFormat="1" ht="12.75" customHeight="1" x14ac:dyDescent="0.2">
      <c r="A48" s="623"/>
      <c r="B48" s="206" t="s">
        <v>3845</v>
      </c>
      <c r="C48" s="166">
        <v>200000</v>
      </c>
      <c r="D48" s="166">
        <v>300000</v>
      </c>
      <c r="E48" s="166">
        <v>400000</v>
      </c>
      <c r="F48" s="261" t="s">
        <v>635</v>
      </c>
      <c r="G48" s="630"/>
      <c r="H48" s="206" t="s">
        <v>3394</v>
      </c>
      <c r="I48" s="166">
        <v>200000</v>
      </c>
      <c r="J48" s="166" t="s">
        <v>635</v>
      </c>
      <c r="K48" s="166" t="s">
        <v>635</v>
      </c>
      <c r="L48" s="261" t="s">
        <v>635</v>
      </c>
      <c r="M48" s="630"/>
      <c r="N48" s="206" t="s">
        <v>4049</v>
      </c>
      <c r="O48" s="192">
        <v>200000</v>
      </c>
      <c r="P48" s="166" t="s">
        <v>635</v>
      </c>
      <c r="Q48" s="261" t="s">
        <v>635</v>
      </c>
      <c r="R48" s="261" t="s">
        <v>635</v>
      </c>
      <c r="S48" s="630"/>
      <c r="T48" s="206" t="s">
        <v>2574</v>
      </c>
      <c r="U48" s="166">
        <v>2343750</v>
      </c>
      <c r="V48" s="166" t="s">
        <v>635</v>
      </c>
      <c r="W48" s="166" t="s">
        <v>635</v>
      </c>
      <c r="X48" s="261" t="s">
        <v>635</v>
      </c>
      <c r="Y48" s="630"/>
      <c r="Z48" s="443" t="s">
        <v>2695</v>
      </c>
      <c r="AA48" s="59">
        <v>300000</v>
      </c>
      <c r="AB48" s="59">
        <v>400000</v>
      </c>
      <c r="AC48" s="59" t="s">
        <v>635</v>
      </c>
      <c r="AD48" s="59" t="s">
        <v>635</v>
      </c>
      <c r="AE48" s="632"/>
      <c r="AF48" s="131" t="s">
        <v>2722</v>
      </c>
      <c r="AG48" s="170">
        <v>400000</v>
      </c>
      <c r="AH48" s="229" t="s">
        <v>635</v>
      </c>
      <c r="AI48" s="229" t="s">
        <v>635</v>
      </c>
      <c r="AJ48" s="229" t="s">
        <v>635</v>
      </c>
    </row>
    <row r="49" spans="1:36" s="231" customFormat="1" ht="12.75" customHeight="1" x14ac:dyDescent="0.2">
      <c r="A49" s="623"/>
      <c r="B49" s="206" t="s">
        <v>3458</v>
      </c>
      <c r="C49" s="166">
        <v>275000</v>
      </c>
      <c r="D49" s="166">
        <v>275000</v>
      </c>
      <c r="E49" s="166" t="s">
        <v>635</v>
      </c>
      <c r="F49" s="261" t="s">
        <v>635</v>
      </c>
      <c r="G49" s="630"/>
      <c r="H49" s="206" t="s">
        <v>2601</v>
      </c>
      <c r="I49" s="166">
        <v>2500000</v>
      </c>
      <c r="J49" s="166">
        <v>2500000</v>
      </c>
      <c r="K49" s="166" t="s">
        <v>635</v>
      </c>
      <c r="L49" s="261" t="s">
        <v>635</v>
      </c>
      <c r="M49" s="630"/>
      <c r="N49" s="533" t="s">
        <v>2301</v>
      </c>
      <c r="O49" s="230">
        <v>300000</v>
      </c>
      <c r="P49" s="230">
        <v>400000</v>
      </c>
      <c r="Q49" s="443" t="s">
        <v>635</v>
      </c>
      <c r="R49" s="443" t="s">
        <v>635</v>
      </c>
      <c r="S49" s="630"/>
      <c r="T49" s="584" t="s">
        <v>3881</v>
      </c>
      <c r="U49" s="230">
        <v>200000</v>
      </c>
      <c r="V49" s="59">
        <v>300000</v>
      </c>
      <c r="W49" s="59">
        <v>400000</v>
      </c>
      <c r="X49" s="59" t="s">
        <v>635</v>
      </c>
      <c r="Y49" s="630"/>
      <c r="Z49" s="443" t="s">
        <v>2696</v>
      </c>
      <c r="AA49" s="59">
        <v>300000</v>
      </c>
      <c r="AB49" s="59">
        <v>400000</v>
      </c>
      <c r="AC49" s="59" t="s">
        <v>635</v>
      </c>
      <c r="AD49" s="59" t="s">
        <v>635</v>
      </c>
      <c r="AE49" s="632"/>
      <c r="AF49" s="134" t="s">
        <v>3413</v>
      </c>
      <c r="AG49" s="229">
        <v>2178434</v>
      </c>
      <c r="AH49" s="229">
        <v>2178434</v>
      </c>
      <c r="AI49" s="229">
        <v>2178434</v>
      </c>
      <c r="AJ49" s="229" t="s">
        <v>635</v>
      </c>
    </row>
    <row r="50" spans="1:36" s="231" customFormat="1" ht="12.75" customHeight="1" x14ac:dyDescent="0.2">
      <c r="A50" s="623"/>
      <c r="B50" s="584" t="s">
        <v>4140</v>
      </c>
      <c r="C50" s="230">
        <v>400000</v>
      </c>
      <c r="D50" s="230" t="s">
        <v>635</v>
      </c>
      <c r="E50" s="230" t="s">
        <v>635</v>
      </c>
      <c r="F50" s="230" t="s">
        <v>635</v>
      </c>
      <c r="G50" s="630"/>
      <c r="H50" s="206" t="s">
        <v>2602</v>
      </c>
      <c r="I50" s="166">
        <v>1950000</v>
      </c>
      <c r="J50" s="166" t="s">
        <v>635</v>
      </c>
      <c r="K50" s="166" t="s">
        <v>635</v>
      </c>
      <c r="L50" s="261" t="s">
        <v>635</v>
      </c>
      <c r="M50" s="631"/>
      <c r="N50" s="206" t="s">
        <v>2628</v>
      </c>
      <c r="O50" s="166">
        <v>725000</v>
      </c>
      <c r="P50" s="166">
        <v>725000</v>
      </c>
      <c r="Q50" s="166" t="s">
        <v>635</v>
      </c>
      <c r="R50" s="261" t="s">
        <v>635</v>
      </c>
      <c r="S50" s="630"/>
      <c r="T50" s="584" t="s">
        <v>2101</v>
      </c>
      <c r="U50" s="59">
        <v>100000</v>
      </c>
      <c r="V50" s="59" t="s">
        <v>635</v>
      </c>
      <c r="W50" s="59" t="s">
        <v>635</v>
      </c>
      <c r="X50" s="59" t="s">
        <v>635</v>
      </c>
      <c r="Y50" s="630"/>
      <c r="Z50" s="443" t="s">
        <v>2697</v>
      </c>
      <c r="AA50" s="59">
        <v>200000</v>
      </c>
      <c r="AB50" s="59">
        <v>300000</v>
      </c>
      <c r="AC50" s="59">
        <v>400000</v>
      </c>
      <c r="AD50" s="59" t="s">
        <v>635</v>
      </c>
      <c r="AE50" s="632"/>
      <c r="AF50" s="443" t="s">
        <v>2724</v>
      </c>
      <c r="AG50" s="229">
        <v>300000</v>
      </c>
      <c r="AH50" s="229">
        <v>400000</v>
      </c>
      <c r="AI50" s="229" t="s">
        <v>635</v>
      </c>
      <c r="AJ50" s="229" t="s">
        <v>635</v>
      </c>
    </row>
    <row r="51" spans="1:36" s="231" customFormat="1" ht="12.75" customHeight="1" x14ac:dyDescent="0.2">
      <c r="A51" s="624"/>
      <c r="B51" s="206" t="s">
        <v>3846</v>
      </c>
      <c r="C51" s="166">
        <v>200000</v>
      </c>
      <c r="D51" s="166">
        <v>300000</v>
      </c>
      <c r="E51" s="166">
        <v>400000</v>
      </c>
      <c r="F51" s="261" t="s">
        <v>635</v>
      </c>
      <c r="G51" s="631"/>
      <c r="H51" s="206" t="s">
        <v>2603</v>
      </c>
      <c r="I51" s="166">
        <v>200000</v>
      </c>
      <c r="J51" s="166">
        <v>300000</v>
      </c>
      <c r="K51" s="166">
        <v>400000</v>
      </c>
      <c r="L51" s="261" t="s">
        <v>635</v>
      </c>
      <c r="M51" s="626" t="s">
        <v>572</v>
      </c>
      <c r="N51" s="206" t="s">
        <v>3868</v>
      </c>
      <c r="O51" s="166">
        <v>200000</v>
      </c>
      <c r="P51" s="166">
        <v>300000</v>
      </c>
      <c r="Q51" s="166">
        <v>400000</v>
      </c>
      <c r="R51" s="261" t="s">
        <v>635</v>
      </c>
      <c r="S51" s="631"/>
      <c r="T51" s="206" t="s">
        <v>2575</v>
      </c>
      <c r="U51" s="166">
        <v>1080000</v>
      </c>
      <c r="V51" s="166" t="s">
        <v>635</v>
      </c>
      <c r="W51" s="166" t="s">
        <v>635</v>
      </c>
      <c r="X51" s="261" t="s">
        <v>635</v>
      </c>
      <c r="Y51" s="631"/>
      <c r="Z51" s="443" t="s">
        <v>2698</v>
      </c>
      <c r="AA51" s="59">
        <v>400000</v>
      </c>
      <c r="AB51" s="59" t="s">
        <v>635</v>
      </c>
      <c r="AC51" s="59" t="s">
        <v>635</v>
      </c>
      <c r="AD51" s="59" t="s">
        <v>635</v>
      </c>
      <c r="AE51" s="633"/>
      <c r="AF51" s="443" t="s">
        <v>3908</v>
      </c>
      <c r="AG51" s="230">
        <v>200000</v>
      </c>
      <c r="AH51" s="230">
        <v>300000</v>
      </c>
      <c r="AI51" s="230">
        <v>400000</v>
      </c>
      <c r="AJ51" s="230" t="s">
        <v>635</v>
      </c>
    </row>
    <row r="52" spans="1:36" s="231" customFormat="1" ht="12.75" customHeight="1" x14ac:dyDescent="0.2">
      <c r="A52" s="626" t="s">
        <v>572</v>
      </c>
      <c r="B52" s="206" t="s">
        <v>3847</v>
      </c>
      <c r="C52" s="166" t="s">
        <v>635</v>
      </c>
      <c r="D52" s="166" t="s">
        <v>635</v>
      </c>
      <c r="E52" s="166" t="s">
        <v>635</v>
      </c>
      <c r="F52" s="261" t="s">
        <v>635</v>
      </c>
      <c r="G52" s="626" t="s">
        <v>572</v>
      </c>
      <c r="H52" s="206" t="s">
        <v>3859</v>
      </c>
      <c r="I52" s="166" t="s">
        <v>635</v>
      </c>
      <c r="J52" s="166" t="s">
        <v>635</v>
      </c>
      <c r="K52" s="166" t="s">
        <v>635</v>
      </c>
      <c r="L52" s="261" t="s">
        <v>635</v>
      </c>
      <c r="M52" s="618"/>
      <c r="N52" s="206" t="s">
        <v>3870</v>
      </c>
      <c r="O52" s="166" t="s">
        <v>635</v>
      </c>
      <c r="P52" s="166" t="s">
        <v>635</v>
      </c>
      <c r="Q52" s="166" t="s">
        <v>635</v>
      </c>
      <c r="R52" s="261" t="s">
        <v>635</v>
      </c>
      <c r="S52" s="626" t="s">
        <v>572</v>
      </c>
      <c r="T52" s="443" t="s">
        <v>3882</v>
      </c>
      <c r="U52" s="59" t="s">
        <v>635</v>
      </c>
      <c r="V52" s="59" t="s">
        <v>635</v>
      </c>
      <c r="W52" s="59" t="s">
        <v>635</v>
      </c>
      <c r="X52" s="59" t="s">
        <v>635</v>
      </c>
      <c r="Y52" s="626" t="s">
        <v>572</v>
      </c>
      <c r="Z52" s="443" t="s">
        <v>3894</v>
      </c>
      <c r="AA52" s="59" t="s">
        <v>635</v>
      </c>
      <c r="AB52" s="59" t="s">
        <v>635</v>
      </c>
      <c r="AC52" s="59" t="s">
        <v>635</v>
      </c>
      <c r="AD52" s="59" t="s">
        <v>635</v>
      </c>
      <c r="AE52" s="617" t="s">
        <v>572</v>
      </c>
      <c r="AF52" s="443" t="s">
        <v>1656</v>
      </c>
      <c r="AG52" s="230" t="s">
        <v>635</v>
      </c>
      <c r="AH52" s="230" t="s">
        <v>635</v>
      </c>
      <c r="AI52" s="230" t="s">
        <v>635</v>
      </c>
      <c r="AJ52" s="230" t="s">
        <v>635</v>
      </c>
    </row>
    <row r="53" spans="1:36" s="231" customFormat="1" ht="12.75" customHeight="1" x14ac:dyDescent="0.2">
      <c r="A53" s="618"/>
      <c r="B53" s="206" t="s">
        <v>3848</v>
      </c>
      <c r="C53" s="166" t="s">
        <v>635</v>
      </c>
      <c r="D53" s="166" t="s">
        <v>635</v>
      </c>
      <c r="E53" s="166" t="s">
        <v>635</v>
      </c>
      <c r="F53" s="261" t="s">
        <v>635</v>
      </c>
      <c r="G53" s="618"/>
      <c r="H53" s="131" t="s">
        <v>1650</v>
      </c>
      <c r="I53" s="145" t="s">
        <v>635</v>
      </c>
      <c r="J53" s="170" t="s">
        <v>635</v>
      </c>
      <c r="K53" s="170" t="s">
        <v>635</v>
      </c>
      <c r="L53" s="170" t="s">
        <v>635</v>
      </c>
      <c r="M53" s="618"/>
      <c r="N53" s="206" t="s">
        <v>1654</v>
      </c>
      <c r="O53" s="166" t="s">
        <v>635</v>
      </c>
      <c r="P53" s="166" t="s">
        <v>635</v>
      </c>
      <c r="Q53" s="166" t="s">
        <v>635</v>
      </c>
      <c r="R53" s="261" t="s">
        <v>635</v>
      </c>
      <c r="S53" s="618"/>
      <c r="T53" s="443" t="s">
        <v>3883</v>
      </c>
      <c r="U53" s="59" t="s">
        <v>635</v>
      </c>
      <c r="V53" s="59" t="s">
        <v>635</v>
      </c>
      <c r="W53" s="59" t="s">
        <v>635</v>
      </c>
      <c r="X53" s="59" t="s">
        <v>635</v>
      </c>
      <c r="Y53" s="618"/>
      <c r="Z53" s="443" t="s">
        <v>1248</v>
      </c>
      <c r="AA53" s="59" t="s">
        <v>635</v>
      </c>
      <c r="AB53" s="59" t="s">
        <v>635</v>
      </c>
      <c r="AC53" s="59" t="s">
        <v>635</v>
      </c>
      <c r="AD53" s="59" t="s">
        <v>635</v>
      </c>
      <c r="AE53" s="618"/>
      <c r="AF53" s="443" t="s">
        <v>3909</v>
      </c>
      <c r="AG53" s="230" t="s">
        <v>635</v>
      </c>
      <c r="AH53" s="230" t="s">
        <v>635</v>
      </c>
      <c r="AI53" s="230" t="s">
        <v>635</v>
      </c>
      <c r="AJ53" s="230" t="s">
        <v>635</v>
      </c>
    </row>
    <row r="54" spans="1:36" s="231" customFormat="1" ht="12.75" customHeight="1" x14ac:dyDescent="0.2">
      <c r="A54" s="618"/>
      <c r="B54" s="206" t="s">
        <v>864</v>
      </c>
      <c r="C54" s="166" t="s">
        <v>635</v>
      </c>
      <c r="D54" s="166" t="s">
        <v>635</v>
      </c>
      <c r="E54" s="166" t="s">
        <v>635</v>
      </c>
      <c r="F54" s="261" t="s">
        <v>635</v>
      </c>
      <c r="G54" s="618"/>
      <c r="H54" s="131" t="s">
        <v>1651</v>
      </c>
      <c r="I54" s="170" t="s">
        <v>635</v>
      </c>
      <c r="J54" s="170" t="s">
        <v>635</v>
      </c>
      <c r="K54" s="170" t="s">
        <v>635</v>
      </c>
      <c r="L54" s="170" t="s">
        <v>635</v>
      </c>
      <c r="M54" s="618"/>
      <c r="N54" s="206" t="s">
        <v>3871</v>
      </c>
      <c r="O54" s="166" t="s">
        <v>635</v>
      </c>
      <c r="P54" s="166" t="s">
        <v>635</v>
      </c>
      <c r="Q54" s="166" t="s">
        <v>635</v>
      </c>
      <c r="R54" s="261" t="s">
        <v>635</v>
      </c>
      <c r="S54" s="618"/>
      <c r="T54" s="443" t="s">
        <v>2102</v>
      </c>
      <c r="U54" s="59" t="s">
        <v>635</v>
      </c>
      <c r="V54" s="59" t="s">
        <v>635</v>
      </c>
      <c r="W54" s="59" t="s">
        <v>635</v>
      </c>
      <c r="X54" s="59" t="s">
        <v>635</v>
      </c>
      <c r="Y54" s="618"/>
      <c r="Z54" s="576" t="s">
        <v>3895</v>
      </c>
      <c r="AA54" s="59" t="s">
        <v>635</v>
      </c>
      <c r="AB54" s="59" t="s">
        <v>635</v>
      </c>
      <c r="AC54" s="59" t="s">
        <v>635</v>
      </c>
      <c r="AD54" s="59" t="s">
        <v>635</v>
      </c>
      <c r="AE54" s="618"/>
      <c r="AF54" s="443" t="s">
        <v>3910</v>
      </c>
      <c r="AG54" s="230" t="s">
        <v>635</v>
      </c>
      <c r="AH54" s="230" t="s">
        <v>635</v>
      </c>
      <c r="AI54" s="230" t="s">
        <v>635</v>
      </c>
      <c r="AJ54" s="230" t="s">
        <v>635</v>
      </c>
    </row>
    <row r="55" spans="1:36" s="231" customFormat="1" ht="12.75" customHeight="1" x14ac:dyDescent="0.2">
      <c r="A55" s="618"/>
      <c r="B55" s="131" t="s">
        <v>3849</v>
      </c>
      <c r="C55" s="170" t="s">
        <v>635</v>
      </c>
      <c r="D55" s="170" t="s">
        <v>635</v>
      </c>
      <c r="E55" s="170" t="s">
        <v>635</v>
      </c>
      <c r="F55" s="170" t="s">
        <v>635</v>
      </c>
      <c r="G55" s="618"/>
      <c r="H55" s="131" t="s">
        <v>3860</v>
      </c>
      <c r="I55" s="170" t="s">
        <v>635</v>
      </c>
      <c r="J55" s="170" t="s">
        <v>635</v>
      </c>
      <c r="K55" s="170" t="s">
        <v>635</v>
      </c>
      <c r="L55" s="170" t="s">
        <v>635</v>
      </c>
      <c r="M55" s="618"/>
      <c r="N55" s="206" t="s">
        <v>3872</v>
      </c>
      <c r="O55" s="166" t="s">
        <v>635</v>
      </c>
      <c r="P55" s="166" t="s">
        <v>635</v>
      </c>
      <c r="Q55" s="166" t="s">
        <v>635</v>
      </c>
      <c r="R55" s="261" t="s">
        <v>635</v>
      </c>
      <c r="S55" s="618"/>
      <c r="T55" s="134" t="s">
        <v>3884</v>
      </c>
      <c r="U55" s="59" t="s">
        <v>635</v>
      </c>
      <c r="V55" s="59" t="s">
        <v>635</v>
      </c>
      <c r="W55" s="59" t="s">
        <v>635</v>
      </c>
      <c r="X55" s="59" t="s">
        <v>635</v>
      </c>
      <c r="Y55" s="618"/>
      <c r="Z55" s="576" t="s">
        <v>3923</v>
      </c>
      <c r="AA55" s="348" t="s">
        <v>635</v>
      </c>
      <c r="AB55" s="527" t="s">
        <v>635</v>
      </c>
      <c r="AC55" s="527" t="s">
        <v>635</v>
      </c>
      <c r="AD55" s="527" t="s">
        <v>635</v>
      </c>
      <c r="AE55" s="618"/>
      <c r="AF55" s="443" t="s">
        <v>2110</v>
      </c>
      <c r="AG55" s="230" t="s">
        <v>635</v>
      </c>
      <c r="AH55" s="230" t="s">
        <v>635</v>
      </c>
      <c r="AI55" s="230" t="s">
        <v>635</v>
      </c>
      <c r="AJ55" s="230" t="s">
        <v>635</v>
      </c>
    </row>
    <row r="56" spans="1:36" s="231" customFormat="1" ht="12.75" customHeight="1" x14ac:dyDescent="0.2">
      <c r="A56" s="618"/>
      <c r="B56" s="134" t="s">
        <v>3850</v>
      </c>
      <c r="C56" s="170" t="s">
        <v>635</v>
      </c>
      <c r="D56" s="170" t="s">
        <v>635</v>
      </c>
      <c r="E56" s="170" t="s">
        <v>635</v>
      </c>
      <c r="F56" s="170" t="s">
        <v>635</v>
      </c>
      <c r="G56" s="618"/>
      <c r="H56" s="443" t="s">
        <v>3861</v>
      </c>
      <c r="I56" s="170" t="s">
        <v>635</v>
      </c>
      <c r="J56" s="170" t="s">
        <v>635</v>
      </c>
      <c r="K56" s="170" t="s">
        <v>635</v>
      </c>
      <c r="L56" s="170" t="s">
        <v>635</v>
      </c>
      <c r="M56" s="618"/>
      <c r="N56" s="206" t="s">
        <v>3873</v>
      </c>
      <c r="O56" s="166" t="s">
        <v>635</v>
      </c>
      <c r="P56" s="166" t="s">
        <v>635</v>
      </c>
      <c r="Q56" s="166" t="s">
        <v>635</v>
      </c>
      <c r="R56" s="261" t="s">
        <v>635</v>
      </c>
      <c r="S56" s="618"/>
      <c r="T56" s="134" t="s">
        <v>2103</v>
      </c>
      <c r="U56" s="59" t="s">
        <v>635</v>
      </c>
      <c r="V56" s="59" t="s">
        <v>635</v>
      </c>
      <c r="W56" s="59" t="s">
        <v>635</v>
      </c>
      <c r="X56" s="59" t="s">
        <v>635</v>
      </c>
      <c r="Y56" s="618"/>
      <c r="Z56" s="338" t="s">
        <v>2107</v>
      </c>
      <c r="AA56" s="527" t="s">
        <v>635</v>
      </c>
      <c r="AB56" s="528" t="s">
        <v>635</v>
      </c>
      <c r="AC56" s="528" t="s">
        <v>635</v>
      </c>
      <c r="AD56" s="528" t="s">
        <v>635</v>
      </c>
      <c r="AE56" s="618"/>
      <c r="AF56" s="443" t="s">
        <v>3911</v>
      </c>
      <c r="AG56" s="230" t="s">
        <v>635</v>
      </c>
      <c r="AH56" s="230" t="s">
        <v>635</v>
      </c>
      <c r="AI56" s="230" t="s">
        <v>635</v>
      </c>
      <c r="AJ56" s="230" t="s">
        <v>635</v>
      </c>
    </row>
    <row r="57" spans="1:36" s="231" customFormat="1" ht="12.75" customHeight="1" x14ac:dyDescent="0.2">
      <c r="A57" s="618"/>
      <c r="B57" s="131" t="s">
        <v>3851</v>
      </c>
      <c r="C57" s="170" t="s">
        <v>635</v>
      </c>
      <c r="D57" s="170" t="s">
        <v>635</v>
      </c>
      <c r="E57" s="230" t="s">
        <v>635</v>
      </c>
      <c r="F57" s="230" t="s">
        <v>635</v>
      </c>
      <c r="G57" s="618"/>
      <c r="H57" s="443" t="s">
        <v>3862</v>
      </c>
      <c r="I57" s="170" t="s">
        <v>635</v>
      </c>
      <c r="J57" s="170" t="s">
        <v>635</v>
      </c>
      <c r="K57" s="170" t="s">
        <v>635</v>
      </c>
      <c r="L57" s="170" t="s">
        <v>635</v>
      </c>
      <c r="M57" s="618"/>
      <c r="N57" s="206" t="s">
        <v>3874</v>
      </c>
      <c r="O57" s="166" t="s">
        <v>635</v>
      </c>
      <c r="P57" s="166" t="s">
        <v>635</v>
      </c>
      <c r="Q57" s="166" t="s">
        <v>635</v>
      </c>
      <c r="R57" s="261" t="s">
        <v>635</v>
      </c>
      <c r="S57" s="618"/>
      <c r="T57" s="443" t="s">
        <v>2104</v>
      </c>
      <c r="U57" s="59" t="s">
        <v>635</v>
      </c>
      <c r="V57" s="59" t="s">
        <v>635</v>
      </c>
      <c r="W57" s="59" t="s">
        <v>635</v>
      </c>
      <c r="X57" s="59" t="s">
        <v>635</v>
      </c>
      <c r="Y57" s="618"/>
      <c r="Z57" s="576" t="s">
        <v>3896</v>
      </c>
      <c r="AA57" s="528" t="s">
        <v>635</v>
      </c>
      <c r="AB57" s="528" t="s">
        <v>635</v>
      </c>
      <c r="AC57" s="528" t="s">
        <v>635</v>
      </c>
      <c r="AD57" s="528" t="s">
        <v>635</v>
      </c>
      <c r="AE57" s="618"/>
      <c r="AF57" s="443" t="s">
        <v>3912</v>
      </c>
      <c r="AG57" s="59" t="s">
        <v>635</v>
      </c>
      <c r="AH57" s="59" t="s">
        <v>635</v>
      </c>
      <c r="AI57" s="59" t="s">
        <v>635</v>
      </c>
      <c r="AJ57" s="59" t="s">
        <v>635</v>
      </c>
    </row>
    <row r="58" spans="1:36" s="231" customFormat="1" ht="12.75" customHeight="1" x14ac:dyDescent="0.2">
      <c r="A58" s="618"/>
      <c r="B58" s="131" t="s">
        <v>3852</v>
      </c>
      <c r="C58" s="229" t="s">
        <v>635</v>
      </c>
      <c r="D58" s="230" t="s">
        <v>635</v>
      </c>
      <c r="E58" s="170" t="s">
        <v>635</v>
      </c>
      <c r="F58" s="230" t="s">
        <v>635</v>
      </c>
      <c r="G58" s="618"/>
      <c r="H58" s="443" t="s">
        <v>3863</v>
      </c>
      <c r="I58" s="170" t="s">
        <v>635</v>
      </c>
      <c r="J58" s="170" t="s">
        <v>635</v>
      </c>
      <c r="K58" s="170" t="s">
        <v>635</v>
      </c>
      <c r="L58" s="229" t="s">
        <v>635</v>
      </c>
      <c r="M58" s="618"/>
      <c r="N58" s="131" t="s">
        <v>3875</v>
      </c>
      <c r="O58" s="166" t="s">
        <v>635</v>
      </c>
      <c r="P58" s="166" t="s">
        <v>635</v>
      </c>
      <c r="Q58" s="166" t="s">
        <v>635</v>
      </c>
      <c r="R58" s="261" t="s">
        <v>635</v>
      </c>
      <c r="S58" s="618"/>
      <c r="T58" s="443" t="s">
        <v>3885</v>
      </c>
      <c r="U58" s="59" t="s">
        <v>635</v>
      </c>
      <c r="V58" s="59" t="s">
        <v>635</v>
      </c>
      <c r="W58" s="59" t="s">
        <v>635</v>
      </c>
      <c r="X58" s="59" t="s">
        <v>635</v>
      </c>
      <c r="Y58" s="618"/>
      <c r="Z58" s="576" t="s">
        <v>3897</v>
      </c>
      <c r="AA58" s="528" t="s">
        <v>635</v>
      </c>
      <c r="AB58" s="528" t="s">
        <v>635</v>
      </c>
      <c r="AC58" s="528" t="s">
        <v>635</v>
      </c>
      <c r="AD58" s="528" t="s">
        <v>635</v>
      </c>
      <c r="AE58" s="618"/>
      <c r="AF58" s="443" t="s">
        <v>1657</v>
      </c>
      <c r="AG58" s="59" t="s">
        <v>635</v>
      </c>
      <c r="AH58" s="59" t="s">
        <v>635</v>
      </c>
      <c r="AI58" s="59" t="s">
        <v>635</v>
      </c>
      <c r="AJ58" s="59" t="s">
        <v>635</v>
      </c>
    </row>
    <row r="59" spans="1:36" s="231" customFormat="1" ht="12.75" customHeight="1" x14ac:dyDescent="0.2">
      <c r="A59" s="618"/>
      <c r="B59" s="131" t="s">
        <v>3853</v>
      </c>
      <c r="C59" s="170" t="s">
        <v>635</v>
      </c>
      <c r="D59" s="170" t="s">
        <v>635</v>
      </c>
      <c r="E59" s="230" t="s">
        <v>635</v>
      </c>
      <c r="F59" s="230" t="s">
        <v>635</v>
      </c>
      <c r="G59" s="618"/>
      <c r="H59" s="443" t="s">
        <v>1652</v>
      </c>
      <c r="I59" s="229" t="s">
        <v>635</v>
      </c>
      <c r="J59" s="229" t="s">
        <v>635</v>
      </c>
      <c r="K59" s="229" t="s">
        <v>635</v>
      </c>
      <c r="L59" s="229" t="s">
        <v>635</v>
      </c>
      <c r="M59" s="618"/>
      <c r="N59" s="131" t="s">
        <v>3876</v>
      </c>
      <c r="O59" s="166" t="s">
        <v>635</v>
      </c>
      <c r="P59" s="166" t="s">
        <v>635</v>
      </c>
      <c r="Q59" s="166" t="s">
        <v>635</v>
      </c>
      <c r="R59" s="261" t="s">
        <v>635</v>
      </c>
      <c r="S59" s="618"/>
      <c r="T59" s="443" t="s">
        <v>2105</v>
      </c>
      <c r="U59" s="59" t="s">
        <v>635</v>
      </c>
      <c r="V59" s="59" t="s">
        <v>635</v>
      </c>
      <c r="W59" s="59" t="s">
        <v>635</v>
      </c>
      <c r="X59" s="59" t="s">
        <v>635</v>
      </c>
      <c r="Y59" s="618"/>
      <c r="Z59" s="576" t="s">
        <v>2108</v>
      </c>
      <c r="AA59" s="528" t="s">
        <v>635</v>
      </c>
      <c r="AB59" s="528" t="s">
        <v>635</v>
      </c>
      <c r="AC59" s="528" t="s">
        <v>635</v>
      </c>
      <c r="AD59" s="528" t="s">
        <v>635</v>
      </c>
      <c r="AE59" s="618"/>
      <c r="AF59" s="443" t="s">
        <v>1658</v>
      </c>
      <c r="AG59" s="59" t="s">
        <v>635</v>
      </c>
      <c r="AH59" s="59" t="s">
        <v>635</v>
      </c>
      <c r="AI59" s="59" t="s">
        <v>635</v>
      </c>
      <c r="AJ59" s="59" t="s">
        <v>635</v>
      </c>
    </row>
    <row r="60" spans="1:36" s="231" customFormat="1" ht="12.75" customHeight="1" x14ac:dyDescent="0.2">
      <c r="A60" s="618"/>
      <c r="B60" s="131" t="s">
        <v>4065</v>
      </c>
      <c r="C60" s="230"/>
      <c r="D60" s="230"/>
      <c r="E60" s="230"/>
      <c r="F60" s="230"/>
      <c r="G60" s="618"/>
      <c r="H60" s="443" t="s">
        <v>863</v>
      </c>
      <c r="I60" s="229" t="s">
        <v>635</v>
      </c>
      <c r="J60" s="229" t="s">
        <v>635</v>
      </c>
      <c r="K60" s="229" t="s">
        <v>635</v>
      </c>
      <c r="L60" s="229" t="s">
        <v>635</v>
      </c>
      <c r="M60" s="619"/>
      <c r="N60" s="134"/>
      <c r="O60" s="166" t="s">
        <v>635</v>
      </c>
      <c r="P60" s="166" t="s">
        <v>635</v>
      </c>
      <c r="Q60" s="166" t="s">
        <v>635</v>
      </c>
      <c r="R60" s="261" t="s">
        <v>635</v>
      </c>
      <c r="S60" s="618"/>
      <c r="T60" s="443" t="s">
        <v>2106</v>
      </c>
      <c r="U60" s="59" t="s">
        <v>635</v>
      </c>
      <c r="V60" s="59" t="s">
        <v>635</v>
      </c>
      <c r="W60" s="59" t="s">
        <v>635</v>
      </c>
      <c r="X60" s="59" t="s">
        <v>635</v>
      </c>
      <c r="Y60" s="618"/>
      <c r="Z60" s="576" t="s">
        <v>3898</v>
      </c>
      <c r="AA60" s="528" t="s">
        <v>635</v>
      </c>
      <c r="AB60" s="528" t="s">
        <v>635</v>
      </c>
      <c r="AC60" s="528" t="s">
        <v>635</v>
      </c>
      <c r="AD60" s="528" t="s">
        <v>635</v>
      </c>
      <c r="AE60" s="618"/>
      <c r="AF60" s="443" t="s">
        <v>1659</v>
      </c>
      <c r="AG60" s="59" t="s">
        <v>635</v>
      </c>
      <c r="AH60" s="59" t="s">
        <v>635</v>
      </c>
      <c r="AI60" s="59" t="s">
        <v>635</v>
      </c>
      <c r="AJ60" s="59" t="s">
        <v>635</v>
      </c>
    </row>
    <row r="61" spans="1:36" s="231" customFormat="1" ht="12.75" customHeight="1" x14ac:dyDescent="0.2">
      <c r="A61" s="619"/>
      <c r="B61" s="131" t="s">
        <v>4065</v>
      </c>
      <c r="C61" s="230"/>
      <c r="D61" s="230"/>
      <c r="E61" s="230"/>
      <c r="F61" s="230"/>
      <c r="G61" s="619"/>
      <c r="H61" s="443" t="s">
        <v>3864</v>
      </c>
      <c r="I61" s="229" t="s">
        <v>635</v>
      </c>
      <c r="J61" s="229" t="s">
        <v>635</v>
      </c>
      <c r="K61" s="229" t="s">
        <v>635</v>
      </c>
      <c r="L61" s="230" t="s">
        <v>635</v>
      </c>
      <c r="M61" s="378"/>
      <c r="N61" s="131"/>
      <c r="O61" s="166" t="s">
        <v>635</v>
      </c>
      <c r="P61" s="166" t="s">
        <v>635</v>
      </c>
      <c r="Q61" s="166" t="s">
        <v>635</v>
      </c>
      <c r="R61" s="261" t="s">
        <v>635</v>
      </c>
      <c r="S61" s="619"/>
      <c r="T61" s="443" t="s">
        <v>3886</v>
      </c>
      <c r="U61" s="59" t="s">
        <v>635</v>
      </c>
      <c r="V61" s="245" t="s">
        <v>635</v>
      </c>
      <c r="W61" s="245" t="s">
        <v>635</v>
      </c>
      <c r="X61" s="245" t="s">
        <v>635</v>
      </c>
      <c r="Y61" s="619"/>
      <c r="Z61" s="576" t="s">
        <v>3925</v>
      </c>
      <c r="AA61" s="566" t="s">
        <v>635</v>
      </c>
      <c r="AB61" s="566" t="s">
        <v>635</v>
      </c>
      <c r="AC61" s="566" t="s">
        <v>635</v>
      </c>
      <c r="AD61" s="566" t="s">
        <v>635</v>
      </c>
      <c r="AE61" s="619"/>
      <c r="AF61" s="443" t="s">
        <v>2111</v>
      </c>
      <c r="AG61" s="59" t="s">
        <v>635</v>
      </c>
      <c r="AH61" s="59" t="s">
        <v>635</v>
      </c>
      <c r="AI61" s="59" t="s">
        <v>635</v>
      </c>
      <c r="AJ61" s="59" t="s">
        <v>635</v>
      </c>
    </row>
    <row r="62" spans="1:36" s="231" customFormat="1" ht="12.75" customHeight="1" x14ac:dyDescent="0.2">
      <c r="A62" s="89"/>
      <c r="B62" s="131"/>
      <c r="C62" s="229"/>
      <c r="D62" s="230"/>
      <c r="E62" s="230"/>
      <c r="F62" s="230"/>
      <c r="G62" s="269"/>
      <c r="H62" s="69"/>
      <c r="I62" s="229"/>
      <c r="J62" s="230"/>
      <c r="K62" s="230"/>
      <c r="L62" s="230"/>
      <c r="M62" s="269"/>
      <c r="N62" s="131"/>
      <c r="O62" s="170"/>
      <c r="P62" s="170"/>
      <c r="Q62" s="170"/>
      <c r="R62" s="170" t="s">
        <v>635</v>
      </c>
      <c r="S62" s="354"/>
      <c r="T62" s="245"/>
      <c r="U62" s="245"/>
      <c r="V62" s="171"/>
      <c r="W62" s="171"/>
      <c r="X62" s="171"/>
      <c r="Y62" s="340"/>
      <c r="Z62" s="576" t="s">
        <v>2093</v>
      </c>
      <c r="AA62" s="566" t="s">
        <v>635</v>
      </c>
      <c r="AB62" s="566" t="s">
        <v>635</v>
      </c>
      <c r="AC62" s="566" t="s">
        <v>635</v>
      </c>
      <c r="AD62" s="566" t="s">
        <v>635</v>
      </c>
      <c r="AE62" s="340"/>
      <c r="AF62" s="26"/>
      <c r="AG62" s="31"/>
      <c r="AH62" s="31"/>
      <c r="AI62" s="31"/>
      <c r="AJ62" s="31"/>
    </row>
    <row r="63" spans="1:36" s="231" customFormat="1" ht="12.75" customHeight="1" x14ac:dyDescent="0.2">
      <c r="A63" s="69"/>
      <c r="B63" s="131"/>
      <c r="C63" s="230"/>
      <c r="D63" s="230"/>
      <c r="E63" s="230"/>
      <c r="F63" s="230"/>
      <c r="G63" s="269"/>
      <c r="H63" s="69"/>
      <c r="I63" s="229"/>
      <c r="J63" s="230"/>
      <c r="K63" s="230"/>
      <c r="L63" s="230"/>
      <c r="M63" s="89"/>
      <c r="N63" s="131"/>
      <c r="O63" s="170"/>
      <c r="P63" s="170"/>
      <c r="Q63" s="170"/>
      <c r="R63" s="170" t="s">
        <v>635</v>
      </c>
      <c r="S63" s="354"/>
      <c r="T63" s="171"/>
      <c r="U63" s="171"/>
      <c r="V63" s="171"/>
      <c r="W63" s="171"/>
      <c r="X63" s="171"/>
      <c r="Y63" s="277"/>
      <c r="Z63" s="566" t="s">
        <v>3899</v>
      </c>
      <c r="AA63" s="566"/>
      <c r="AB63" s="566"/>
      <c r="AC63" s="566"/>
      <c r="AD63" s="566"/>
      <c r="AE63" s="269"/>
      <c r="AF63" s="26"/>
      <c r="AG63" s="31"/>
      <c r="AH63" s="31"/>
      <c r="AI63" s="31"/>
      <c r="AJ63" s="31"/>
    </row>
    <row r="64" spans="1:36" s="231" customFormat="1" x14ac:dyDescent="0.2">
      <c r="A64" s="89"/>
      <c r="B64" s="69"/>
      <c r="C64" s="230"/>
      <c r="D64" s="230"/>
      <c r="E64" s="230"/>
      <c r="F64" s="230"/>
      <c r="G64" s="269"/>
      <c r="H64" s="69"/>
      <c r="I64" s="229"/>
      <c r="J64" s="229"/>
      <c r="K64" s="230"/>
      <c r="L64" s="229"/>
      <c r="M64" s="89"/>
      <c r="N64" s="264"/>
      <c r="O64" s="170"/>
      <c r="P64" s="170"/>
      <c r="Q64" s="170"/>
      <c r="R64" s="170" t="s">
        <v>635</v>
      </c>
      <c r="S64" s="354"/>
      <c r="T64" s="171"/>
      <c r="U64" s="171"/>
      <c r="V64" s="171"/>
      <c r="W64" s="171"/>
      <c r="X64" s="171"/>
      <c r="Y64" s="277"/>
      <c r="Z64" s="566" t="s">
        <v>3900</v>
      </c>
      <c r="AA64" s="566"/>
      <c r="AB64" s="566"/>
      <c r="AC64" s="566"/>
      <c r="AD64" s="566"/>
      <c r="AE64" s="269"/>
      <c r="AF64" s="26"/>
      <c r="AG64" s="31"/>
      <c r="AH64" s="31"/>
      <c r="AI64" s="31"/>
      <c r="AJ64" s="31"/>
    </row>
    <row r="65" spans="1:36" s="231" customFormat="1" x14ac:dyDescent="0.2">
      <c r="A65" s="89"/>
      <c r="B65" s="69"/>
      <c r="C65" s="230"/>
      <c r="D65" s="230"/>
      <c r="E65" s="230"/>
      <c r="F65" s="230"/>
      <c r="G65" s="89"/>
      <c r="H65" s="69"/>
      <c r="I65" s="229"/>
      <c r="J65" s="229"/>
      <c r="K65" s="229"/>
      <c r="L65" s="230"/>
      <c r="M65" s="89"/>
      <c r="N65" s="69"/>
      <c r="O65" s="170"/>
      <c r="P65" s="170"/>
      <c r="Q65" s="170"/>
      <c r="R65" s="170" t="s">
        <v>635</v>
      </c>
      <c r="S65" s="354"/>
      <c r="T65" s="171"/>
      <c r="U65" s="171"/>
      <c r="V65" s="171"/>
      <c r="W65" s="171"/>
      <c r="X65" s="171"/>
      <c r="Y65" s="277"/>
      <c r="Z65" s="566"/>
      <c r="AA65" s="566"/>
      <c r="AB65" s="566"/>
      <c r="AC65" s="566"/>
      <c r="AD65" s="566"/>
      <c r="AE65" s="269"/>
    </row>
    <row r="66" spans="1:36" s="231" customFormat="1" x14ac:dyDescent="0.2">
      <c r="A66" s="89"/>
      <c r="B66" s="69"/>
      <c r="C66" s="230"/>
      <c r="D66" s="230"/>
      <c r="E66" s="230"/>
      <c r="F66" s="230"/>
      <c r="G66" s="89"/>
      <c r="H66" s="69"/>
      <c r="I66" s="230"/>
      <c r="J66" s="230"/>
      <c r="K66" s="230"/>
      <c r="L66" s="230"/>
      <c r="M66" s="89"/>
      <c r="N66" s="69"/>
      <c r="O66" s="170"/>
      <c r="P66" s="170"/>
      <c r="Q66" s="170"/>
      <c r="R66" s="170" t="s">
        <v>635</v>
      </c>
      <c r="S66" s="90"/>
      <c r="T66" s="171"/>
      <c r="U66" s="171"/>
      <c r="V66" s="171"/>
      <c r="W66" s="171"/>
      <c r="X66" s="171"/>
      <c r="Y66" s="277"/>
      <c r="Z66" s="566"/>
      <c r="AA66" s="566"/>
      <c r="AB66" s="566"/>
      <c r="AC66" s="566"/>
      <c r="AD66" s="566"/>
      <c r="AE66" s="90"/>
    </row>
    <row r="67" spans="1:36" s="231" customFormat="1" x14ac:dyDescent="0.2">
      <c r="A67" s="89"/>
      <c r="B67" s="69"/>
      <c r="C67" s="230"/>
      <c r="D67" s="230"/>
      <c r="E67" s="230"/>
      <c r="F67" s="230"/>
      <c r="G67" s="89"/>
      <c r="H67" s="69"/>
      <c r="I67" s="230"/>
      <c r="J67" s="230"/>
      <c r="K67" s="230"/>
      <c r="L67" s="230"/>
      <c r="M67" s="89"/>
      <c r="N67" s="69"/>
      <c r="O67" s="170"/>
      <c r="P67" s="170"/>
      <c r="Q67" s="170"/>
      <c r="R67" s="170" t="s">
        <v>635</v>
      </c>
      <c r="S67" s="90"/>
      <c r="T67" s="171"/>
      <c r="U67" s="171"/>
      <c r="V67" s="171"/>
      <c r="W67" s="171"/>
      <c r="X67" s="171"/>
      <c r="Y67" s="277"/>
      <c r="Z67" s="566"/>
      <c r="AA67" s="566"/>
      <c r="AB67" s="566"/>
      <c r="AC67" s="566"/>
      <c r="AD67" s="566"/>
      <c r="AE67" s="58"/>
    </row>
    <row r="68" spans="1:36" s="231" customFormat="1" x14ac:dyDescent="0.2">
      <c r="A68" s="89"/>
      <c r="B68" s="69"/>
      <c r="C68" s="230"/>
      <c r="D68" s="230"/>
      <c r="E68" s="230"/>
      <c r="F68" s="230"/>
      <c r="G68" s="89"/>
      <c r="H68" s="69"/>
      <c r="I68" s="230"/>
      <c r="J68" s="230"/>
      <c r="K68" s="230"/>
      <c r="L68" s="230"/>
      <c r="M68" s="89"/>
      <c r="N68" s="69"/>
      <c r="O68" s="170"/>
      <c r="P68" s="170"/>
      <c r="Q68" s="170"/>
      <c r="R68" s="170" t="s">
        <v>635</v>
      </c>
      <c r="S68" s="90"/>
      <c r="T68" s="171"/>
      <c r="U68" s="171"/>
      <c r="V68" s="171"/>
      <c r="W68" s="171"/>
      <c r="X68" s="171"/>
      <c r="Y68" s="277"/>
      <c r="Z68" s="566"/>
      <c r="AA68" s="566"/>
      <c r="AB68" s="566"/>
      <c r="AC68" s="566"/>
      <c r="AD68" s="566"/>
      <c r="AE68" s="58"/>
    </row>
    <row r="69" spans="1:36" s="231" customFormat="1" x14ac:dyDescent="0.2">
      <c r="A69" s="89"/>
      <c r="B69" s="69"/>
      <c r="C69" s="230"/>
      <c r="D69" s="230"/>
      <c r="E69" s="230"/>
      <c r="F69" s="230"/>
      <c r="G69" s="89"/>
      <c r="H69" s="69"/>
      <c r="I69" s="230"/>
      <c r="J69" s="230"/>
      <c r="K69" s="230"/>
      <c r="L69" s="230"/>
      <c r="M69" s="89"/>
      <c r="N69" s="69"/>
      <c r="O69" s="170"/>
      <c r="P69" s="170"/>
      <c r="Q69" s="170"/>
      <c r="R69" s="170" t="s">
        <v>635</v>
      </c>
      <c r="S69" s="90"/>
      <c r="T69" s="171"/>
      <c r="U69" s="171"/>
      <c r="V69" s="171"/>
      <c r="W69" s="171"/>
      <c r="X69" s="171"/>
      <c r="Y69" s="279"/>
      <c r="Z69" s="171"/>
      <c r="AA69" s="171"/>
      <c r="AB69" s="171"/>
      <c r="AC69" s="171"/>
      <c r="AD69" s="171"/>
      <c r="AE69" s="58"/>
    </row>
    <row r="70" spans="1:36" s="231" customFormat="1" x14ac:dyDescent="0.2">
      <c r="A70" s="89"/>
      <c r="B70" s="69"/>
      <c r="C70" s="230"/>
      <c r="D70" s="230"/>
      <c r="E70" s="230"/>
      <c r="F70" s="230"/>
      <c r="G70" s="89"/>
      <c r="H70" s="69"/>
      <c r="I70" s="230"/>
      <c r="J70" s="230"/>
      <c r="K70" s="230"/>
      <c r="L70" s="230"/>
      <c r="M70" s="89"/>
      <c r="N70" s="69"/>
      <c r="O70" s="229"/>
      <c r="P70" s="229" t="s">
        <v>635</v>
      </c>
      <c r="Q70" s="229" t="s">
        <v>635</v>
      </c>
      <c r="R70" s="229" t="s">
        <v>635</v>
      </c>
      <c r="S70" s="90"/>
      <c r="T70" s="171"/>
      <c r="U70" s="171"/>
      <c r="V70" s="171"/>
      <c r="W70" s="171"/>
      <c r="X70" s="171"/>
      <c r="Y70" s="89"/>
      <c r="Z70" s="171"/>
      <c r="AA70" s="171"/>
      <c r="AB70" s="171"/>
      <c r="AC70" s="171"/>
      <c r="AD70" s="171"/>
      <c r="AE70" s="58"/>
    </row>
    <row r="71" spans="1:36" s="231" customFormat="1" x14ac:dyDescent="0.2">
      <c r="A71" s="89"/>
      <c r="B71" s="69"/>
      <c r="C71" s="230"/>
      <c r="D71" s="230"/>
      <c r="E71" s="230"/>
      <c r="F71" s="230"/>
      <c r="G71" s="89"/>
      <c r="H71" s="69"/>
      <c r="I71" s="230"/>
      <c r="J71" s="230"/>
      <c r="K71" s="230"/>
      <c r="L71" s="230"/>
      <c r="M71" s="89"/>
      <c r="N71" s="69"/>
      <c r="O71" s="170"/>
      <c r="P71" s="170"/>
      <c r="Q71" s="170"/>
      <c r="R71" s="229" t="s">
        <v>635</v>
      </c>
      <c r="S71" s="89"/>
      <c r="T71" s="171"/>
      <c r="U71" s="171"/>
      <c r="V71" s="171"/>
      <c r="W71" s="171"/>
      <c r="X71" s="171"/>
      <c r="Y71" s="89"/>
      <c r="Z71" s="171"/>
      <c r="AA71" s="171"/>
      <c r="AB71" s="171"/>
      <c r="AC71" s="171"/>
      <c r="AD71" s="171"/>
      <c r="AE71" s="58"/>
    </row>
    <row r="72" spans="1:36" s="231" customFormat="1" x14ac:dyDescent="0.2">
      <c r="A72" s="89"/>
      <c r="B72" s="69"/>
      <c r="C72" s="230"/>
      <c r="D72" s="230"/>
      <c r="E72" s="230"/>
      <c r="F72" s="230"/>
      <c r="G72" s="89"/>
      <c r="H72" s="69"/>
      <c r="I72" s="230"/>
      <c r="J72" s="230"/>
      <c r="K72" s="230"/>
      <c r="L72" s="230"/>
      <c r="M72" s="89"/>
      <c r="N72" s="69"/>
      <c r="O72" s="229"/>
      <c r="P72" s="229"/>
      <c r="Q72" s="230"/>
      <c r="R72" s="230"/>
      <c r="S72" s="89"/>
      <c r="T72" s="171"/>
      <c r="U72" s="171"/>
      <c r="V72" s="171"/>
      <c r="W72" s="171"/>
      <c r="X72" s="171"/>
      <c r="Y72" s="89"/>
      <c r="Z72" s="171"/>
      <c r="AA72" s="171"/>
      <c r="AB72" s="171"/>
      <c r="AC72" s="171"/>
      <c r="AD72" s="171"/>
      <c r="AE72" s="58"/>
    </row>
    <row r="73" spans="1:36" s="231" customFormat="1" x14ac:dyDescent="0.2">
      <c r="A73" s="89"/>
      <c r="B73" s="69"/>
      <c r="C73" s="230"/>
      <c r="D73" s="230"/>
      <c r="E73" s="59"/>
      <c r="F73" s="59"/>
      <c r="G73" s="89"/>
      <c r="H73" s="69"/>
      <c r="I73" s="230"/>
      <c r="J73" s="230"/>
      <c r="K73" s="230"/>
      <c r="L73" s="59"/>
      <c r="M73" s="89"/>
      <c r="N73" s="69"/>
      <c r="O73" s="229"/>
      <c r="P73" s="229"/>
      <c r="Q73" s="229"/>
      <c r="R73" s="230"/>
      <c r="S73" s="89"/>
      <c r="T73" s="171"/>
      <c r="U73" s="171"/>
      <c r="V73" s="171"/>
      <c r="W73" s="171"/>
      <c r="X73" s="171"/>
      <c r="Y73" s="89"/>
      <c r="Z73" s="171"/>
      <c r="AA73" s="171"/>
      <c r="AB73" s="171"/>
      <c r="AC73" s="171"/>
      <c r="AD73" s="171"/>
      <c r="AE73" s="58"/>
      <c r="AF73" s="171"/>
      <c r="AG73" s="171"/>
      <c r="AH73" s="171"/>
      <c r="AI73" s="171"/>
      <c r="AJ73" s="171"/>
    </row>
    <row r="74" spans="1:36" s="231" customFormat="1" x14ac:dyDescent="0.2">
      <c r="A74" s="89"/>
      <c r="B74" s="69"/>
      <c r="C74" s="59"/>
      <c r="D74" s="59"/>
      <c r="E74" s="59"/>
      <c r="F74" s="59"/>
      <c r="G74" s="89"/>
      <c r="H74" s="69"/>
      <c r="I74" s="59"/>
      <c r="J74" s="59"/>
      <c r="K74" s="59"/>
      <c r="L74" s="59"/>
      <c r="M74" s="89"/>
      <c r="N74" s="69"/>
      <c r="O74" s="229"/>
      <c r="P74" s="230"/>
      <c r="Q74" s="230"/>
      <c r="R74" s="230"/>
      <c r="S74" s="89"/>
      <c r="T74" s="171"/>
      <c r="U74" s="171"/>
      <c r="V74" s="171"/>
      <c r="W74" s="171"/>
      <c r="X74" s="171"/>
      <c r="Y74" s="89"/>
      <c r="Z74" s="171"/>
      <c r="AA74" s="171"/>
      <c r="AB74" s="171"/>
      <c r="AC74" s="171"/>
      <c r="AD74" s="171"/>
      <c r="AE74" s="58"/>
      <c r="AF74" s="171"/>
      <c r="AG74" s="171"/>
      <c r="AH74" s="171"/>
      <c r="AI74" s="171"/>
      <c r="AJ74" s="171"/>
    </row>
    <row r="75" spans="1:36" s="231" customFormat="1" x14ac:dyDescent="0.2">
      <c r="A75" s="89"/>
      <c r="B75" s="69"/>
      <c r="C75" s="59"/>
      <c r="D75" s="59"/>
      <c r="E75" s="59"/>
      <c r="F75" s="59"/>
      <c r="G75" s="89"/>
      <c r="H75" s="69"/>
      <c r="I75" s="59"/>
      <c r="J75" s="59"/>
      <c r="K75" s="59"/>
      <c r="L75" s="59"/>
      <c r="M75" s="89"/>
      <c r="N75" s="69"/>
      <c r="O75" s="230"/>
      <c r="P75" s="230"/>
      <c r="Q75" s="230"/>
      <c r="R75" s="230"/>
      <c r="S75" s="89"/>
      <c r="T75" s="171"/>
      <c r="U75" s="171"/>
      <c r="V75" s="171"/>
      <c r="W75" s="171"/>
      <c r="X75" s="171"/>
      <c r="Y75" s="89"/>
      <c r="Z75" s="171"/>
      <c r="AA75" s="171"/>
      <c r="AB75" s="171"/>
      <c r="AC75" s="171"/>
      <c r="AD75" s="171"/>
      <c r="AE75" s="58"/>
      <c r="AF75" s="171"/>
      <c r="AG75" s="171"/>
      <c r="AH75" s="171"/>
      <c r="AI75" s="171"/>
      <c r="AJ75" s="171"/>
    </row>
    <row r="76" spans="1:36" s="231" customFormat="1" x14ac:dyDescent="0.2">
      <c r="A76" s="89"/>
      <c r="B76" s="69"/>
      <c r="C76" s="59"/>
      <c r="D76" s="59"/>
      <c r="E76" s="59"/>
      <c r="F76" s="59"/>
      <c r="G76" s="89"/>
      <c r="H76" s="69"/>
      <c r="I76" s="59"/>
      <c r="J76" s="59"/>
      <c r="K76" s="59"/>
      <c r="L76" s="59"/>
      <c r="M76" s="89"/>
      <c r="N76" s="69"/>
      <c r="O76" s="230"/>
      <c r="P76" s="230"/>
      <c r="Q76" s="230"/>
      <c r="R76" s="230"/>
      <c r="S76" s="89"/>
      <c r="T76" s="171"/>
      <c r="U76" s="171"/>
      <c r="V76" s="171"/>
      <c r="W76" s="171"/>
      <c r="X76" s="171"/>
      <c r="Y76" s="89"/>
      <c r="Z76" s="171"/>
      <c r="AA76" s="171"/>
      <c r="AB76" s="171"/>
      <c r="AC76" s="171"/>
      <c r="AD76" s="171"/>
      <c r="AE76" s="58"/>
      <c r="AF76" s="171"/>
      <c r="AG76" s="171"/>
      <c r="AH76" s="171"/>
      <c r="AI76" s="171"/>
      <c r="AJ76" s="171"/>
    </row>
    <row r="77" spans="1:36" s="231" customFormat="1" x14ac:dyDescent="0.2">
      <c r="A77" s="89"/>
      <c r="B77" s="69"/>
      <c r="C77" s="59"/>
      <c r="D77" s="59"/>
      <c r="E77" s="59"/>
      <c r="F77" s="59"/>
      <c r="G77" s="89"/>
      <c r="H77" s="69"/>
      <c r="I77" s="59"/>
      <c r="J77" s="59"/>
      <c r="K77" s="59"/>
      <c r="L77" s="59"/>
      <c r="M77" s="89"/>
      <c r="N77" s="69"/>
      <c r="O77" s="230"/>
      <c r="P77" s="230"/>
      <c r="Q77" s="230"/>
      <c r="R77" s="230"/>
      <c r="S77" s="89"/>
      <c r="T77" s="171"/>
      <c r="U77" s="171"/>
      <c r="V77" s="171"/>
      <c r="W77" s="171"/>
      <c r="X77" s="171"/>
      <c r="Y77" s="89"/>
      <c r="Z77" s="171"/>
      <c r="AA77" s="171"/>
      <c r="AB77" s="171"/>
      <c r="AC77" s="171"/>
      <c r="AD77" s="171"/>
      <c r="AE77" s="58"/>
      <c r="AF77" s="171"/>
      <c r="AG77" s="171"/>
      <c r="AH77" s="171"/>
      <c r="AI77" s="171"/>
      <c r="AJ77" s="171"/>
    </row>
    <row r="78" spans="1:36" s="231" customFormat="1" x14ac:dyDescent="0.2">
      <c r="A78" s="69"/>
      <c r="B78" s="69"/>
      <c r="C78" s="59"/>
      <c r="D78" s="59"/>
      <c r="E78" s="59"/>
      <c r="F78" s="59"/>
      <c r="G78" s="69"/>
      <c r="H78" s="69"/>
      <c r="I78" s="59"/>
      <c r="J78" s="59"/>
      <c r="K78" s="59"/>
      <c r="L78" s="59"/>
      <c r="M78" s="69"/>
      <c r="N78" s="69"/>
      <c r="O78" s="230"/>
      <c r="P78" s="230"/>
      <c r="Q78" s="230"/>
      <c r="R78" s="230"/>
      <c r="S78" s="69"/>
      <c r="T78" s="171"/>
      <c r="U78" s="171"/>
      <c r="V78" s="171"/>
      <c r="W78" s="171"/>
      <c r="X78" s="171"/>
      <c r="Y78" s="69"/>
      <c r="Z78" s="171"/>
      <c r="AA78" s="171"/>
      <c r="AB78" s="171"/>
      <c r="AC78" s="171"/>
      <c r="AD78" s="171"/>
      <c r="AF78" s="171"/>
      <c r="AG78" s="171"/>
      <c r="AH78" s="171"/>
      <c r="AI78" s="171"/>
      <c r="AJ78" s="171"/>
    </row>
    <row r="79" spans="1:36" s="231" customFormat="1" x14ac:dyDescent="0.2">
      <c r="A79" s="69"/>
      <c r="B79" s="69"/>
      <c r="C79" s="59"/>
      <c r="D79" s="59"/>
      <c r="E79" s="59"/>
      <c r="F79" s="59"/>
      <c r="G79" s="69"/>
      <c r="H79" s="69"/>
      <c r="I79" s="59"/>
      <c r="J79" s="59"/>
      <c r="K79" s="59"/>
      <c r="L79" s="59"/>
      <c r="M79" s="69"/>
      <c r="N79" s="69"/>
      <c r="O79" s="230"/>
      <c r="P79" s="230"/>
      <c r="Q79" s="230"/>
      <c r="R79" s="230"/>
      <c r="S79" s="69"/>
      <c r="T79" s="171"/>
      <c r="U79" s="171"/>
      <c r="V79" s="171"/>
      <c r="W79" s="171"/>
      <c r="X79" s="171"/>
      <c r="Y79" s="69"/>
      <c r="Z79" s="171"/>
      <c r="AA79" s="171"/>
      <c r="AB79" s="171"/>
      <c r="AC79" s="171"/>
      <c r="AD79" s="171"/>
      <c r="AF79" s="171"/>
      <c r="AG79" s="171"/>
      <c r="AH79" s="171"/>
      <c r="AI79" s="171"/>
      <c r="AJ79" s="171"/>
    </row>
    <row r="80" spans="1:36" s="231" customFormat="1" x14ac:dyDescent="0.2">
      <c r="A80" s="69"/>
      <c r="B80" s="69"/>
      <c r="C80" s="59"/>
      <c r="D80" s="59"/>
      <c r="E80" s="59"/>
      <c r="F80" s="59"/>
      <c r="G80" s="69"/>
      <c r="H80" s="69"/>
      <c r="I80" s="59"/>
      <c r="J80" s="59"/>
      <c r="K80" s="59"/>
      <c r="L80" s="59"/>
      <c r="M80" s="69"/>
      <c r="N80" s="69"/>
      <c r="O80" s="230"/>
      <c r="P80" s="230"/>
      <c r="Q80" s="230"/>
      <c r="R80" s="230"/>
      <c r="S80" s="69"/>
      <c r="T80" s="171"/>
      <c r="U80" s="171"/>
      <c r="V80" s="171"/>
      <c r="W80" s="171"/>
      <c r="X80" s="171"/>
      <c r="Y80" s="69"/>
      <c r="Z80" s="171"/>
      <c r="AA80" s="171"/>
      <c r="AB80" s="171"/>
      <c r="AC80" s="171"/>
      <c r="AD80" s="171"/>
      <c r="AF80" s="171"/>
      <c r="AG80" s="171"/>
      <c r="AH80" s="171"/>
      <c r="AI80" s="171"/>
      <c r="AJ80" s="171"/>
    </row>
    <row r="81" spans="1:36" s="231" customFormat="1" x14ac:dyDescent="0.2">
      <c r="A81" s="69"/>
      <c r="B81" s="69"/>
      <c r="C81" s="59"/>
      <c r="D81" s="59"/>
      <c r="E81" s="59"/>
      <c r="F81" s="59"/>
      <c r="G81" s="69"/>
      <c r="H81" s="69"/>
      <c r="I81" s="59"/>
      <c r="J81" s="59"/>
      <c r="K81" s="59"/>
      <c r="L81" s="59"/>
      <c r="M81" s="69"/>
      <c r="N81" s="69"/>
      <c r="O81" s="230"/>
      <c r="P81" s="230"/>
      <c r="Q81" s="230"/>
      <c r="R81" s="230"/>
      <c r="S81" s="69"/>
      <c r="T81" s="171"/>
      <c r="U81" s="171"/>
      <c r="V81" s="171"/>
      <c r="W81" s="171"/>
      <c r="X81" s="171"/>
      <c r="Y81" s="69"/>
      <c r="Z81" s="171"/>
      <c r="AA81" s="171"/>
      <c r="AB81" s="171"/>
      <c r="AC81" s="171"/>
      <c r="AD81" s="171"/>
      <c r="AF81" s="171"/>
      <c r="AG81" s="171"/>
      <c r="AH81" s="171"/>
      <c r="AI81" s="171"/>
      <c r="AJ81" s="171"/>
    </row>
    <row r="82" spans="1:36" s="231" customFormat="1" x14ac:dyDescent="0.2">
      <c r="A82" s="69"/>
      <c r="B82" s="69"/>
      <c r="C82" s="59"/>
      <c r="D82" s="59"/>
      <c r="E82" s="59"/>
      <c r="F82" s="59"/>
      <c r="G82" s="69"/>
      <c r="H82" s="245"/>
      <c r="I82" s="59"/>
      <c r="J82" s="59"/>
      <c r="K82" s="59"/>
      <c r="L82" s="59"/>
      <c r="M82" s="69"/>
      <c r="N82" s="69"/>
      <c r="O82" s="230"/>
      <c r="P82" s="230"/>
      <c r="Q82" s="230"/>
      <c r="R82" s="230"/>
      <c r="S82" s="69"/>
      <c r="T82" s="171"/>
      <c r="U82" s="171"/>
      <c r="V82" s="171"/>
      <c r="W82" s="171"/>
      <c r="X82" s="171"/>
      <c r="Y82" s="69"/>
      <c r="Z82" s="171"/>
      <c r="AA82" s="171"/>
      <c r="AB82" s="171"/>
      <c r="AC82" s="171"/>
      <c r="AD82" s="171"/>
      <c r="AF82" s="171"/>
      <c r="AG82" s="171"/>
      <c r="AH82" s="171"/>
      <c r="AI82" s="171"/>
      <c r="AJ82" s="171"/>
    </row>
    <row r="83" spans="1:36" s="231" customFormat="1" x14ac:dyDescent="0.2">
      <c r="A83" s="69"/>
      <c r="B83" s="245"/>
      <c r="C83" s="59"/>
      <c r="D83" s="59"/>
      <c r="E83" s="59"/>
      <c r="F83" s="59"/>
      <c r="G83" s="69"/>
      <c r="H83" s="171"/>
      <c r="I83" s="59"/>
      <c r="J83" s="59"/>
      <c r="K83" s="59"/>
      <c r="L83" s="59"/>
      <c r="M83" s="69"/>
      <c r="N83" s="69"/>
      <c r="O83" s="230"/>
      <c r="P83" s="230"/>
      <c r="Q83" s="230"/>
      <c r="R83" s="230"/>
      <c r="S83" s="69"/>
      <c r="T83" s="171"/>
      <c r="U83" s="171"/>
      <c r="V83" s="171"/>
      <c r="W83" s="171"/>
      <c r="X83" s="171"/>
      <c r="Y83" s="69"/>
      <c r="Z83" s="171"/>
      <c r="AA83" s="171"/>
      <c r="AB83" s="171"/>
      <c r="AC83" s="171"/>
      <c r="AD83" s="171"/>
      <c r="AF83" s="171"/>
      <c r="AG83" s="171"/>
      <c r="AH83" s="171"/>
      <c r="AI83" s="171"/>
      <c r="AJ83" s="171"/>
    </row>
    <row r="84" spans="1:36" s="231" customFormat="1" x14ac:dyDescent="0.2">
      <c r="A84" s="69"/>
      <c r="B84" s="171"/>
      <c r="C84" s="59"/>
      <c r="D84" s="59"/>
      <c r="E84" s="245"/>
      <c r="F84" s="245"/>
      <c r="G84" s="69"/>
      <c r="H84" s="171"/>
      <c r="I84" s="59"/>
      <c r="J84" s="59"/>
      <c r="K84" s="59"/>
      <c r="L84" s="245"/>
      <c r="M84" s="69"/>
      <c r="N84" s="69"/>
      <c r="O84" s="230"/>
      <c r="P84" s="230"/>
      <c r="Q84" s="230"/>
      <c r="R84" s="230"/>
      <c r="S84" s="69"/>
      <c r="T84" s="171"/>
      <c r="U84" s="171"/>
      <c r="V84" s="171"/>
      <c r="W84" s="171"/>
      <c r="X84" s="171"/>
      <c r="Y84" s="69"/>
      <c r="Z84" s="171"/>
      <c r="AA84" s="171"/>
      <c r="AB84" s="171"/>
      <c r="AC84" s="171"/>
      <c r="AD84" s="171"/>
      <c r="AF84" s="171"/>
      <c r="AG84" s="171"/>
      <c r="AH84" s="171"/>
      <c r="AI84" s="171"/>
      <c r="AJ84" s="171"/>
    </row>
    <row r="85" spans="1:36" x14ac:dyDescent="0.2">
      <c r="A85" s="69"/>
      <c r="C85" s="245"/>
      <c r="D85" s="245"/>
      <c r="G85" s="69"/>
      <c r="I85" s="245"/>
      <c r="J85" s="245"/>
      <c r="K85" s="245"/>
      <c r="M85" s="69"/>
      <c r="N85" s="69"/>
      <c r="O85" s="230"/>
      <c r="P85" s="230"/>
      <c r="Q85" s="230"/>
      <c r="R85" s="230"/>
      <c r="S85" s="69"/>
      <c r="Y85" s="69"/>
      <c r="AE85" s="231"/>
    </row>
    <row r="86" spans="1:36" x14ac:dyDescent="0.2">
      <c r="A86" s="245" t="e">
        <f>General!#REF!</f>
        <v>#REF!</v>
      </c>
      <c r="G86" s="245"/>
      <c r="M86" s="245"/>
      <c r="N86" s="69"/>
      <c r="O86" s="59"/>
      <c r="P86" s="59"/>
      <c r="Q86" s="59"/>
      <c r="R86" s="59"/>
      <c r="S86" s="245" t="e">
        <f>General!#REF!</f>
        <v>#REF!</v>
      </c>
      <c r="Y86" s="245"/>
    </row>
    <row r="87" spans="1:36" x14ac:dyDescent="0.2">
      <c r="N87" s="69"/>
      <c r="O87" s="59"/>
      <c r="P87" s="59"/>
      <c r="Q87" s="59"/>
      <c r="R87" s="59"/>
    </row>
    <row r="88" spans="1:36" x14ac:dyDescent="0.2">
      <c r="N88" s="69"/>
      <c r="O88" s="59"/>
      <c r="P88" s="59"/>
      <c r="Q88" s="59"/>
      <c r="R88" s="59"/>
    </row>
    <row r="89" spans="1:36" x14ac:dyDescent="0.2">
      <c r="N89" s="245"/>
      <c r="O89" s="59"/>
      <c r="P89" s="59"/>
      <c r="Q89" s="59"/>
      <c r="R89" s="59"/>
    </row>
    <row r="90" spans="1:36" x14ac:dyDescent="0.2">
      <c r="O90" s="59"/>
      <c r="P90" s="59"/>
      <c r="Q90" s="59"/>
      <c r="R90" s="59"/>
    </row>
    <row r="91" spans="1:36" x14ac:dyDescent="0.2">
      <c r="O91" s="59"/>
      <c r="P91" s="59"/>
      <c r="Q91" s="59"/>
      <c r="R91" s="59"/>
    </row>
    <row r="92" spans="1:36" x14ac:dyDescent="0.2">
      <c r="O92" s="59"/>
      <c r="P92" s="59"/>
      <c r="Q92" s="59"/>
      <c r="R92" s="59"/>
    </row>
    <row r="93" spans="1:36" x14ac:dyDescent="0.2">
      <c r="O93" s="59"/>
      <c r="P93" s="59"/>
      <c r="Q93" s="59"/>
      <c r="R93" s="59"/>
    </row>
    <row r="94" spans="1:36" x14ac:dyDescent="0.2">
      <c r="O94" s="59"/>
      <c r="P94" s="59"/>
      <c r="Q94" s="59"/>
      <c r="R94" s="59"/>
    </row>
    <row r="95" spans="1:36" x14ac:dyDescent="0.2">
      <c r="O95" s="59"/>
      <c r="P95" s="59"/>
      <c r="Q95" s="59"/>
      <c r="R95" s="59"/>
    </row>
    <row r="96" spans="1:36" x14ac:dyDescent="0.2">
      <c r="O96" s="59"/>
      <c r="P96" s="59"/>
      <c r="Q96" s="59"/>
      <c r="R96" s="59"/>
    </row>
    <row r="97" spans="15:18" x14ac:dyDescent="0.2">
      <c r="O97" s="245"/>
      <c r="P97" s="245"/>
      <c r="Q97" s="245"/>
      <c r="R97" s="245"/>
    </row>
  </sheetData>
  <sortState ref="Z30:AD47">
    <sortCondition ref="Z30"/>
  </sortState>
  <mergeCells count="81">
    <mergeCell ref="A52:A61"/>
    <mergeCell ref="A32:A51"/>
    <mergeCell ref="A12:A31"/>
    <mergeCell ref="G52:G61"/>
    <mergeCell ref="G34:G51"/>
    <mergeCell ref="G12:G33"/>
    <mergeCell ref="A11:B11"/>
    <mergeCell ref="G11:H11"/>
    <mergeCell ref="S11:T11"/>
    <mergeCell ref="M11:N11"/>
    <mergeCell ref="M8:N8"/>
    <mergeCell ref="S8:T8"/>
    <mergeCell ref="A8:B8"/>
    <mergeCell ref="G8:H8"/>
    <mergeCell ref="A10:B10"/>
    <mergeCell ref="A9:B9"/>
    <mergeCell ref="Y9:Z9"/>
    <mergeCell ref="Y10:Z10"/>
    <mergeCell ref="S10:T10"/>
    <mergeCell ref="S9:T9"/>
    <mergeCell ref="G9:H9"/>
    <mergeCell ref="M9:N9"/>
    <mergeCell ref="M10:N10"/>
    <mergeCell ref="G10:H10"/>
    <mergeCell ref="A2:F2"/>
    <mergeCell ref="A3:F3"/>
    <mergeCell ref="G2:L2"/>
    <mergeCell ref="G3:L3"/>
    <mergeCell ref="G4:L4"/>
    <mergeCell ref="A1:L1"/>
    <mergeCell ref="A6:F6"/>
    <mergeCell ref="G6:L6"/>
    <mergeCell ref="U5:X5"/>
    <mergeCell ref="S5:T5"/>
    <mergeCell ref="O5:R5"/>
    <mergeCell ref="S6:X6"/>
    <mergeCell ref="M6:R6"/>
    <mergeCell ref="S4:X4"/>
    <mergeCell ref="M4:R4"/>
    <mergeCell ref="A5:B5"/>
    <mergeCell ref="C5:F5"/>
    <mergeCell ref="G5:H5"/>
    <mergeCell ref="I5:L5"/>
    <mergeCell ref="M5:N5"/>
    <mergeCell ref="A4:F4"/>
    <mergeCell ref="M1:R1"/>
    <mergeCell ref="M2:R2"/>
    <mergeCell ref="M3:R3"/>
    <mergeCell ref="S1:AD1"/>
    <mergeCell ref="S2:X2"/>
    <mergeCell ref="S3:X3"/>
    <mergeCell ref="Y2:AD2"/>
    <mergeCell ref="Y3:AD3"/>
    <mergeCell ref="Y11:Z11"/>
    <mergeCell ref="AE2:AJ2"/>
    <mergeCell ref="AE5:AF5"/>
    <mergeCell ref="AE4:AJ4"/>
    <mergeCell ref="AE3:AJ3"/>
    <mergeCell ref="AG5:AJ5"/>
    <mergeCell ref="AE9:AF9"/>
    <mergeCell ref="AE8:AF8"/>
    <mergeCell ref="AE6:AJ6"/>
    <mergeCell ref="AE10:AF10"/>
    <mergeCell ref="AE11:AF11"/>
    <mergeCell ref="AA5:AD5"/>
    <mergeCell ref="Y5:Z5"/>
    <mergeCell ref="Y6:AD6"/>
    <mergeCell ref="Y4:AD4"/>
    <mergeCell ref="Y8:Z8"/>
    <mergeCell ref="AE12:AE30"/>
    <mergeCell ref="M51:M60"/>
    <mergeCell ref="M29:M50"/>
    <mergeCell ref="M12:M28"/>
    <mergeCell ref="S30:S51"/>
    <mergeCell ref="S12:S29"/>
    <mergeCell ref="S52:S61"/>
    <mergeCell ref="Y52:Y61"/>
    <mergeCell ref="Y31:Y51"/>
    <mergeCell ref="Y12:Y30"/>
    <mergeCell ref="AE52:AE61"/>
    <mergeCell ref="AE31:AE51"/>
  </mergeCells>
  <phoneticPr fontId="0" type="noConversion"/>
  <printOptions horizontalCentered="1"/>
  <pageMargins left="0.75" right="0.75" top="1" bottom="0.25" header="0.5" footer="0.5"/>
  <pageSetup scale="46" fitToWidth="3" orientation="portrait" horizontalDpi="300" verticalDpi="300" r:id="rId1"/>
  <headerFooter alignWithMargins="0">
    <oddHeader>&amp;C&amp;"Arial,Bold"&amp;14Brassworld Rosters</oddHeader>
  </headerFooter>
  <colBreaks count="1" manualBreakCount="1">
    <brk id="18"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J87"/>
  <sheetViews>
    <sheetView topLeftCell="L1" zoomScale="75" zoomScaleNormal="75" zoomScaleSheetLayoutView="50" workbookViewId="0">
      <pane ySplit="4" topLeftCell="A11" activePane="bottomLeft" state="frozen"/>
      <selection activeCell="A1417" sqref="A1417"/>
      <selection pane="bottomLeft" activeCell="N43" sqref="N43"/>
    </sheetView>
  </sheetViews>
  <sheetFormatPr defaultRowHeight="12.75" x14ac:dyDescent="0.2"/>
  <cols>
    <col min="1" max="1" width="4.5703125" style="32" bestFit="1" customWidth="1"/>
    <col min="2" max="2" width="28.7109375" customWidth="1"/>
    <col min="3" max="6" width="15.140625" customWidth="1"/>
    <col min="7" max="7" width="4.5703125" style="32" bestFit="1" customWidth="1"/>
    <col min="8" max="8" width="28.7109375" customWidth="1"/>
    <col min="9" max="12" width="15.140625" customWidth="1"/>
    <col min="13" max="13" width="4.5703125" style="32" bestFit="1" customWidth="1"/>
    <col min="14" max="14" width="28.7109375" customWidth="1"/>
    <col min="15" max="18" width="15.140625" customWidth="1"/>
    <col min="19" max="19" width="4.5703125" style="32" bestFit="1" customWidth="1"/>
    <col min="20" max="20" width="28.7109375" customWidth="1"/>
    <col min="21" max="24" width="15.140625" customWidth="1"/>
    <col min="25" max="25" width="4.5703125" style="32" bestFit="1" customWidth="1"/>
    <col min="26" max="26" width="28.7109375" customWidth="1"/>
    <col min="27" max="30" width="15.140625" customWidth="1"/>
    <col min="31" max="31" width="4.5703125" style="32" bestFit="1" customWidth="1"/>
    <col min="32" max="32" width="28.7109375" customWidth="1"/>
    <col min="33" max="36" width="15.140625" customWidth="1"/>
  </cols>
  <sheetData>
    <row r="1" spans="1:36" ht="18" x14ac:dyDescent="0.25">
      <c r="A1" s="607" t="s">
        <v>429</v>
      </c>
      <c r="B1" s="607"/>
      <c r="C1" s="607"/>
      <c r="D1" s="607"/>
      <c r="E1" s="607"/>
      <c r="F1" s="607"/>
      <c r="G1" s="607"/>
      <c r="H1" s="607"/>
      <c r="I1" s="607"/>
      <c r="J1" s="607"/>
      <c r="K1" s="607"/>
      <c r="L1" s="607"/>
      <c r="M1" s="607" t="s">
        <v>429</v>
      </c>
      <c r="N1" s="607"/>
      <c r="O1" s="607"/>
      <c r="P1" s="607"/>
      <c r="Q1" s="607"/>
      <c r="R1" s="607"/>
      <c r="S1" s="607"/>
      <c r="T1" s="607"/>
      <c r="U1" s="607"/>
      <c r="V1" s="607"/>
      <c r="W1" s="607"/>
      <c r="X1" s="607"/>
      <c r="Y1" s="607" t="s">
        <v>429</v>
      </c>
      <c r="Z1" s="607"/>
      <c r="AA1" s="607"/>
      <c r="AB1" s="607"/>
      <c r="AC1" s="607"/>
      <c r="AD1" s="607"/>
      <c r="AE1" s="607"/>
      <c r="AF1" s="607"/>
      <c r="AG1" s="607"/>
      <c r="AH1" s="607"/>
      <c r="AI1" s="607"/>
      <c r="AJ1" s="607"/>
    </row>
    <row r="2" spans="1:36" ht="18" x14ac:dyDescent="0.25">
      <c r="A2" s="608" t="s">
        <v>627</v>
      </c>
      <c r="B2" s="608"/>
      <c r="C2" s="608"/>
      <c r="D2" s="608"/>
      <c r="E2" s="608"/>
      <c r="F2" s="608"/>
      <c r="G2" s="608" t="s">
        <v>530</v>
      </c>
      <c r="H2" s="608"/>
      <c r="I2" s="608"/>
      <c r="J2" s="608"/>
      <c r="K2" s="608"/>
      <c r="L2" s="608"/>
      <c r="M2" s="608" t="s">
        <v>1479</v>
      </c>
      <c r="N2" s="608"/>
      <c r="O2" s="608"/>
      <c r="P2" s="608"/>
      <c r="Q2" s="608"/>
      <c r="R2" s="608"/>
      <c r="S2" s="642" t="s">
        <v>959</v>
      </c>
      <c r="T2" s="641"/>
      <c r="U2" s="641"/>
      <c r="V2" s="641"/>
      <c r="W2" s="641"/>
      <c r="X2" s="638"/>
      <c r="Y2" s="608" t="s">
        <v>403</v>
      </c>
      <c r="Z2" s="608"/>
      <c r="AA2" s="608"/>
      <c r="AB2" s="608"/>
      <c r="AC2" s="608"/>
      <c r="AD2" s="608"/>
      <c r="AE2" s="608" t="s">
        <v>406</v>
      </c>
      <c r="AF2" s="608"/>
      <c r="AG2" s="608"/>
      <c r="AH2" s="608"/>
      <c r="AI2" s="608"/>
      <c r="AJ2" s="608"/>
    </row>
    <row r="3" spans="1:36" ht="18" x14ac:dyDescent="0.25">
      <c r="A3" s="608" t="s">
        <v>587</v>
      </c>
      <c r="B3" s="608"/>
      <c r="C3" s="608"/>
      <c r="D3" s="608"/>
      <c r="E3" s="608"/>
      <c r="F3" s="608"/>
      <c r="G3" s="608" t="s">
        <v>660</v>
      </c>
      <c r="H3" s="608"/>
      <c r="I3" s="608"/>
      <c r="J3" s="608"/>
      <c r="K3" s="608"/>
      <c r="L3" s="608"/>
      <c r="M3" s="608" t="s">
        <v>1480</v>
      </c>
      <c r="N3" s="608"/>
      <c r="O3" s="608"/>
      <c r="P3" s="608"/>
      <c r="Q3" s="608"/>
      <c r="R3" s="608"/>
      <c r="S3" s="642" t="s">
        <v>960</v>
      </c>
      <c r="T3" s="641"/>
      <c r="U3" s="641"/>
      <c r="V3" s="641"/>
      <c r="W3" s="641"/>
      <c r="X3" s="638"/>
      <c r="Y3" s="608" t="s">
        <v>404</v>
      </c>
      <c r="Z3" s="608"/>
      <c r="AA3" s="608"/>
      <c r="AB3" s="608"/>
      <c r="AC3" s="608"/>
      <c r="AD3" s="608"/>
      <c r="AE3" s="608" t="s">
        <v>586</v>
      </c>
      <c r="AF3" s="608"/>
      <c r="AG3" s="608"/>
      <c r="AH3" s="608"/>
      <c r="AI3" s="608"/>
      <c r="AJ3" s="608"/>
    </row>
    <row r="4" spans="1:36" ht="15" x14ac:dyDescent="0.2">
      <c r="A4" s="604" t="s">
        <v>137</v>
      </c>
      <c r="B4" s="604"/>
      <c r="C4" s="604"/>
      <c r="D4" s="604"/>
      <c r="E4" s="604"/>
      <c r="F4" s="604"/>
      <c r="G4" s="604" t="s">
        <v>636</v>
      </c>
      <c r="H4" s="604"/>
      <c r="I4" s="604"/>
      <c r="J4" s="604"/>
      <c r="K4" s="604"/>
      <c r="L4" s="604"/>
      <c r="M4" s="604" t="s">
        <v>1481</v>
      </c>
      <c r="N4" s="604"/>
      <c r="O4" s="604"/>
      <c r="P4" s="604"/>
      <c r="Q4" s="604"/>
      <c r="R4" s="604"/>
      <c r="S4" s="643" t="s">
        <v>2962</v>
      </c>
      <c r="T4" s="641"/>
      <c r="U4" s="641"/>
      <c r="V4" s="641"/>
      <c r="W4" s="641"/>
      <c r="X4" s="638"/>
      <c r="Y4" s="604" t="s">
        <v>367</v>
      </c>
      <c r="Z4" s="604"/>
      <c r="AA4" s="604"/>
      <c r="AB4" s="604"/>
      <c r="AC4" s="604"/>
      <c r="AD4" s="604"/>
      <c r="AE4" s="604" t="s">
        <v>733</v>
      </c>
      <c r="AF4" s="604"/>
      <c r="AG4" s="604"/>
      <c r="AH4" s="604"/>
      <c r="AI4" s="604"/>
      <c r="AJ4" s="604"/>
    </row>
    <row r="5" spans="1:36" ht="15" x14ac:dyDescent="0.25">
      <c r="A5" s="605" t="s">
        <v>669</v>
      </c>
      <c r="B5" s="605"/>
      <c r="C5" s="606">
        <f>VLOOKUP(A2,'Bank Detail'!$A$4:$B$27,2)</f>
        <v>44562972</v>
      </c>
      <c r="D5" s="606"/>
      <c r="E5" s="606"/>
      <c r="F5" s="606"/>
      <c r="G5" s="605" t="s">
        <v>669</v>
      </c>
      <c r="H5" s="605"/>
      <c r="I5" s="606">
        <f>VLOOKUP(G2,'Bank Detail'!$A$4:$B$27,2)</f>
        <v>23027257</v>
      </c>
      <c r="J5" s="606"/>
      <c r="K5" s="606"/>
      <c r="L5" s="606"/>
      <c r="M5" s="605" t="s">
        <v>669</v>
      </c>
      <c r="N5" s="605"/>
      <c r="O5" s="606">
        <f>VLOOKUP(M2,'Bank Detail'!$A$4:$B$27,2)</f>
        <v>27129205</v>
      </c>
      <c r="P5" s="606"/>
      <c r="Q5" s="606"/>
      <c r="R5" s="606"/>
      <c r="S5" s="647" t="s">
        <v>669</v>
      </c>
      <c r="T5" s="648"/>
      <c r="U5" s="644">
        <f>VLOOKUP(S2,'Bank Detail'!$A$4:$B$27,2)</f>
        <v>8565585</v>
      </c>
      <c r="V5" s="645"/>
      <c r="W5" s="645"/>
      <c r="X5" s="646"/>
      <c r="Y5" s="605" t="s">
        <v>669</v>
      </c>
      <c r="Z5" s="605"/>
      <c r="AA5" s="606">
        <f>VLOOKUP(Y2,'Bank Detail'!$A$4:$B$27,2)</f>
        <v>29388610</v>
      </c>
      <c r="AB5" s="606"/>
      <c r="AC5" s="606"/>
      <c r="AD5" s="606"/>
      <c r="AE5" s="605" t="s">
        <v>669</v>
      </c>
      <c r="AF5" s="605"/>
      <c r="AG5" s="606">
        <f>VLOOKUP(AE2,'Bank Detail'!$A$4:$B$27,2)</f>
        <v>34853670</v>
      </c>
      <c r="AH5" s="606"/>
      <c r="AI5" s="606"/>
      <c r="AJ5" s="606"/>
    </row>
    <row r="6" spans="1:36" x14ac:dyDescent="0.2">
      <c r="A6" s="601"/>
      <c r="B6" s="601"/>
      <c r="C6" s="601"/>
      <c r="D6" s="601"/>
      <c r="E6" s="601"/>
      <c r="F6" s="601"/>
      <c r="G6" s="601"/>
      <c r="H6" s="601"/>
      <c r="I6" s="601"/>
      <c r="J6" s="601"/>
      <c r="K6" s="601"/>
      <c r="L6" s="601"/>
      <c r="M6" s="601"/>
      <c r="N6" s="601"/>
      <c r="O6" s="601"/>
      <c r="P6" s="601"/>
      <c r="Q6" s="601"/>
      <c r="R6" s="601"/>
      <c r="S6" s="637"/>
      <c r="T6" s="641"/>
      <c r="U6" s="641"/>
      <c r="V6" s="641"/>
      <c r="W6" s="641"/>
      <c r="X6" s="638"/>
      <c r="Y6" s="601"/>
      <c r="Z6" s="601"/>
      <c r="AA6" s="601"/>
      <c r="AB6" s="601"/>
      <c r="AC6" s="601"/>
      <c r="AD6" s="601"/>
      <c r="AE6" s="601"/>
      <c r="AF6" s="601"/>
      <c r="AG6" s="601"/>
      <c r="AH6" s="601"/>
      <c r="AI6" s="601"/>
      <c r="AJ6" s="601"/>
    </row>
    <row r="7" spans="1:36" x14ac:dyDescent="0.2">
      <c r="A7" s="172"/>
      <c r="B7" s="173"/>
      <c r="C7" s="369">
        <v>2017</v>
      </c>
      <c r="D7" s="369">
        <v>2018</v>
      </c>
      <c r="E7" s="369">
        <v>2019</v>
      </c>
      <c r="F7" s="369">
        <v>2020</v>
      </c>
      <c r="G7" s="172"/>
      <c r="H7" s="173"/>
      <c r="I7" s="369">
        <v>2017</v>
      </c>
      <c r="J7" s="369">
        <v>2018</v>
      </c>
      <c r="K7" s="369">
        <v>2019</v>
      </c>
      <c r="L7" s="369">
        <v>2020</v>
      </c>
      <c r="M7" s="172"/>
      <c r="N7" s="173"/>
      <c r="O7" s="369">
        <v>2017</v>
      </c>
      <c r="P7" s="369">
        <v>2018</v>
      </c>
      <c r="Q7" s="369">
        <v>2019</v>
      </c>
      <c r="R7" s="369">
        <v>2020</v>
      </c>
      <c r="S7" s="172"/>
      <c r="T7" s="173"/>
      <c r="U7" s="369">
        <v>2017</v>
      </c>
      <c r="V7" s="369">
        <v>2018</v>
      </c>
      <c r="W7" s="369">
        <v>2019</v>
      </c>
      <c r="X7" s="369">
        <v>2020</v>
      </c>
      <c r="Y7" s="172"/>
      <c r="Z7" s="173"/>
      <c r="AA7" s="369">
        <v>2017</v>
      </c>
      <c r="AB7" s="369">
        <v>2018</v>
      </c>
      <c r="AC7" s="369">
        <v>2019</v>
      </c>
      <c r="AD7" s="369">
        <v>2020</v>
      </c>
      <c r="AE7" s="172"/>
      <c r="AF7" s="173"/>
      <c r="AG7" s="369">
        <v>2017</v>
      </c>
      <c r="AH7" s="369">
        <v>2018</v>
      </c>
      <c r="AI7" s="369">
        <v>2019</v>
      </c>
      <c r="AJ7" s="369">
        <v>2020</v>
      </c>
    </row>
    <row r="8" spans="1:36" x14ac:dyDescent="0.2">
      <c r="A8" s="600" t="s">
        <v>607</v>
      </c>
      <c r="B8" s="600"/>
      <c r="C8" s="9">
        <f>SUM(C12:C44)</f>
        <v>40369565</v>
      </c>
      <c r="D8" s="9">
        <f>SUM(D13:D44)</f>
        <v>26379055</v>
      </c>
      <c r="E8" s="9">
        <f>SUM(E13:E44)</f>
        <v>17787055</v>
      </c>
      <c r="F8" s="9">
        <f>SUM(F13:F44)</f>
        <v>5150000</v>
      </c>
      <c r="G8" s="600" t="s">
        <v>607</v>
      </c>
      <c r="H8" s="600"/>
      <c r="I8" s="9">
        <f>SUM(I12:I55)</f>
        <v>52967036</v>
      </c>
      <c r="J8" s="9">
        <f>SUM(J12:J55)</f>
        <v>41179158</v>
      </c>
      <c r="K8" s="9">
        <f>SUM(K12:K55)</f>
        <v>16822579</v>
      </c>
      <c r="L8" s="9">
        <f>SUM(L12:L55)</f>
        <v>10412600</v>
      </c>
      <c r="M8" s="600" t="s">
        <v>607</v>
      </c>
      <c r="N8" s="600"/>
      <c r="O8" s="9">
        <f>SUM(O13:O41)</f>
        <v>13926475</v>
      </c>
      <c r="P8" s="9">
        <f>SUM(P13:P41)</f>
        <v>9000000</v>
      </c>
      <c r="Q8" s="9">
        <f>SUM(Q13:Q41)</f>
        <v>5200000</v>
      </c>
      <c r="R8" s="9">
        <f>SUM(R13:R41)</f>
        <v>0</v>
      </c>
      <c r="S8" s="639" t="s">
        <v>607</v>
      </c>
      <c r="T8" s="640"/>
      <c r="U8" s="9">
        <f>SUM(U12:U51)</f>
        <v>40465966</v>
      </c>
      <c r="V8" s="9">
        <f>SUM(V12:V51)</f>
        <v>23446182</v>
      </c>
      <c r="W8" s="9">
        <f>SUM(W12:W51)</f>
        <v>18168560</v>
      </c>
      <c r="X8" s="9">
        <f>SUM(X12:X51)</f>
        <v>2891500</v>
      </c>
      <c r="Y8" s="600" t="s">
        <v>607</v>
      </c>
      <c r="Z8" s="600"/>
      <c r="AA8" s="9">
        <f>SUM(AA12:AA59)</f>
        <v>64519501</v>
      </c>
      <c r="AB8" s="9">
        <f>SUM(AB12:AB59)</f>
        <v>34352000</v>
      </c>
      <c r="AC8" s="9">
        <f>SUM(AC12:AC59)</f>
        <v>10800000</v>
      </c>
      <c r="AD8" s="9">
        <f>SUM(AD12:AD59)</f>
        <v>2800000</v>
      </c>
      <c r="AE8" s="600" t="s">
        <v>607</v>
      </c>
      <c r="AF8" s="600"/>
      <c r="AG8" s="9">
        <f>SUM(AG12:AG51)</f>
        <v>29722886</v>
      </c>
      <c r="AH8" s="9">
        <f>SUM(AH12:AH51)</f>
        <v>26487886</v>
      </c>
      <c r="AI8" s="9">
        <f>SUM(AI12:AI51)</f>
        <v>12808333</v>
      </c>
      <c r="AJ8" s="9">
        <f>SUM(AJ12:AJ51)</f>
        <v>6475000</v>
      </c>
    </row>
    <row r="9" spans="1:36" x14ac:dyDescent="0.2">
      <c r="A9" s="601"/>
      <c r="B9" s="601"/>
      <c r="C9" s="87"/>
      <c r="D9" s="87"/>
      <c r="E9" s="87"/>
      <c r="F9" s="87"/>
      <c r="G9" s="601"/>
      <c r="H9" s="601"/>
      <c r="I9" s="87"/>
      <c r="J9" s="87"/>
      <c r="K9" s="87"/>
      <c r="L9" s="87"/>
      <c r="M9" s="601"/>
      <c r="N9" s="601"/>
      <c r="O9" s="87"/>
      <c r="P9" s="87"/>
      <c r="Q9" s="87"/>
      <c r="R9" s="87"/>
      <c r="S9" s="637"/>
      <c r="T9" s="638"/>
      <c r="U9" s="87"/>
      <c r="V9" s="87"/>
      <c r="W9" s="87"/>
      <c r="X9" s="87"/>
      <c r="Y9" s="601"/>
      <c r="Z9" s="601"/>
      <c r="AA9" s="87"/>
      <c r="AB9" s="87"/>
      <c r="AC9" s="87"/>
      <c r="AD9" s="87"/>
      <c r="AE9" s="601"/>
      <c r="AF9" s="601"/>
      <c r="AG9" s="87"/>
      <c r="AH9" s="87"/>
      <c r="AI9" s="87"/>
      <c r="AJ9" s="87"/>
    </row>
    <row r="10" spans="1:36" x14ac:dyDescent="0.2">
      <c r="A10" s="600" t="s">
        <v>68</v>
      </c>
      <c r="B10" s="600"/>
      <c r="C10" s="2">
        <f>COUNT(C12:C83)</f>
        <v>40</v>
      </c>
      <c r="D10" s="88"/>
      <c r="E10" s="88"/>
      <c r="F10" s="88"/>
      <c r="G10" s="600" t="s">
        <v>68</v>
      </c>
      <c r="H10" s="600"/>
      <c r="I10" s="2">
        <f>COUNT(I12:I65)</f>
        <v>40</v>
      </c>
      <c r="J10" s="88"/>
      <c r="K10" s="88"/>
      <c r="L10" s="88"/>
      <c r="M10" s="600" t="s">
        <v>68</v>
      </c>
      <c r="N10" s="600"/>
      <c r="O10" s="2">
        <f>COUNT(O12:O82)</f>
        <v>40</v>
      </c>
      <c r="P10" s="88"/>
      <c r="Q10" s="88"/>
      <c r="R10" s="88"/>
      <c r="S10" s="639" t="s">
        <v>68</v>
      </c>
      <c r="T10" s="640"/>
      <c r="U10" s="2">
        <f>COUNT(U12:U81)</f>
        <v>40</v>
      </c>
      <c r="V10" s="88"/>
      <c r="W10" s="88"/>
      <c r="X10" s="88"/>
      <c r="Y10" s="600" t="s">
        <v>68</v>
      </c>
      <c r="Z10" s="600"/>
      <c r="AA10" s="2">
        <f>COUNT(AA12:AA89)</f>
        <v>40</v>
      </c>
      <c r="AB10" s="88"/>
      <c r="AC10" s="88"/>
      <c r="AD10" s="88"/>
      <c r="AE10" s="600" t="s">
        <v>68</v>
      </c>
      <c r="AF10" s="600"/>
      <c r="AG10" s="2">
        <f>COUNT(AG12:AG81)</f>
        <v>40</v>
      </c>
      <c r="AH10" s="88"/>
      <c r="AI10" s="88"/>
      <c r="AJ10" s="88"/>
    </row>
    <row r="11" spans="1:36" x14ac:dyDescent="0.2">
      <c r="A11" s="601"/>
      <c r="B11" s="601"/>
      <c r="C11" s="26"/>
      <c r="D11" s="88"/>
      <c r="E11" s="88"/>
      <c r="F11" s="88"/>
      <c r="G11" s="601"/>
      <c r="H11" s="601"/>
      <c r="I11" s="26"/>
      <c r="J11" s="88"/>
      <c r="K11" s="88"/>
      <c r="L11" s="88"/>
      <c r="M11" s="601"/>
      <c r="N11" s="601"/>
      <c r="O11" s="26"/>
      <c r="P11" s="88"/>
      <c r="Q11" s="88"/>
      <c r="R11" s="88"/>
      <c r="S11" s="637"/>
      <c r="T11" s="638"/>
      <c r="U11" s="26"/>
      <c r="V11" s="88"/>
      <c r="W11" s="88"/>
      <c r="X11" s="88"/>
      <c r="Y11" s="601"/>
      <c r="Z11" s="601"/>
      <c r="AA11" s="26"/>
      <c r="AB11" s="88"/>
      <c r="AC11" s="88"/>
      <c r="AD11" s="88"/>
      <c r="AE11" s="601"/>
      <c r="AF11" s="601"/>
      <c r="AG11" s="26"/>
      <c r="AH11" s="88"/>
      <c r="AI11" s="88"/>
      <c r="AJ11" s="88"/>
    </row>
    <row r="12" spans="1:36" s="60" customFormat="1" ht="12.75" customHeight="1" x14ac:dyDescent="0.2">
      <c r="A12" s="620" t="s">
        <v>650</v>
      </c>
      <c r="B12" s="206" t="s">
        <v>3913</v>
      </c>
      <c r="C12" s="166">
        <v>200000</v>
      </c>
      <c r="D12" s="166">
        <v>300000</v>
      </c>
      <c r="E12" s="166">
        <v>400000</v>
      </c>
      <c r="F12" s="261" t="s">
        <v>635</v>
      </c>
      <c r="G12" s="620" t="s">
        <v>650</v>
      </c>
      <c r="H12" s="206" t="s">
        <v>2755</v>
      </c>
      <c r="I12" s="166">
        <v>300000</v>
      </c>
      <c r="J12" s="166">
        <v>400000</v>
      </c>
      <c r="K12" s="166" t="s">
        <v>635</v>
      </c>
      <c r="L12" s="261" t="s">
        <v>635</v>
      </c>
      <c r="M12" s="620" t="s">
        <v>650</v>
      </c>
      <c r="N12" s="206" t="s">
        <v>2785</v>
      </c>
      <c r="O12" s="166">
        <v>400000</v>
      </c>
      <c r="P12" s="166" t="s">
        <v>635</v>
      </c>
      <c r="Q12" s="166" t="s">
        <v>635</v>
      </c>
      <c r="R12" s="261" t="s">
        <v>635</v>
      </c>
      <c r="S12" s="620" t="s">
        <v>650</v>
      </c>
      <c r="T12" s="206" t="s">
        <v>3369</v>
      </c>
      <c r="U12" s="166">
        <v>1291500</v>
      </c>
      <c r="V12" s="166">
        <v>1291500</v>
      </c>
      <c r="W12" s="166">
        <v>1291500</v>
      </c>
      <c r="X12" s="261">
        <v>1291500</v>
      </c>
      <c r="Y12" s="620" t="s">
        <v>650</v>
      </c>
      <c r="Z12" s="206" t="s">
        <v>2849</v>
      </c>
      <c r="AA12" s="166">
        <v>300000</v>
      </c>
      <c r="AB12" s="166">
        <v>400000</v>
      </c>
      <c r="AC12" s="166" t="s">
        <v>635</v>
      </c>
      <c r="AD12" s="261" t="s">
        <v>635</v>
      </c>
      <c r="AE12" s="620" t="s">
        <v>650</v>
      </c>
      <c r="AF12" s="206" t="s">
        <v>3961</v>
      </c>
      <c r="AG12" s="166">
        <v>200000</v>
      </c>
      <c r="AH12" s="166">
        <v>300000</v>
      </c>
      <c r="AI12" s="166">
        <v>400000</v>
      </c>
      <c r="AJ12" s="261" t="s">
        <v>635</v>
      </c>
    </row>
    <row r="13" spans="1:36" s="60" customFormat="1" x14ac:dyDescent="0.2">
      <c r="A13" s="618"/>
      <c r="B13" s="206" t="s">
        <v>2470</v>
      </c>
      <c r="C13" s="166">
        <v>1512000</v>
      </c>
      <c r="D13" s="166" t="s">
        <v>635</v>
      </c>
      <c r="E13" s="166" t="s">
        <v>635</v>
      </c>
      <c r="F13" s="261" t="s">
        <v>635</v>
      </c>
      <c r="G13" s="618"/>
      <c r="H13" s="206" t="s">
        <v>2756</v>
      </c>
      <c r="I13" s="166">
        <v>6720000</v>
      </c>
      <c r="J13" s="166">
        <v>6720000</v>
      </c>
      <c r="K13" s="166" t="s">
        <v>635</v>
      </c>
      <c r="L13" s="261" t="s">
        <v>635</v>
      </c>
      <c r="M13" s="618"/>
      <c r="N13" s="206" t="s">
        <v>2786</v>
      </c>
      <c r="O13" s="166">
        <v>200000</v>
      </c>
      <c r="P13" s="166">
        <v>300000</v>
      </c>
      <c r="Q13" s="166">
        <v>400000</v>
      </c>
      <c r="R13" s="261" t="s">
        <v>635</v>
      </c>
      <c r="S13" s="618"/>
      <c r="T13" s="206" t="s">
        <v>2819</v>
      </c>
      <c r="U13" s="166">
        <v>400000</v>
      </c>
      <c r="V13" s="166" t="s">
        <v>635</v>
      </c>
      <c r="W13" s="166" t="s">
        <v>635</v>
      </c>
      <c r="X13" s="261" t="s">
        <v>635</v>
      </c>
      <c r="Y13" s="618"/>
      <c r="Z13" s="206" t="s">
        <v>2850</v>
      </c>
      <c r="AA13" s="166">
        <v>300000</v>
      </c>
      <c r="AB13" s="166">
        <v>400000</v>
      </c>
      <c r="AC13" s="166" t="s">
        <v>635</v>
      </c>
      <c r="AD13" s="261" t="s">
        <v>635</v>
      </c>
      <c r="AE13" s="618"/>
      <c r="AF13" s="206" t="s">
        <v>2878</v>
      </c>
      <c r="AG13" s="166">
        <v>300000</v>
      </c>
      <c r="AH13" s="166">
        <v>400000</v>
      </c>
      <c r="AI13" s="166" t="s">
        <v>635</v>
      </c>
      <c r="AJ13" s="261" t="s">
        <v>635</v>
      </c>
    </row>
    <row r="14" spans="1:36" s="60" customFormat="1" x14ac:dyDescent="0.2">
      <c r="A14" s="618"/>
      <c r="B14" s="206" t="s">
        <v>3914</v>
      </c>
      <c r="C14" s="166">
        <v>100000</v>
      </c>
      <c r="D14" s="166" t="s">
        <v>635</v>
      </c>
      <c r="E14" s="261" t="s">
        <v>635</v>
      </c>
      <c r="F14" s="261" t="s">
        <v>635</v>
      </c>
      <c r="G14" s="618"/>
      <c r="H14" s="206" t="s">
        <v>3358</v>
      </c>
      <c r="I14" s="166">
        <v>819079</v>
      </c>
      <c r="J14" s="166">
        <v>819079</v>
      </c>
      <c r="K14" s="166" t="s">
        <v>635</v>
      </c>
      <c r="L14" s="261" t="s">
        <v>635</v>
      </c>
      <c r="M14" s="618"/>
      <c r="N14" s="206" t="s">
        <v>2787</v>
      </c>
      <c r="O14" s="166">
        <v>200000</v>
      </c>
      <c r="P14" s="166">
        <v>300000</v>
      </c>
      <c r="Q14" s="166">
        <v>400000</v>
      </c>
      <c r="R14" s="261" t="s">
        <v>635</v>
      </c>
      <c r="S14" s="618"/>
      <c r="T14" s="206" t="s">
        <v>2820</v>
      </c>
      <c r="U14" s="166">
        <v>400000</v>
      </c>
      <c r="V14" s="166" t="s">
        <v>635</v>
      </c>
      <c r="W14" s="166" t="s">
        <v>635</v>
      </c>
      <c r="X14" s="261" t="s">
        <v>635</v>
      </c>
      <c r="Y14" s="618"/>
      <c r="Z14" s="206" t="s">
        <v>3951</v>
      </c>
      <c r="AA14" s="166">
        <v>200000</v>
      </c>
      <c r="AB14" s="166">
        <v>300000</v>
      </c>
      <c r="AC14" s="166">
        <v>400000</v>
      </c>
      <c r="AD14" s="261" t="s">
        <v>635</v>
      </c>
      <c r="AE14" s="618"/>
      <c r="AF14" s="206" t="s">
        <v>4174</v>
      </c>
      <c r="AG14" s="166">
        <v>200000</v>
      </c>
      <c r="AH14" s="166"/>
      <c r="AI14" s="261"/>
      <c r="AJ14" s="261"/>
    </row>
    <row r="15" spans="1:36" s="60" customFormat="1" x14ac:dyDescent="0.2">
      <c r="A15" s="618"/>
      <c r="B15" s="206" t="s">
        <v>2665</v>
      </c>
      <c r="C15" s="166">
        <v>2800000</v>
      </c>
      <c r="D15" s="166">
        <v>2800000</v>
      </c>
      <c r="E15" s="166" t="s">
        <v>635</v>
      </c>
      <c r="F15" s="261" t="s">
        <v>635</v>
      </c>
      <c r="G15" s="618"/>
      <c r="H15" s="206" t="s">
        <v>2757</v>
      </c>
      <c r="I15" s="166">
        <v>250000</v>
      </c>
      <c r="J15" s="166" t="s">
        <v>635</v>
      </c>
      <c r="K15" s="166" t="s">
        <v>635</v>
      </c>
      <c r="L15" s="261" t="s">
        <v>635</v>
      </c>
      <c r="M15" s="618"/>
      <c r="N15" s="206" t="s">
        <v>3935</v>
      </c>
      <c r="O15" s="166">
        <v>200000</v>
      </c>
      <c r="P15" s="166">
        <v>300000</v>
      </c>
      <c r="Q15" s="166">
        <v>400000</v>
      </c>
      <c r="R15" s="261" t="s">
        <v>635</v>
      </c>
      <c r="S15" s="618"/>
      <c r="T15" s="206" t="s">
        <v>2821</v>
      </c>
      <c r="U15" s="166">
        <v>300000</v>
      </c>
      <c r="V15" s="166">
        <v>400000</v>
      </c>
      <c r="W15" s="166" t="s">
        <v>635</v>
      </c>
      <c r="X15" s="261" t="s">
        <v>635</v>
      </c>
      <c r="Y15" s="618"/>
      <c r="Z15" s="206" t="s">
        <v>2851</v>
      </c>
      <c r="AA15" s="166">
        <v>2800000</v>
      </c>
      <c r="AB15" s="166">
        <v>2800000</v>
      </c>
      <c r="AC15" s="166">
        <v>2800000</v>
      </c>
      <c r="AD15" s="261" t="s">
        <v>635</v>
      </c>
      <c r="AE15" s="618"/>
      <c r="AF15" s="206" t="s">
        <v>2879</v>
      </c>
      <c r="AG15" s="166">
        <v>300000</v>
      </c>
      <c r="AH15" s="166">
        <v>400000</v>
      </c>
      <c r="AI15" s="166" t="s">
        <v>635</v>
      </c>
      <c r="AJ15" s="261" t="s">
        <v>635</v>
      </c>
    </row>
    <row r="16" spans="1:36" s="60" customFormat="1" x14ac:dyDescent="0.2">
      <c r="A16" s="618"/>
      <c r="B16" s="206" t="s">
        <v>3348</v>
      </c>
      <c r="C16" s="166">
        <v>777001</v>
      </c>
      <c r="D16" s="166">
        <v>777001</v>
      </c>
      <c r="E16" s="166">
        <v>777001</v>
      </c>
      <c r="F16" s="261" t="s">
        <v>635</v>
      </c>
      <c r="G16" s="618"/>
      <c r="H16" s="206" t="s">
        <v>3359</v>
      </c>
      <c r="I16" s="166">
        <v>3000000</v>
      </c>
      <c r="J16" s="166">
        <v>3000000</v>
      </c>
      <c r="K16" s="166" t="s">
        <v>635</v>
      </c>
      <c r="L16" s="261" t="s">
        <v>635</v>
      </c>
      <c r="M16" s="618"/>
      <c r="N16" s="206" t="s">
        <v>2791</v>
      </c>
      <c r="O16" s="166">
        <v>400000</v>
      </c>
      <c r="P16" s="166" t="s">
        <v>635</v>
      </c>
      <c r="Q16" s="166" t="s">
        <v>635</v>
      </c>
      <c r="R16" s="261" t="s">
        <v>635</v>
      </c>
      <c r="S16" s="618"/>
      <c r="T16" s="206" t="s">
        <v>3370</v>
      </c>
      <c r="U16" s="166">
        <v>333333</v>
      </c>
      <c r="V16" s="166">
        <v>333333</v>
      </c>
      <c r="W16" s="166">
        <v>333333</v>
      </c>
      <c r="X16" s="261" t="s">
        <v>635</v>
      </c>
      <c r="Y16" s="618"/>
      <c r="Z16" s="206" t="s">
        <v>2361</v>
      </c>
      <c r="AA16" s="166">
        <v>6700000</v>
      </c>
      <c r="AB16" s="166" t="s">
        <v>635</v>
      </c>
      <c r="AC16" s="166" t="s">
        <v>635</v>
      </c>
      <c r="AD16" s="261" t="s">
        <v>635</v>
      </c>
      <c r="AE16" s="618"/>
      <c r="AF16" s="206" t="s">
        <v>3376</v>
      </c>
      <c r="AG16" s="166">
        <v>210000</v>
      </c>
      <c r="AH16" s="166" t="s">
        <v>635</v>
      </c>
      <c r="AI16" s="166" t="s">
        <v>635</v>
      </c>
      <c r="AJ16" s="261" t="s">
        <v>635</v>
      </c>
    </row>
    <row r="17" spans="1:36" s="60" customFormat="1" x14ac:dyDescent="0.2">
      <c r="A17" s="618"/>
      <c r="B17" s="206" t="s">
        <v>2913</v>
      </c>
      <c r="C17" s="166">
        <v>2800000</v>
      </c>
      <c r="D17" s="166">
        <v>2800000</v>
      </c>
      <c r="E17" s="261">
        <v>2800000</v>
      </c>
      <c r="F17" s="261">
        <v>2800000</v>
      </c>
      <c r="G17" s="618"/>
      <c r="H17" s="206" t="s">
        <v>2760</v>
      </c>
      <c r="I17" s="166">
        <v>840000</v>
      </c>
      <c r="J17" s="166" t="s">
        <v>635</v>
      </c>
      <c r="K17" s="166" t="s">
        <v>635</v>
      </c>
      <c r="L17" s="261" t="s">
        <v>635</v>
      </c>
      <c r="M17" s="618"/>
      <c r="N17" s="206" t="s">
        <v>2792</v>
      </c>
      <c r="O17" s="166">
        <v>100000</v>
      </c>
      <c r="P17" s="166" t="s">
        <v>635</v>
      </c>
      <c r="Q17" s="166" t="s">
        <v>635</v>
      </c>
      <c r="R17" s="261" t="s">
        <v>635</v>
      </c>
      <c r="S17" s="618"/>
      <c r="T17" s="206" t="s">
        <v>2822</v>
      </c>
      <c r="U17" s="166">
        <v>874000</v>
      </c>
      <c r="V17" s="166">
        <v>874000</v>
      </c>
      <c r="W17" s="166" t="s">
        <v>635</v>
      </c>
      <c r="X17" s="261" t="s">
        <v>635</v>
      </c>
      <c r="Y17" s="618"/>
      <c r="Z17" s="206" t="s">
        <v>2852</v>
      </c>
      <c r="AA17" s="166">
        <v>100000</v>
      </c>
      <c r="AB17" s="166" t="s">
        <v>635</v>
      </c>
      <c r="AC17" s="166" t="s">
        <v>635</v>
      </c>
      <c r="AD17" s="261" t="s">
        <v>635</v>
      </c>
      <c r="AE17" s="618"/>
      <c r="AF17" s="206" t="s">
        <v>2880</v>
      </c>
      <c r="AG17" s="166">
        <v>2800000</v>
      </c>
      <c r="AH17" s="166">
        <v>2800000</v>
      </c>
      <c r="AI17" s="166">
        <v>2800000</v>
      </c>
      <c r="AJ17" s="261" t="s">
        <v>635</v>
      </c>
    </row>
    <row r="18" spans="1:36" s="60" customFormat="1" x14ac:dyDescent="0.2">
      <c r="A18" s="618"/>
      <c r="B18" s="206" t="s">
        <v>2729</v>
      </c>
      <c r="C18" s="166">
        <v>4500000</v>
      </c>
      <c r="D18" s="166" t="s">
        <v>635</v>
      </c>
      <c r="E18" s="166" t="s">
        <v>635</v>
      </c>
      <c r="F18" s="261" t="s">
        <v>635</v>
      </c>
      <c r="G18" s="618"/>
      <c r="H18" s="206" t="s">
        <v>3360</v>
      </c>
      <c r="I18" s="166">
        <v>540750</v>
      </c>
      <c r="J18" s="166" t="s">
        <v>635</v>
      </c>
      <c r="K18" s="166" t="s">
        <v>635</v>
      </c>
      <c r="L18" s="261" t="s">
        <v>635</v>
      </c>
      <c r="M18" s="618"/>
      <c r="N18" s="206" t="s">
        <v>2793</v>
      </c>
      <c r="O18" s="166">
        <v>2800000</v>
      </c>
      <c r="P18" s="166">
        <v>2800000</v>
      </c>
      <c r="Q18" s="166">
        <v>2800000</v>
      </c>
      <c r="R18" s="261" t="s">
        <v>635</v>
      </c>
      <c r="S18" s="618"/>
      <c r="T18" s="206" t="s">
        <v>3371</v>
      </c>
      <c r="U18" s="166">
        <v>660394</v>
      </c>
      <c r="V18" s="166">
        <v>660394</v>
      </c>
      <c r="W18" s="166">
        <v>660394</v>
      </c>
      <c r="X18" s="261" t="s">
        <v>635</v>
      </c>
      <c r="Y18" s="618"/>
      <c r="Z18" s="206" t="s">
        <v>1506</v>
      </c>
      <c r="AA18" s="166">
        <v>200000</v>
      </c>
      <c r="AB18" s="166">
        <v>300000</v>
      </c>
      <c r="AC18" s="166">
        <v>400000</v>
      </c>
      <c r="AD18" s="261" t="s">
        <v>635</v>
      </c>
      <c r="AE18" s="618"/>
      <c r="AF18" s="206" t="s">
        <v>2882</v>
      </c>
      <c r="AG18" s="166">
        <v>300000</v>
      </c>
      <c r="AH18" s="166">
        <v>400000</v>
      </c>
      <c r="AI18" s="166" t="s">
        <v>635</v>
      </c>
      <c r="AJ18" s="261" t="s">
        <v>635</v>
      </c>
    </row>
    <row r="19" spans="1:36" s="60" customFormat="1" ht="12.75" customHeight="1" x14ac:dyDescent="0.2">
      <c r="A19" s="618"/>
      <c r="B19" s="206" t="s">
        <v>2731</v>
      </c>
      <c r="C19" s="166">
        <v>300000</v>
      </c>
      <c r="D19" s="166">
        <v>400000</v>
      </c>
      <c r="E19" s="166" t="s">
        <v>635</v>
      </c>
      <c r="F19" s="261" t="s">
        <v>635</v>
      </c>
      <c r="G19" s="618"/>
      <c r="H19" s="206" t="s">
        <v>3361</v>
      </c>
      <c r="I19" s="166">
        <v>3709979</v>
      </c>
      <c r="J19" s="166">
        <v>3709979</v>
      </c>
      <c r="K19" s="166">
        <v>3709979</v>
      </c>
      <c r="L19" s="261" t="s">
        <v>635</v>
      </c>
      <c r="M19" s="618"/>
      <c r="N19" s="206" t="s">
        <v>2795</v>
      </c>
      <c r="O19" s="166">
        <v>600000</v>
      </c>
      <c r="P19" s="166" t="s">
        <v>635</v>
      </c>
      <c r="Q19" s="166" t="s">
        <v>635</v>
      </c>
      <c r="R19" s="261" t="s">
        <v>635</v>
      </c>
      <c r="S19" s="618"/>
      <c r="T19" s="206" t="s">
        <v>2823</v>
      </c>
      <c r="U19" s="166">
        <v>200000</v>
      </c>
      <c r="V19" s="166">
        <v>300000</v>
      </c>
      <c r="W19" s="166">
        <v>400000</v>
      </c>
      <c r="X19" s="261" t="s">
        <v>635</v>
      </c>
      <c r="Y19" s="618"/>
      <c r="Z19" s="206" t="s">
        <v>4114</v>
      </c>
      <c r="AA19" s="166">
        <v>200000</v>
      </c>
      <c r="AB19" s="166"/>
      <c r="AC19" s="261"/>
      <c r="AD19" s="261"/>
      <c r="AE19" s="618"/>
      <c r="AF19" s="206" t="s">
        <v>2577</v>
      </c>
      <c r="AG19" s="166">
        <v>1750000</v>
      </c>
      <c r="AH19" s="166">
        <v>1750000</v>
      </c>
      <c r="AI19" s="166" t="s">
        <v>635</v>
      </c>
      <c r="AJ19" s="261" t="s">
        <v>635</v>
      </c>
    </row>
    <row r="20" spans="1:36" s="60" customFormat="1" x14ac:dyDescent="0.2">
      <c r="A20" s="618"/>
      <c r="B20" s="206" t="s">
        <v>3915</v>
      </c>
      <c r="C20" s="166">
        <v>100000</v>
      </c>
      <c r="D20" s="166" t="s">
        <v>635</v>
      </c>
      <c r="E20" s="166" t="s">
        <v>635</v>
      </c>
      <c r="F20" s="261" t="s">
        <v>635</v>
      </c>
      <c r="G20" s="618"/>
      <c r="H20" s="206" t="s">
        <v>2761</v>
      </c>
      <c r="I20" s="166">
        <v>400000</v>
      </c>
      <c r="J20" s="166" t="s">
        <v>635</v>
      </c>
      <c r="K20" s="166" t="s">
        <v>635</v>
      </c>
      <c r="L20" s="261" t="s">
        <v>635</v>
      </c>
      <c r="M20" s="618"/>
      <c r="N20" s="206" t="s">
        <v>2796</v>
      </c>
      <c r="O20" s="166">
        <v>400000</v>
      </c>
      <c r="P20" s="166" t="s">
        <v>635</v>
      </c>
      <c r="Q20" s="166" t="s">
        <v>635</v>
      </c>
      <c r="R20" s="261" t="s">
        <v>635</v>
      </c>
      <c r="S20" s="618"/>
      <c r="T20" s="206" t="s">
        <v>3372</v>
      </c>
      <c r="U20" s="166">
        <v>325784</v>
      </c>
      <c r="V20" s="166" t="s">
        <v>635</v>
      </c>
      <c r="W20" s="166" t="s">
        <v>635</v>
      </c>
      <c r="X20" s="261" t="s">
        <v>635</v>
      </c>
      <c r="Y20" s="618"/>
      <c r="Z20" s="206" t="s">
        <v>2853</v>
      </c>
      <c r="AA20" s="166">
        <v>2800000</v>
      </c>
      <c r="AB20" s="166" t="s">
        <v>635</v>
      </c>
      <c r="AC20" s="166" t="s">
        <v>635</v>
      </c>
      <c r="AD20" s="261" t="s">
        <v>635</v>
      </c>
      <c r="AE20" s="618"/>
      <c r="AF20" s="206" t="s">
        <v>3962</v>
      </c>
      <c r="AG20" s="166">
        <v>200000</v>
      </c>
      <c r="AH20" s="166">
        <v>300000</v>
      </c>
      <c r="AI20" s="166">
        <v>400000</v>
      </c>
      <c r="AJ20" s="261" t="s">
        <v>635</v>
      </c>
    </row>
    <row r="21" spans="1:36" s="60" customFormat="1" ht="12.75" customHeight="1" x14ac:dyDescent="0.2">
      <c r="A21" s="618"/>
      <c r="B21" s="206" t="s">
        <v>2732</v>
      </c>
      <c r="C21" s="166">
        <v>200000</v>
      </c>
      <c r="D21" s="166">
        <v>300000</v>
      </c>
      <c r="E21" s="166">
        <v>400000</v>
      </c>
      <c r="F21" s="261" t="s">
        <v>635</v>
      </c>
      <c r="G21" s="618"/>
      <c r="H21" s="206" t="s">
        <v>2762</v>
      </c>
      <c r="I21" s="166">
        <v>600000</v>
      </c>
      <c r="J21" s="166" t="s">
        <v>635</v>
      </c>
      <c r="K21" s="166" t="s">
        <v>635</v>
      </c>
      <c r="L21" s="261" t="s">
        <v>635</v>
      </c>
      <c r="M21" s="618"/>
      <c r="N21" s="206" t="s">
        <v>1505</v>
      </c>
      <c r="O21" s="166">
        <v>100000</v>
      </c>
      <c r="P21" s="166" t="s">
        <v>635</v>
      </c>
      <c r="Q21" s="166" t="s">
        <v>635</v>
      </c>
      <c r="R21" s="261" t="s">
        <v>635</v>
      </c>
      <c r="S21" s="618"/>
      <c r="T21" s="206" t="s">
        <v>2824</v>
      </c>
      <c r="U21" s="166">
        <v>850000</v>
      </c>
      <c r="V21" s="166">
        <v>850000</v>
      </c>
      <c r="W21" s="166" t="s">
        <v>635</v>
      </c>
      <c r="X21" s="261" t="s">
        <v>635</v>
      </c>
      <c r="Y21" s="618"/>
      <c r="Z21" s="206" t="s">
        <v>2854</v>
      </c>
      <c r="AA21" s="166">
        <v>3753750</v>
      </c>
      <c r="AB21" s="166" t="s">
        <v>635</v>
      </c>
      <c r="AC21" s="166" t="s">
        <v>635</v>
      </c>
      <c r="AD21" s="261" t="s">
        <v>635</v>
      </c>
      <c r="AE21" s="618"/>
      <c r="AF21" s="206" t="s">
        <v>2885</v>
      </c>
      <c r="AG21" s="166">
        <v>1092000</v>
      </c>
      <c r="AH21" s="166" t="s">
        <v>635</v>
      </c>
      <c r="AI21" s="166" t="s">
        <v>635</v>
      </c>
      <c r="AJ21" s="261" t="s">
        <v>635</v>
      </c>
    </row>
    <row r="22" spans="1:36" s="60" customFormat="1" ht="12.75" customHeight="1" x14ac:dyDescent="0.2">
      <c r="A22" s="618"/>
      <c r="B22" s="206" t="s">
        <v>2733</v>
      </c>
      <c r="C22" s="166">
        <v>600000</v>
      </c>
      <c r="D22" s="166" t="s">
        <v>635</v>
      </c>
      <c r="E22" s="166" t="s">
        <v>635</v>
      </c>
      <c r="F22" s="261" t="s">
        <v>635</v>
      </c>
      <c r="G22" s="618"/>
      <c r="H22" s="206" t="s">
        <v>2763</v>
      </c>
      <c r="I22" s="166">
        <v>300000</v>
      </c>
      <c r="J22" s="166">
        <v>400000</v>
      </c>
      <c r="K22" s="166" t="s">
        <v>635</v>
      </c>
      <c r="L22" s="261" t="s">
        <v>635</v>
      </c>
      <c r="M22" s="618"/>
      <c r="N22" s="426" t="s">
        <v>4211</v>
      </c>
      <c r="O22" s="166">
        <v>200000</v>
      </c>
      <c r="P22" s="166"/>
      <c r="Q22" s="261"/>
      <c r="R22" s="261"/>
      <c r="S22" s="618"/>
      <c r="T22" s="206" t="s">
        <v>2123</v>
      </c>
      <c r="U22" s="166">
        <v>100000</v>
      </c>
      <c r="V22" s="166" t="s">
        <v>635</v>
      </c>
      <c r="W22" s="166" t="s">
        <v>635</v>
      </c>
      <c r="X22" s="261" t="s">
        <v>635</v>
      </c>
      <c r="Y22" s="618"/>
      <c r="Z22" s="206" t="s">
        <v>2855</v>
      </c>
      <c r="AA22" s="166">
        <v>2625000</v>
      </c>
      <c r="AB22" s="166" t="s">
        <v>635</v>
      </c>
      <c r="AC22" s="166" t="s">
        <v>635</v>
      </c>
      <c r="AD22" s="261" t="s">
        <v>635</v>
      </c>
      <c r="AE22" s="618"/>
      <c r="AF22" s="206" t="s">
        <v>2886</v>
      </c>
      <c r="AG22" s="166">
        <v>300000</v>
      </c>
      <c r="AH22" s="166">
        <v>400000</v>
      </c>
      <c r="AI22" s="166" t="s">
        <v>635</v>
      </c>
      <c r="AJ22" s="261" t="s">
        <v>635</v>
      </c>
    </row>
    <row r="23" spans="1:36" s="60" customFormat="1" ht="12.75" customHeight="1" x14ac:dyDescent="0.2">
      <c r="A23" s="618"/>
      <c r="B23" s="206" t="s">
        <v>2227</v>
      </c>
      <c r="C23" s="166">
        <v>300000</v>
      </c>
      <c r="D23" s="166">
        <v>400000</v>
      </c>
      <c r="E23" s="166" t="s">
        <v>635</v>
      </c>
      <c r="F23" s="261" t="s">
        <v>635</v>
      </c>
      <c r="G23" s="618"/>
      <c r="H23" s="206" t="s">
        <v>2764</v>
      </c>
      <c r="I23" s="166">
        <v>2940000</v>
      </c>
      <c r="J23" s="166">
        <v>2940000</v>
      </c>
      <c r="K23" s="166" t="s">
        <v>635</v>
      </c>
      <c r="L23" s="261" t="s">
        <v>635</v>
      </c>
      <c r="M23" s="618"/>
      <c r="N23" s="206" t="s">
        <v>2797</v>
      </c>
      <c r="O23" s="166">
        <v>2800000</v>
      </c>
      <c r="P23" s="166">
        <v>2800000</v>
      </c>
      <c r="Q23" s="166" t="s">
        <v>635</v>
      </c>
      <c r="R23" s="261" t="s">
        <v>635</v>
      </c>
      <c r="S23" s="618"/>
      <c r="T23" s="206" t="s">
        <v>2825</v>
      </c>
      <c r="U23" s="166">
        <v>200000</v>
      </c>
      <c r="V23" s="166">
        <v>300000</v>
      </c>
      <c r="W23" s="166">
        <v>400000</v>
      </c>
      <c r="X23" s="261" t="s">
        <v>635</v>
      </c>
      <c r="Y23" s="618"/>
      <c r="Z23" s="206" t="s">
        <v>2856</v>
      </c>
      <c r="AA23" s="166">
        <v>300000</v>
      </c>
      <c r="AB23" s="166">
        <v>400000</v>
      </c>
      <c r="AC23" s="166" t="s">
        <v>635</v>
      </c>
      <c r="AD23" s="261" t="s">
        <v>635</v>
      </c>
      <c r="AE23" s="618"/>
      <c r="AF23" s="206" t="s">
        <v>3963</v>
      </c>
      <c r="AG23" s="166">
        <v>200000</v>
      </c>
      <c r="AH23" s="166">
        <v>300000</v>
      </c>
      <c r="AI23" s="166">
        <v>400000</v>
      </c>
      <c r="AJ23" s="261" t="s">
        <v>635</v>
      </c>
    </row>
    <row r="24" spans="1:36" s="60" customFormat="1" ht="12.75" customHeight="1" x14ac:dyDescent="0.2">
      <c r="A24" s="618"/>
      <c r="B24" s="206" t="s">
        <v>2735</v>
      </c>
      <c r="C24" s="166">
        <v>300000</v>
      </c>
      <c r="D24" s="166">
        <v>400000</v>
      </c>
      <c r="E24" s="166" t="s">
        <v>635</v>
      </c>
      <c r="F24" s="261" t="s">
        <v>635</v>
      </c>
      <c r="G24" s="618"/>
      <c r="H24" s="206" t="s">
        <v>3928</v>
      </c>
      <c r="I24" s="166">
        <v>100000</v>
      </c>
      <c r="J24" s="166" t="s">
        <v>635</v>
      </c>
      <c r="K24" s="166" t="s">
        <v>635</v>
      </c>
      <c r="L24" s="261" t="s">
        <v>635</v>
      </c>
      <c r="M24" s="618"/>
      <c r="N24" s="206" t="s">
        <v>2798</v>
      </c>
      <c r="O24" s="166">
        <v>100000</v>
      </c>
      <c r="P24" s="166" t="s">
        <v>635</v>
      </c>
      <c r="Q24" s="166" t="s">
        <v>635</v>
      </c>
      <c r="R24" s="261" t="s">
        <v>635</v>
      </c>
      <c r="S24" s="618"/>
      <c r="T24" s="206" t="s">
        <v>2826</v>
      </c>
      <c r="U24" s="166">
        <v>400000</v>
      </c>
      <c r="V24" s="166" t="s">
        <v>635</v>
      </c>
      <c r="W24" s="166" t="s">
        <v>635</v>
      </c>
      <c r="X24" s="261" t="s">
        <v>635</v>
      </c>
      <c r="Y24" s="618"/>
      <c r="Z24" s="206" t="s">
        <v>2857</v>
      </c>
      <c r="AA24" s="166">
        <v>2800000</v>
      </c>
      <c r="AB24" s="166" t="s">
        <v>635</v>
      </c>
      <c r="AC24" s="166" t="s">
        <v>635</v>
      </c>
      <c r="AD24" s="261" t="s">
        <v>635</v>
      </c>
      <c r="AE24" s="618"/>
      <c r="AF24" s="206" t="s">
        <v>3377</v>
      </c>
      <c r="AG24" s="166">
        <v>200000</v>
      </c>
      <c r="AH24" s="166" t="s">
        <v>635</v>
      </c>
      <c r="AI24" s="166" t="s">
        <v>635</v>
      </c>
      <c r="AJ24" s="261" t="s">
        <v>635</v>
      </c>
    </row>
    <row r="25" spans="1:36" s="60" customFormat="1" ht="12.75" customHeight="1" x14ac:dyDescent="0.2">
      <c r="A25" s="618"/>
      <c r="B25" s="206" t="s">
        <v>2736</v>
      </c>
      <c r="C25" s="166">
        <v>1404000</v>
      </c>
      <c r="D25" s="166" t="s">
        <v>635</v>
      </c>
      <c r="E25" s="166" t="s">
        <v>635</v>
      </c>
      <c r="F25" s="261" t="s">
        <v>635</v>
      </c>
      <c r="G25" s="618"/>
      <c r="H25" s="206" t="s">
        <v>2765</v>
      </c>
      <c r="I25" s="166">
        <v>600000</v>
      </c>
      <c r="J25" s="166" t="s">
        <v>635</v>
      </c>
      <c r="K25" s="166" t="s">
        <v>635</v>
      </c>
      <c r="L25" s="261" t="s">
        <v>635</v>
      </c>
      <c r="M25" s="618"/>
      <c r="N25" s="426" t="s">
        <v>4208</v>
      </c>
      <c r="O25" s="166">
        <v>200000</v>
      </c>
      <c r="P25" s="166"/>
      <c r="Q25" s="261"/>
      <c r="R25" s="261"/>
      <c r="S25" s="618"/>
      <c r="T25" s="206" t="s">
        <v>3373</v>
      </c>
      <c r="U25" s="166">
        <v>415372</v>
      </c>
      <c r="V25" s="166">
        <v>415372</v>
      </c>
      <c r="W25" s="166" t="s">
        <v>635</v>
      </c>
      <c r="X25" s="261" t="s">
        <v>635</v>
      </c>
      <c r="Y25" s="618"/>
      <c r="Z25" s="206" t="s">
        <v>2858</v>
      </c>
      <c r="AA25" s="166">
        <v>200000</v>
      </c>
      <c r="AB25" s="166">
        <v>300000</v>
      </c>
      <c r="AC25" s="166">
        <v>400000</v>
      </c>
      <c r="AD25" s="261" t="s">
        <v>635</v>
      </c>
      <c r="AE25" s="618"/>
      <c r="AF25" s="206" t="s">
        <v>3378</v>
      </c>
      <c r="AG25" s="166">
        <v>273000</v>
      </c>
      <c r="AH25" s="166" t="s">
        <v>635</v>
      </c>
      <c r="AI25" s="166" t="s">
        <v>635</v>
      </c>
      <c r="AJ25" s="261" t="s">
        <v>635</v>
      </c>
    </row>
    <row r="26" spans="1:36" s="60" customFormat="1" ht="12.75" customHeight="1" x14ac:dyDescent="0.2">
      <c r="A26" s="618"/>
      <c r="B26" s="206" t="s">
        <v>2737</v>
      </c>
      <c r="C26" s="166">
        <v>780000</v>
      </c>
      <c r="D26" s="166" t="s">
        <v>635</v>
      </c>
      <c r="E26" s="166" t="s">
        <v>635</v>
      </c>
      <c r="F26" s="261" t="s">
        <v>635</v>
      </c>
      <c r="G26" s="618"/>
      <c r="H26" s="206" t="s">
        <v>3362</v>
      </c>
      <c r="I26" s="166">
        <v>350000</v>
      </c>
      <c r="J26" s="166">
        <v>350000</v>
      </c>
      <c r="K26" s="166">
        <v>350000</v>
      </c>
      <c r="L26" s="261" t="s">
        <v>635</v>
      </c>
      <c r="M26" s="618"/>
      <c r="N26" s="206" t="s">
        <v>2800</v>
      </c>
      <c r="O26" s="166">
        <v>300000</v>
      </c>
      <c r="P26" s="166">
        <v>400000</v>
      </c>
      <c r="Q26" s="166" t="s">
        <v>635</v>
      </c>
      <c r="R26" s="261" t="s">
        <v>635</v>
      </c>
      <c r="S26" s="618"/>
      <c r="T26" s="206" t="s">
        <v>2827</v>
      </c>
      <c r="U26" s="166">
        <v>400000</v>
      </c>
      <c r="V26" s="166" t="s">
        <v>635</v>
      </c>
      <c r="W26" s="166" t="s">
        <v>635</v>
      </c>
      <c r="X26" s="261" t="s">
        <v>635</v>
      </c>
      <c r="Y26" s="618"/>
      <c r="Z26" s="206" t="s">
        <v>2859</v>
      </c>
      <c r="AA26" s="166">
        <v>2800000</v>
      </c>
      <c r="AB26" s="166" t="s">
        <v>635</v>
      </c>
      <c r="AC26" s="166" t="s">
        <v>635</v>
      </c>
      <c r="AD26" s="261" t="s">
        <v>635</v>
      </c>
      <c r="AE26" s="618"/>
      <c r="AF26" s="206" t="s">
        <v>3964</v>
      </c>
      <c r="AG26" s="166">
        <v>100000</v>
      </c>
      <c r="AH26" s="166" t="s">
        <v>635</v>
      </c>
      <c r="AI26" s="166" t="s">
        <v>635</v>
      </c>
      <c r="AJ26" s="261" t="s">
        <v>635</v>
      </c>
    </row>
    <row r="27" spans="1:36" s="60" customFormat="1" ht="12.75" customHeight="1" x14ac:dyDescent="0.2">
      <c r="A27" s="618"/>
      <c r="B27" s="206" t="s">
        <v>2803</v>
      </c>
      <c r="C27" s="166">
        <v>725000</v>
      </c>
      <c r="D27" s="166" t="s">
        <v>635</v>
      </c>
      <c r="E27" s="166" t="s">
        <v>635</v>
      </c>
      <c r="F27" s="261" t="s">
        <v>635</v>
      </c>
      <c r="G27" s="618"/>
      <c r="H27" s="206" t="s">
        <v>3363</v>
      </c>
      <c r="I27" s="166">
        <v>350000</v>
      </c>
      <c r="J27" s="166">
        <v>350000</v>
      </c>
      <c r="K27" s="166">
        <v>350000</v>
      </c>
      <c r="L27" s="261" t="s">
        <v>635</v>
      </c>
      <c r="M27" s="618"/>
      <c r="N27" s="206" t="s">
        <v>2804</v>
      </c>
      <c r="O27" s="166">
        <v>300000</v>
      </c>
      <c r="P27" s="166">
        <v>400000</v>
      </c>
      <c r="Q27" s="166" t="s">
        <v>635</v>
      </c>
      <c r="R27" s="261" t="s">
        <v>635</v>
      </c>
      <c r="S27" s="618"/>
      <c r="T27" s="206" t="s">
        <v>2828</v>
      </c>
      <c r="U27" s="166">
        <v>600000</v>
      </c>
      <c r="V27" s="166" t="s">
        <v>635</v>
      </c>
      <c r="W27" s="166" t="s">
        <v>635</v>
      </c>
      <c r="X27" s="261" t="s">
        <v>635</v>
      </c>
      <c r="Y27" s="618"/>
      <c r="Z27" s="206" t="s">
        <v>2860</v>
      </c>
      <c r="AA27" s="166">
        <v>400000</v>
      </c>
      <c r="AB27" s="166" t="s">
        <v>635</v>
      </c>
      <c r="AC27" s="166" t="s">
        <v>635</v>
      </c>
      <c r="AD27" s="261" t="s">
        <v>635</v>
      </c>
      <c r="AE27" s="618"/>
      <c r="AF27" s="206" t="s">
        <v>3379</v>
      </c>
      <c r="AG27" s="166">
        <v>333333</v>
      </c>
      <c r="AH27" s="166">
        <v>333333</v>
      </c>
      <c r="AI27" s="166">
        <v>333333</v>
      </c>
      <c r="AJ27" s="261" t="s">
        <v>635</v>
      </c>
    </row>
    <row r="28" spans="1:36" s="60" customFormat="1" ht="12.75" customHeight="1" x14ac:dyDescent="0.2">
      <c r="A28" s="618"/>
      <c r="B28" s="206" t="s">
        <v>3351</v>
      </c>
      <c r="C28" s="166">
        <v>488250</v>
      </c>
      <c r="D28" s="166" t="s">
        <v>635</v>
      </c>
      <c r="E28" s="166" t="s">
        <v>635</v>
      </c>
      <c r="F28" s="261" t="s">
        <v>635</v>
      </c>
      <c r="G28" s="618"/>
      <c r="H28" s="206" t="s">
        <v>2766</v>
      </c>
      <c r="I28" s="166">
        <v>200000</v>
      </c>
      <c r="J28" s="166">
        <v>300000</v>
      </c>
      <c r="K28" s="166">
        <v>400000</v>
      </c>
      <c r="L28" s="261" t="s">
        <v>635</v>
      </c>
      <c r="M28" s="618"/>
      <c r="N28" s="206" t="s">
        <v>3936</v>
      </c>
      <c r="O28" s="166">
        <v>100000</v>
      </c>
      <c r="P28" s="166" t="s">
        <v>635</v>
      </c>
      <c r="Q28" s="166" t="s">
        <v>635</v>
      </c>
      <c r="R28" s="166" t="s">
        <v>635</v>
      </c>
      <c r="S28" s="618"/>
      <c r="T28" s="206" t="s">
        <v>3942</v>
      </c>
      <c r="U28" s="166">
        <v>200000</v>
      </c>
      <c r="V28" s="166">
        <v>300000</v>
      </c>
      <c r="W28" s="166">
        <v>400000</v>
      </c>
      <c r="X28" s="261" t="s">
        <v>635</v>
      </c>
      <c r="Y28" s="618"/>
      <c r="Z28" s="206" t="s">
        <v>1507</v>
      </c>
      <c r="AA28" s="166">
        <v>400000</v>
      </c>
      <c r="AB28" s="166">
        <v>400000</v>
      </c>
      <c r="AC28" s="166" t="s">
        <v>635</v>
      </c>
      <c r="AD28" s="261" t="s">
        <v>635</v>
      </c>
      <c r="AE28" s="618"/>
      <c r="AF28" s="206" t="s">
        <v>2888</v>
      </c>
      <c r="AG28" s="166">
        <v>400000</v>
      </c>
      <c r="AH28" s="166" t="s">
        <v>635</v>
      </c>
      <c r="AI28" s="166" t="s">
        <v>635</v>
      </c>
      <c r="AJ28" s="261" t="s">
        <v>635</v>
      </c>
    </row>
    <row r="29" spans="1:36" s="60" customFormat="1" ht="12.75" customHeight="1" x14ac:dyDescent="0.2">
      <c r="A29" s="618"/>
      <c r="B29" s="206" t="s">
        <v>3352</v>
      </c>
      <c r="C29" s="166">
        <v>787501</v>
      </c>
      <c r="D29" s="166">
        <v>787501</v>
      </c>
      <c r="E29" s="166">
        <v>787501</v>
      </c>
      <c r="F29" s="261" t="s">
        <v>635</v>
      </c>
      <c r="G29" s="618"/>
      <c r="H29" s="206" t="s">
        <v>2767</v>
      </c>
      <c r="I29" s="166">
        <v>3800000</v>
      </c>
      <c r="J29" s="166">
        <v>3800000</v>
      </c>
      <c r="K29" s="166" t="s">
        <v>635</v>
      </c>
      <c r="L29" s="261" t="s">
        <v>635</v>
      </c>
      <c r="M29" s="618"/>
      <c r="N29" s="426" t="s">
        <v>4209</v>
      </c>
      <c r="O29" s="166">
        <v>200000</v>
      </c>
      <c r="P29" s="166"/>
      <c r="Q29" s="261"/>
      <c r="R29" s="261"/>
      <c r="S29" s="619"/>
      <c r="T29" s="206" t="s">
        <v>2829</v>
      </c>
      <c r="U29" s="166">
        <v>840000</v>
      </c>
      <c r="V29" s="166" t="s">
        <v>635</v>
      </c>
      <c r="W29" s="166" t="s">
        <v>635</v>
      </c>
      <c r="X29" s="261" t="s">
        <v>635</v>
      </c>
      <c r="Y29" s="618"/>
      <c r="Z29" s="206" t="s">
        <v>2861</v>
      </c>
      <c r="AA29" s="166">
        <v>300000</v>
      </c>
      <c r="AB29" s="166">
        <v>400000</v>
      </c>
      <c r="AC29" s="166" t="s">
        <v>635</v>
      </c>
      <c r="AD29" s="261" t="s">
        <v>635</v>
      </c>
      <c r="AE29" s="618"/>
      <c r="AF29" s="206" t="s">
        <v>2889</v>
      </c>
      <c r="AG29" s="166">
        <v>300000</v>
      </c>
      <c r="AH29" s="166">
        <v>400000</v>
      </c>
      <c r="AI29" s="166" t="s">
        <v>635</v>
      </c>
      <c r="AJ29" s="261" t="s">
        <v>635</v>
      </c>
    </row>
    <row r="30" spans="1:36" s="60" customFormat="1" ht="12.75" customHeight="1" x14ac:dyDescent="0.2">
      <c r="A30" s="618"/>
      <c r="B30" s="206" t="s">
        <v>3353</v>
      </c>
      <c r="C30" s="166">
        <v>872551</v>
      </c>
      <c r="D30" s="166">
        <v>872551</v>
      </c>
      <c r="E30" s="166">
        <v>872551</v>
      </c>
      <c r="F30" s="261" t="s">
        <v>635</v>
      </c>
      <c r="G30" s="618"/>
      <c r="H30" s="206" t="s">
        <v>2768</v>
      </c>
      <c r="I30" s="166">
        <v>3800000</v>
      </c>
      <c r="J30" s="166" t="s">
        <v>635</v>
      </c>
      <c r="K30" s="166" t="s">
        <v>635</v>
      </c>
      <c r="L30" s="261" t="s">
        <v>635</v>
      </c>
      <c r="M30" s="618"/>
      <c r="N30" s="206" t="s">
        <v>2805</v>
      </c>
      <c r="O30" s="166">
        <v>300000</v>
      </c>
      <c r="P30" s="166">
        <v>400000</v>
      </c>
      <c r="Q30" s="166" t="s">
        <v>635</v>
      </c>
      <c r="R30" s="261" t="s">
        <v>635</v>
      </c>
      <c r="S30" s="621" t="s">
        <v>651</v>
      </c>
      <c r="T30" s="206" t="s">
        <v>2830</v>
      </c>
      <c r="U30" s="166">
        <v>1600000</v>
      </c>
      <c r="V30" s="166">
        <v>1600000</v>
      </c>
      <c r="W30" s="166">
        <v>1600000</v>
      </c>
      <c r="X30" s="261">
        <v>1600000</v>
      </c>
      <c r="Y30" s="619"/>
      <c r="Z30" s="206" t="s">
        <v>4112</v>
      </c>
      <c r="AA30" s="166">
        <v>200000</v>
      </c>
      <c r="AB30" s="166"/>
      <c r="AC30" s="261"/>
      <c r="AD30" s="261"/>
      <c r="AE30" s="618"/>
      <c r="AF30" s="206" t="s">
        <v>4178</v>
      </c>
      <c r="AG30" s="166">
        <v>200000</v>
      </c>
      <c r="AH30" s="166"/>
      <c r="AI30" s="261"/>
      <c r="AJ30" s="261"/>
    </row>
    <row r="31" spans="1:36" s="60" customFormat="1" ht="12.75" customHeight="1" x14ac:dyDescent="0.2">
      <c r="A31" s="619"/>
      <c r="B31" s="206" t="s">
        <v>2740</v>
      </c>
      <c r="C31" s="166">
        <v>2800000</v>
      </c>
      <c r="D31" s="166">
        <v>2800000</v>
      </c>
      <c r="E31" s="166" t="s">
        <v>635</v>
      </c>
      <c r="F31" s="261" t="s">
        <v>635</v>
      </c>
      <c r="G31" s="619"/>
      <c r="H31" s="206" t="s">
        <v>4159</v>
      </c>
      <c r="I31" s="166">
        <v>200000</v>
      </c>
      <c r="J31" s="166"/>
      <c r="K31" s="261"/>
      <c r="L31" s="261"/>
      <c r="M31" s="618"/>
      <c r="N31" s="206" t="s">
        <v>3937</v>
      </c>
      <c r="O31" s="166">
        <v>200000</v>
      </c>
      <c r="P31" s="166">
        <v>300000</v>
      </c>
      <c r="Q31" s="166">
        <v>400000</v>
      </c>
      <c r="R31" s="261" t="s">
        <v>635</v>
      </c>
      <c r="S31" s="618"/>
      <c r="T31" s="206" t="s">
        <v>2831</v>
      </c>
      <c r="U31" s="166">
        <v>760000</v>
      </c>
      <c r="V31" s="166" t="s">
        <v>635</v>
      </c>
      <c r="W31" s="166" t="s">
        <v>635</v>
      </c>
      <c r="X31" s="261" t="s">
        <v>635</v>
      </c>
      <c r="Y31" s="621" t="s">
        <v>651</v>
      </c>
      <c r="Z31" s="206" t="s">
        <v>2862</v>
      </c>
      <c r="AA31" s="166">
        <v>1080000</v>
      </c>
      <c r="AB31" s="166" t="s">
        <v>635</v>
      </c>
      <c r="AC31" s="166" t="s">
        <v>635</v>
      </c>
      <c r="AD31" s="261" t="s">
        <v>635</v>
      </c>
      <c r="AE31" s="619"/>
      <c r="AF31" s="206" t="s">
        <v>2891</v>
      </c>
      <c r="AG31" s="166">
        <v>300000</v>
      </c>
      <c r="AH31" s="166">
        <v>400000</v>
      </c>
      <c r="AI31" s="166" t="s">
        <v>635</v>
      </c>
      <c r="AJ31" s="261" t="s">
        <v>635</v>
      </c>
    </row>
    <row r="32" spans="1:36" s="60" customFormat="1" ht="12.75" customHeight="1" x14ac:dyDescent="0.2">
      <c r="A32" s="622" t="s">
        <v>651</v>
      </c>
      <c r="B32" s="206" t="s">
        <v>2741</v>
      </c>
      <c r="C32" s="166">
        <v>2800000</v>
      </c>
      <c r="D32" s="166">
        <v>2800000</v>
      </c>
      <c r="E32" s="166">
        <v>2800000</v>
      </c>
      <c r="F32" s="261" t="s">
        <v>635</v>
      </c>
      <c r="G32" s="621" t="s">
        <v>651</v>
      </c>
      <c r="H32" s="206" t="s">
        <v>2769</v>
      </c>
      <c r="I32" s="166">
        <v>200000</v>
      </c>
      <c r="J32" s="166">
        <v>300000</v>
      </c>
      <c r="K32" s="166">
        <v>400000</v>
      </c>
      <c r="L32" s="261" t="s">
        <v>635</v>
      </c>
      <c r="M32" s="619"/>
      <c r="N32" s="206" t="s">
        <v>2806</v>
      </c>
      <c r="O32" s="166">
        <v>300000</v>
      </c>
      <c r="P32" s="166">
        <v>400000</v>
      </c>
      <c r="Q32" s="166" t="s">
        <v>635</v>
      </c>
      <c r="R32" s="261" t="s">
        <v>635</v>
      </c>
      <c r="S32" s="618"/>
      <c r="T32" s="206" t="s">
        <v>2832</v>
      </c>
      <c r="U32" s="166">
        <v>200000</v>
      </c>
      <c r="V32" s="166">
        <v>300000</v>
      </c>
      <c r="W32" s="166">
        <v>400000</v>
      </c>
      <c r="X32" s="261" t="s">
        <v>635</v>
      </c>
      <c r="Y32" s="618"/>
      <c r="Z32" s="206" t="s">
        <v>2286</v>
      </c>
      <c r="AA32" s="166">
        <v>2300000</v>
      </c>
      <c r="AB32" s="166" t="s">
        <v>635</v>
      </c>
      <c r="AC32" s="261" t="s">
        <v>635</v>
      </c>
      <c r="AD32" s="261" t="s">
        <v>635</v>
      </c>
      <c r="AE32" s="621" t="s">
        <v>651</v>
      </c>
      <c r="AF32" s="206" t="s">
        <v>1508</v>
      </c>
      <c r="AG32" s="166">
        <v>200000</v>
      </c>
      <c r="AH32" s="166">
        <v>300000</v>
      </c>
      <c r="AI32" s="166">
        <v>400000</v>
      </c>
      <c r="AJ32" s="261" t="s">
        <v>635</v>
      </c>
    </row>
    <row r="33" spans="1:36" s="60" customFormat="1" ht="12.75" customHeight="1" x14ac:dyDescent="0.2">
      <c r="A33" s="623"/>
      <c r="B33" s="206" t="s">
        <v>2742</v>
      </c>
      <c r="C33" s="166">
        <v>3281260</v>
      </c>
      <c r="D33" s="166" t="s">
        <v>635</v>
      </c>
      <c r="E33" s="166" t="s">
        <v>635</v>
      </c>
      <c r="F33" s="261" t="s">
        <v>635</v>
      </c>
      <c r="G33" s="618"/>
      <c r="H33" s="206" t="s">
        <v>3364</v>
      </c>
      <c r="I33" s="166">
        <v>2112600</v>
      </c>
      <c r="J33" s="166">
        <v>2112600</v>
      </c>
      <c r="K33" s="166">
        <v>2112600</v>
      </c>
      <c r="L33" s="261">
        <v>2112600</v>
      </c>
      <c r="M33" s="621" t="s">
        <v>651</v>
      </c>
      <c r="N33" s="206" t="s">
        <v>3938</v>
      </c>
      <c r="O33" s="166">
        <v>100000</v>
      </c>
      <c r="P33" s="166" t="s">
        <v>635</v>
      </c>
      <c r="Q33" s="166" t="s">
        <v>635</v>
      </c>
      <c r="R33" s="261" t="s">
        <v>635</v>
      </c>
      <c r="S33" s="618"/>
      <c r="T33" s="206" t="s">
        <v>2833</v>
      </c>
      <c r="U33" s="166">
        <v>2800000</v>
      </c>
      <c r="V33" s="166" t="s">
        <v>635</v>
      </c>
      <c r="W33" s="166" t="s">
        <v>635</v>
      </c>
      <c r="X33" s="261" t="s">
        <v>635</v>
      </c>
      <c r="Y33" s="618"/>
      <c r="Z33" s="206" t="s">
        <v>2863</v>
      </c>
      <c r="AA33" s="166">
        <v>300000</v>
      </c>
      <c r="AB33" s="166">
        <v>400000</v>
      </c>
      <c r="AC33" s="166" t="s">
        <v>635</v>
      </c>
      <c r="AD33" s="261" t="s">
        <v>635</v>
      </c>
      <c r="AE33" s="618"/>
      <c r="AF33" s="206" t="s">
        <v>2594</v>
      </c>
      <c r="AG33" s="166">
        <v>200000</v>
      </c>
      <c r="AH33" s="166">
        <v>300000</v>
      </c>
      <c r="AI33" s="166">
        <v>400000</v>
      </c>
      <c r="AJ33" s="261" t="s">
        <v>635</v>
      </c>
    </row>
    <row r="34" spans="1:36" s="60" customFormat="1" ht="12.75" customHeight="1" x14ac:dyDescent="0.2">
      <c r="A34" s="623"/>
      <c r="B34" s="206" t="s">
        <v>2743</v>
      </c>
      <c r="C34" s="166">
        <v>2800000</v>
      </c>
      <c r="D34" s="166">
        <v>2800000</v>
      </c>
      <c r="E34" s="166">
        <v>2800000</v>
      </c>
      <c r="F34" s="261" t="s">
        <v>635</v>
      </c>
      <c r="G34" s="618"/>
      <c r="H34" s="206" t="s">
        <v>3929</v>
      </c>
      <c r="I34" s="166">
        <v>200000</v>
      </c>
      <c r="J34" s="166">
        <v>300000</v>
      </c>
      <c r="K34" s="166">
        <v>400000</v>
      </c>
      <c r="L34" s="261" t="s">
        <v>635</v>
      </c>
      <c r="M34" s="618"/>
      <c r="N34" s="206" t="s">
        <v>3939</v>
      </c>
      <c r="O34" s="166">
        <v>100000</v>
      </c>
      <c r="P34" s="166" t="s">
        <v>635</v>
      </c>
      <c r="Q34" s="166" t="s">
        <v>635</v>
      </c>
      <c r="R34" s="261" t="s">
        <v>635</v>
      </c>
      <c r="S34" s="618"/>
      <c r="T34" s="206" t="s">
        <v>3374</v>
      </c>
      <c r="U34" s="166">
        <v>3333333</v>
      </c>
      <c r="V34" s="166">
        <v>3333333</v>
      </c>
      <c r="W34" s="166">
        <v>3333333</v>
      </c>
      <c r="X34" s="261" t="s">
        <v>635</v>
      </c>
      <c r="Y34" s="618"/>
      <c r="Z34" s="206" t="s">
        <v>2864</v>
      </c>
      <c r="AA34" s="166">
        <v>300000</v>
      </c>
      <c r="AB34" s="166">
        <v>400000</v>
      </c>
      <c r="AC34" s="166" t="s">
        <v>635</v>
      </c>
      <c r="AD34" s="261" t="s">
        <v>635</v>
      </c>
      <c r="AE34" s="618"/>
      <c r="AF34" s="206" t="s">
        <v>3965</v>
      </c>
      <c r="AG34" s="166">
        <v>200000</v>
      </c>
      <c r="AH34" s="166">
        <v>300000</v>
      </c>
      <c r="AI34" s="166">
        <v>400000</v>
      </c>
      <c r="AJ34" s="261" t="s">
        <v>635</v>
      </c>
    </row>
    <row r="35" spans="1:36" s="60" customFormat="1" ht="12.75" customHeight="1" x14ac:dyDescent="0.2">
      <c r="A35" s="623"/>
      <c r="B35" s="206" t="s">
        <v>2745</v>
      </c>
      <c r="C35" s="166">
        <v>2350000</v>
      </c>
      <c r="D35" s="166">
        <v>2350000</v>
      </c>
      <c r="E35" s="166">
        <v>2350000</v>
      </c>
      <c r="F35" s="261">
        <v>2350000</v>
      </c>
      <c r="G35" s="618"/>
      <c r="H35" s="206" t="s">
        <v>2770</v>
      </c>
      <c r="I35" s="166">
        <v>300000</v>
      </c>
      <c r="J35" s="166">
        <v>400000</v>
      </c>
      <c r="K35" s="166" t="s">
        <v>635</v>
      </c>
      <c r="L35" s="261" t="s">
        <v>635</v>
      </c>
      <c r="M35" s="618"/>
      <c r="N35" s="206" t="s">
        <v>2807</v>
      </c>
      <c r="O35" s="166">
        <v>1218750</v>
      </c>
      <c r="P35" s="166" t="s">
        <v>635</v>
      </c>
      <c r="Q35" s="166" t="s">
        <v>635</v>
      </c>
      <c r="R35" s="261" t="s">
        <v>635</v>
      </c>
      <c r="S35" s="618"/>
      <c r="T35" s="206" t="s">
        <v>2834</v>
      </c>
      <c r="U35" s="166">
        <v>2400000</v>
      </c>
      <c r="V35" s="166" t="s">
        <v>635</v>
      </c>
      <c r="W35" s="166" t="s">
        <v>635</v>
      </c>
      <c r="X35" s="261" t="s">
        <v>635</v>
      </c>
      <c r="Y35" s="618"/>
      <c r="Z35" s="206" t="s">
        <v>2865</v>
      </c>
      <c r="AA35" s="166">
        <v>2800000</v>
      </c>
      <c r="AB35" s="166">
        <v>2800000</v>
      </c>
      <c r="AC35" s="166" t="s">
        <v>635</v>
      </c>
      <c r="AD35" s="261" t="s">
        <v>635</v>
      </c>
      <c r="AE35" s="618"/>
      <c r="AF35" s="206" t="s">
        <v>2892</v>
      </c>
      <c r="AG35" s="166">
        <v>300000</v>
      </c>
      <c r="AH35" s="166">
        <v>400000</v>
      </c>
      <c r="AI35" s="166" t="s">
        <v>635</v>
      </c>
      <c r="AJ35" s="261" t="s">
        <v>635</v>
      </c>
    </row>
    <row r="36" spans="1:36" s="60" customFormat="1" ht="12.75" customHeight="1" x14ac:dyDescent="0.2">
      <c r="A36" s="623"/>
      <c r="B36" s="206" t="s">
        <v>2746</v>
      </c>
      <c r="C36" s="166">
        <v>600000</v>
      </c>
      <c r="D36" s="166" t="s">
        <v>635</v>
      </c>
      <c r="E36" s="166" t="s">
        <v>635</v>
      </c>
      <c r="F36" s="261" t="s">
        <v>635</v>
      </c>
      <c r="G36" s="618"/>
      <c r="H36" s="206" t="s">
        <v>2771</v>
      </c>
      <c r="I36" s="166">
        <v>2800000</v>
      </c>
      <c r="J36" s="166">
        <v>2800000</v>
      </c>
      <c r="K36" s="166">
        <v>2800000</v>
      </c>
      <c r="L36" s="261">
        <v>2800000</v>
      </c>
      <c r="M36" s="618"/>
      <c r="N36" s="206" t="s">
        <v>2687</v>
      </c>
      <c r="O36" s="166">
        <v>200000</v>
      </c>
      <c r="P36" s="166">
        <v>300000</v>
      </c>
      <c r="Q36" s="166">
        <v>400000</v>
      </c>
      <c r="R36" s="261" t="s">
        <v>635</v>
      </c>
      <c r="S36" s="618"/>
      <c r="T36" s="206" t="s">
        <v>2124</v>
      </c>
      <c r="U36" s="166">
        <v>100000</v>
      </c>
      <c r="V36" s="166" t="s">
        <v>635</v>
      </c>
      <c r="W36" s="166" t="s">
        <v>635</v>
      </c>
      <c r="X36" s="261" t="s">
        <v>635</v>
      </c>
      <c r="Y36" s="618"/>
      <c r="Z36" s="206" t="s">
        <v>2866</v>
      </c>
      <c r="AA36" s="166">
        <v>300000</v>
      </c>
      <c r="AB36" s="166">
        <v>400000</v>
      </c>
      <c r="AC36" s="166" t="s">
        <v>635</v>
      </c>
      <c r="AD36" s="261" t="s">
        <v>635</v>
      </c>
      <c r="AE36" s="618"/>
      <c r="AF36" s="206" t="s">
        <v>2893</v>
      </c>
      <c r="AG36" s="166">
        <v>200000</v>
      </c>
      <c r="AH36" s="166">
        <v>300000</v>
      </c>
      <c r="AI36" s="166">
        <v>400000</v>
      </c>
      <c r="AJ36" s="261" t="s">
        <v>635</v>
      </c>
    </row>
    <row r="37" spans="1:36" s="60" customFormat="1" ht="12.75" customHeight="1" x14ac:dyDescent="0.2">
      <c r="A37" s="623"/>
      <c r="B37" s="206" t="s">
        <v>3916</v>
      </c>
      <c r="C37" s="166">
        <v>100000</v>
      </c>
      <c r="D37" s="166" t="s">
        <v>635</v>
      </c>
      <c r="E37" s="166" t="s">
        <v>635</v>
      </c>
      <c r="F37" s="261" t="s">
        <v>635</v>
      </c>
      <c r="G37" s="618"/>
      <c r="H37" s="206" t="s">
        <v>3930</v>
      </c>
      <c r="I37" s="166">
        <v>100000</v>
      </c>
      <c r="J37" s="166" t="s">
        <v>635</v>
      </c>
      <c r="K37" s="166" t="s">
        <v>635</v>
      </c>
      <c r="L37" s="261" t="s">
        <v>635</v>
      </c>
      <c r="M37" s="618"/>
      <c r="N37" s="206" t="s">
        <v>2808</v>
      </c>
      <c r="O37" s="166">
        <v>400000</v>
      </c>
      <c r="P37" s="166" t="s">
        <v>635</v>
      </c>
      <c r="Q37" s="166" t="s">
        <v>635</v>
      </c>
      <c r="R37" s="261" t="s">
        <v>635</v>
      </c>
      <c r="S37" s="618"/>
      <c r="T37" s="206" t="s">
        <v>2835</v>
      </c>
      <c r="U37" s="166">
        <v>3000000</v>
      </c>
      <c r="V37" s="166" t="s">
        <v>635</v>
      </c>
      <c r="W37" s="166" t="s">
        <v>635</v>
      </c>
      <c r="X37" s="261" t="s">
        <v>635</v>
      </c>
      <c r="Y37" s="618"/>
      <c r="Z37" s="206" t="s">
        <v>2867</v>
      </c>
      <c r="AA37" s="166">
        <v>200000</v>
      </c>
      <c r="AB37" s="166">
        <v>300000</v>
      </c>
      <c r="AC37" s="166">
        <v>400000</v>
      </c>
      <c r="AD37" s="261" t="s">
        <v>635</v>
      </c>
      <c r="AE37" s="618"/>
      <c r="AF37" s="206" t="s">
        <v>2894</v>
      </c>
      <c r="AG37" s="166">
        <v>760000</v>
      </c>
      <c r="AH37" s="166" t="s">
        <v>635</v>
      </c>
      <c r="AI37" s="166" t="s">
        <v>635</v>
      </c>
      <c r="AJ37" s="261" t="s">
        <v>635</v>
      </c>
    </row>
    <row r="38" spans="1:36" s="60" customFormat="1" ht="12.75" customHeight="1" x14ac:dyDescent="0.2">
      <c r="A38" s="623"/>
      <c r="B38" s="206" t="s">
        <v>3354</v>
      </c>
      <c r="C38" s="166">
        <v>1050002</v>
      </c>
      <c r="D38" s="166">
        <v>1050002</v>
      </c>
      <c r="E38" s="166">
        <v>1050002</v>
      </c>
      <c r="F38" s="261" t="s">
        <v>635</v>
      </c>
      <c r="G38" s="618"/>
      <c r="H38" s="206" t="s">
        <v>2773</v>
      </c>
      <c r="I38" s="166">
        <v>2275000</v>
      </c>
      <c r="J38" s="166" t="s">
        <v>635</v>
      </c>
      <c r="K38" s="166" t="s">
        <v>635</v>
      </c>
      <c r="L38" s="261" t="s">
        <v>635</v>
      </c>
      <c r="M38" s="618"/>
      <c r="N38" s="206" t="s">
        <v>2809</v>
      </c>
      <c r="O38" s="166">
        <v>400000</v>
      </c>
      <c r="P38" s="166" t="s">
        <v>635</v>
      </c>
      <c r="Q38" s="166" t="s">
        <v>635</v>
      </c>
      <c r="R38" s="261" t="s">
        <v>635</v>
      </c>
      <c r="S38" s="618"/>
      <c r="T38" s="206" t="s">
        <v>2836</v>
      </c>
      <c r="U38" s="166">
        <v>200000</v>
      </c>
      <c r="V38" s="166">
        <v>300000</v>
      </c>
      <c r="W38" s="166">
        <v>400000</v>
      </c>
      <c r="X38" s="261" t="s">
        <v>635</v>
      </c>
      <c r="Y38" s="618"/>
      <c r="Z38" s="206" t="s">
        <v>2868</v>
      </c>
      <c r="AA38" s="166">
        <v>9702000</v>
      </c>
      <c r="AB38" s="166">
        <v>9702000</v>
      </c>
      <c r="AC38" s="166" t="s">
        <v>635</v>
      </c>
      <c r="AD38" s="261" t="s">
        <v>635</v>
      </c>
      <c r="AE38" s="618"/>
      <c r="AF38" s="206" t="s">
        <v>2895</v>
      </c>
      <c r="AG38" s="166">
        <v>100000</v>
      </c>
      <c r="AH38" s="166" t="s">
        <v>635</v>
      </c>
      <c r="AI38" s="166" t="s">
        <v>635</v>
      </c>
      <c r="AJ38" s="261" t="s">
        <v>635</v>
      </c>
    </row>
    <row r="39" spans="1:36" s="60" customFormat="1" ht="12.75" customHeight="1" x14ac:dyDescent="0.2">
      <c r="A39" s="623"/>
      <c r="B39" s="206" t="s">
        <v>3917</v>
      </c>
      <c r="C39" s="166">
        <v>100000</v>
      </c>
      <c r="D39" s="166" t="s">
        <v>635</v>
      </c>
      <c r="E39" s="166" t="s">
        <v>635</v>
      </c>
      <c r="F39" s="261" t="s">
        <v>635</v>
      </c>
      <c r="G39" s="618"/>
      <c r="H39" s="206" t="s">
        <v>2774</v>
      </c>
      <c r="I39" s="166">
        <v>200000</v>
      </c>
      <c r="J39" s="166">
        <v>300000</v>
      </c>
      <c r="K39" s="166">
        <v>400000</v>
      </c>
      <c r="L39" s="261" t="s">
        <v>635</v>
      </c>
      <c r="M39" s="618"/>
      <c r="N39" s="206" t="s">
        <v>3940</v>
      </c>
      <c r="O39" s="166">
        <v>200000</v>
      </c>
      <c r="P39" s="166">
        <v>300000</v>
      </c>
      <c r="Q39" s="166">
        <v>400000</v>
      </c>
      <c r="R39" s="261" t="s">
        <v>635</v>
      </c>
      <c r="S39" s="618"/>
      <c r="T39" s="206" t="s">
        <v>2837</v>
      </c>
      <c r="U39" s="166">
        <v>335000</v>
      </c>
      <c r="V39" s="166">
        <v>335000</v>
      </c>
      <c r="W39" s="166" t="s">
        <v>635</v>
      </c>
      <c r="X39" s="261" t="s">
        <v>635</v>
      </c>
      <c r="Y39" s="618"/>
      <c r="Z39" s="206" t="s">
        <v>2912</v>
      </c>
      <c r="AA39" s="166">
        <v>2800000</v>
      </c>
      <c r="AB39" s="166">
        <v>2800000</v>
      </c>
      <c r="AC39" s="166">
        <v>2800000</v>
      </c>
      <c r="AD39" s="261">
        <v>2800000</v>
      </c>
      <c r="AE39" s="618"/>
      <c r="AF39" s="206" t="s">
        <v>2896</v>
      </c>
      <c r="AG39" s="166">
        <v>700000</v>
      </c>
      <c r="AH39" s="166" t="s">
        <v>635</v>
      </c>
      <c r="AI39" s="166" t="s">
        <v>635</v>
      </c>
      <c r="AJ39" s="261" t="s">
        <v>635</v>
      </c>
    </row>
    <row r="40" spans="1:36" s="60" customFormat="1" ht="12.75" customHeight="1" x14ac:dyDescent="0.2">
      <c r="A40" s="623"/>
      <c r="B40" s="206" t="s">
        <v>2747</v>
      </c>
      <c r="C40" s="166">
        <v>300000</v>
      </c>
      <c r="D40" s="166">
        <v>400000</v>
      </c>
      <c r="E40" s="166" t="s">
        <v>635</v>
      </c>
      <c r="F40" s="261" t="s">
        <v>635</v>
      </c>
      <c r="G40" s="618"/>
      <c r="H40" s="206" t="s">
        <v>2775</v>
      </c>
      <c r="I40" s="166">
        <v>625000</v>
      </c>
      <c r="J40" s="166" t="s">
        <v>635</v>
      </c>
      <c r="K40" s="166" t="s">
        <v>635</v>
      </c>
      <c r="L40" s="261" t="s">
        <v>635</v>
      </c>
      <c r="M40" s="618"/>
      <c r="N40" s="206" t="s">
        <v>3368</v>
      </c>
      <c r="O40" s="166">
        <v>907725</v>
      </c>
      <c r="P40" s="166" t="s">
        <v>635</v>
      </c>
      <c r="Q40" s="166" t="s">
        <v>635</v>
      </c>
      <c r="R40" s="261" t="s">
        <v>635</v>
      </c>
      <c r="S40" s="618"/>
      <c r="T40" s="206" t="s">
        <v>2838</v>
      </c>
      <c r="U40" s="166">
        <v>365000</v>
      </c>
      <c r="V40" s="166">
        <v>365000</v>
      </c>
      <c r="W40" s="166" t="s">
        <v>635</v>
      </c>
      <c r="X40" s="261" t="s">
        <v>635</v>
      </c>
      <c r="Y40" s="618"/>
      <c r="Z40" s="206" t="s">
        <v>2869</v>
      </c>
      <c r="AA40" s="166">
        <v>300000</v>
      </c>
      <c r="AB40" s="166">
        <v>400000</v>
      </c>
      <c r="AC40" s="166" t="s">
        <v>635</v>
      </c>
      <c r="AD40" s="261" t="s">
        <v>635</v>
      </c>
      <c r="AE40" s="618"/>
      <c r="AF40" s="206" t="s">
        <v>2898</v>
      </c>
      <c r="AG40" s="166">
        <v>2100000</v>
      </c>
      <c r="AH40" s="166">
        <v>2100000</v>
      </c>
      <c r="AI40" s="166" t="s">
        <v>635</v>
      </c>
      <c r="AJ40" s="261" t="s">
        <v>635</v>
      </c>
    </row>
    <row r="41" spans="1:36" s="60" customFormat="1" ht="12.75" customHeight="1" x14ac:dyDescent="0.2">
      <c r="A41" s="623"/>
      <c r="B41" s="206" t="s">
        <v>2749</v>
      </c>
      <c r="C41" s="166">
        <v>300000</v>
      </c>
      <c r="D41" s="166">
        <v>400000</v>
      </c>
      <c r="E41" s="166" t="s">
        <v>635</v>
      </c>
      <c r="F41" s="261" t="s">
        <v>635</v>
      </c>
      <c r="G41" s="618"/>
      <c r="H41" s="206" t="s">
        <v>2776</v>
      </c>
      <c r="I41" s="166">
        <v>300000</v>
      </c>
      <c r="J41" s="166">
        <v>400000</v>
      </c>
      <c r="K41" s="166" t="s">
        <v>635</v>
      </c>
      <c r="L41" s="261" t="s">
        <v>635</v>
      </c>
      <c r="M41" s="618"/>
      <c r="N41" s="206" t="s">
        <v>2811</v>
      </c>
      <c r="O41" s="166">
        <v>400000</v>
      </c>
      <c r="P41" s="166" t="s">
        <v>635</v>
      </c>
      <c r="Q41" s="166" t="s">
        <v>635</v>
      </c>
      <c r="R41" s="261" t="s">
        <v>635</v>
      </c>
      <c r="S41" s="618"/>
      <c r="T41" s="206" t="s">
        <v>2839</v>
      </c>
      <c r="U41" s="166">
        <v>1250000</v>
      </c>
      <c r="V41" s="166">
        <v>1250000</v>
      </c>
      <c r="W41" s="166" t="s">
        <v>635</v>
      </c>
      <c r="X41" s="261" t="s">
        <v>635</v>
      </c>
      <c r="Y41" s="618"/>
      <c r="Z41" s="206" t="s">
        <v>3952</v>
      </c>
      <c r="AA41" s="166">
        <v>200000</v>
      </c>
      <c r="AB41" s="166">
        <v>300000</v>
      </c>
      <c r="AC41" s="166">
        <v>400000</v>
      </c>
      <c r="AD41" s="261" t="s">
        <v>635</v>
      </c>
      <c r="AE41" s="618"/>
      <c r="AF41" s="206" t="s">
        <v>1509</v>
      </c>
      <c r="AG41" s="166">
        <v>100000</v>
      </c>
      <c r="AH41" s="166" t="s">
        <v>635</v>
      </c>
      <c r="AI41" s="166" t="s">
        <v>635</v>
      </c>
      <c r="AJ41" s="261" t="s">
        <v>635</v>
      </c>
    </row>
    <row r="42" spans="1:36" s="60" customFormat="1" ht="12.75" customHeight="1" x14ac:dyDescent="0.2">
      <c r="A42" s="623"/>
      <c r="B42" s="206" t="s">
        <v>3918</v>
      </c>
      <c r="C42" s="166">
        <v>100000</v>
      </c>
      <c r="D42" s="166" t="s">
        <v>635</v>
      </c>
      <c r="E42" s="166" t="s">
        <v>635</v>
      </c>
      <c r="F42" s="261" t="s">
        <v>635</v>
      </c>
      <c r="G42" s="618"/>
      <c r="H42" s="206" t="s">
        <v>2777</v>
      </c>
      <c r="I42" s="166">
        <v>100000</v>
      </c>
      <c r="J42" s="166" t="s">
        <v>635</v>
      </c>
      <c r="K42" s="166" t="s">
        <v>635</v>
      </c>
      <c r="L42" s="261" t="s">
        <v>635</v>
      </c>
      <c r="M42" s="618"/>
      <c r="N42" s="206" t="s">
        <v>2812</v>
      </c>
      <c r="O42" s="166">
        <v>200000</v>
      </c>
      <c r="P42" s="166">
        <v>300000</v>
      </c>
      <c r="Q42" s="166">
        <v>400000</v>
      </c>
      <c r="R42" s="261" t="s">
        <v>635</v>
      </c>
      <c r="S42" s="618"/>
      <c r="T42" s="206" t="s">
        <v>2840</v>
      </c>
      <c r="U42" s="166">
        <v>2400000</v>
      </c>
      <c r="V42" s="166">
        <v>2400000</v>
      </c>
      <c r="W42" s="166">
        <v>2400000</v>
      </c>
      <c r="X42" s="261" t="s">
        <v>635</v>
      </c>
      <c r="Y42" s="618"/>
      <c r="Z42" s="206" t="s">
        <v>2870</v>
      </c>
      <c r="AA42" s="166">
        <v>4850000</v>
      </c>
      <c r="AB42" s="166">
        <v>4850000</v>
      </c>
      <c r="AC42" s="166" t="s">
        <v>635</v>
      </c>
      <c r="AD42" s="261" t="s">
        <v>635</v>
      </c>
      <c r="AE42" s="618"/>
      <c r="AF42" s="206" t="s">
        <v>3382</v>
      </c>
      <c r="AG42" s="166">
        <v>262500</v>
      </c>
      <c r="AH42" s="166">
        <v>262500</v>
      </c>
      <c r="AI42" s="166" t="s">
        <v>635</v>
      </c>
      <c r="AJ42" s="261" t="s">
        <v>635</v>
      </c>
    </row>
    <row r="43" spans="1:36" s="60" customFormat="1" ht="12.75" customHeight="1" x14ac:dyDescent="0.2">
      <c r="A43" s="623"/>
      <c r="B43" s="206" t="s">
        <v>2750</v>
      </c>
      <c r="C43" s="166">
        <v>3150000</v>
      </c>
      <c r="D43" s="166">
        <v>3150000</v>
      </c>
      <c r="E43" s="166">
        <v>3150000</v>
      </c>
      <c r="F43" s="261" t="s">
        <v>635</v>
      </c>
      <c r="G43" s="618"/>
      <c r="H43" s="206" t="s">
        <v>3365</v>
      </c>
      <c r="I43" s="166">
        <v>747128</v>
      </c>
      <c r="J43" s="166" t="s">
        <v>635</v>
      </c>
      <c r="K43" s="166" t="s">
        <v>635</v>
      </c>
      <c r="L43" s="261" t="s">
        <v>635</v>
      </c>
      <c r="M43" s="618"/>
      <c r="N43" s="426" t="s">
        <v>4215</v>
      </c>
      <c r="O43" s="166">
        <v>200000</v>
      </c>
      <c r="P43" s="166"/>
      <c r="Q43" s="261"/>
      <c r="R43" s="261"/>
      <c r="S43" s="618"/>
      <c r="T43" s="206" t="s">
        <v>2841</v>
      </c>
      <c r="U43" s="166">
        <v>600000</v>
      </c>
      <c r="V43" s="166" t="s">
        <v>635</v>
      </c>
      <c r="W43" s="166" t="s">
        <v>635</v>
      </c>
      <c r="X43" s="261" t="s">
        <v>635</v>
      </c>
      <c r="Y43" s="618"/>
      <c r="Z43" s="206" t="s">
        <v>2871</v>
      </c>
      <c r="AA43" s="166">
        <v>2800000</v>
      </c>
      <c r="AB43" s="166">
        <v>2800000</v>
      </c>
      <c r="AC43" s="166" t="s">
        <v>635</v>
      </c>
      <c r="AD43" s="261" t="s">
        <v>635</v>
      </c>
      <c r="AE43" s="618"/>
      <c r="AF43" s="206" t="s">
        <v>2899</v>
      </c>
      <c r="AG43" s="166">
        <v>647000</v>
      </c>
      <c r="AH43" s="166">
        <v>647000</v>
      </c>
      <c r="AI43" s="166" t="s">
        <v>635</v>
      </c>
      <c r="AJ43" s="261" t="s">
        <v>635</v>
      </c>
    </row>
    <row r="44" spans="1:36" s="60" customFormat="1" ht="12.75" customHeight="1" x14ac:dyDescent="0.2">
      <c r="A44" s="623"/>
      <c r="B44" s="206" t="s">
        <v>3355</v>
      </c>
      <c r="C44" s="166">
        <v>1092000</v>
      </c>
      <c r="D44" s="166">
        <v>1092000</v>
      </c>
      <c r="E44" s="166" t="s">
        <v>635</v>
      </c>
      <c r="F44" s="261" t="s">
        <v>635</v>
      </c>
      <c r="G44" s="618"/>
      <c r="H44" s="206" t="s">
        <v>2778</v>
      </c>
      <c r="I44" s="166">
        <v>200000</v>
      </c>
      <c r="J44" s="166">
        <v>300000</v>
      </c>
      <c r="K44" s="166">
        <v>400000</v>
      </c>
      <c r="L44" s="261" t="s">
        <v>635</v>
      </c>
      <c r="M44" s="618"/>
      <c r="N44" s="206" t="s">
        <v>2406</v>
      </c>
      <c r="O44" s="166">
        <v>865000</v>
      </c>
      <c r="P44" s="166" t="s">
        <v>635</v>
      </c>
      <c r="Q44" s="166" t="s">
        <v>635</v>
      </c>
      <c r="R44" s="261" t="s">
        <v>635</v>
      </c>
      <c r="S44" s="618"/>
      <c r="T44" s="206" t="s">
        <v>2842</v>
      </c>
      <c r="U44" s="166">
        <v>2394000</v>
      </c>
      <c r="V44" s="166" t="s">
        <v>635</v>
      </c>
      <c r="W44" s="166" t="s">
        <v>635</v>
      </c>
      <c r="X44" s="261" t="s">
        <v>635</v>
      </c>
      <c r="Y44" s="618"/>
      <c r="Z44" s="206" t="s">
        <v>3954</v>
      </c>
      <c r="AA44" s="166">
        <v>100000</v>
      </c>
      <c r="AB44" s="166" t="s">
        <v>635</v>
      </c>
      <c r="AC44" s="166" t="s">
        <v>635</v>
      </c>
      <c r="AD44" s="261" t="s">
        <v>635</v>
      </c>
      <c r="AE44" s="618"/>
      <c r="AF44" s="206" t="s">
        <v>3383</v>
      </c>
      <c r="AG44" s="166">
        <v>746053</v>
      </c>
      <c r="AH44" s="166">
        <v>746053</v>
      </c>
      <c r="AI44" s="166" t="s">
        <v>635</v>
      </c>
      <c r="AJ44" s="261" t="s">
        <v>635</v>
      </c>
    </row>
    <row r="45" spans="1:36" s="60" customFormat="1" ht="12.75" customHeight="1" x14ac:dyDescent="0.2">
      <c r="A45" s="623"/>
      <c r="B45" s="206" t="s">
        <v>1627</v>
      </c>
      <c r="C45" s="166">
        <v>100000</v>
      </c>
      <c r="D45" s="166" t="s">
        <v>635</v>
      </c>
      <c r="E45" s="166" t="s">
        <v>635</v>
      </c>
      <c r="F45" s="261" t="s">
        <v>635</v>
      </c>
      <c r="G45" s="618"/>
      <c r="H45" s="131" t="s">
        <v>2814</v>
      </c>
      <c r="I45" s="59">
        <v>1710000</v>
      </c>
      <c r="J45" s="59" t="s">
        <v>635</v>
      </c>
      <c r="K45" s="59" t="s">
        <v>635</v>
      </c>
      <c r="L45" s="59" t="s">
        <v>635</v>
      </c>
      <c r="M45" s="618"/>
      <c r="N45" s="426" t="s">
        <v>4207</v>
      </c>
      <c r="O45" s="166">
        <v>200000</v>
      </c>
      <c r="P45" s="166"/>
      <c r="Q45" s="261"/>
      <c r="R45" s="261"/>
      <c r="S45" s="618"/>
      <c r="T45" s="206" t="s">
        <v>3375</v>
      </c>
      <c r="U45" s="166">
        <v>488250</v>
      </c>
      <c r="V45" s="166">
        <v>488250</v>
      </c>
      <c r="W45" s="166" t="s">
        <v>635</v>
      </c>
      <c r="X45" s="261" t="s">
        <v>635</v>
      </c>
      <c r="Y45" s="618"/>
      <c r="Z45" s="206" t="s">
        <v>2872</v>
      </c>
      <c r="AA45" s="166">
        <v>300000</v>
      </c>
      <c r="AB45" s="166">
        <v>400000</v>
      </c>
      <c r="AC45" s="166" t="s">
        <v>635</v>
      </c>
      <c r="AD45" s="261" t="s">
        <v>635</v>
      </c>
      <c r="AE45" s="618"/>
      <c r="AF45" s="206" t="s">
        <v>2900</v>
      </c>
      <c r="AG45" s="166">
        <v>200000</v>
      </c>
      <c r="AH45" s="166">
        <v>300000</v>
      </c>
      <c r="AI45" s="166">
        <v>400000</v>
      </c>
      <c r="AJ45" s="261" t="s">
        <v>635</v>
      </c>
    </row>
    <row r="46" spans="1:36" s="60" customFormat="1" ht="12.75" customHeight="1" x14ac:dyDescent="0.2">
      <c r="A46" s="623"/>
      <c r="B46" s="206" t="s">
        <v>2753</v>
      </c>
      <c r="C46" s="166">
        <v>300000</v>
      </c>
      <c r="D46" s="166">
        <v>400000</v>
      </c>
      <c r="E46" s="166" t="s">
        <v>635</v>
      </c>
      <c r="F46" s="261" t="s">
        <v>635</v>
      </c>
      <c r="G46" s="618"/>
      <c r="H46" s="206" t="s">
        <v>2779</v>
      </c>
      <c r="I46" s="166">
        <v>3725000</v>
      </c>
      <c r="J46" s="166">
        <v>3725000</v>
      </c>
      <c r="K46" s="166" t="s">
        <v>635</v>
      </c>
      <c r="L46" s="261" t="s">
        <v>635</v>
      </c>
      <c r="M46" s="618"/>
      <c r="N46" s="206" t="s">
        <v>4089</v>
      </c>
      <c r="O46" s="166">
        <v>200000</v>
      </c>
      <c r="P46" s="166" t="s">
        <v>635</v>
      </c>
      <c r="Q46" s="261" t="s">
        <v>635</v>
      </c>
      <c r="R46" s="261" t="s">
        <v>635</v>
      </c>
      <c r="S46" s="618"/>
      <c r="T46" s="206" t="s">
        <v>2843</v>
      </c>
      <c r="U46" s="166">
        <v>100000</v>
      </c>
      <c r="V46" s="166" t="s">
        <v>635</v>
      </c>
      <c r="W46" s="166" t="s">
        <v>635</v>
      </c>
      <c r="X46" s="261" t="s">
        <v>635</v>
      </c>
      <c r="Y46" s="618"/>
      <c r="Z46" s="206" t="s">
        <v>4105</v>
      </c>
      <c r="AA46" s="166">
        <v>200000</v>
      </c>
      <c r="AB46" s="166"/>
      <c r="AC46" s="166"/>
      <c r="AD46" s="261"/>
      <c r="AE46" s="618"/>
      <c r="AF46" s="206" t="s">
        <v>3384</v>
      </c>
      <c r="AG46" s="166">
        <v>200000</v>
      </c>
      <c r="AH46" s="166" t="s">
        <v>635</v>
      </c>
      <c r="AI46" s="166" t="s">
        <v>635</v>
      </c>
      <c r="AJ46" s="261" t="s">
        <v>635</v>
      </c>
    </row>
    <row r="47" spans="1:36" s="60" customFormat="1" ht="12.75" customHeight="1" x14ac:dyDescent="0.2">
      <c r="A47" s="623"/>
      <c r="B47" s="231" t="s">
        <v>2754</v>
      </c>
      <c r="C47" s="166">
        <v>400000</v>
      </c>
      <c r="D47" s="166" t="s">
        <v>635</v>
      </c>
      <c r="E47" s="166" t="s">
        <v>635</v>
      </c>
      <c r="F47" s="261" t="s">
        <v>635</v>
      </c>
      <c r="G47" s="618"/>
      <c r="H47" s="206" t="s">
        <v>2780</v>
      </c>
      <c r="I47" s="166">
        <v>300000</v>
      </c>
      <c r="J47" s="166">
        <v>400000</v>
      </c>
      <c r="K47" s="166" t="s">
        <v>635</v>
      </c>
      <c r="L47" s="261" t="s">
        <v>635</v>
      </c>
      <c r="M47" s="618"/>
      <c r="N47" s="148" t="s">
        <v>2815</v>
      </c>
      <c r="O47" s="59">
        <v>1235000</v>
      </c>
      <c r="P47" s="59" t="s">
        <v>635</v>
      </c>
      <c r="Q47" s="59" t="s">
        <v>635</v>
      </c>
      <c r="R47" s="59" t="s">
        <v>635</v>
      </c>
      <c r="S47" s="618"/>
      <c r="T47" s="134" t="s">
        <v>2844</v>
      </c>
      <c r="U47" s="230">
        <v>300000</v>
      </c>
      <c r="V47" s="230">
        <v>400000</v>
      </c>
      <c r="W47" s="230" t="s">
        <v>635</v>
      </c>
      <c r="X47" s="230" t="s">
        <v>635</v>
      </c>
      <c r="Y47" s="619"/>
      <c r="Z47" s="206" t="s">
        <v>2873</v>
      </c>
      <c r="AA47" s="166">
        <v>200000</v>
      </c>
      <c r="AB47" s="166">
        <v>300000</v>
      </c>
      <c r="AC47" s="166">
        <v>400000</v>
      </c>
      <c r="AD47" s="261" t="s">
        <v>635</v>
      </c>
      <c r="AE47" s="618"/>
      <c r="AF47" s="206" t="s">
        <v>2131</v>
      </c>
      <c r="AG47" s="230">
        <v>100000</v>
      </c>
      <c r="AH47" s="230" t="s">
        <v>635</v>
      </c>
      <c r="AI47" s="230" t="s">
        <v>635</v>
      </c>
      <c r="AJ47" s="230" t="s">
        <v>635</v>
      </c>
    </row>
    <row r="48" spans="1:36" s="60" customFormat="1" ht="12.75" customHeight="1" x14ac:dyDescent="0.2">
      <c r="A48" s="623"/>
      <c r="B48" s="134" t="s">
        <v>3919</v>
      </c>
      <c r="C48" s="166">
        <v>100000</v>
      </c>
      <c r="D48" s="166" t="s">
        <v>635</v>
      </c>
      <c r="E48" s="166" t="s">
        <v>635</v>
      </c>
      <c r="F48" s="261" t="s">
        <v>635</v>
      </c>
      <c r="G48" s="618"/>
      <c r="H48" s="206" t="s">
        <v>3366</v>
      </c>
      <c r="I48" s="166">
        <v>1102500</v>
      </c>
      <c r="J48" s="166">
        <v>1102500</v>
      </c>
      <c r="K48" s="166" t="s">
        <v>635</v>
      </c>
      <c r="L48" s="261" t="s">
        <v>635</v>
      </c>
      <c r="M48" s="618"/>
      <c r="N48" s="206" t="s">
        <v>2816</v>
      </c>
      <c r="O48" s="59">
        <v>250000</v>
      </c>
      <c r="P48" s="59" t="s">
        <v>635</v>
      </c>
      <c r="Q48" s="59" t="s">
        <v>635</v>
      </c>
      <c r="R48" s="59" t="s">
        <v>635</v>
      </c>
      <c r="S48" s="618"/>
      <c r="T48" s="206" t="s">
        <v>2845</v>
      </c>
      <c r="U48" s="166">
        <v>400000</v>
      </c>
      <c r="V48" s="166" t="s">
        <v>635</v>
      </c>
      <c r="W48" s="166" t="s">
        <v>635</v>
      </c>
      <c r="X48" s="261" t="s">
        <v>635</v>
      </c>
      <c r="Y48" s="617" t="s">
        <v>572</v>
      </c>
      <c r="Z48" s="206" t="s">
        <v>2874</v>
      </c>
      <c r="AA48" s="166">
        <v>2800000</v>
      </c>
      <c r="AB48" s="166">
        <v>2800000</v>
      </c>
      <c r="AC48" s="166">
        <v>2800000</v>
      </c>
      <c r="AD48" s="261" t="s">
        <v>635</v>
      </c>
      <c r="AE48" s="618"/>
      <c r="AF48" s="134" t="s">
        <v>2901</v>
      </c>
      <c r="AG48" s="230">
        <v>100000</v>
      </c>
      <c r="AH48" s="230" t="s">
        <v>635</v>
      </c>
      <c r="AI48" s="230" t="s">
        <v>635</v>
      </c>
      <c r="AJ48" s="230" t="s">
        <v>635</v>
      </c>
    </row>
    <row r="49" spans="1:36" s="60" customFormat="1" ht="12.75" customHeight="1" x14ac:dyDescent="0.2">
      <c r="A49" s="623"/>
      <c r="B49" s="231" t="s">
        <v>3356</v>
      </c>
      <c r="C49" s="59">
        <v>1396500</v>
      </c>
      <c r="D49" s="59" t="s">
        <v>635</v>
      </c>
      <c r="E49" s="59" t="s">
        <v>635</v>
      </c>
      <c r="F49" s="59" t="s">
        <v>635</v>
      </c>
      <c r="G49" s="618"/>
      <c r="H49" s="206" t="s">
        <v>2782</v>
      </c>
      <c r="I49" s="166">
        <v>350000</v>
      </c>
      <c r="J49" s="166">
        <v>350000</v>
      </c>
      <c r="K49" s="166" t="s">
        <v>635</v>
      </c>
      <c r="L49" s="261" t="s">
        <v>635</v>
      </c>
      <c r="M49" s="618"/>
      <c r="N49" s="134" t="s">
        <v>2817</v>
      </c>
      <c r="O49" s="59">
        <v>300000</v>
      </c>
      <c r="P49" s="59">
        <v>400000</v>
      </c>
      <c r="Q49" s="59" t="s">
        <v>635</v>
      </c>
      <c r="R49" s="59" t="s">
        <v>635</v>
      </c>
      <c r="S49" s="618"/>
      <c r="T49" s="206" t="s">
        <v>2846</v>
      </c>
      <c r="U49" s="166">
        <v>300000</v>
      </c>
      <c r="V49" s="166">
        <v>400000</v>
      </c>
      <c r="W49" s="166" t="s">
        <v>635</v>
      </c>
      <c r="X49" s="261" t="s">
        <v>635</v>
      </c>
      <c r="Y49" s="618"/>
      <c r="Z49" s="206" t="s">
        <v>2875</v>
      </c>
      <c r="AA49" s="166">
        <v>840000</v>
      </c>
      <c r="AB49" s="166" t="s">
        <v>635</v>
      </c>
      <c r="AC49" s="166" t="s">
        <v>635</v>
      </c>
      <c r="AD49" s="261" t="s">
        <v>635</v>
      </c>
      <c r="AE49" s="618"/>
      <c r="AF49" s="443" t="s">
        <v>2919</v>
      </c>
      <c r="AG49" s="230">
        <v>2800000</v>
      </c>
      <c r="AH49" s="230">
        <v>2800000</v>
      </c>
      <c r="AI49" s="230">
        <v>2800000</v>
      </c>
      <c r="AJ49" s="230">
        <v>2800000</v>
      </c>
    </row>
    <row r="50" spans="1:36" s="60" customFormat="1" ht="12.75" customHeight="1" x14ac:dyDescent="0.2">
      <c r="A50" s="623"/>
      <c r="B50" s="443" t="s">
        <v>3920</v>
      </c>
      <c r="C50" s="59">
        <v>100000</v>
      </c>
      <c r="D50" s="59" t="s">
        <v>635</v>
      </c>
      <c r="E50" s="59" t="s">
        <v>635</v>
      </c>
      <c r="F50" s="59" t="s">
        <v>635</v>
      </c>
      <c r="G50" s="618"/>
      <c r="H50" s="206" t="s">
        <v>2783</v>
      </c>
      <c r="I50" s="166">
        <v>300000</v>
      </c>
      <c r="J50" s="166">
        <v>400000</v>
      </c>
      <c r="K50" s="166" t="s">
        <v>635</v>
      </c>
      <c r="L50" s="261" t="s">
        <v>635</v>
      </c>
      <c r="M50" s="618"/>
      <c r="N50" s="206" t="s">
        <v>2781</v>
      </c>
      <c r="O50" s="166">
        <v>1350000</v>
      </c>
      <c r="P50" s="166" t="s">
        <v>635</v>
      </c>
      <c r="Q50" s="166" t="s">
        <v>635</v>
      </c>
      <c r="R50" s="261" t="s">
        <v>635</v>
      </c>
      <c r="S50" s="618"/>
      <c r="T50" s="134" t="s">
        <v>2847</v>
      </c>
      <c r="U50" s="230">
        <v>6550000</v>
      </c>
      <c r="V50" s="230">
        <v>6550000</v>
      </c>
      <c r="W50" s="230">
        <v>6550000</v>
      </c>
      <c r="X50" s="230" t="s">
        <v>635</v>
      </c>
      <c r="Y50" s="618"/>
      <c r="Z50" s="206" t="s">
        <v>2876</v>
      </c>
      <c r="AA50" s="166">
        <v>2800000</v>
      </c>
      <c r="AB50" s="166" t="s">
        <v>635</v>
      </c>
      <c r="AC50" s="166" t="s">
        <v>635</v>
      </c>
      <c r="AD50" s="261" t="s">
        <v>635</v>
      </c>
      <c r="AE50" s="618"/>
      <c r="AF50" s="443" t="s">
        <v>3385</v>
      </c>
      <c r="AG50" s="230">
        <v>3675000</v>
      </c>
      <c r="AH50" s="230">
        <v>3675000</v>
      </c>
      <c r="AI50" s="230">
        <v>3675000</v>
      </c>
      <c r="AJ50" s="230">
        <v>3675000</v>
      </c>
    </row>
    <row r="51" spans="1:36" s="60" customFormat="1" ht="12.75" customHeight="1" x14ac:dyDescent="0.2">
      <c r="A51" s="624"/>
      <c r="B51" s="443" t="s">
        <v>3357</v>
      </c>
      <c r="C51" s="59">
        <v>2250000</v>
      </c>
      <c r="D51" s="59">
        <v>2250000</v>
      </c>
      <c r="E51" s="59" t="s">
        <v>635</v>
      </c>
      <c r="F51" s="59" t="s">
        <v>635</v>
      </c>
      <c r="G51" s="619"/>
      <c r="H51" s="206" t="s">
        <v>2784</v>
      </c>
      <c r="I51" s="166">
        <v>5500000</v>
      </c>
      <c r="J51" s="166">
        <v>5500000</v>
      </c>
      <c r="K51" s="166">
        <v>5500000</v>
      </c>
      <c r="L51" s="261">
        <v>5500000</v>
      </c>
      <c r="M51" s="619"/>
      <c r="N51" s="146" t="s">
        <v>2818</v>
      </c>
      <c r="O51" s="59">
        <v>300000</v>
      </c>
      <c r="P51" s="59">
        <v>400000</v>
      </c>
      <c r="Q51" s="59" t="s">
        <v>635</v>
      </c>
      <c r="R51" s="59" t="s">
        <v>635</v>
      </c>
      <c r="S51" s="619"/>
      <c r="T51" s="134" t="s">
        <v>2848</v>
      </c>
      <c r="U51" s="230">
        <v>1800000</v>
      </c>
      <c r="V51" s="230" t="s">
        <v>635</v>
      </c>
      <c r="W51" s="230" t="s">
        <v>635</v>
      </c>
      <c r="X51" s="230" t="s">
        <v>635</v>
      </c>
      <c r="Y51" s="618"/>
      <c r="Z51" s="206" t="s">
        <v>2877</v>
      </c>
      <c r="AA51" s="166">
        <v>1968751</v>
      </c>
      <c r="AB51" s="166" t="s">
        <v>635</v>
      </c>
      <c r="AC51" s="166" t="s">
        <v>635</v>
      </c>
      <c r="AD51" s="261" t="s">
        <v>635</v>
      </c>
      <c r="AE51" s="619"/>
      <c r="AF51" s="443" t="s">
        <v>2902</v>
      </c>
      <c r="AG51" s="230">
        <v>6174000</v>
      </c>
      <c r="AH51" s="230">
        <v>6174000</v>
      </c>
      <c r="AI51" s="230" t="s">
        <v>635</v>
      </c>
      <c r="AJ51" s="230" t="s">
        <v>635</v>
      </c>
    </row>
    <row r="52" spans="1:36" s="60" customFormat="1" ht="12.75" customHeight="1" x14ac:dyDescent="0.2">
      <c r="A52" s="617" t="s">
        <v>572</v>
      </c>
      <c r="B52" s="528" t="s">
        <v>3921</v>
      </c>
      <c r="C52" s="59" t="s">
        <v>635</v>
      </c>
      <c r="D52" s="59" t="s">
        <v>635</v>
      </c>
      <c r="E52" s="59" t="s">
        <v>635</v>
      </c>
      <c r="F52" s="59" t="s">
        <v>635</v>
      </c>
      <c r="G52" s="617" t="s">
        <v>572</v>
      </c>
      <c r="H52" s="206" t="s">
        <v>3931</v>
      </c>
      <c r="I52" s="166" t="s">
        <v>635</v>
      </c>
      <c r="J52" s="166" t="s">
        <v>635</v>
      </c>
      <c r="K52" s="166" t="s">
        <v>635</v>
      </c>
      <c r="L52" s="261" t="s">
        <v>635</v>
      </c>
      <c r="M52" s="617" t="s">
        <v>572</v>
      </c>
      <c r="N52" s="131" t="s">
        <v>831</v>
      </c>
      <c r="O52" s="59" t="s">
        <v>635</v>
      </c>
      <c r="P52" s="59" t="s">
        <v>635</v>
      </c>
      <c r="Q52" s="59" t="s">
        <v>635</v>
      </c>
      <c r="R52" s="59" t="s">
        <v>635</v>
      </c>
      <c r="S52" s="626" t="s">
        <v>572</v>
      </c>
      <c r="T52" s="134" t="s">
        <v>2125</v>
      </c>
      <c r="U52" s="230" t="s">
        <v>635</v>
      </c>
      <c r="V52" s="230" t="s">
        <v>635</v>
      </c>
      <c r="W52" s="230" t="s">
        <v>635</v>
      </c>
      <c r="X52" s="230" t="s">
        <v>635</v>
      </c>
      <c r="Y52" s="618"/>
      <c r="Z52" s="206" t="s">
        <v>2127</v>
      </c>
      <c r="AA52" s="166" t="s">
        <v>635</v>
      </c>
      <c r="AB52" s="166" t="s">
        <v>635</v>
      </c>
      <c r="AC52" s="166" t="s">
        <v>635</v>
      </c>
      <c r="AD52" s="261" t="s">
        <v>635</v>
      </c>
      <c r="AE52" s="617" t="s">
        <v>572</v>
      </c>
      <c r="AF52" s="443" t="s">
        <v>2057</v>
      </c>
      <c r="AG52" s="230" t="s">
        <v>635</v>
      </c>
      <c r="AH52" s="230" t="s">
        <v>635</v>
      </c>
      <c r="AI52" s="230" t="s">
        <v>635</v>
      </c>
      <c r="AJ52" s="230" t="s">
        <v>635</v>
      </c>
    </row>
    <row r="53" spans="1:36" s="60" customFormat="1" ht="12.75" customHeight="1" x14ac:dyDescent="0.2">
      <c r="A53" s="618"/>
      <c r="B53" s="528" t="s">
        <v>3922</v>
      </c>
      <c r="C53" s="59" t="s">
        <v>635</v>
      </c>
      <c r="D53" s="59" t="s">
        <v>635</v>
      </c>
      <c r="E53" s="59" t="s">
        <v>635</v>
      </c>
      <c r="F53" s="59" t="s">
        <v>635</v>
      </c>
      <c r="G53" s="618"/>
      <c r="H53" s="206" t="s">
        <v>2115</v>
      </c>
      <c r="I53" s="166" t="s">
        <v>635</v>
      </c>
      <c r="J53" s="166" t="s">
        <v>635</v>
      </c>
      <c r="K53" s="166" t="s">
        <v>635</v>
      </c>
      <c r="L53" s="261" t="s">
        <v>635</v>
      </c>
      <c r="M53" s="618"/>
      <c r="N53" s="206" t="s">
        <v>2119</v>
      </c>
      <c r="O53" s="59" t="s">
        <v>635</v>
      </c>
      <c r="P53" s="59" t="s">
        <v>635</v>
      </c>
      <c r="Q53" s="59" t="s">
        <v>635</v>
      </c>
      <c r="R53" s="59" t="s">
        <v>635</v>
      </c>
      <c r="S53" s="618"/>
      <c r="T53" s="341" t="s">
        <v>3943</v>
      </c>
      <c r="U53" s="230" t="s">
        <v>635</v>
      </c>
      <c r="V53" s="230" t="s">
        <v>635</v>
      </c>
      <c r="W53" s="230" t="s">
        <v>635</v>
      </c>
      <c r="X53" s="230" t="s">
        <v>635</v>
      </c>
      <c r="Y53" s="618"/>
      <c r="Z53" s="206" t="s">
        <v>2129</v>
      </c>
      <c r="AA53" s="166" t="s">
        <v>635</v>
      </c>
      <c r="AB53" s="166" t="s">
        <v>635</v>
      </c>
      <c r="AC53" s="166" t="s">
        <v>635</v>
      </c>
      <c r="AD53" s="261" t="s">
        <v>635</v>
      </c>
      <c r="AE53" s="618"/>
      <c r="AF53" s="443" t="s">
        <v>2132</v>
      </c>
      <c r="AG53" s="230" t="s">
        <v>635</v>
      </c>
      <c r="AH53" s="230" t="s">
        <v>635</v>
      </c>
      <c r="AI53" s="230" t="s">
        <v>635</v>
      </c>
      <c r="AJ53" s="230" t="s">
        <v>635</v>
      </c>
    </row>
    <row r="54" spans="1:36" s="60" customFormat="1" ht="12.75" customHeight="1" x14ac:dyDescent="0.2">
      <c r="A54" s="618"/>
      <c r="B54" s="528" t="s">
        <v>2112</v>
      </c>
      <c r="C54" s="59" t="s">
        <v>635</v>
      </c>
      <c r="D54" s="59" t="s">
        <v>635</v>
      </c>
      <c r="E54" s="59" t="s">
        <v>635</v>
      </c>
      <c r="F54" s="59" t="s">
        <v>635</v>
      </c>
      <c r="G54" s="618"/>
      <c r="H54" s="206" t="s">
        <v>2116</v>
      </c>
      <c r="I54" s="166" t="s">
        <v>635</v>
      </c>
      <c r="J54" s="166" t="s">
        <v>635</v>
      </c>
      <c r="K54" s="166" t="s">
        <v>635</v>
      </c>
      <c r="L54" s="261" t="s">
        <v>635</v>
      </c>
      <c r="M54" s="618"/>
      <c r="N54" s="134" t="s">
        <v>2120</v>
      </c>
      <c r="O54" s="59" t="s">
        <v>635</v>
      </c>
      <c r="P54" s="59" t="s">
        <v>635</v>
      </c>
      <c r="Q54" s="59" t="s">
        <v>635</v>
      </c>
      <c r="R54" s="59" t="s">
        <v>635</v>
      </c>
      <c r="S54" s="618"/>
      <c r="T54" s="341" t="s">
        <v>3944</v>
      </c>
      <c r="U54" s="59" t="s">
        <v>635</v>
      </c>
      <c r="V54" s="59" t="s">
        <v>635</v>
      </c>
      <c r="W54" s="59" t="s">
        <v>635</v>
      </c>
      <c r="X54" s="59" t="s">
        <v>635</v>
      </c>
      <c r="Y54" s="618"/>
      <c r="Z54" s="206" t="s">
        <v>3956</v>
      </c>
      <c r="AA54" s="166" t="s">
        <v>635</v>
      </c>
      <c r="AB54" s="166" t="s">
        <v>635</v>
      </c>
      <c r="AC54" s="166" t="s">
        <v>635</v>
      </c>
      <c r="AD54" s="261" t="s">
        <v>635</v>
      </c>
      <c r="AE54" s="618"/>
      <c r="AF54" s="443" t="s">
        <v>1251</v>
      </c>
      <c r="AG54" s="59" t="s">
        <v>635</v>
      </c>
      <c r="AH54" s="59" t="s">
        <v>635</v>
      </c>
      <c r="AI54" s="59" t="s">
        <v>635</v>
      </c>
      <c r="AJ54" s="59" t="s">
        <v>635</v>
      </c>
    </row>
    <row r="55" spans="1:36" s="60" customFormat="1" ht="12.75" customHeight="1" x14ac:dyDescent="0.2">
      <c r="A55" s="618"/>
      <c r="B55" s="528" t="s">
        <v>3924</v>
      </c>
      <c r="C55" s="59" t="s">
        <v>635</v>
      </c>
      <c r="D55" s="59" t="s">
        <v>635</v>
      </c>
      <c r="E55" s="59" t="s">
        <v>635</v>
      </c>
      <c r="F55" s="59" t="s">
        <v>635</v>
      </c>
      <c r="G55" s="618"/>
      <c r="H55" s="206" t="s">
        <v>3932</v>
      </c>
      <c r="I55" s="166" t="s">
        <v>635</v>
      </c>
      <c r="J55" s="166" t="s">
        <v>635</v>
      </c>
      <c r="K55" s="166" t="s">
        <v>635</v>
      </c>
      <c r="L55" s="261" t="s">
        <v>635</v>
      </c>
      <c r="M55" s="618"/>
      <c r="N55" s="131" t="s">
        <v>2109</v>
      </c>
      <c r="O55" s="59" t="s">
        <v>635</v>
      </c>
      <c r="P55" s="59" t="s">
        <v>635</v>
      </c>
      <c r="Q55" s="59" t="s">
        <v>635</v>
      </c>
      <c r="R55" s="59" t="s">
        <v>635</v>
      </c>
      <c r="S55" s="618"/>
      <c r="T55" s="341" t="s">
        <v>2126</v>
      </c>
      <c r="U55" s="59" t="s">
        <v>635</v>
      </c>
      <c r="V55" s="59" t="s">
        <v>635</v>
      </c>
      <c r="W55" s="59" t="s">
        <v>635</v>
      </c>
      <c r="X55" s="59" t="s">
        <v>635</v>
      </c>
      <c r="Y55" s="618"/>
      <c r="Z55" s="206" t="s">
        <v>2130</v>
      </c>
      <c r="AA55" s="166" t="s">
        <v>635</v>
      </c>
      <c r="AB55" s="166" t="s">
        <v>635</v>
      </c>
      <c r="AC55" s="166" t="s">
        <v>635</v>
      </c>
      <c r="AD55" s="261" t="s">
        <v>635</v>
      </c>
      <c r="AE55" s="618"/>
      <c r="AF55" s="443" t="s">
        <v>3966</v>
      </c>
      <c r="AG55" s="59" t="s">
        <v>635</v>
      </c>
      <c r="AH55" s="59" t="s">
        <v>635</v>
      </c>
      <c r="AI55" s="59" t="s">
        <v>635</v>
      </c>
      <c r="AJ55" s="59" t="s">
        <v>635</v>
      </c>
    </row>
    <row r="56" spans="1:36" s="60" customFormat="1" ht="12.75" customHeight="1" x14ac:dyDescent="0.2">
      <c r="A56" s="618"/>
      <c r="B56" s="528" t="s">
        <v>2113</v>
      </c>
      <c r="C56" s="59" t="s">
        <v>635</v>
      </c>
      <c r="D56" s="59" t="s">
        <v>635</v>
      </c>
      <c r="E56" s="59" t="s">
        <v>635</v>
      </c>
      <c r="F56" s="59" t="s">
        <v>635</v>
      </c>
      <c r="G56" s="618"/>
      <c r="H56" s="206" t="s">
        <v>1661</v>
      </c>
      <c r="I56" s="166" t="s">
        <v>635</v>
      </c>
      <c r="J56" s="166" t="s">
        <v>635</v>
      </c>
      <c r="K56" s="166" t="s">
        <v>635</v>
      </c>
      <c r="L56" s="261" t="s">
        <v>635</v>
      </c>
      <c r="M56" s="618"/>
      <c r="N56" s="531" t="s">
        <v>1242</v>
      </c>
      <c r="O56" s="442" t="s">
        <v>635</v>
      </c>
      <c r="P56" s="442" t="s">
        <v>635</v>
      </c>
      <c r="Q56" s="442" t="s">
        <v>635</v>
      </c>
      <c r="R56" s="442" t="s">
        <v>635</v>
      </c>
      <c r="S56" s="618"/>
      <c r="T56" s="341" t="s">
        <v>832</v>
      </c>
      <c r="U56" s="59" t="s">
        <v>635</v>
      </c>
      <c r="V56" s="59" t="s">
        <v>635</v>
      </c>
      <c r="W56" s="59" t="s">
        <v>635</v>
      </c>
      <c r="X56" s="59" t="s">
        <v>635</v>
      </c>
      <c r="Y56" s="618"/>
      <c r="Z56" s="134" t="s">
        <v>3957</v>
      </c>
      <c r="AA56" s="230" t="s">
        <v>635</v>
      </c>
      <c r="AB56" s="230" t="s">
        <v>635</v>
      </c>
      <c r="AC56" s="230" t="s">
        <v>635</v>
      </c>
      <c r="AD56" s="230" t="s">
        <v>635</v>
      </c>
      <c r="AE56" s="618"/>
      <c r="AF56" s="134" t="s">
        <v>3967</v>
      </c>
      <c r="AG56" s="59" t="s">
        <v>635</v>
      </c>
      <c r="AH56" s="59" t="s">
        <v>635</v>
      </c>
      <c r="AI56" s="59" t="s">
        <v>635</v>
      </c>
      <c r="AJ56" s="59" t="s">
        <v>635</v>
      </c>
    </row>
    <row r="57" spans="1:36" s="60" customFormat="1" ht="12.75" customHeight="1" x14ac:dyDescent="0.2">
      <c r="A57" s="618"/>
      <c r="B57" s="528" t="s">
        <v>3926</v>
      </c>
      <c r="C57" s="527" t="s">
        <v>635</v>
      </c>
      <c r="D57" s="527" t="s">
        <v>635</v>
      </c>
      <c r="E57" s="527" t="s">
        <v>635</v>
      </c>
      <c r="F57" s="527" t="s">
        <v>635</v>
      </c>
      <c r="G57" s="618"/>
      <c r="H57" s="206" t="s">
        <v>3933</v>
      </c>
      <c r="I57" s="166" t="s">
        <v>635</v>
      </c>
      <c r="J57" s="166" t="s">
        <v>635</v>
      </c>
      <c r="K57" s="166" t="s">
        <v>635</v>
      </c>
      <c r="L57" s="261" t="s">
        <v>635</v>
      </c>
      <c r="M57" s="618"/>
      <c r="N57" s="148" t="s">
        <v>1660</v>
      </c>
      <c r="O57" s="443" t="s">
        <v>635</v>
      </c>
      <c r="P57" s="443" t="s">
        <v>635</v>
      </c>
      <c r="Q57" s="443" t="s">
        <v>635</v>
      </c>
      <c r="R57" s="443" t="s">
        <v>635</v>
      </c>
      <c r="S57" s="618"/>
      <c r="T57" s="341" t="s">
        <v>3945</v>
      </c>
      <c r="U57" s="59" t="s">
        <v>635</v>
      </c>
      <c r="V57" s="59" t="s">
        <v>635</v>
      </c>
      <c r="W57" s="59" t="s">
        <v>635</v>
      </c>
      <c r="X57" s="59" t="s">
        <v>635</v>
      </c>
      <c r="Y57" s="619"/>
      <c r="Z57" s="134" t="s">
        <v>1663</v>
      </c>
      <c r="AA57" s="230" t="s">
        <v>635</v>
      </c>
      <c r="AB57" s="230" t="s">
        <v>635</v>
      </c>
      <c r="AC57" s="230" t="s">
        <v>635</v>
      </c>
      <c r="AD57" s="230" t="s">
        <v>635</v>
      </c>
      <c r="AE57" s="618"/>
      <c r="AF57" s="443" t="s">
        <v>1664</v>
      </c>
      <c r="AG57" s="59" t="s">
        <v>635</v>
      </c>
      <c r="AH57" s="59" t="s">
        <v>635</v>
      </c>
      <c r="AI57" s="59" t="s">
        <v>635</v>
      </c>
      <c r="AJ57" s="59" t="s">
        <v>635</v>
      </c>
    </row>
    <row r="58" spans="1:36" s="60" customFormat="1" ht="12.75" customHeight="1" x14ac:dyDescent="0.2">
      <c r="A58" s="618"/>
      <c r="B58" s="528" t="s">
        <v>3927</v>
      </c>
      <c r="C58" s="528" t="s">
        <v>635</v>
      </c>
      <c r="D58" s="528" t="s">
        <v>635</v>
      </c>
      <c r="E58" s="528" t="s">
        <v>635</v>
      </c>
      <c r="F58" s="528" t="s">
        <v>635</v>
      </c>
      <c r="G58" s="618"/>
      <c r="H58" s="206" t="s">
        <v>2117</v>
      </c>
      <c r="I58" s="166" t="s">
        <v>635</v>
      </c>
      <c r="J58" s="166" t="s">
        <v>635</v>
      </c>
      <c r="K58" s="166" t="s">
        <v>635</v>
      </c>
      <c r="L58" s="261" t="s">
        <v>635</v>
      </c>
      <c r="M58" s="618"/>
      <c r="N58" s="531" t="s">
        <v>2121</v>
      </c>
      <c r="O58" s="531" t="s">
        <v>635</v>
      </c>
      <c r="P58" s="531" t="s">
        <v>635</v>
      </c>
      <c r="Q58" s="531" t="s">
        <v>635</v>
      </c>
      <c r="R58" s="531" t="s">
        <v>635</v>
      </c>
      <c r="S58" s="618"/>
      <c r="T58" s="341" t="s">
        <v>3946</v>
      </c>
      <c r="U58" s="59" t="s">
        <v>635</v>
      </c>
      <c r="V58" s="59" t="s">
        <v>635</v>
      </c>
      <c r="W58" s="59" t="s">
        <v>635</v>
      </c>
      <c r="X58" s="59" t="s">
        <v>635</v>
      </c>
      <c r="Y58" s="378"/>
      <c r="Z58" s="134" t="s">
        <v>3958</v>
      </c>
      <c r="AA58" s="230" t="s">
        <v>635</v>
      </c>
      <c r="AB58" s="230" t="s">
        <v>635</v>
      </c>
      <c r="AC58" s="230" t="s">
        <v>635</v>
      </c>
      <c r="AD58" s="230" t="s">
        <v>635</v>
      </c>
      <c r="AE58" s="618"/>
      <c r="AF58" s="443" t="s">
        <v>1665</v>
      </c>
      <c r="AG58" s="59" t="s">
        <v>635</v>
      </c>
      <c r="AH58" s="59" t="s">
        <v>635</v>
      </c>
      <c r="AI58" s="59" t="s">
        <v>635</v>
      </c>
      <c r="AJ58" s="59" t="s">
        <v>635</v>
      </c>
    </row>
    <row r="59" spans="1:36" s="60" customFormat="1" x14ac:dyDescent="0.2">
      <c r="A59" s="618"/>
      <c r="B59" s="528" t="s">
        <v>2114</v>
      </c>
      <c r="C59" s="528" t="s">
        <v>635</v>
      </c>
      <c r="D59" s="528" t="s">
        <v>635</v>
      </c>
      <c r="E59" s="528" t="s">
        <v>635</v>
      </c>
      <c r="F59" s="528" t="s">
        <v>635</v>
      </c>
      <c r="G59" s="618"/>
      <c r="H59" s="443" t="s">
        <v>2118</v>
      </c>
      <c r="I59" s="59" t="s">
        <v>635</v>
      </c>
      <c r="J59" s="59" t="s">
        <v>635</v>
      </c>
      <c r="K59" s="59" t="s">
        <v>635</v>
      </c>
      <c r="L59" s="59" t="s">
        <v>635</v>
      </c>
      <c r="M59" s="618"/>
      <c r="N59" s="531" t="s">
        <v>1646</v>
      </c>
      <c r="O59" s="531" t="s">
        <v>635</v>
      </c>
      <c r="P59" s="531" t="s">
        <v>635</v>
      </c>
      <c r="Q59" s="531" t="s">
        <v>635</v>
      </c>
      <c r="R59" s="531" t="s">
        <v>635</v>
      </c>
      <c r="S59" s="618"/>
      <c r="T59" s="341" t="s">
        <v>3947</v>
      </c>
      <c r="U59" s="59" t="s">
        <v>635</v>
      </c>
      <c r="V59" s="59" t="s">
        <v>635</v>
      </c>
      <c r="W59" s="59" t="s">
        <v>635</v>
      </c>
      <c r="X59" s="59" t="s">
        <v>635</v>
      </c>
      <c r="Y59" s="378"/>
      <c r="Z59" s="134" t="s">
        <v>3959</v>
      </c>
      <c r="AA59" s="230" t="s">
        <v>635</v>
      </c>
      <c r="AB59" s="230" t="s">
        <v>635</v>
      </c>
      <c r="AC59" s="230" t="s">
        <v>635</v>
      </c>
      <c r="AD59" s="230" t="s">
        <v>635</v>
      </c>
      <c r="AE59" s="618"/>
      <c r="AF59" s="443" t="s">
        <v>1655</v>
      </c>
      <c r="AG59" s="59" t="s">
        <v>635</v>
      </c>
      <c r="AH59" s="59" t="s">
        <v>635</v>
      </c>
      <c r="AI59" s="59" t="s">
        <v>635</v>
      </c>
      <c r="AJ59" s="59" t="s">
        <v>635</v>
      </c>
    </row>
    <row r="60" spans="1:36" s="60" customFormat="1" ht="12.75" customHeight="1" x14ac:dyDescent="0.2">
      <c r="A60" s="618"/>
      <c r="B60" s="530"/>
      <c r="C60" s="528" t="s">
        <v>635</v>
      </c>
      <c r="D60" s="528" t="s">
        <v>635</v>
      </c>
      <c r="E60" s="528" t="s">
        <v>635</v>
      </c>
      <c r="F60" s="528" t="s">
        <v>635</v>
      </c>
      <c r="G60" s="618"/>
      <c r="H60" s="443" t="s">
        <v>1662</v>
      </c>
      <c r="I60" s="59" t="s">
        <v>635</v>
      </c>
      <c r="J60" s="59" t="s">
        <v>635</v>
      </c>
      <c r="K60" s="59" t="s">
        <v>635</v>
      </c>
      <c r="L60" s="59" t="s">
        <v>635</v>
      </c>
      <c r="M60" s="618"/>
      <c r="N60" s="531" t="s">
        <v>2122</v>
      </c>
      <c r="O60" s="531" t="s">
        <v>635</v>
      </c>
      <c r="P60" s="531" t="s">
        <v>635</v>
      </c>
      <c r="Q60" s="531" t="s">
        <v>635</v>
      </c>
      <c r="R60" s="531" t="s">
        <v>635</v>
      </c>
      <c r="S60" s="618"/>
      <c r="T60" s="341" t="s">
        <v>3948</v>
      </c>
      <c r="U60" s="59" t="s">
        <v>635</v>
      </c>
      <c r="V60" s="59" t="s">
        <v>635</v>
      </c>
      <c r="W60" s="59" t="s">
        <v>635</v>
      </c>
      <c r="X60" s="59" t="s">
        <v>635</v>
      </c>
      <c r="Y60" s="378"/>
      <c r="Z60" s="134" t="s">
        <v>3960</v>
      </c>
      <c r="AA60" s="230" t="s">
        <v>635</v>
      </c>
      <c r="AB60" s="230" t="s">
        <v>635</v>
      </c>
      <c r="AC60" s="230" t="s">
        <v>635</v>
      </c>
      <c r="AD60" s="230" t="s">
        <v>635</v>
      </c>
      <c r="AE60" s="618"/>
      <c r="AF60" s="443" t="s">
        <v>3968</v>
      </c>
      <c r="AG60" s="59" t="s">
        <v>635</v>
      </c>
      <c r="AH60" s="59" t="s">
        <v>635</v>
      </c>
      <c r="AI60" s="59" t="s">
        <v>635</v>
      </c>
      <c r="AJ60" s="59" t="s">
        <v>635</v>
      </c>
    </row>
    <row r="61" spans="1:36" s="60" customFormat="1" x14ac:dyDescent="0.2">
      <c r="A61" s="619"/>
      <c r="B61" s="530"/>
      <c r="C61" s="528" t="s">
        <v>635</v>
      </c>
      <c r="D61" s="528" t="s">
        <v>635</v>
      </c>
      <c r="E61" s="528" t="s">
        <v>635</v>
      </c>
      <c r="F61" s="528" t="s">
        <v>635</v>
      </c>
      <c r="G61" s="619"/>
      <c r="H61" s="443" t="s">
        <v>3934</v>
      </c>
      <c r="I61" s="59" t="s">
        <v>635</v>
      </c>
      <c r="J61" s="59" t="s">
        <v>635</v>
      </c>
      <c r="K61" s="59" t="s">
        <v>635</v>
      </c>
      <c r="L61" s="59" t="s">
        <v>635</v>
      </c>
      <c r="M61" s="619"/>
      <c r="N61" s="531" t="s">
        <v>1241</v>
      </c>
      <c r="O61" s="531" t="s">
        <v>635</v>
      </c>
      <c r="P61" s="531" t="s">
        <v>635</v>
      </c>
      <c r="Q61" s="531" t="s">
        <v>635</v>
      </c>
      <c r="R61" s="531" t="s">
        <v>635</v>
      </c>
      <c r="S61" s="619"/>
      <c r="T61" s="341" t="s">
        <v>3949</v>
      </c>
      <c r="U61" s="59" t="s">
        <v>635</v>
      </c>
      <c r="V61" s="59" t="s">
        <v>635</v>
      </c>
      <c r="W61" s="59" t="s">
        <v>635</v>
      </c>
      <c r="X61" s="59" t="s">
        <v>635</v>
      </c>
      <c r="Y61" s="378"/>
      <c r="Z61" s="26"/>
      <c r="AA61" s="85" t="s">
        <v>635</v>
      </c>
      <c r="AB61" s="85" t="s">
        <v>635</v>
      </c>
      <c r="AC61" s="85" t="s">
        <v>635</v>
      </c>
      <c r="AD61" s="85" t="s">
        <v>635</v>
      </c>
      <c r="AE61" s="619"/>
      <c r="AF61" s="443" t="s">
        <v>1666</v>
      </c>
      <c r="AG61" s="59" t="s">
        <v>635</v>
      </c>
      <c r="AH61" s="59" t="s">
        <v>635</v>
      </c>
      <c r="AI61" s="59" t="s">
        <v>635</v>
      </c>
      <c r="AJ61" s="59" t="s">
        <v>635</v>
      </c>
    </row>
    <row r="62" spans="1:36" s="60" customFormat="1" x14ac:dyDescent="0.2">
      <c r="A62" s="340"/>
      <c r="B62" s="530"/>
      <c r="C62" s="528" t="s">
        <v>635</v>
      </c>
      <c r="D62" s="528" t="s">
        <v>635</v>
      </c>
      <c r="E62" s="528" t="s">
        <v>635</v>
      </c>
      <c r="F62" s="528" t="s">
        <v>635</v>
      </c>
      <c r="G62" s="354"/>
      <c r="H62" s="26"/>
      <c r="I62" s="31"/>
      <c r="J62" s="31"/>
      <c r="K62" s="31"/>
      <c r="L62" s="31"/>
      <c r="M62" s="354"/>
      <c r="N62" s="532"/>
      <c r="O62" s="531" t="s">
        <v>635</v>
      </c>
      <c r="P62" s="531" t="s">
        <v>635</v>
      </c>
      <c r="Q62" s="531" t="s">
        <v>635</v>
      </c>
      <c r="R62" s="531" t="s">
        <v>635</v>
      </c>
      <c r="S62" s="354"/>
      <c r="T62" s="26" t="s">
        <v>3950</v>
      </c>
      <c r="U62" s="59" t="s">
        <v>635</v>
      </c>
      <c r="V62" s="59" t="s">
        <v>635</v>
      </c>
      <c r="W62" s="59" t="s">
        <v>635</v>
      </c>
      <c r="X62" s="59" t="s">
        <v>635</v>
      </c>
      <c r="Y62" s="354"/>
      <c r="Z62" s="26"/>
      <c r="AA62" s="31" t="s">
        <v>635</v>
      </c>
      <c r="AB62" s="31" t="s">
        <v>635</v>
      </c>
      <c r="AC62" s="31" t="s">
        <v>635</v>
      </c>
      <c r="AD62" s="31" t="s">
        <v>635</v>
      </c>
      <c r="AE62" s="354"/>
      <c r="AF62" s="144"/>
      <c r="AG62" s="59"/>
      <c r="AH62" s="59"/>
      <c r="AI62" s="59"/>
      <c r="AJ62" s="59"/>
    </row>
    <row r="63" spans="1:36" s="60" customFormat="1" x14ac:dyDescent="0.2">
      <c r="A63" s="340"/>
      <c r="B63" s="530"/>
      <c r="C63" s="530"/>
      <c r="D63" s="530"/>
      <c r="E63" s="530"/>
      <c r="F63" s="530"/>
      <c r="G63" s="354"/>
      <c r="H63" s="26"/>
      <c r="I63" s="31"/>
      <c r="J63" s="31"/>
      <c r="K63" s="31"/>
      <c r="L63" s="31"/>
      <c r="M63" s="354"/>
      <c r="N63" s="532"/>
      <c r="O63" s="531" t="s">
        <v>635</v>
      </c>
      <c r="P63" s="531" t="s">
        <v>635</v>
      </c>
      <c r="Q63" s="531" t="s">
        <v>635</v>
      </c>
      <c r="R63" s="531" t="s">
        <v>635</v>
      </c>
      <c r="S63" s="354"/>
      <c r="T63" s="26"/>
      <c r="U63" s="59"/>
      <c r="V63" s="59"/>
      <c r="W63" s="59"/>
      <c r="X63" s="59"/>
      <c r="Y63" s="354"/>
      <c r="Z63" s="26"/>
      <c r="AA63" s="31" t="s">
        <v>635</v>
      </c>
      <c r="AB63" s="31" t="s">
        <v>635</v>
      </c>
      <c r="AC63" s="31" t="s">
        <v>635</v>
      </c>
      <c r="AD63" s="31" t="s">
        <v>635</v>
      </c>
      <c r="AE63" s="354"/>
      <c r="AF63"/>
      <c r="AG63" s="59"/>
      <c r="AH63" s="59"/>
      <c r="AI63" s="59"/>
      <c r="AJ63" s="59"/>
    </row>
    <row r="64" spans="1:36" s="60" customFormat="1" x14ac:dyDescent="0.2">
      <c r="A64" s="269"/>
      <c r="B64"/>
      <c r="C64" s="530"/>
      <c r="D64" s="530"/>
      <c r="E64" s="530"/>
      <c r="F64" s="530"/>
      <c r="G64" s="160"/>
      <c r="H64" s="26"/>
      <c r="I64" s="31"/>
      <c r="J64" s="31"/>
      <c r="K64" s="31"/>
      <c r="L64" s="31"/>
      <c r="M64" s="354"/>
      <c r="N64" s="532"/>
      <c r="O64" s="531" t="s">
        <v>635</v>
      </c>
      <c r="P64" s="531" t="s">
        <v>635</v>
      </c>
      <c r="Q64" s="531" t="s">
        <v>635</v>
      </c>
      <c r="R64" s="531" t="s">
        <v>635</v>
      </c>
      <c r="S64" s="354"/>
      <c r="T64" s="26"/>
      <c r="U64" s="59"/>
      <c r="V64" s="59"/>
      <c r="W64" s="59"/>
      <c r="X64" s="59"/>
      <c r="Y64" s="354"/>
      <c r="Z64" s="26"/>
      <c r="AA64" s="31" t="s">
        <v>635</v>
      </c>
      <c r="AB64" s="31" t="s">
        <v>635</v>
      </c>
      <c r="AC64" s="31" t="s">
        <v>635</v>
      </c>
      <c r="AD64" s="31" t="s">
        <v>635</v>
      </c>
      <c r="AE64" s="58"/>
      <c r="AF64"/>
      <c r="AG64" s="59"/>
      <c r="AH64" s="59"/>
      <c r="AI64" s="59"/>
      <c r="AJ64" s="59"/>
    </row>
    <row r="65" spans="1:36" s="60" customFormat="1" x14ac:dyDescent="0.2">
      <c r="A65" s="269"/>
      <c r="B65"/>
      <c r="C65" s="530"/>
      <c r="D65" s="530"/>
      <c r="E65" s="530"/>
      <c r="F65" s="530"/>
      <c r="G65" s="160"/>
      <c r="H65" s="26"/>
      <c r="I65" s="59"/>
      <c r="J65" s="59"/>
      <c r="K65" s="59"/>
      <c r="L65" s="59"/>
      <c r="M65" s="354"/>
      <c r="N65" s="532"/>
      <c r="O65" s="532"/>
      <c r="P65" s="532"/>
      <c r="Q65" s="532"/>
      <c r="R65" s="532"/>
      <c r="S65" s="354"/>
      <c r="T65" s="26"/>
      <c r="U65" s="144"/>
      <c r="V65" s="144"/>
      <c r="W65" s="144"/>
      <c r="X65" s="144"/>
      <c r="Y65" s="90"/>
      <c r="Z65" s="26"/>
      <c r="AA65" s="31"/>
      <c r="AB65" s="31"/>
      <c r="AC65" s="31"/>
      <c r="AD65" s="31"/>
      <c r="AE65" s="58"/>
      <c r="AF65"/>
      <c r="AG65" s="144"/>
      <c r="AH65" s="144"/>
      <c r="AI65" s="144"/>
      <c r="AJ65" s="144"/>
    </row>
    <row r="66" spans="1:36" s="60" customFormat="1" x14ac:dyDescent="0.2">
      <c r="A66" s="58"/>
      <c r="B66"/>
      <c r="C66"/>
      <c r="D66"/>
      <c r="E66"/>
      <c r="F66"/>
      <c r="G66" s="160"/>
      <c r="H66" s="26"/>
      <c r="I66" s="59"/>
      <c r="J66" s="59"/>
      <c r="K66" s="59"/>
      <c r="L66" s="59"/>
      <c r="M66" s="354"/>
      <c r="N66" s="532"/>
      <c r="O66" s="532"/>
      <c r="P66" s="532"/>
      <c r="Q66" s="532"/>
      <c r="R66" s="532"/>
      <c r="S66" s="354"/>
      <c r="T66" s="26"/>
      <c r="U66"/>
      <c r="V66"/>
      <c r="W66"/>
      <c r="X66"/>
      <c r="Y66" s="90"/>
      <c r="Z66" s="26"/>
      <c r="AA66" s="31"/>
      <c r="AB66" s="31"/>
      <c r="AC66" s="31"/>
      <c r="AD66" s="31"/>
      <c r="AE66" s="58"/>
      <c r="AF66"/>
      <c r="AG66"/>
      <c r="AH66"/>
      <c r="AI66"/>
      <c r="AJ66"/>
    </row>
    <row r="67" spans="1:36" s="60" customFormat="1" x14ac:dyDescent="0.2">
      <c r="A67" s="58"/>
      <c r="B67"/>
      <c r="C67"/>
      <c r="D67"/>
      <c r="E67"/>
      <c r="F67"/>
      <c r="G67" s="58"/>
      <c r="H67" s="26"/>
      <c r="I67" s="59"/>
      <c r="J67" s="59"/>
      <c r="K67" s="59"/>
      <c r="L67" s="59"/>
      <c r="M67" s="275"/>
      <c r="N67" s="532"/>
      <c r="O67" s="532"/>
      <c r="P67" s="532"/>
      <c r="Q67" s="532"/>
      <c r="R67" s="532"/>
      <c r="S67" s="58"/>
      <c r="T67" s="144"/>
      <c r="U67"/>
      <c r="V67"/>
      <c r="W67"/>
      <c r="X67"/>
      <c r="Y67" s="89"/>
      <c r="Z67" s="26"/>
      <c r="AA67" s="31"/>
      <c r="AB67" s="31"/>
      <c r="AC67" s="31"/>
      <c r="AD67" s="31"/>
      <c r="AE67" s="58"/>
      <c r="AF67"/>
      <c r="AG67"/>
      <c r="AH67"/>
      <c r="AI67"/>
      <c r="AJ67"/>
    </row>
    <row r="68" spans="1:36" s="60" customFormat="1" x14ac:dyDescent="0.2">
      <c r="A68" s="58"/>
      <c r="B68"/>
      <c r="C68"/>
      <c r="D68"/>
      <c r="E68"/>
      <c r="F68"/>
      <c r="G68" s="58"/>
      <c r="H68" s="26"/>
      <c r="I68" s="59"/>
      <c r="J68" s="59"/>
      <c r="K68" s="59"/>
      <c r="L68" s="59"/>
      <c r="M68" s="275"/>
      <c r="N68"/>
      <c r="O68"/>
      <c r="P68"/>
      <c r="Q68"/>
      <c r="R68"/>
      <c r="S68" s="58"/>
      <c r="T68"/>
      <c r="U68"/>
      <c r="V68"/>
      <c r="W68"/>
      <c r="X68"/>
      <c r="Y68" s="58"/>
      <c r="Z68" s="26"/>
      <c r="AA68" s="31"/>
      <c r="AB68" s="31"/>
      <c r="AC68" s="31"/>
      <c r="AD68" s="31"/>
      <c r="AE68" s="58"/>
      <c r="AF68"/>
      <c r="AG68"/>
      <c r="AH68"/>
      <c r="AI68"/>
      <c r="AJ68"/>
    </row>
    <row r="69" spans="1:36" s="60" customFormat="1" x14ac:dyDescent="0.2">
      <c r="A69" s="58"/>
      <c r="B69"/>
      <c r="C69"/>
      <c r="D69"/>
      <c r="E69"/>
      <c r="F69"/>
      <c r="G69" s="58"/>
      <c r="H69" s="26"/>
      <c r="I69" s="144"/>
      <c r="J69" s="144"/>
      <c r="K69" s="144"/>
      <c r="L69" s="144"/>
      <c r="M69" s="275"/>
      <c r="N69"/>
      <c r="O69"/>
      <c r="P69"/>
      <c r="Q69"/>
      <c r="R69"/>
      <c r="S69" s="58"/>
      <c r="T69"/>
      <c r="U69"/>
      <c r="V69"/>
      <c r="W69"/>
      <c r="X69"/>
      <c r="Y69" s="58"/>
      <c r="Z69" s="26"/>
      <c r="AA69" s="59"/>
      <c r="AB69" s="59"/>
      <c r="AC69" s="59"/>
      <c r="AD69" s="59"/>
      <c r="AE69" s="58"/>
      <c r="AF69"/>
      <c r="AG69"/>
      <c r="AH69"/>
      <c r="AI69"/>
      <c r="AJ69"/>
    </row>
    <row r="70" spans="1:36" s="60" customFormat="1" x14ac:dyDescent="0.2">
      <c r="A70" s="58"/>
      <c r="B70"/>
      <c r="C70"/>
      <c r="D70"/>
      <c r="E70"/>
      <c r="F70"/>
      <c r="G70" s="58"/>
      <c r="H70" s="144"/>
      <c r="I70"/>
      <c r="J70"/>
      <c r="K70"/>
      <c r="L70"/>
      <c r="M70" s="275"/>
      <c r="N70"/>
      <c r="O70"/>
      <c r="P70"/>
      <c r="Q70"/>
      <c r="R70"/>
      <c r="S70" s="58"/>
      <c r="T70"/>
      <c r="U70"/>
      <c r="V70"/>
      <c r="W70"/>
      <c r="X70"/>
      <c r="Y70" s="58"/>
      <c r="Z70" s="26"/>
      <c r="AA70" s="59"/>
      <c r="AB70" s="59"/>
      <c r="AC70" s="59"/>
      <c r="AD70" s="59"/>
      <c r="AE70" s="58"/>
      <c r="AF70"/>
      <c r="AG70"/>
      <c r="AH70"/>
      <c r="AI70"/>
      <c r="AJ70"/>
    </row>
    <row r="71" spans="1:36" s="60" customFormat="1" x14ac:dyDescent="0.2">
      <c r="A71" s="58"/>
      <c r="B71"/>
      <c r="C71"/>
      <c r="D71"/>
      <c r="E71"/>
      <c r="F71"/>
      <c r="G71" s="58"/>
      <c r="H71"/>
      <c r="I71"/>
      <c r="J71"/>
      <c r="K71"/>
      <c r="L71"/>
      <c r="M71" s="276"/>
      <c r="N71"/>
      <c r="O71"/>
      <c r="P71"/>
      <c r="Q71"/>
      <c r="R71"/>
      <c r="S71" s="58"/>
      <c r="T71"/>
      <c r="U71"/>
      <c r="V71"/>
      <c r="W71"/>
      <c r="X71"/>
      <c r="Y71" s="58"/>
      <c r="Z71" s="26"/>
      <c r="AA71" s="59"/>
      <c r="AB71" s="59"/>
      <c r="AC71" s="59"/>
      <c r="AD71" s="59"/>
      <c r="AE71" s="58"/>
      <c r="AF71"/>
      <c r="AG71"/>
      <c r="AH71"/>
      <c r="AI71"/>
      <c r="AJ71"/>
    </row>
    <row r="72" spans="1:36" s="60" customFormat="1" x14ac:dyDescent="0.2">
      <c r="A72" s="58"/>
      <c r="B72"/>
      <c r="C72"/>
      <c r="D72"/>
      <c r="E72"/>
      <c r="F72"/>
      <c r="G72" s="58"/>
      <c r="H72"/>
      <c r="I72"/>
      <c r="J72"/>
      <c r="K72"/>
      <c r="L72"/>
      <c r="M72" s="58"/>
      <c r="N72"/>
      <c r="O72"/>
      <c r="P72"/>
      <c r="Q72"/>
      <c r="R72"/>
      <c r="S72" s="58"/>
      <c r="T72"/>
      <c r="U72"/>
      <c r="V72"/>
      <c r="W72"/>
      <c r="X72"/>
      <c r="Y72" s="58"/>
      <c r="Z72" s="26"/>
      <c r="AA72" s="59"/>
      <c r="AB72" s="59"/>
      <c r="AC72" s="59"/>
      <c r="AD72" s="59"/>
      <c r="AE72" s="58"/>
      <c r="AF72"/>
      <c r="AG72"/>
      <c r="AH72"/>
      <c r="AI72"/>
      <c r="AJ72"/>
    </row>
    <row r="73" spans="1:36" s="60" customFormat="1" x14ac:dyDescent="0.2">
      <c r="A73" s="58"/>
      <c r="B73"/>
      <c r="C73"/>
      <c r="D73"/>
      <c r="E73"/>
      <c r="F73"/>
      <c r="G73" s="58"/>
      <c r="H73"/>
      <c r="I73"/>
      <c r="J73"/>
      <c r="K73"/>
      <c r="L73"/>
      <c r="M73" s="58"/>
      <c r="N73"/>
      <c r="O73"/>
      <c r="P73"/>
      <c r="Q73"/>
      <c r="R73"/>
      <c r="S73" s="58"/>
      <c r="T73"/>
      <c r="U73"/>
      <c r="V73"/>
      <c r="W73"/>
      <c r="X73"/>
      <c r="Y73" s="58"/>
      <c r="Z73" s="26"/>
      <c r="AA73" s="144"/>
      <c r="AB73" s="144"/>
      <c r="AC73" s="144"/>
      <c r="AD73" s="144"/>
      <c r="AE73" s="58"/>
      <c r="AF73"/>
      <c r="AG73"/>
      <c r="AH73"/>
      <c r="AI73"/>
      <c r="AJ73"/>
    </row>
    <row r="74" spans="1:36" s="60" customFormat="1" x14ac:dyDescent="0.2">
      <c r="A74" s="58"/>
      <c r="B74"/>
      <c r="C74"/>
      <c r="D74"/>
      <c r="E74"/>
      <c r="F74"/>
      <c r="G74" s="58"/>
      <c r="H74"/>
      <c r="I74"/>
      <c r="J74"/>
      <c r="K74"/>
      <c r="L74"/>
      <c r="M74" s="58"/>
      <c r="N74"/>
      <c r="O74"/>
      <c r="P74"/>
      <c r="Q74"/>
      <c r="R74"/>
      <c r="S74" s="58"/>
      <c r="T74"/>
      <c r="U74"/>
      <c r="V74"/>
      <c r="W74"/>
      <c r="X74"/>
      <c r="Y74" s="58"/>
      <c r="Z74" s="144"/>
      <c r="AA74"/>
      <c r="AB74"/>
      <c r="AC74"/>
      <c r="AD74"/>
      <c r="AE74" s="58"/>
      <c r="AF74"/>
      <c r="AG74"/>
      <c r="AH74"/>
      <c r="AI74"/>
      <c r="AJ74"/>
    </row>
    <row r="75" spans="1:36" s="60" customFormat="1" x14ac:dyDescent="0.2">
      <c r="A75" s="58"/>
      <c r="B75"/>
      <c r="C75"/>
      <c r="D75"/>
      <c r="E75"/>
      <c r="F75"/>
      <c r="G75" s="58"/>
      <c r="H75"/>
      <c r="I75"/>
      <c r="J75"/>
      <c r="K75"/>
      <c r="L75"/>
      <c r="M75" s="58"/>
      <c r="N75"/>
      <c r="O75"/>
      <c r="P75"/>
      <c r="Q75"/>
      <c r="R75"/>
      <c r="S75" s="58"/>
      <c r="T75"/>
      <c r="U75"/>
      <c r="V75"/>
      <c r="W75"/>
      <c r="X75"/>
      <c r="Y75" s="58"/>
      <c r="Z75"/>
      <c r="AA75"/>
      <c r="AB75"/>
      <c r="AC75"/>
      <c r="AD75"/>
      <c r="AE75" s="58"/>
      <c r="AF75"/>
      <c r="AG75"/>
      <c r="AH75"/>
      <c r="AI75"/>
      <c r="AJ75"/>
    </row>
    <row r="76" spans="1:36" s="60" customFormat="1" x14ac:dyDescent="0.2">
      <c r="A76" s="58"/>
      <c r="B76"/>
      <c r="C76"/>
      <c r="D76"/>
      <c r="E76"/>
      <c r="F76"/>
      <c r="G76" s="58"/>
      <c r="H76"/>
      <c r="I76"/>
      <c r="J76"/>
      <c r="K76"/>
      <c r="L76"/>
      <c r="M76" s="58"/>
      <c r="N76"/>
      <c r="O76"/>
      <c r="P76"/>
      <c r="Q76"/>
      <c r="R76"/>
      <c r="S76" s="58"/>
      <c r="T76"/>
      <c r="U76"/>
      <c r="V76"/>
      <c r="W76"/>
      <c r="X76"/>
      <c r="Y76" s="58"/>
      <c r="Z76"/>
      <c r="AA76"/>
      <c r="AB76"/>
      <c r="AC76"/>
      <c r="AD76"/>
      <c r="AE76" s="58"/>
      <c r="AF76"/>
      <c r="AG76"/>
      <c r="AH76"/>
      <c r="AI76"/>
      <c r="AJ76"/>
    </row>
    <row r="77" spans="1:36" s="60" customFormat="1" x14ac:dyDescent="0.2">
      <c r="A77" s="58"/>
      <c r="B77"/>
      <c r="C77"/>
      <c r="D77"/>
      <c r="E77"/>
      <c r="F77"/>
      <c r="G77" s="58"/>
      <c r="H77"/>
      <c r="I77"/>
      <c r="J77"/>
      <c r="K77"/>
      <c r="L77"/>
      <c r="M77" s="58"/>
      <c r="N77"/>
      <c r="O77"/>
      <c r="P77"/>
      <c r="Q77"/>
      <c r="R77"/>
      <c r="S77" s="58"/>
      <c r="T77"/>
      <c r="U77"/>
      <c r="V77"/>
      <c r="W77"/>
      <c r="X77"/>
      <c r="Y77" s="58"/>
      <c r="Z77"/>
      <c r="AA77"/>
      <c r="AB77"/>
      <c r="AC77"/>
      <c r="AD77"/>
      <c r="AE77" s="58"/>
      <c r="AF77"/>
      <c r="AG77"/>
      <c r="AH77"/>
      <c r="AI77"/>
      <c r="AJ77"/>
    </row>
    <row r="78" spans="1:36" s="60" customFormat="1" x14ac:dyDescent="0.2">
      <c r="A78" s="58"/>
      <c r="B78"/>
      <c r="C78"/>
      <c r="D78"/>
      <c r="E78"/>
      <c r="F78"/>
      <c r="G78" s="58"/>
      <c r="H78"/>
      <c r="I78"/>
      <c r="J78"/>
      <c r="K78"/>
      <c r="L78"/>
      <c r="M78" s="58"/>
      <c r="N78"/>
      <c r="O78"/>
      <c r="P78"/>
      <c r="Q78"/>
      <c r="R78"/>
      <c r="S78" s="58"/>
      <c r="T78"/>
      <c r="U78"/>
      <c r="V78"/>
      <c r="W78"/>
      <c r="X78"/>
      <c r="Y78" s="58"/>
      <c r="Z78"/>
      <c r="AA78"/>
      <c r="AB78"/>
      <c r="AC78"/>
      <c r="AD78"/>
      <c r="AE78" s="58"/>
      <c r="AF78"/>
      <c r="AG78"/>
      <c r="AH78"/>
      <c r="AI78"/>
      <c r="AJ78"/>
    </row>
    <row r="79" spans="1:36" s="60" customFormat="1" x14ac:dyDescent="0.2">
      <c r="A79" s="26"/>
      <c r="B79"/>
      <c r="C79"/>
      <c r="D79"/>
      <c r="E79"/>
      <c r="F79"/>
      <c r="G79" s="26"/>
      <c r="H79"/>
      <c r="I79"/>
      <c r="J79"/>
      <c r="K79"/>
      <c r="L79"/>
      <c r="M79" s="26"/>
      <c r="N79"/>
      <c r="O79"/>
      <c r="P79"/>
      <c r="Q79"/>
      <c r="R79"/>
      <c r="S79" s="26"/>
      <c r="T79"/>
      <c r="U79"/>
      <c r="V79"/>
      <c r="W79"/>
      <c r="X79"/>
      <c r="Y79" s="26"/>
      <c r="Z79"/>
      <c r="AA79"/>
      <c r="AB79"/>
      <c r="AC79"/>
      <c r="AD79"/>
      <c r="AE79" s="26"/>
      <c r="AF79"/>
      <c r="AG79"/>
      <c r="AH79"/>
      <c r="AI79"/>
      <c r="AJ79"/>
    </row>
    <row r="80" spans="1:36" s="60" customFormat="1" x14ac:dyDescent="0.2">
      <c r="A80" s="26"/>
      <c r="B80"/>
      <c r="C80"/>
      <c r="D80"/>
      <c r="E80"/>
      <c r="F80"/>
      <c r="G80" s="26"/>
      <c r="H80"/>
      <c r="I80"/>
      <c r="J80"/>
      <c r="K80"/>
      <c r="L80"/>
      <c r="M80" s="26"/>
      <c r="N80"/>
      <c r="O80"/>
      <c r="P80"/>
      <c r="Q80"/>
      <c r="R80"/>
      <c r="S80" s="26"/>
      <c r="T80"/>
      <c r="U80"/>
      <c r="V80"/>
      <c r="W80"/>
      <c r="X80"/>
      <c r="Y80" s="26"/>
      <c r="Z80"/>
      <c r="AA80"/>
      <c r="AB80"/>
      <c r="AC80"/>
      <c r="AD80"/>
      <c r="AE80" s="26"/>
      <c r="AF80"/>
      <c r="AG80"/>
      <c r="AH80"/>
      <c r="AI80"/>
      <c r="AJ80"/>
    </row>
    <row r="81" spans="1:36" s="60" customFormat="1" x14ac:dyDescent="0.2">
      <c r="A81" s="26"/>
      <c r="B81"/>
      <c r="C81"/>
      <c r="D81"/>
      <c r="E81"/>
      <c r="F81"/>
      <c r="G81" s="26"/>
      <c r="H81"/>
      <c r="I81"/>
      <c r="J81"/>
      <c r="K81"/>
      <c r="L81"/>
      <c r="M81" s="26"/>
      <c r="N81"/>
      <c r="O81"/>
      <c r="P81"/>
      <c r="Q81"/>
      <c r="R81"/>
      <c r="S81" s="26"/>
      <c r="T81"/>
      <c r="U81"/>
      <c r="V81"/>
      <c r="W81"/>
      <c r="X81"/>
      <c r="Y81" s="26"/>
      <c r="Z81"/>
      <c r="AA81"/>
      <c r="AB81"/>
      <c r="AC81"/>
      <c r="AD81"/>
      <c r="AE81" s="26"/>
      <c r="AF81"/>
      <c r="AG81"/>
      <c r="AH81"/>
      <c r="AI81"/>
      <c r="AJ81"/>
    </row>
    <row r="82" spans="1:36" s="60" customFormat="1" x14ac:dyDescent="0.2">
      <c r="A82" s="26"/>
      <c r="B82"/>
      <c r="C82"/>
      <c r="D82"/>
      <c r="E82"/>
      <c r="F82"/>
      <c r="G82" s="26"/>
      <c r="H82"/>
      <c r="I82"/>
      <c r="J82"/>
      <c r="K82"/>
      <c r="L82"/>
      <c r="M82" s="26"/>
      <c r="N82"/>
      <c r="O82"/>
      <c r="P82"/>
      <c r="Q82"/>
      <c r="R82"/>
      <c r="S82" s="26"/>
      <c r="T82"/>
      <c r="U82"/>
      <c r="V82"/>
      <c r="W82"/>
      <c r="X82"/>
      <c r="Y82" s="26"/>
      <c r="Z82"/>
      <c r="AA82"/>
      <c r="AB82"/>
      <c r="AC82"/>
      <c r="AD82"/>
      <c r="AE82" s="26"/>
      <c r="AF82"/>
      <c r="AG82"/>
      <c r="AH82"/>
      <c r="AI82"/>
      <c r="AJ82"/>
    </row>
    <row r="83" spans="1:36" s="60" customFormat="1" x14ac:dyDescent="0.2">
      <c r="A83" s="26"/>
      <c r="B83"/>
      <c r="C83"/>
      <c r="D83"/>
      <c r="E83"/>
      <c r="F83"/>
      <c r="G83" s="26"/>
      <c r="H83"/>
      <c r="I83"/>
      <c r="J83"/>
      <c r="K83"/>
      <c r="L83"/>
      <c r="M83" s="26"/>
      <c r="N83"/>
      <c r="O83"/>
      <c r="P83"/>
      <c r="Q83"/>
      <c r="R83"/>
      <c r="S83" s="26"/>
      <c r="T83"/>
      <c r="U83"/>
      <c r="V83"/>
      <c r="W83"/>
      <c r="X83"/>
      <c r="Y83" s="26"/>
      <c r="Z83"/>
      <c r="AA83"/>
      <c r="AB83"/>
      <c r="AC83"/>
      <c r="AD83"/>
      <c r="AE83" s="26"/>
      <c r="AF83"/>
      <c r="AG83"/>
      <c r="AH83"/>
      <c r="AI83"/>
      <c r="AJ83"/>
    </row>
    <row r="84" spans="1:36" s="60" customFormat="1" x14ac:dyDescent="0.2">
      <c r="A84" s="26"/>
      <c r="B84"/>
      <c r="C84"/>
      <c r="D84"/>
      <c r="E84"/>
      <c r="F84"/>
      <c r="G84" s="26"/>
      <c r="H84"/>
      <c r="I84"/>
      <c r="J84"/>
      <c r="K84"/>
      <c r="L84"/>
      <c r="M84" s="26"/>
      <c r="N84"/>
      <c r="O84"/>
      <c r="P84"/>
      <c r="Q84"/>
      <c r="R84"/>
      <c r="S84" s="26"/>
      <c r="T84"/>
      <c r="U84"/>
      <c r="V84"/>
      <c r="W84"/>
      <c r="X84"/>
      <c r="Y84" s="26"/>
      <c r="Z84"/>
      <c r="AA84"/>
      <c r="AB84"/>
      <c r="AC84"/>
      <c r="AD84"/>
      <c r="AE84" s="26"/>
      <c r="AF84"/>
      <c r="AG84"/>
      <c r="AH84"/>
      <c r="AI84"/>
      <c r="AJ84"/>
    </row>
    <row r="85" spans="1:36" s="60" customFormat="1" x14ac:dyDescent="0.2">
      <c r="A85" s="26"/>
      <c r="B85"/>
      <c r="C85"/>
      <c r="D85"/>
      <c r="E85"/>
      <c r="F85"/>
      <c r="G85" s="26"/>
      <c r="H85"/>
      <c r="I85"/>
      <c r="J85"/>
      <c r="K85"/>
      <c r="L85"/>
      <c r="M85" s="26"/>
      <c r="N85"/>
      <c r="O85"/>
      <c r="P85"/>
      <c r="Q85"/>
      <c r="R85"/>
      <c r="S85" s="26"/>
      <c r="T85"/>
      <c r="U85"/>
      <c r="V85"/>
      <c r="W85"/>
      <c r="X85"/>
      <c r="Y85" s="26"/>
      <c r="Z85"/>
      <c r="AA85"/>
      <c r="AB85"/>
      <c r="AC85"/>
      <c r="AD85"/>
      <c r="AE85" s="26"/>
      <c r="AF85"/>
      <c r="AG85"/>
      <c r="AH85"/>
      <c r="AI85"/>
      <c r="AJ85"/>
    </row>
    <row r="86" spans="1:36" s="60" customFormat="1" x14ac:dyDescent="0.2">
      <c r="A86" s="26"/>
      <c r="B86"/>
      <c r="C86"/>
      <c r="D86"/>
      <c r="E86"/>
      <c r="F86"/>
      <c r="G86" s="26"/>
      <c r="H86"/>
      <c r="I86"/>
      <c r="J86"/>
      <c r="K86"/>
      <c r="L86"/>
      <c r="M86" s="26"/>
      <c r="N86"/>
      <c r="O86"/>
      <c r="P86"/>
      <c r="Q86"/>
      <c r="R86"/>
      <c r="S86" s="26"/>
      <c r="T86"/>
      <c r="U86"/>
      <c r="V86"/>
      <c r="W86"/>
      <c r="X86"/>
      <c r="Y86" s="26"/>
      <c r="Z86"/>
      <c r="AA86"/>
      <c r="AB86"/>
      <c r="AC86"/>
      <c r="AD86"/>
      <c r="AE86" s="26"/>
      <c r="AF86"/>
      <c r="AG86"/>
      <c r="AH86"/>
      <c r="AI86"/>
      <c r="AJ86"/>
    </row>
    <row r="87" spans="1:36" x14ac:dyDescent="0.2">
      <c r="A87" s="144" t="e">
        <f>General!#REF!</f>
        <v>#REF!</v>
      </c>
      <c r="G87" s="144"/>
      <c r="M87" s="144" t="e">
        <f>General!#REF!</f>
        <v>#REF!</v>
      </c>
      <c r="S87" s="144"/>
      <c r="Y87" s="144" t="e">
        <f>General!#REF!</f>
        <v>#REF!</v>
      </c>
      <c r="AE87" s="144"/>
    </row>
  </sheetData>
  <sortState ref="B31:F54">
    <sortCondition ref="B31"/>
  </sortState>
  <mergeCells count="81">
    <mergeCell ref="Y48:Y57"/>
    <mergeCell ref="Y31:Y47"/>
    <mergeCell ref="Y12:Y30"/>
    <mergeCell ref="G52:G61"/>
    <mergeCell ref="A52:A61"/>
    <mergeCell ref="A32:A51"/>
    <mergeCell ref="A12:A31"/>
    <mergeCell ref="G32:G51"/>
    <mergeCell ref="G12:G31"/>
    <mergeCell ref="M52:M61"/>
    <mergeCell ref="M33:M51"/>
    <mergeCell ref="S52:S61"/>
    <mergeCell ref="S30:S51"/>
    <mergeCell ref="S12:S29"/>
    <mergeCell ref="G11:H11"/>
    <mergeCell ref="G10:H10"/>
    <mergeCell ref="A10:B10"/>
    <mergeCell ref="A11:B11"/>
    <mergeCell ref="A6:F6"/>
    <mergeCell ref="A8:B8"/>
    <mergeCell ref="G8:H8"/>
    <mergeCell ref="G6:L6"/>
    <mergeCell ref="A9:B9"/>
    <mergeCell ref="G9:H9"/>
    <mergeCell ref="A1:L1"/>
    <mergeCell ref="A2:F2"/>
    <mergeCell ref="G2:L2"/>
    <mergeCell ref="M1:X1"/>
    <mergeCell ref="M2:R2"/>
    <mergeCell ref="S2:X2"/>
    <mergeCell ref="A3:F3"/>
    <mergeCell ref="A4:F4"/>
    <mergeCell ref="C5:F5"/>
    <mergeCell ref="I5:L5"/>
    <mergeCell ref="G5:H5"/>
    <mergeCell ref="G3:L3"/>
    <mergeCell ref="G4:L4"/>
    <mergeCell ref="A5:B5"/>
    <mergeCell ref="Y1:AJ1"/>
    <mergeCell ref="Y2:AD2"/>
    <mergeCell ref="AE2:AJ2"/>
    <mergeCell ref="AA5:AD5"/>
    <mergeCell ref="AE5:AF5"/>
    <mergeCell ref="Y5:Z5"/>
    <mergeCell ref="AE3:AJ3"/>
    <mergeCell ref="AE4:AJ4"/>
    <mergeCell ref="AG5:AJ5"/>
    <mergeCell ref="Y3:AD3"/>
    <mergeCell ref="Y4:AD4"/>
    <mergeCell ref="M3:R3"/>
    <mergeCell ref="S3:X3"/>
    <mergeCell ref="S4:X4"/>
    <mergeCell ref="M5:N5"/>
    <mergeCell ref="O5:R5"/>
    <mergeCell ref="M4:R4"/>
    <mergeCell ref="U5:X5"/>
    <mergeCell ref="S5:T5"/>
    <mergeCell ref="M6:R6"/>
    <mergeCell ref="S6:X6"/>
    <mergeCell ref="S8:T8"/>
    <mergeCell ref="M8:N8"/>
    <mergeCell ref="AE8:AF8"/>
    <mergeCell ref="AE6:AJ6"/>
    <mergeCell ref="Y6:AD6"/>
    <mergeCell ref="Y8:Z8"/>
    <mergeCell ref="AE52:AE61"/>
    <mergeCell ref="AE32:AE51"/>
    <mergeCell ref="AE9:AF9"/>
    <mergeCell ref="Y9:Z9"/>
    <mergeCell ref="M9:N9"/>
    <mergeCell ref="Y10:Z10"/>
    <mergeCell ref="AE11:AF11"/>
    <mergeCell ref="AE10:AF10"/>
    <mergeCell ref="S9:T9"/>
    <mergeCell ref="S10:T10"/>
    <mergeCell ref="S11:T11"/>
    <mergeCell ref="Y11:Z11"/>
    <mergeCell ref="M11:N11"/>
    <mergeCell ref="M10:N10"/>
    <mergeCell ref="AE12:AE31"/>
    <mergeCell ref="M12:M32"/>
  </mergeCells>
  <phoneticPr fontId="0" type="noConversion"/>
  <printOptions horizontalCentered="1"/>
  <pageMargins left="0.75" right="0.75" top="1" bottom="0.25" header="0.5" footer="0.5"/>
  <pageSetup scale="46" fitToWidth="3" orientation="portrait" horizontalDpi="300" verticalDpi="300" r:id="rId1"/>
  <headerFooter alignWithMargins="0">
    <oddHeader>&amp;C&amp;"Arial,Bold"&amp;14Brassworld Rosters</oddHeader>
  </headerFooter>
  <colBreaks count="2" manualBreakCount="2">
    <brk id="12" max="1048575" man="1"/>
    <brk id="24"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H1199"/>
  <sheetViews>
    <sheetView zoomScaleNormal="100" workbookViewId="0">
      <pane xSplit="1" ySplit="3" topLeftCell="B542" activePane="bottomRight" state="frozenSplit"/>
      <selection pane="topRight" activeCell="B1" sqref="B1"/>
      <selection pane="bottomLeft" activeCell="D89" sqref="D89:D94"/>
      <selection pane="bottomRight" activeCell="P557" sqref="P557:T557"/>
    </sheetView>
  </sheetViews>
  <sheetFormatPr defaultRowHeight="14.25" customHeight="1" x14ac:dyDescent="0.2"/>
  <cols>
    <col min="1" max="1" width="20" style="168" customWidth="1"/>
    <col min="2" max="2" width="13.85546875" style="188" hidden="1" customWidth="1"/>
    <col min="3" max="3" width="14.42578125" style="188" hidden="1" customWidth="1"/>
    <col min="4" max="4" width="16" style="188" hidden="1" customWidth="1"/>
    <col min="5" max="5" width="22.28515625" style="188" hidden="1" customWidth="1"/>
    <col min="6" max="9" width="3.7109375" style="247" hidden="1" customWidth="1"/>
    <col min="10" max="10" width="10.85546875" style="189" hidden="1" customWidth="1"/>
    <col min="11" max="11" width="6" style="196" hidden="1" customWidth="1"/>
    <col min="12" max="12" width="6.42578125" style="190" customWidth="1"/>
    <col min="13" max="13" width="16" style="168" bestFit="1" customWidth="1"/>
    <col min="14" max="14" width="12.85546875" style="252" bestFit="1" customWidth="1"/>
    <col min="15" max="15" width="17.5703125" style="191" customWidth="1"/>
    <col min="16" max="16" width="33.85546875" style="168" bestFit="1" customWidth="1"/>
    <col min="17" max="20" width="15.140625" style="192" customWidth="1"/>
    <col min="21" max="21" width="15.140625" style="252" customWidth="1"/>
    <col min="22" max="22" width="15.140625" style="187" customWidth="1"/>
    <col min="23" max="23" width="15.140625" style="168" customWidth="1"/>
    <col min="24" max="24" width="15.140625" style="366" customWidth="1"/>
    <col min="25" max="25" width="15.140625" style="168" customWidth="1"/>
    <col min="26" max="26" width="15.140625" style="366" customWidth="1"/>
    <col min="27" max="27" width="16.140625" style="168" customWidth="1"/>
    <col min="28" max="28" width="14.7109375" style="367" customWidth="1"/>
    <col min="29" max="29" width="13.85546875" style="168" customWidth="1"/>
    <col min="30" max="30" width="13.7109375" style="168" customWidth="1"/>
    <col min="31" max="31" width="12.28515625" style="168" customWidth="1"/>
    <col min="32" max="16384" width="9.140625" style="168"/>
  </cols>
  <sheetData>
    <row r="1" spans="1:32" ht="14.25" customHeight="1" x14ac:dyDescent="0.2">
      <c r="A1" s="309" t="s">
        <v>224</v>
      </c>
      <c r="B1" s="309" t="s">
        <v>953</v>
      </c>
      <c r="C1" s="219" t="e">
        <f>RIGHT(A1,LEN(A1)-FIND(", ",A1,1))</f>
        <v>#VALUE!</v>
      </c>
      <c r="D1" s="309" t="s">
        <v>954</v>
      </c>
      <c r="E1" s="309"/>
      <c r="F1" s="309" t="s">
        <v>997</v>
      </c>
      <c r="G1" s="309" t="s">
        <v>3481</v>
      </c>
      <c r="H1" s="309" t="s">
        <v>3482</v>
      </c>
      <c r="I1" s="309" t="s">
        <v>3483</v>
      </c>
      <c r="J1" s="379" t="s">
        <v>996</v>
      </c>
      <c r="K1" s="310" t="s">
        <v>998</v>
      </c>
      <c r="L1" s="309" t="s">
        <v>518</v>
      </c>
      <c r="M1" s="311" t="s">
        <v>382</v>
      </c>
      <c r="N1" s="310" t="s">
        <v>134</v>
      </c>
      <c r="O1" s="309" t="s">
        <v>561</v>
      </c>
      <c r="P1" s="309" t="s">
        <v>71</v>
      </c>
      <c r="Q1" s="258">
        <v>2017</v>
      </c>
      <c r="R1" s="258" t="s">
        <v>1284</v>
      </c>
      <c r="S1" s="258" t="s">
        <v>1487</v>
      </c>
      <c r="T1" s="258" t="s">
        <v>1489</v>
      </c>
      <c r="U1" s="312" t="s">
        <v>734</v>
      </c>
      <c r="V1" s="258">
        <v>2017</v>
      </c>
      <c r="W1" s="258" t="s">
        <v>835</v>
      </c>
      <c r="X1" s="390">
        <v>2018</v>
      </c>
      <c r="Y1" s="258" t="s">
        <v>972</v>
      </c>
      <c r="Z1" s="258">
        <v>2019</v>
      </c>
      <c r="AA1" s="258" t="s">
        <v>1488</v>
      </c>
      <c r="AB1" s="258" t="s">
        <v>1489</v>
      </c>
      <c r="AC1" s="258" t="s">
        <v>2208</v>
      </c>
      <c r="AD1" s="258" t="s">
        <v>2209</v>
      </c>
      <c r="AE1" s="134"/>
    </row>
    <row r="2" spans="1:32" ht="14.25" customHeight="1" x14ac:dyDescent="0.2">
      <c r="A2" s="309"/>
      <c r="B2" s="309"/>
      <c r="C2" s="219"/>
      <c r="D2" s="309"/>
      <c r="E2" s="309"/>
      <c r="F2" s="309"/>
      <c r="G2" s="309"/>
      <c r="H2" s="309"/>
      <c r="I2" s="309"/>
      <c r="J2" s="379"/>
      <c r="K2" s="310"/>
      <c r="L2" s="309"/>
      <c r="M2" s="311"/>
      <c r="N2" s="310"/>
      <c r="O2" s="309"/>
      <c r="P2" s="309"/>
      <c r="Q2" s="258"/>
      <c r="R2" s="258"/>
      <c r="S2" s="258"/>
      <c r="T2" s="258"/>
      <c r="U2" s="312"/>
      <c r="V2" s="258"/>
      <c r="W2" s="258"/>
      <c r="X2" s="391"/>
      <c r="Y2" s="258"/>
      <c r="Z2" s="363"/>
      <c r="AA2" s="258"/>
      <c r="AB2" s="363"/>
      <c r="AC2" s="258"/>
      <c r="AD2" s="258"/>
      <c r="AE2" s="134"/>
    </row>
    <row r="3" spans="1:32" ht="14.25" customHeight="1" x14ac:dyDescent="0.2">
      <c r="A3" s="388" t="s">
        <v>894</v>
      </c>
      <c r="B3" s="214" t="str">
        <f t="shared" ref="B3:B66" si="0">LEFT(A3,FIND(", ",A3,1)-1)</f>
        <v>Abad</v>
      </c>
      <c r="C3" s="219" t="str">
        <f t="shared" ref="C3:C66" si="1">RIGHT(A3,LEN(A3)-FIND(", ",A3,1)-1)</f>
        <v>Fernando</v>
      </c>
      <c r="D3" s="134" t="str">
        <f t="shared" ref="D3:D66" si="2">CONCATENATE(MID(C3,1,1),". ",B3)</f>
        <v>F. Abad</v>
      </c>
      <c r="E3" s="206" t="str">
        <f t="shared" ref="E3:E66" si="3">CONCATENATE(C3," ",B3)</f>
        <v>Fernando Abad</v>
      </c>
      <c r="F3" s="417" t="s">
        <v>412</v>
      </c>
      <c r="G3" s="388"/>
      <c r="H3" s="388"/>
      <c r="I3" s="388"/>
      <c r="J3" s="418">
        <v>31398</v>
      </c>
      <c r="K3" s="419" t="s">
        <v>999</v>
      </c>
      <c r="L3" s="386" t="s">
        <v>135</v>
      </c>
      <c r="M3" s="134" t="str">
        <f t="shared" ref="M3:M66" si="4">$U3</f>
        <v>1,F2-$580k</v>
      </c>
      <c r="N3" s="388" t="s">
        <v>2974</v>
      </c>
      <c r="O3" s="421" t="s">
        <v>2994</v>
      </c>
      <c r="P3" s="206" t="str">
        <f t="shared" ref="P3:P66" si="5">CONCATENATE(A3," (",M3,")")</f>
        <v>Abad, Fernando (1,F2-$580k)</v>
      </c>
      <c r="Q3" s="166">
        <f>IF(ISBLANK($V3),"",$V3)</f>
        <v>290000</v>
      </c>
      <c r="R3" s="166">
        <f t="shared" ref="R3:R39" si="6">IF(ISBLANK($X3),"",$X3)</f>
        <v>290000</v>
      </c>
      <c r="S3" s="261" t="str">
        <f t="shared" ref="S3:S39" si="7">IF(ISBLANK($Z3),"",$Z3)</f>
        <v/>
      </c>
      <c r="T3" s="261" t="str">
        <f t="shared" ref="T3:T39" si="8">IF(ISBLANK($AB3),"",$AB3)</f>
        <v/>
      </c>
      <c r="U3" s="389" t="s">
        <v>2999</v>
      </c>
      <c r="V3" s="387">
        <v>290000</v>
      </c>
      <c r="W3" s="389" t="s">
        <v>3103</v>
      </c>
      <c r="X3" s="387">
        <v>290000</v>
      </c>
      <c r="Y3" s="134" t="s">
        <v>334</v>
      </c>
      <c r="Z3" s="212"/>
      <c r="AA3" s="134"/>
      <c r="AB3" s="271"/>
      <c r="AC3" s="134"/>
      <c r="AD3" s="134"/>
      <c r="AE3" s="134"/>
    </row>
    <row r="4" spans="1:32" ht="14.25" customHeight="1" x14ac:dyDescent="0.2">
      <c r="A4" s="134" t="s">
        <v>3574</v>
      </c>
      <c r="B4" s="214" t="str">
        <f t="shared" si="0"/>
        <v>Abreu</v>
      </c>
      <c r="C4" s="219" t="str">
        <f t="shared" si="1"/>
        <v>Albert</v>
      </c>
      <c r="D4" s="134" t="str">
        <f t="shared" si="2"/>
        <v>A. Abreu</v>
      </c>
      <c r="E4" s="206" t="str">
        <f t="shared" si="3"/>
        <v>Albert Abreu</v>
      </c>
      <c r="F4" s="206" t="s">
        <v>1002</v>
      </c>
      <c r="G4" s="134">
        <f>G3+1</f>
        <v>1</v>
      </c>
      <c r="H4" s="134">
        <v>8</v>
      </c>
      <c r="I4" s="134">
        <v>10</v>
      </c>
      <c r="J4" s="535">
        <v>34968</v>
      </c>
      <c r="K4" s="134" t="s">
        <v>747</v>
      </c>
      <c r="L4" s="135" t="s">
        <v>519</v>
      </c>
      <c r="M4" s="134" t="str">
        <f t="shared" si="4"/>
        <v>min</v>
      </c>
      <c r="N4" s="134" t="s">
        <v>1124</v>
      </c>
      <c r="O4" s="135" t="s">
        <v>3485</v>
      </c>
      <c r="P4" s="206" t="str">
        <f t="shared" si="5"/>
        <v>Abreu, Albert (min)</v>
      </c>
      <c r="Q4" s="166" t="str">
        <f t="shared" ref="Q4:Q29" si="9">IF(ISBLANK($V4),"",$V4)</f>
        <v/>
      </c>
      <c r="R4" s="166" t="str">
        <f t="shared" si="6"/>
        <v/>
      </c>
      <c r="S4" s="261" t="str">
        <f t="shared" si="7"/>
        <v/>
      </c>
      <c r="T4" s="261" t="str">
        <f t="shared" si="8"/>
        <v/>
      </c>
      <c r="U4" s="134" t="s">
        <v>658</v>
      </c>
      <c r="V4" s="134"/>
      <c r="W4" s="134"/>
      <c r="X4" s="134"/>
      <c r="Y4" s="134"/>
      <c r="Z4" s="134"/>
      <c r="AA4" s="134"/>
      <c r="AB4" s="134"/>
      <c r="AC4" s="134"/>
      <c r="AD4" s="134"/>
      <c r="AE4" s="134"/>
    </row>
    <row r="5" spans="1:32" ht="14.25" customHeight="1" x14ac:dyDescent="0.2">
      <c r="A5" s="214" t="s">
        <v>1171</v>
      </c>
      <c r="B5" s="214" t="str">
        <f t="shared" si="0"/>
        <v>Abreu</v>
      </c>
      <c r="C5" s="219" t="str">
        <f t="shared" si="1"/>
        <v>Jose Dariel</v>
      </c>
      <c r="D5" s="134" t="str">
        <f t="shared" si="2"/>
        <v>J. Abreu</v>
      </c>
      <c r="E5" s="206" t="str">
        <f t="shared" si="3"/>
        <v>Jose Dariel Abreu</v>
      </c>
      <c r="F5" s="213" t="s">
        <v>1002</v>
      </c>
      <c r="G5" s="213"/>
      <c r="H5" s="213"/>
      <c r="I5" s="213"/>
      <c r="J5" s="223">
        <v>31806</v>
      </c>
      <c r="K5" s="224" t="s">
        <v>1001</v>
      </c>
      <c r="L5" s="135" t="s">
        <v>7</v>
      </c>
      <c r="M5" s="134" t="str">
        <f t="shared" si="4"/>
        <v>Y3</v>
      </c>
      <c r="N5" s="251" t="str">
        <f>Aaron!$Y$2</f>
        <v>Columbus</v>
      </c>
      <c r="O5" s="213" t="s">
        <v>1129</v>
      </c>
      <c r="P5" s="206" t="str">
        <f t="shared" si="5"/>
        <v>Abreu, Jose Dariel (Y3)</v>
      </c>
      <c r="Q5" s="166">
        <f t="shared" si="9"/>
        <v>400000</v>
      </c>
      <c r="R5" s="166" t="str">
        <f t="shared" si="6"/>
        <v/>
      </c>
      <c r="S5" s="261" t="str">
        <f t="shared" si="7"/>
        <v/>
      </c>
      <c r="T5" s="261" t="str">
        <f t="shared" si="8"/>
        <v/>
      </c>
      <c r="U5" s="259" t="s">
        <v>375</v>
      </c>
      <c r="V5" s="207">
        <v>400000</v>
      </c>
      <c r="W5" s="134" t="s">
        <v>645</v>
      </c>
      <c r="X5" s="207"/>
      <c r="Y5" s="134" t="s">
        <v>973</v>
      </c>
      <c r="Z5" s="206"/>
      <c r="AA5" s="134" t="s">
        <v>974</v>
      </c>
      <c r="AB5" s="271"/>
      <c r="AC5" s="134"/>
      <c r="AD5" s="134"/>
      <c r="AE5" s="134"/>
    </row>
    <row r="6" spans="1:32" ht="14.25" customHeight="1" x14ac:dyDescent="0.2">
      <c r="A6" s="134" t="s">
        <v>3598</v>
      </c>
      <c r="B6" s="214" t="str">
        <f t="shared" si="0"/>
        <v>Abreu</v>
      </c>
      <c r="C6" s="219" t="str">
        <f t="shared" si="1"/>
        <v>Pablo</v>
      </c>
      <c r="D6" s="134" t="str">
        <f t="shared" si="2"/>
        <v>P. Abreu</v>
      </c>
      <c r="E6" s="206" t="str">
        <f t="shared" si="3"/>
        <v>Pablo Abreu</v>
      </c>
      <c r="F6" s="206"/>
      <c r="G6" s="134">
        <v>230</v>
      </c>
      <c r="H6" s="134">
        <v>18</v>
      </c>
      <c r="I6" s="134">
        <v>1</v>
      </c>
      <c r="J6" s="134"/>
      <c r="K6" s="134"/>
      <c r="L6" s="135" t="s">
        <v>519</v>
      </c>
      <c r="M6" s="134" t="str">
        <f t="shared" si="4"/>
        <v>min</v>
      </c>
      <c r="N6" s="134" t="s">
        <v>1872</v>
      </c>
      <c r="O6" s="135" t="s">
        <v>3485</v>
      </c>
      <c r="P6" s="206" t="str">
        <f t="shared" si="5"/>
        <v>Abreu, Pablo (min)</v>
      </c>
      <c r="Q6" s="166" t="str">
        <f t="shared" si="9"/>
        <v/>
      </c>
      <c r="R6" s="166" t="str">
        <f t="shared" si="6"/>
        <v/>
      </c>
      <c r="S6" s="261" t="str">
        <f t="shared" si="7"/>
        <v/>
      </c>
      <c r="T6" s="261" t="str">
        <f t="shared" si="8"/>
        <v/>
      </c>
      <c r="U6" s="134" t="s">
        <v>658</v>
      </c>
      <c r="V6" s="134"/>
      <c r="W6" s="134"/>
      <c r="X6" s="134"/>
      <c r="Y6" s="134"/>
      <c r="Z6" s="134"/>
      <c r="AA6" s="134"/>
      <c r="AB6" s="134"/>
      <c r="AC6" s="134"/>
      <c r="AD6" s="134"/>
      <c r="AE6" s="134"/>
    </row>
    <row r="7" spans="1:32" ht="14.25" customHeight="1" x14ac:dyDescent="0.25">
      <c r="A7" s="134" t="s">
        <v>1969</v>
      </c>
      <c r="B7" s="214" t="str">
        <f t="shared" si="0"/>
        <v>Acevedo</v>
      </c>
      <c r="C7" s="219" t="str">
        <f t="shared" si="1"/>
        <v>Domingo</v>
      </c>
      <c r="D7" s="134" t="str">
        <f t="shared" si="2"/>
        <v>D. Acevedo</v>
      </c>
      <c r="E7" s="206" t="str">
        <f t="shared" si="3"/>
        <v>Domingo Acevedo</v>
      </c>
      <c r="F7" s="246"/>
      <c r="G7" s="584">
        <v>116</v>
      </c>
      <c r="H7" s="584">
        <v>4</v>
      </c>
      <c r="I7" s="584">
        <v>23</v>
      </c>
      <c r="J7" s="345">
        <v>34399</v>
      </c>
      <c r="K7" s="195"/>
      <c r="L7" s="135" t="s">
        <v>519</v>
      </c>
      <c r="M7" s="134" t="str">
        <f t="shared" si="4"/>
        <v>min</v>
      </c>
      <c r="N7" s="584" t="s">
        <v>437</v>
      </c>
      <c r="O7" s="169" t="s">
        <v>1968</v>
      </c>
      <c r="P7" s="206" t="str">
        <f t="shared" si="5"/>
        <v>Acevedo, Domingo (min)</v>
      </c>
      <c r="Q7" s="166" t="str">
        <f t="shared" si="9"/>
        <v/>
      </c>
      <c r="R7" s="166" t="str">
        <f t="shared" si="6"/>
        <v/>
      </c>
      <c r="S7" s="261" t="str">
        <f t="shared" si="7"/>
        <v/>
      </c>
      <c r="T7" s="261" t="str">
        <f t="shared" si="8"/>
        <v/>
      </c>
      <c r="U7" s="147" t="s">
        <v>658</v>
      </c>
      <c r="V7" s="167"/>
      <c r="W7" s="134"/>
      <c r="X7" s="212"/>
      <c r="Y7" s="134"/>
      <c r="Z7" s="212"/>
      <c r="AA7" s="134"/>
      <c r="AB7" s="271"/>
      <c r="AC7" s="134"/>
      <c r="AD7" s="134"/>
      <c r="AE7" s="134"/>
    </row>
    <row r="8" spans="1:32" ht="14.25" customHeight="1" x14ac:dyDescent="0.2">
      <c r="A8" s="148" t="s">
        <v>282</v>
      </c>
      <c r="B8" s="214" t="str">
        <f t="shared" si="0"/>
        <v>Ackley</v>
      </c>
      <c r="C8" s="219" t="str">
        <f t="shared" si="1"/>
        <v>Dustin</v>
      </c>
      <c r="D8" s="134" t="str">
        <f t="shared" si="2"/>
        <v>D. Ackley</v>
      </c>
      <c r="E8" s="206" t="str">
        <f t="shared" si="3"/>
        <v>Dustin Ackley</v>
      </c>
      <c r="F8" s="135" t="s">
        <v>412</v>
      </c>
      <c r="G8" s="135"/>
      <c r="H8" s="135"/>
      <c r="I8" s="135"/>
      <c r="J8" s="193">
        <v>32199</v>
      </c>
      <c r="K8" s="147" t="s">
        <v>1000</v>
      </c>
      <c r="L8" s="135" t="s">
        <v>7</v>
      </c>
      <c r="M8" s="134" t="str">
        <f t="shared" si="4"/>
        <v>2,F5-$8M</v>
      </c>
      <c r="N8" s="251" t="str">
        <f>Mays!$S$2</f>
        <v>Thunder Bay</v>
      </c>
      <c r="O8" s="320" t="s">
        <v>1686</v>
      </c>
      <c r="P8" s="206" t="str">
        <f t="shared" si="5"/>
        <v>Ackley, Dustin (2,F5-$8M)</v>
      </c>
      <c r="Q8" s="166">
        <f t="shared" si="9"/>
        <v>1600000</v>
      </c>
      <c r="R8" s="166">
        <f t="shared" si="6"/>
        <v>1600000</v>
      </c>
      <c r="S8" s="261">
        <f t="shared" si="7"/>
        <v>1600000</v>
      </c>
      <c r="T8" s="261">
        <f t="shared" si="8"/>
        <v>1600000</v>
      </c>
      <c r="U8" s="148" t="s">
        <v>1841</v>
      </c>
      <c r="V8" s="361">
        <v>1600000</v>
      </c>
      <c r="W8" s="148" t="s">
        <v>1722</v>
      </c>
      <c r="X8" s="364">
        <v>1600000</v>
      </c>
      <c r="Y8" s="148" t="s">
        <v>1711</v>
      </c>
      <c r="Z8" s="364">
        <v>1600000</v>
      </c>
      <c r="AA8" s="148" t="s">
        <v>1694</v>
      </c>
      <c r="AB8" s="364">
        <v>1600000</v>
      </c>
      <c r="AC8" s="134" t="s">
        <v>334</v>
      </c>
      <c r="AD8" s="584"/>
      <c r="AE8" s="134"/>
    </row>
    <row r="9" spans="1:32" ht="14.25" customHeight="1" x14ac:dyDescent="0.2">
      <c r="A9" s="134" t="s">
        <v>3507</v>
      </c>
      <c r="B9" s="214" t="str">
        <f t="shared" si="0"/>
        <v>Acuna</v>
      </c>
      <c r="C9" s="219" t="str">
        <f t="shared" si="1"/>
        <v>Ronald</v>
      </c>
      <c r="D9" s="134" t="str">
        <f t="shared" si="2"/>
        <v>R. Acuna</v>
      </c>
      <c r="E9" s="206" t="str">
        <f t="shared" si="3"/>
        <v>Ronald Acuna</v>
      </c>
      <c r="F9" s="206" t="s">
        <v>1002</v>
      </c>
      <c r="G9" s="134">
        <f>G8+1</f>
        <v>1</v>
      </c>
      <c r="H9" s="134">
        <v>2</v>
      </c>
      <c r="I9" s="134">
        <v>13</v>
      </c>
      <c r="J9" s="535">
        <v>35782</v>
      </c>
      <c r="K9" s="134" t="s">
        <v>1128</v>
      </c>
      <c r="L9" s="135" t="s">
        <v>519</v>
      </c>
      <c r="M9" s="134" t="str">
        <f t="shared" si="4"/>
        <v>min</v>
      </c>
      <c r="N9" s="134" t="s">
        <v>231</v>
      </c>
      <c r="O9" s="135" t="s">
        <v>3485</v>
      </c>
      <c r="P9" s="206" t="str">
        <f t="shared" si="5"/>
        <v>Acuna, Ronald (min)</v>
      </c>
      <c r="Q9" s="166" t="str">
        <f t="shared" si="9"/>
        <v/>
      </c>
      <c r="R9" s="166" t="str">
        <f t="shared" si="6"/>
        <v/>
      </c>
      <c r="S9" s="261" t="str">
        <f t="shared" si="7"/>
        <v/>
      </c>
      <c r="T9" s="261" t="str">
        <f t="shared" si="8"/>
        <v/>
      </c>
      <c r="U9" s="134" t="s">
        <v>658</v>
      </c>
      <c r="V9" s="134"/>
      <c r="W9" s="134"/>
      <c r="X9" s="134"/>
      <c r="Y9" s="134"/>
      <c r="Z9" s="134"/>
      <c r="AA9" s="134"/>
      <c r="AB9" s="134"/>
      <c r="AC9" s="134"/>
      <c r="AD9" s="134"/>
      <c r="AE9" s="134"/>
      <c r="AF9" s="187"/>
    </row>
    <row r="10" spans="1:32" ht="14.25" customHeight="1" x14ac:dyDescent="0.2">
      <c r="A10" s="584" t="s">
        <v>1893</v>
      </c>
      <c r="B10" s="214" t="str">
        <f t="shared" si="0"/>
        <v>Adames</v>
      </c>
      <c r="C10" s="219" t="str">
        <f t="shared" si="1"/>
        <v>Cristhian+</v>
      </c>
      <c r="D10" s="134" t="str">
        <f t="shared" si="2"/>
        <v>C. Adames</v>
      </c>
      <c r="E10" s="206" t="str">
        <f t="shared" si="3"/>
        <v>Cristhian+ Adames</v>
      </c>
      <c r="F10" s="246"/>
      <c r="G10" s="584">
        <v>113</v>
      </c>
      <c r="H10" s="584">
        <v>4</v>
      </c>
      <c r="I10" s="584">
        <v>20</v>
      </c>
      <c r="J10" s="336">
        <v>33445</v>
      </c>
      <c r="K10" s="195" t="s">
        <v>1006</v>
      </c>
      <c r="L10" s="135" t="s">
        <v>7</v>
      </c>
      <c r="M10" s="134" t="str">
        <f t="shared" si="4"/>
        <v>Y1</v>
      </c>
      <c r="N10" s="147" t="str">
        <f>Aaron!$AE$2</f>
        <v>Pismo Beach</v>
      </c>
      <c r="O10" s="169" t="s">
        <v>1968</v>
      </c>
      <c r="P10" s="206" t="str">
        <f t="shared" si="5"/>
        <v>Adames, Cristhian+ (Y1)</v>
      </c>
      <c r="Q10" s="166">
        <f t="shared" si="9"/>
        <v>200000</v>
      </c>
      <c r="R10" s="166">
        <f t="shared" si="6"/>
        <v>300000</v>
      </c>
      <c r="S10" s="261">
        <f t="shared" si="7"/>
        <v>400000</v>
      </c>
      <c r="T10" s="261" t="str">
        <f t="shared" si="8"/>
        <v/>
      </c>
      <c r="U10" s="147" t="s">
        <v>520</v>
      </c>
      <c r="V10" s="207">
        <v>200000</v>
      </c>
      <c r="W10" s="206" t="s">
        <v>521</v>
      </c>
      <c r="X10" s="207">
        <v>300000</v>
      </c>
      <c r="Y10" s="134" t="s">
        <v>375</v>
      </c>
      <c r="Z10" s="212">
        <v>400000</v>
      </c>
      <c r="AA10" s="134" t="s">
        <v>645</v>
      </c>
      <c r="AB10" s="271"/>
      <c r="AC10" s="134"/>
      <c r="AD10" s="584"/>
      <c r="AE10" s="134"/>
    </row>
    <row r="11" spans="1:32" ht="14.25" customHeight="1" x14ac:dyDescent="0.2">
      <c r="A11" s="584" t="s">
        <v>1514</v>
      </c>
      <c r="B11" s="214" t="str">
        <f t="shared" si="0"/>
        <v>Adames</v>
      </c>
      <c r="C11" s="219" t="str">
        <f t="shared" si="1"/>
        <v>Willy</v>
      </c>
      <c r="D11" s="134" t="str">
        <f t="shared" si="2"/>
        <v>W. Adames</v>
      </c>
      <c r="E11" s="206" t="str">
        <f t="shared" si="3"/>
        <v>Willy Adames</v>
      </c>
      <c r="F11" s="135" t="s">
        <v>1002</v>
      </c>
      <c r="G11" s="135"/>
      <c r="H11" s="135"/>
      <c r="I11" s="135"/>
      <c r="J11" s="336">
        <v>34944</v>
      </c>
      <c r="K11" s="134" t="s">
        <v>1006</v>
      </c>
      <c r="L11" s="135" t="s">
        <v>519</v>
      </c>
      <c r="M11" s="134" t="str">
        <f t="shared" si="4"/>
        <v>min</v>
      </c>
      <c r="N11" s="147" t="str">
        <f>Cobb!$M$2</f>
        <v>Mansfield</v>
      </c>
      <c r="O11" s="135" t="s">
        <v>1461</v>
      </c>
      <c r="P11" s="206" t="str">
        <f t="shared" si="5"/>
        <v>Adames, Willy (min)</v>
      </c>
      <c r="Q11" s="166" t="str">
        <f t="shared" si="9"/>
        <v/>
      </c>
      <c r="R11" s="166" t="str">
        <f t="shared" si="6"/>
        <v/>
      </c>
      <c r="S11" s="261" t="str">
        <f t="shared" si="7"/>
        <v/>
      </c>
      <c r="T11" s="261" t="str">
        <f t="shared" si="8"/>
        <v/>
      </c>
      <c r="U11" s="148" t="s">
        <v>658</v>
      </c>
      <c r="V11" s="230"/>
      <c r="W11" s="584"/>
      <c r="X11" s="364"/>
      <c r="Y11" s="584"/>
      <c r="Z11" s="243"/>
      <c r="AA11" s="134"/>
      <c r="AB11" s="271"/>
      <c r="AC11" s="134"/>
      <c r="AD11" s="134"/>
      <c r="AE11" s="134"/>
      <c r="AF11" s="256"/>
    </row>
    <row r="12" spans="1:32" ht="14.25" customHeight="1" x14ac:dyDescent="0.2">
      <c r="A12" s="134" t="s">
        <v>3533</v>
      </c>
      <c r="B12" s="214" t="str">
        <f t="shared" si="0"/>
        <v>Adams</v>
      </c>
      <c r="C12" s="219" t="str">
        <f t="shared" si="1"/>
        <v>Chance</v>
      </c>
      <c r="D12" s="134" t="str">
        <f t="shared" si="2"/>
        <v>C. Adams</v>
      </c>
      <c r="E12" s="206" t="str">
        <f t="shared" si="3"/>
        <v>Chance Adams</v>
      </c>
      <c r="F12" s="206" t="s">
        <v>1002</v>
      </c>
      <c r="G12" s="134">
        <f>G11+1</f>
        <v>1</v>
      </c>
      <c r="H12" s="134">
        <v>4</v>
      </c>
      <c r="I12" s="134">
        <v>14</v>
      </c>
      <c r="J12" s="535">
        <v>34556</v>
      </c>
      <c r="K12" s="134" t="s">
        <v>747</v>
      </c>
      <c r="L12" s="135" t="s">
        <v>519</v>
      </c>
      <c r="M12" s="134" t="str">
        <f t="shared" si="4"/>
        <v>min</v>
      </c>
      <c r="N12" s="134" t="s">
        <v>530</v>
      </c>
      <c r="O12" s="135" t="s">
        <v>3485</v>
      </c>
      <c r="P12" s="206" t="str">
        <f t="shared" si="5"/>
        <v>Adams, Chance (min)</v>
      </c>
      <c r="Q12" s="166" t="str">
        <f t="shared" si="9"/>
        <v/>
      </c>
      <c r="R12" s="166" t="str">
        <f t="shared" si="6"/>
        <v/>
      </c>
      <c r="S12" s="261" t="str">
        <f t="shared" si="7"/>
        <v/>
      </c>
      <c r="T12" s="261" t="str">
        <f t="shared" si="8"/>
        <v/>
      </c>
      <c r="U12" s="134" t="s">
        <v>658</v>
      </c>
      <c r="V12" s="134"/>
      <c r="W12" s="134"/>
      <c r="X12" s="134"/>
      <c r="Y12" s="134"/>
      <c r="Z12" s="134"/>
      <c r="AA12" s="134"/>
      <c r="AB12" s="134"/>
      <c r="AC12" s="134"/>
      <c r="AD12" s="134"/>
      <c r="AE12" s="134"/>
    </row>
    <row r="13" spans="1:32" ht="14.25" customHeight="1" x14ac:dyDescent="0.2">
      <c r="A13" s="134" t="s">
        <v>771</v>
      </c>
      <c r="B13" s="214" t="str">
        <f t="shared" si="0"/>
        <v>Adams</v>
      </c>
      <c r="C13" s="219" t="str">
        <f t="shared" si="1"/>
        <v>Matt</v>
      </c>
      <c r="D13" s="134" t="str">
        <f t="shared" si="2"/>
        <v>M. Adams</v>
      </c>
      <c r="E13" s="206" t="str">
        <f t="shared" si="3"/>
        <v>Matt Adams</v>
      </c>
      <c r="F13" s="135" t="s">
        <v>412</v>
      </c>
      <c r="G13" s="135"/>
      <c r="H13" s="135"/>
      <c r="I13" s="135"/>
      <c r="J13" s="193">
        <v>32386</v>
      </c>
      <c r="K13" s="147" t="s">
        <v>1001</v>
      </c>
      <c r="L13" s="135" t="s">
        <v>7</v>
      </c>
      <c r="M13" s="134" t="str">
        <f t="shared" si="4"/>
        <v>ARB-Y4</v>
      </c>
      <c r="N13" s="251" t="str">
        <f>Mays!$S$2</f>
        <v>Thunder Bay</v>
      </c>
      <c r="O13" s="169" t="s">
        <v>830</v>
      </c>
      <c r="P13" s="206" t="str">
        <f t="shared" si="5"/>
        <v>Adams, Matt (ARB-Y4)</v>
      </c>
      <c r="Q13" s="166">
        <f t="shared" si="9"/>
        <v>760000</v>
      </c>
      <c r="R13" s="166" t="str">
        <f t="shared" si="6"/>
        <v/>
      </c>
      <c r="S13" s="261" t="str">
        <f t="shared" si="7"/>
        <v/>
      </c>
      <c r="T13" s="261" t="str">
        <f t="shared" si="8"/>
        <v/>
      </c>
      <c r="U13" s="147" t="s">
        <v>645</v>
      </c>
      <c r="V13" s="385">
        <v>760000</v>
      </c>
      <c r="W13" s="134" t="s">
        <v>973</v>
      </c>
      <c r="X13" s="212"/>
      <c r="Y13" s="134" t="s">
        <v>974</v>
      </c>
      <c r="Z13" s="206"/>
      <c r="AA13" s="134" t="s">
        <v>975</v>
      </c>
      <c r="AB13" s="271"/>
      <c r="AC13" s="134" t="s">
        <v>334</v>
      </c>
      <c r="AD13" s="134"/>
      <c r="AE13" s="134"/>
    </row>
    <row r="14" spans="1:32" ht="14.25" customHeight="1" x14ac:dyDescent="0.2">
      <c r="A14" s="134" t="s">
        <v>1521</v>
      </c>
      <c r="B14" s="214" t="str">
        <f t="shared" si="0"/>
        <v>Adams</v>
      </c>
      <c r="C14" s="219" t="str">
        <f t="shared" si="1"/>
        <v>Spencer</v>
      </c>
      <c r="D14" s="134" t="str">
        <f t="shared" si="2"/>
        <v>S. Adams</v>
      </c>
      <c r="E14" s="206" t="str">
        <f t="shared" si="3"/>
        <v>Spencer Adams</v>
      </c>
      <c r="F14" s="246"/>
      <c r="G14" s="584">
        <v>149</v>
      </c>
      <c r="H14" s="584">
        <v>6</v>
      </c>
      <c r="I14" s="584">
        <v>11</v>
      </c>
      <c r="J14" s="336">
        <v>35168</v>
      </c>
      <c r="K14" s="195"/>
      <c r="L14" s="135" t="s">
        <v>519</v>
      </c>
      <c r="M14" s="134" t="str">
        <f t="shared" si="4"/>
        <v>min</v>
      </c>
      <c r="N14" s="147" t="str">
        <f>Cobb!$G$2</f>
        <v>Alaska</v>
      </c>
      <c r="O14" s="169" t="s">
        <v>1968</v>
      </c>
      <c r="P14" s="206" t="str">
        <f t="shared" si="5"/>
        <v>Adams, Spencer (min)</v>
      </c>
      <c r="Q14" s="166" t="str">
        <f t="shared" si="9"/>
        <v/>
      </c>
      <c r="R14" s="166" t="str">
        <f t="shared" si="6"/>
        <v/>
      </c>
      <c r="S14" s="261" t="str">
        <f t="shared" si="7"/>
        <v/>
      </c>
      <c r="T14" s="261" t="str">
        <f t="shared" si="8"/>
        <v/>
      </c>
      <c r="U14" s="147" t="s">
        <v>658</v>
      </c>
      <c r="V14" s="167"/>
      <c r="W14" s="134"/>
      <c r="X14" s="212"/>
      <c r="Y14" s="134"/>
      <c r="Z14" s="212"/>
      <c r="AA14" s="134"/>
      <c r="AB14" s="271"/>
      <c r="AC14" s="134"/>
      <c r="AD14" s="167"/>
      <c r="AE14" s="134"/>
      <c r="AF14" s="232"/>
    </row>
    <row r="15" spans="1:32" ht="14.25" customHeight="1" x14ac:dyDescent="0.2">
      <c r="A15" s="134" t="s">
        <v>3679</v>
      </c>
      <c r="B15" s="214" t="str">
        <f t="shared" si="0"/>
        <v>Adleman</v>
      </c>
      <c r="C15" s="219" t="str">
        <f t="shared" si="1"/>
        <v>Tim</v>
      </c>
      <c r="D15" s="134" t="str">
        <f t="shared" si="2"/>
        <v>T. Adleman</v>
      </c>
      <c r="E15" s="206" t="str">
        <f t="shared" si="3"/>
        <v>Tim Adleman</v>
      </c>
      <c r="F15" s="206" t="s">
        <v>1002</v>
      </c>
      <c r="G15" s="134">
        <f>G14+1</f>
        <v>150</v>
      </c>
      <c r="H15" s="134">
        <v>3</v>
      </c>
      <c r="I15" s="134">
        <v>22</v>
      </c>
      <c r="J15" s="535">
        <v>32094</v>
      </c>
      <c r="K15" s="134" t="s">
        <v>747</v>
      </c>
      <c r="L15" s="135" t="s">
        <v>135</v>
      </c>
      <c r="M15" s="134" t="str">
        <f t="shared" si="4"/>
        <v>Y1</v>
      </c>
      <c r="N15" s="134" t="s">
        <v>627</v>
      </c>
      <c r="O15" s="135" t="s">
        <v>3485</v>
      </c>
      <c r="P15" s="206" t="str">
        <f t="shared" si="5"/>
        <v>Adleman, Tim (Y1)</v>
      </c>
      <c r="Q15" s="166">
        <f t="shared" si="9"/>
        <v>200000</v>
      </c>
      <c r="R15" s="166">
        <f t="shared" si="6"/>
        <v>300000</v>
      </c>
      <c r="S15" s="261">
        <f t="shared" si="7"/>
        <v>400000</v>
      </c>
      <c r="T15" s="261" t="str">
        <f t="shared" si="8"/>
        <v/>
      </c>
      <c r="U15" s="134" t="s">
        <v>520</v>
      </c>
      <c r="V15" s="167">
        <v>200000</v>
      </c>
      <c r="W15" s="134" t="s">
        <v>521</v>
      </c>
      <c r="X15" s="212">
        <v>300000</v>
      </c>
      <c r="Y15" s="134" t="s">
        <v>375</v>
      </c>
      <c r="Z15" s="212">
        <v>400000</v>
      </c>
      <c r="AA15" s="134" t="s">
        <v>645</v>
      </c>
      <c r="AB15" s="134"/>
      <c r="AC15" s="134"/>
      <c r="AD15" s="134"/>
      <c r="AE15" s="134"/>
    </row>
    <row r="16" spans="1:32" ht="14.25" customHeight="1" x14ac:dyDescent="0.2">
      <c r="A16" s="584" t="s">
        <v>1406</v>
      </c>
      <c r="B16" s="214" t="str">
        <f t="shared" si="0"/>
        <v>Ahmed</v>
      </c>
      <c r="C16" s="219" t="str">
        <f t="shared" si="1"/>
        <v>Nick</v>
      </c>
      <c r="D16" s="134" t="str">
        <f t="shared" si="2"/>
        <v>N. Ahmed</v>
      </c>
      <c r="E16" s="206" t="str">
        <f t="shared" si="3"/>
        <v>Nick Ahmed</v>
      </c>
      <c r="F16" s="135" t="s">
        <v>1002</v>
      </c>
      <c r="G16" s="135"/>
      <c r="H16" s="135"/>
      <c r="I16" s="135"/>
      <c r="J16" s="336">
        <v>32947</v>
      </c>
      <c r="K16" s="134" t="s">
        <v>1006</v>
      </c>
      <c r="L16" s="135" t="s">
        <v>7</v>
      </c>
      <c r="M16" s="134" t="str">
        <f t="shared" si="4"/>
        <v>Y2</v>
      </c>
      <c r="N16" s="147" t="str">
        <f>Mays!$M$2</f>
        <v>Mudville</v>
      </c>
      <c r="O16" s="135" t="s">
        <v>1461</v>
      </c>
      <c r="P16" s="206" t="str">
        <f t="shared" si="5"/>
        <v>Ahmed, Nick (Y2)</v>
      </c>
      <c r="Q16" s="166">
        <f t="shared" si="9"/>
        <v>300000</v>
      </c>
      <c r="R16" s="166">
        <f t="shared" si="6"/>
        <v>400000</v>
      </c>
      <c r="S16" s="261" t="str">
        <f t="shared" si="7"/>
        <v/>
      </c>
      <c r="T16" s="261" t="str">
        <f t="shared" si="8"/>
        <v/>
      </c>
      <c r="U16" s="147" t="s">
        <v>521</v>
      </c>
      <c r="V16" s="230">
        <v>300000</v>
      </c>
      <c r="W16" s="134" t="s">
        <v>375</v>
      </c>
      <c r="X16" s="364">
        <v>400000</v>
      </c>
      <c r="Y16" s="134" t="s">
        <v>645</v>
      </c>
      <c r="Z16" s="243"/>
      <c r="AA16" s="134" t="s">
        <v>973</v>
      </c>
      <c r="AB16" s="271"/>
      <c r="AC16" s="134"/>
      <c r="AD16" s="134"/>
      <c r="AE16" s="134"/>
      <c r="AF16" s="187"/>
    </row>
    <row r="17" spans="1:32" ht="14.25" customHeight="1" x14ac:dyDescent="0.2">
      <c r="A17" s="134" t="s">
        <v>1970</v>
      </c>
      <c r="B17" s="214" t="str">
        <f t="shared" si="0"/>
        <v>Aiken</v>
      </c>
      <c r="C17" s="219" t="str">
        <f t="shared" si="1"/>
        <v>Brady</v>
      </c>
      <c r="D17" s="134" t="str">
        <f t="shared" si="2"/>
        <v>B. Aiken</v>
      </c>
      <c r="E17" s="206" t="str">
        <f t="shared" si="3"/>
        <v>Brady Aiken</v>
      </c>
      <c r="F17" s="246"/>
      <c r="G17" s="584">
        <v>78</v>
      </c>
      <c r="H17" s="584" t="s">
        <v>626</v>
      </c>
      <c r="I17" s="584">
        <v>5</v>
      </c>
      <c r="J17" s="336">
        <v>35293</v>
      </c>
      <c r="K17" s="195"/>
      <c r="L17" s="135" t="s">
        <v>519</v>
      </c>
      <c r="M17" s="134" t="str">
        <f t="shared" si="4"/>
        <v>min</v>
      </c>
      <c r="N17" s="251" t="str">
        <f>Mays!$S$2</f>
        <v>Thunder Bay</v>
      </c>
      <c r="O17" s="169" t="s">
        <v>1968</v>
      </c>
      <c r="P17" s="206" t="str">
        <f t="shared" si="5"/>
        <v>Aiken, Brady (min)</v>
      </c>
      <c r="Q17" s="166" t="str">
        <f t="shared" si="9"/>
        <v/>
      </c>
      <c r="R17" s="166" t="str">
        <f t="shared" si="6"/>
        <v/>
      </c>
      <c r="S17" s="261" t="str">
        <f t="shared" si="7"/>
        <v/>
      </c>
      <c r="T17" s="261" t="str">
        <f t="shared" si="8"/>
        <v/>
      </c>
      <c r="U17" s="147" t="s">
        <v>658</v>
      </c>
      <c r="V17" s="167"/>
      <c r="W17" s="134"/>
      <c r="X17" s="212"/>
      <c r="Y17" s="134"/>
      <c r="Z17" s="212"/>
      <c r="AA17" s="134"/>
      <c r="AB17" s="271"/>
      <c r="AC17" s="134"/>
      <c r="AD17" s="134"/>
      <c r="AE17" s="208"/>
      <c r="AF17" s="232"/>
    </row>
    <row r="18" spans="1:32" ht="14.25" customHeight="1" x14ac:dyDescent="0.2">
      <c r="A18" s="584" t="s">
        <v>1913</v>
      </c>
      <c r="B18" s="214" t="str">
        <f t="shared" si="0"/>
        <v>Alberto</v>
      </c>
      <c r="C18" s="219" t="str">
        <f t="shared" si="1"/>
        <v>Hanser</v>
      </c>
      <c r="D18" s="134" t="str">
        <f t="shared" si="2"/>
        <v>H. Alberto</v>
      </c>
      <c r="E18" s="206" t="str">
        <f t="shared" si="3"/>
        <v>Hanser Alberto</v>
      </c>
      <c r="F18" s="246" t="s">
        <v>1002</v>
      </c>
      <c r="G18" s="584">
        <v>143</v>
      </c>
      <c r="H18" s="584">
        <v>6</v>
      </c>
      <c r="I18" s="584">
        <v>4</v>
      </c>
      <c r="J18" s="336">
        <v>33894</v>
      </c>
      <c r="K18" s="195" t="s">
        <v>1000</v>
      </c>
      <c r="L18" s="135" t="s">
        <v>7</v>
      </c>
      <c r="M18" s="134" t="str">
        <f t="shared" si="4"/>
        <v>Y1*</v>
      </c>
      <c r="N18" s="147" t="str">
        <f>Aaron!$AE$2</f>
        <v>Pismo Beach</v>
      </c>
      <c r="O18" s="169" t="s">
        <v>1968</v>
      </c>
      <c r="P18" s="206" t="str">
        <f t="shared" si="5"/>
        <v>Alberto, Hanser (Y1*)</v>
      </c>
      <c r="Q18" s="166">
        <f t="shared" si="9"/>
        <v>200000</v>
      </c>
      <c r="R18" s="166">
        <f t="shared" si="6"/>
        <v>300000</v>
      </c>
      <c r="S18" s="261">
        <f t="shared" si="7"/>
        <v>400000</v>
      </c>
      <c r="T18" s="261" t="str">
        <f t="shared" si="8"/>
        <v/>
      </c>
      <c r="U18" s="147" t="s">
        <v>256</v>
      </c>
      <c r="V18" s="207">
        <v>200000</v>
      </c>
      <c r="W18" s="206" t="s">
        <v>521</v>
      </c>
      <c r="X18" s="207">
        <v>300000</v>
      </c>
      <c r="Y18" s="134" t="s">
        <v>375</v>
      </c>
      <c r="Z18" s="212">
        <v>400000</v>
      </c>
      <c r="AA18" s="134" t="s">
        <v>645</v>
      </c>
      <c r="AB18" s="271"/>
      <c r="AC18" s="134"/>
      <c r="AD18" s="134"/>
      <c r="AE18" s="134"/>
    </row>
    <row r="19" spans="1:32" ht="14.25" customHeight="1" x14ac:dyDescent="0.2">
      <c r="A19" s="584" t="s">
        <v>1592</v>
      </c>
      <c r="B19" s="214" t="str">
        <f t="shared" si="0"/>
        <v>Albies</v>
      </c>
      <c r="C19" s="219" t="str">
        <f t="shared" si="1"/>
        <v>Ozhaino</v>
      </c>
      <c r="D19" s="134" t="str">
        <f t="shared" si="2"/>
        <v>O. Albies</v>
      </c>
      <c r="E19" s="206" t="str">
        <f t="shared" si="3"/>
        <v>Ozhaino Albies</v>
      </c>
      <c r="F19" s="135" t="s">
        <v>1009</v>
      </c>
      <c r="G19" s="135"/>
      <c r="H19" s="135"/>
      <c r="I19" s="135"/>
      <c r="J19" s="336">
        <v>35437</v>
      </c>
      <c r="K19" s="134" t="s">
        <v>1006</v>
      </c>
      <c r="L19" s="135" t="s">
        <v>519</v>
      </c>
      <c r="M19" s="134" t="str">
        <f t="shared" si="4"/>
        <v>min</v>
      </c>
      <c r="N19" s="147" t="str">
        <f>Aaron!$AE$2</f>
        <v>Pismo Beach</v>
      </c>
      <c r="O19" s="135" t="s">
        <v>1461</v>
      </c>
      <c r="P19" s="206" t="str">
        <f t="shared" si="5"/>
        <v>Albies, Ozhaino (min)</v>
      </c>
      <c r="Q19" s="166" t="str">
        <f t="shared" si="9"/>
        <v/>
      </c>
      <c r="R19" s="166" t="str">
        <f t="shared" si="6"/>
        <v/>
      </c>
      <c r="S19" s="261" t="str">
        <f t="shared" si="7"/>
        <v/>
      </c>
      <c r="T19" s="261" t="str">
        <f t="shared" si="8"/>
        <v/>
      </c>
      <c r="U19" s="148" t="s">
        <v>658</v>
      </c>
      <c r="V19" s="230"/>
      <c r="W19" s="584"/>
      <c r="X19" s="364"/>
      <c r="Y19" s="584"/>
      <c r="Z19" s="243"/>
      <c r="AA19" s="134"/>
      <c r="AB19" s="271"/>
      <c r="AC19" s="134"/>
      <c r="AD19" s="134"/>
      <c r="AE19" s="134"/>
      <c r="AF19" s="187"/>
    </row>
    <row r="20" spans="1:32" ht="14.25" customHeight="1" x14ac:dyDescent="0.2">
      <c r="A20" s="216" t="s">
        <v>1188</v>
      </c>
      <c r="B20" s="214" t="str">
        <f t="shared" si="0"/>
        <v>Alcantara</v>
      </c>
      <c r="C20" s="219" t="str">
        <f t="shared" si="1"/>
        <v>Arismendy</v>
      </c>
      <c r="D20" s="134" t="str">
        <f t="shared" si="2"/>
        <v>A. Alcantara</v>
      </c>
      <c r="E20" s="206" t="str">
        <f t="shared" si="3"/>
        <v>Arismendy Alcantara</v>
      </c>
      <c r="F20" s="228" t="s">
        <v>1009</v>
      </c>
      <c r="G20" s="228"/>
      <c r="H20" s="228"/>
      <c r="I20" s="228"/>
      <c r="J20" s="223">
        <v>33540</v>
      </c>
      <c r="K20" s="206" t="s">
        <v>1133</v>
      </c>
      <c r="L20" s="135" t="s">
        <v>7</v>
      </c>
      <c r="M20" s="134" t="str">
        <f t="shared" si="4"/>
        <v>Y1*</v>
      </c>
      <c r="N20" s="147" t="str">
        <f>Mays!$AE$2</f>
        <v>West Oakland</v>
      </c>
      <c r="O20" s="213" t="s">
        <v>1129</v>
      </c>
      <c r="P20" s="206" t="str">
        <f t="shared" si="5"/>
        <v>Alcantara, Arismendy (Y1*)</v>
      </c>
      <c r="Q20" s="166">
        <f t="shared" si="9"/>
        <v>200000</v>
      </c>
      <c r="R20" s="166">
        <f t="shared" si="6"/>
        <v>300000</v>
      </c>
      <c r="S20" s="261">
        <f t="shared" si="7"/>
        <v>400000</v>
      </c>
      <c r="T20" s="261" t="str">
        <f t="shared" si="8"/>
        <v/>
      </c>
      <c r="U20" s="147" t="s">
        <v>256</v>
      </c>
      <c r="V20" s="167">
        <v>200000</v>
      </c>
      <c r="W20" s="134" t="s">
        <v>521</v>
      </c>
      <c r="X20" s="212">
        <v>300000</v>
      </c>
      <c r="Y20" s="134" t="s">
        <v>375</v>
      </c>
      <c r="Z20" s="212">
        <v>400000</v>
      </c>
      <c r="AA20" s="134" t="s">
        <v>645</v>
      </c>
      <c r="AB20" s="271"/>
      <c r="AC20" s="134"/>
      <c r="AD20" s="584"/>
      <c r="AE20" s="584"/>
    </row>
    <row r="21" spans="1:32" ht="14.25" customHeight="1" x14ac:dyDescent="0.2">
      <c r="A21" s="214" t="s">
        <v>1149</v>
      </c>
      <c r="B21" s="214" t="str">
        <f t="shared" si="0"/>
        <v>Alcantara</v>
      </c>
      <c r="C21" s="219" t="str">
        <f t="shared" si="1"/>
        <v>Raul</v>
      </c>
      <c r="D21" s="134" t="str">
        <f t="shared" si="2"/>
        <v>R. Alcantara</v>
      </c>
      <c r="E21" s="206" t="str">
        <f t="shared" si="3"/>
        <v>Raul Alcantara</v>
      </c>
      <c r="F21" s="213" t="s">
        <v>1002</v>
      </c>
      <c r="G21" s="213"/>
      <c r="H21" s="213"/>
      <c r="I21" s="213"/>
      <c r="J21" s="223">
        <v>33942</v>
      </c>
      <c r="K21" s="224" t="s">
        <v>135</v>
      </c>
      <c r="L21" s="135" t="s">
        <v>135</v>
      </c>
      <c r="M21" s="134" t="str">
        <f t="shared" si="4"/>
        <v>MM</v>
      </c>
      <c r="N21" s="147" t="str">
        <f>Ruth!$Y$2</f>
        <v>Rock Island</v>
      </c>
      <c r="O21" s="213" t="s">
        <v>1129</v>
      </c>
      <c r="P21" s="206" t="str">
        <f t="shared" si="5"/>
        <v>Alcantara, Raul (MM)</v>
      </c>
      <c r="Q21" s="166">
        <f t="shared" si="9"/>
        <v>100000</v>
      </c>
      <c r="R21" s="166" t="str">
        <f t="shared" si="6"/>
        <v/>
      </c>
      <c r="S21" s="261" t="str">
        <f t="shared" si="7"/>
        <v/>
      </c>
      <c r="T21" s="261" t="str">
        <f t="shared" si="8"/>
        <v/>
      </c>
      <c r="U21" s="259" t="s">
        <v>517</v>
      </c>
      <c r="V21" s="207">
        <v>100000</v>
      </c>
      <c r="W21" s="206"/>
      <c r="X21" s="207"/>
      <c r="Y21" s="134"/>
      <c r="Z21" s="212"/>
      <c r="AA21" s="134"/>
      <c r="AB21" s="271"/>
      <c r="AC21" s="134"/>
      <c r="AD21" s="134"/>
      <c r="AE21" s="134"/>
    </row>
    <row r="22" spans="1:32" ht="14.25" customHeight="1" x14ac:dyDescent="0.2">
      <c r="A22" s="134" t="s">
        <v>3506</v>
      </c>
      <c r="B22" s="214" t="str">
        <f t="shared" si="0"/>
        <v>Alcantara</v>
      </c>
      <c r="C22" s="219" t="str">
        <f t="shared" si="1"/>
        <v>Sandy</v>
      </c>
      <c r="D22" s="134" t="str">
        <f t="shared" si="2"/>
        <v>S. Alcantara</v>
      </c>
      <c r="E22" s="206" t="str">
        <f t="shared" si="3"/>
        <v>Sandy Alcantara</v>
      </c>
      <c r="F22" s="206" t="s">
        <v>1002</v>
      </c>
      <c r="G22" s="134">
        <f>G21+1</f>
        <v>1</v>
      </c>
      <c r="H22" s="134">
        <v>2</v>
      </c>
      <c r="I22" s="134">
        <v>8</v>
      </c>
      <c r="J22" s="535">
        <v>34949</v>
      </c>
      <c r="K22" s="134" t="s">
        <v>747</v>
      </c>
      <c r="L22" s="135" t="s">
        <v>519</v>
      </c>
      <c r="M22" s="134" t="str">
        <f t="shared" si="4"/>
        <v>min</v>
      </c>
      <c r="N22" s="147" t="str">
        <f>Cobb!$Y$2</f>
        <v>Gateway</v>
      </c>
      <c r="O22" s="135" t="s">
        <v>3485</v>
      </c>
      <c r="P22" s="206" t="str">
        <f t="shared" si="5"/>
        <v>Alcantara, Sandy (min)</v>
      </c>
      <c r="Q22" s="166" t="str">
        <f t="shared" si="9"/>
        <v/>
      </c>
      <c r="R22" s="166" t="str">
        <f t="shared" si="6"/>
        <v/>
      </c>
      <c r="S22" s="261" t="str">
        <f t="shared" si="7"/>
        <v/>
      </c>
      <c r="T22" s="261" t="str">
        <f t="shared" si="8"/>
        <v/>
      </c>
      <c r="U22" s="134" t="s">
        <v>658</v>
      </c>
      <c r="V22" s="134"/>
      <c r="W22" s="134"/>
      <c r="X22" s="134"/>
      <c r="Y22" s="134"/>
      <c r="Z22" s="134"/>
      <c r="AA22" s="134"/>
      <c r="AB22" s="134"/>
      <c r="AC22" s="134"/>
      <c r="AD22" s="134"/>
      <c r="AE22" s="134"/>
    </row>
    <row r="23" spans="1:32" ht="14.25" customHeight="1" x14ac:dyDescent="0.2">
      <c r="A23" s="134" t="s">
        <v>821</v>
      </c>
      <c r="B23" s="214" t="str">
        <f t="shared" si="0"/>
        <v>Alfaro</v>
      </c>
      <c r="C23" s="219" t="str">
        <f t="shared" si="1"/>
        <v>Jorge</v>
      </c>
      <c r="D23" s="134" t="str">
        <f t="shared" si="2"/>
        <v>J. Alfaro</v>
      </c>
      <c r="E23" s="206" t="str">
        <f t="shared" si="3"/>
        <v>Jorge Alfaro</v>
      </c>
      <c r="F23" s="135" t="s">
        <v>1002</v>
      </c>
      <c r="G23" s="135"/>
      <c r="H23" s="135"/>
      <c r="I23" s="135"/>
      <c r="J23" s="193">
        <v>34131</v>
      </c>
      <c r="K23" s="147" t="s">
        <v>1003</v>
      </c>
      <c r="L23" s="135" t="s">
        <v>7</v>
      </c>
      <c r="M23" s="134" t="str">
        <f t="shared" si="4"/>
        <v>MM</v>
      </c>
      <c r="N23" s="147" t="s">
        <v>437</v>
      </c>
      <c r="O23" s="169" t="s">
        <v>2138</v>
      </c>
      <c r="P23" s="206" t="str">
        <f t="shared" si="5"/>
        <v>Alfaro, Jorge (MM)</v>
      </c>
      <c r="Q23" s="166">
        <f t="shared" si="9"/>
        <v>100000</v>
      </c>
      <c r="R23" s="166" t="str">
        <f t="shared" si="6"/>
        <v/>
      </c>
      <c r="S23" s="261" t="str">
        <f t="shared" si="7"/>
        <v/>
      </c>
      <c r="T23" s="261" t="str">
        <f t="shared" si="8"/>
        <v/>
      </c>
      <c r="U23" s="147" t="s">
        <v>517</v>
      </c>
      <c r="V23" s="167">
        <v>100000</v>
      </c>
      <c r="W23" s="134"/>
      <c r="X23" s="212"/>
      <c r="Y23" s="134"/>
      <c r="Z23" s="212"/>
      <c r="AA23" s="134"/>
      <c r="AB23" s="271"/>
      <c r="AC23" s="134"/>
      <c r="AD23" s="134"/>
      <c r="AE23" s="134"/>
    </row>
    <row r="24" spans="1:32" ht="14.25" customHeight="1" x14ac:dyDescent="0.2">
      <c r="A24" s="134" t="s">
        <v>1971</v>
      </c>
      <c r="B24" s="214" t="str">
        <f t="shared" si="0"/>
        <v>Alford</v>
      </c>
      <c r="C24" s="219" t="str">
        <f t="shared" si="1"/>
        <v>Anthony</v>
      </c>
      <c r="D24" s="134" t="str">
        <f t="shared" si="2"/>
        <v>A. Alford</v>
      </c>
      <c r="E24" s="206" t="str">
        <f t="shared" si="3"/>
        <v>Anthony Alford</v>
      </c>
      <c r="F24" s="246"/>
      <c r="G24" s="584">
        <v>25</v>
      </c>
      <c r="H24" s="584">
        <v>2</v>
      </c>
      <c r="I24" s="584">
        <v>1</v>
      </c>
      <c r="J24" s="336">
        <v>34535</v>
      </c>
      <c r="K24" s="195"/>
      <c r="L24" s="135" t="s">
        <v>519</v>
      </c>
      <c r="M24" s="134" t="str">
        <f t="shared" si="4"/>
        <v>min</v>
      </c>
      <c r="N24" s="147" t="str">
        <f>Mays!$G$2</f>
        <v>Palo Alto</v>
      </c>
      <c r="O24" s="169" t="s">
        <v>1968</v>
      </c>
      <c r="P24" s="206" t="str">
        <f t="shared" si="5"/>
        <v>Alford, Anthony (min)</v>
      </c>
      <c r="Q24" s="166" t="str">
        <f t="shared" si="9"/>
        <v/>
      </c>
      <c r="R24" s="166" t="str">
        <f t="shared" si="6"/>
        <v/>
      </c>
      <c r="S24" s="261" t="str">
        <f t="shared" si="7"/>
        <v/>
      </c>
      <c r="T24" s="261" t="str">
        <f t="shared" si="8"/>
        <v/>
      </c>
      <c r="U24" s="147" t="s">
        <v>658</v>
      </c>
      <c r="V24" s="167"/>
      <c r="W24" s="134"/>
      <c r="X24" s="212"/>
      <c r="Y24" s="134"/>
      <c r="Z24" s="212"/>
      <c r="AA24" s="134"/>
      <c r="AB24" s="271"/>
      <c r="AC24" s="134"/>
      <c r="AD24" s="134"/>
      <c r="AE24" s="584"/>
    </row>
    <row r="25" spans="1:32" ht="14.25" customHeight="1" x14ac:dyDescent="0.2">
      <c r="A25" s="134" t="s">
        <v>1972</v>
      </c>
      <c r="B25" s="214" t="str">
        <f t="shared" si="0"/>
        <v>Allard</v>
      </c>
      <c r="C25" s="219" t="str">
        <f t="shared" si="1"/>
        <v>Kolby</v>
      </c>
      <c r="D25" s="134" t="str">
        <f t="shared" si="2"/>
        <v>K. Allard</v>
      </c>
      <c r="E25" s="206" t="str">
        <f t="shared" si="3"/>
        <v>Kolby Allard</v>
      </c>
      <c r="F25" s="246"/>
      <c r="G25" s="584">
        <v>50</v>
      </c>
      <c r="H25" s="584">
        <v>3</v>
      </c>
      <c r="I25" s="584">
        <v>1</v>
      </c>
      <c r="J25" s="336">
        <v>35655</v>
      </c>
      <c r="K25" s="195"/>
      <c r="L25" s="135" t="s">
        <v>519</v>
      </c>
      <c r="M25" s="134" t="str">
        <f t="shared" si="4"/>
        <v>min</v>
      </c>
      <c r="N25" s="147" t="str">
        <f>Mays!$G$2</f>
        <v>Palo Alto</v>
      </c>
      <c r="O25" s="169" t="s">
        <v>1968</v>
      </c>
      <c r="P25" s="206" t="str">
        <f t="shared" si="5"/>
        <v>Allard, Kolby (min)</v>
      </c>
      <c r="Q25" s="166" t="str">
        <f t="shared" si="9"/>
        <v/>
      </c>
      <c r="R25" s="166" t="str">
        <f t="shared" si="6"/>
        <v/>
      </c>
      <c r="S25" s="261" t="str">
        <f t="shared" si="7"/>
        <v/>
      </c>
      <c r="T25" s="261" t="str">
        <f t="shared" si="8"/>
        <v/>
      </c>
      <c r="U25" s="147" t="s">
        <v>658</v>
      </c>
      <c r="V25" s="167"/>
      <c r="W25" s="134"/>
      <c r="X25" s="212"/>
      <c r="Y25" s="134"/>
      <c r="Z25" s="212"/>
      <c r="AA25" s="134"/>
      <c r="AB25" s="271"/>
      <c r="AC25" s="134"/>
      <c r="AD25" s="584"/>
      <c r="AE25" s="134"/>
    </row>
    <row r="26" spans="1:32" ht="14.25" customHeight="1" x14ac:dyDescent="0.2">
      <c r="A26" s="147" t="s">
        <v>892</v>
      </c>
      <c r="B26" s="214" t="str">
        <f t="shared" si="0"/>
        <v>Allen</v>
      </c>
      <c r="C26" s="219" t="str">
        <f t="shared" si="1"/>
        <v>Cody</v>
      </c>
      <c r="D26" s="134" t="str">
        <f t="shared" si="2"/>
        <v>C. Allen</v>
      </c>
      <c r="E26" s="206" t="str">
        <f t="shared" si="3"/>
        <v>Cody Allen</v>
      </c>
      <c r="F26" s="135" t="s">
        <v>1002</v>
      </c>
      <c r="G26" s="135"/>
      <c r="H26" s="135"/>
      <c r="I26" s="135"/>
      <c r="J26" s="193">
        <v>32467</v>
      </c>
      <c r="K26" s="147" t="s">
        <v>999</v>
      </c>
      <c r="L26" s="135" t="s">
        <v>135</v>
      </c>
      <c r="M26" s="134" t="str">
        <f t="shared" si="4"/>
        <v>ARB-Y5</v>
      </c>
      <c r="N26" s="147" t="s">
        <v>627</v>
      </c>
      <c r="O26" s="135" t="s">
        <v>2951</v>
      </c>
      <c r="P26" s="206" t="str">
        <f t="shared" si="5"/>
        <v>Allen, Cody (ARB-Y5)</v>
      </c>
      <c r="Q26" s="166">
        <f t="shared" si="9"/>
        <v>1512000</v>
      </c>
      <c r="R26" s="166" t="str">
        <f t="shared" si="6"/>
        <v/>
      </c>
      <c r="S26" s="261" t="str">
        <f t="shared" si="7"/>
        <v/>
      </c>
      <c r="T26" s="261" t="str">
        <f t="shared" si="8"/>
        <v/>
      </c>
      <c r="U26" s="147" t="s">
        <v>973</v>
      </c>
      <c r="V26" s="385">
        <v>1512000</v>
      </c>
      <c r="W26" s="134" t="s">
        <v>974</v>
      </c>
      <c r="X26" s="212"/>
      <c r="Y26" s="134" t="s">
        <v>975</v>
      </c>
      <c r="Z26" s="206"/>
      <c r="AA26" s="134" t="s">
        <v>334</v>
      </c>
      <c r="AB26" s="271"/>
      <c r="AC26" s="134"/>
      <c r="AD26" s="167"/>
      <c r="AE26" s="134"/>
    </row>
    <row r="27" spans="1:32" ht="14.25" customHeight="1" x14ac:dyDescent="0.2">
      <c r="A27" s="134" t="s">
        <v>3554</v>
      </c>
      <c r="B27" s="214" t="str">
        <f t="shared" si="0"/>
        <v>Allen</v>
      </c>
      <c r="C27" s="219" t="str">
        <f t="shared" si="1"/>
        <v>Greg</v>
      </c>
      <c r="D27" s="134" t="str">
        <f t="shared" si="2"/>
        <v>G. Allen</v>
      </c>
      <c r="E27" s="206" t="str">
        <f t="shared" si="3"/>
        <v>Greg Allen</v>
      </c>
      <c r="F27" s="206" t="s">
        <v>1009</v>
      </c>
      <c r="G27" s="134">
        <f>G26+1</f>
        <v>1</v>
      </c>
      <c r="H27" s="134">
        <v>6</v>
      </c>
      <c r="I27" s="134">
        <v>11</v>
      </c>
      <c r="J27" s="535">
        <v>34043</v>
      </c>
      <c r="K27" s="134" t="s">
        <v>1128</v>
      </c>
      <c r="L27" s="135" t="s">
        <v>519</v>
      </c>
      <c r="M27" s="134" t="str">
        <f t="shared" si="4"/>
        <v>min</v>
      </c>
      <c r="N27" s="134" t="s">
        <v>1876</v>
      </c>
      <c r="O27" s="135" t="s">
        <v>3485</v>
      </c>
      <c r="P27" s="206" t="str">
        <f t="shared" si="5"/>
        <v>Allen, Greg (min)</v>
      </c>
      <c r="Q27" s="166" t="str">
        <f t="shared" si="9"/>
        <v/>
      </c>
      <c r="R27" s="166" t="str">
        <f t="shared" si="6"/>
        <v/>
      </c>
      <c r="S27" s="261" t="str">
        <f t="shared" si="7"/>
        <v/>
      </c>
      <c r="T27" s="261" t="str">
        <f t="shared" si="8"/>
        <v/>
      </c>
      <c r="U27" s="134" t="s">
        <v>658</v>
      </c>
      <c r="V27" s="134"/>
      <c r="W27" s="134"/>
      <c r="X27" s="134"/>
      <c r="Y27" s="134"/>
      <c r="Z27" s="134"/>
      <c r="AA27" s="134"/>
      <c r="AB27" s="134"/>
      <c r="AC27" s="134"/>
      <c r="AD27" s="134"/>
      <c r="AE27" s="134"/>
      <c r="AF27" s="232"/>
    </row>
    <row r="28" spans="1:32" ht="14.25" customHeight="1" x14ac:dyDescent="0.2">
      <c r="A28" s="134" t="s">
        <v>3570</v>
      </c>
      <c r="B28" s="214" t="str">
        <f t="shared" si="0"/>
        <v>Almanzar</v>
      </c>
      <c r="C28" s="219" t="str">
        <f t="shared" si="1"/>
        <v>Luis</v>
      </c>
      <c r="D28" s="134" t="str">
        <f t="shared" si="2"/>
        <v>L. Almanzar</v>
      </c>
      <c r="E28" s="206" t="str">
        <f t="shared" si="3"/>
        <v>Luis Almanzar</v>
      </c>
      <c r="F28" s="206" t="s">
        <v>1009</v>
      </c>
      <c r="G28" s="134">
        <f>G27+1</f>
        <v>2</v>
      </c>
      <c r="H28" s="134">
        <v>8</v>
      </c>
      <c r="I28" s="134">
        <v>5</v>
      </c>
      <c r="J28" s="535">
        <v>36291</v>
      </c>
      <c r="K28" s="134" t="s">
        <v>1005</v>
      </c>
      <c r="L28" s="135" t="s">
        <v>519</v>
      </c>
      <c r="M28" s="134" t="str">
        <f t="shared" si="4"/>
        <v>min</v>
      </c>
      <c r="N28" s="134" t="s">
        <v>360</v>
      </c>
      <c r="O28" s="135" t="s">
        <v>3485</v>
      </c>
      <c r="P28" s="206" t="str">
        <f t="shared" si="5"/>
        <v>Almanzar, Luis (min)</v>
      </c>
      <c r="Q28" s="166" t="str">
        <f t="shared" si="9"/>
        <v/>
      </c>
      <c r="R28" s="166" t="str">
        <f t="shared" si="6"/>
        <v/>
      </c>
      <c r="S28" s="261" t="str">
        <f t="shared" si="7"/>
        <v/>
      </c>
      <c r="T28" s="261" t="str">
        <f t="shared" si="8"/>
        <v/>
      </c>
      <c r="U28" s="134" t="s">
        <v>658</v>
      </c>
      <c r="V28" s="134"/>
      <c r="W28" s="134"/>
      <c r="X28" s="134"/>
      <c r="Y28" s="134"/>
      <c r="Z28" s="134"/>
      <c r="AA28" s="134"/>
      <c r="AB28" s="134"/>
      <c r="AC28" s="134"/>
      <c r="AD28" s="134"/>
      <c r="AE28" s="134"/>
    </row>
    <row r="29" spans="1:32" ht="14.25" customHeight="1" x14ac:dyDescent="0.2">
      <c r="A29" s="357" t="s">
        <v>4190</v>
      </c>
      <c r="B29" s="431" t="str">
        <f t="shared" si="0"/>
        <v>Almonte</v>
      </c>
      <c r="C29" s="432" t="str">
        <f t="shared" si="1"/>
        <v>Abraham</v>
      </c>
      <c r="D29" s="357" t="str">
        <f t="shared" si="2"/>
        <v>A. Almonte</v>
      </c>
      <c r="E29" s="426" t="str">
        <f t="shared" si="3"/>
        <v>Abraham Almonte</v>
      </c>
      <c r="F29" s="426"/>
      <c r="G29" s="357"/>
      <c r="H29" s="357"/>
      <c r="I29" s="357"/>
      <c r="J29" s="470"/>
      <c r="K29" s="357"/>
      <c r="L29" s="358" t="s">
        <v>7</v>
      </c>
      <c r="M29" s="357" t="str">
        <f t="shared" si="4"/>
        <v>1,F1-$200k</v>
      </c>
      <c r="N29" s="357" t="s">
        <v>1290</v>
      </c>
      <c r="O29" s="358" t="s">
        <v>4077</v>
      </c>
      <c r="P29" s="206" t="str">
        <f t="shared" si="5"/>
        <v>Almonte, Abraham (1,F1-$200k)</v>
      </c>
      <c r="Q29" s="166">
        <f t="shared" si="9"/>
        <v>200000</v>
      </c>
      <c r="R29" s="166"/>
      <c r="S29" s="261"/>
      <c r="T29" s="261"/>
      <c r="U29" s="134" t="s">
        <v>1673</v>
      </c>
      <c r="V29" s="167">
        <v>200000</v>
      </c>
      <c r="W29" s="134" t="s">
        <v>334</v>
      </c>
      <c r="X29" s="134"/>
      <c r="Y29" s="134"/>
      <c r="Z29" s="134"/>
      <c r="AA29" s="134"/>
      <c r="AB29" s="134"/>
      <c r="AC29" s="134"/>
      <c r="AD29" s="134"/>
      <c r="AE29" s="134"/>
    </row>
    <row r="30" spans="1:32" ht="14.25" customHeight="1" x14ac:dyDescent="0.2">
      <c r="A30" s="146" t="s">
        <v>914</v>
      </c>
      <c r="B30" s="214" t="str">
        <f t="shared" si="0"/>
        <v>Almora</v>
      </c>
      <c r="C30" s="219" t="str">
        <f t="shared" si="1"/>
        <v>Albert</v>
      </c>
      <c r="D30" s="134" t="str">
        <f t="shared" si="2"/>
        <v>A. Almora</v>
      </c>
      <c r="E30" s="206" t="str">
        <f t="shared" si="3"/>
        <v>Albert Almora</v>
      </c>
      <c r="F30" s="135" t="s">
        <v>1002</v>
      </c>
      <c r="G30" s="135"/>
      <c r="H30" s="135"/>
      <c r="I30" s="135"/>
      <c r="J30" s="193">
        <v>34440</v>
      </c>
      <c r="K30" s="147" t="s">
        <v>1004</v>
      </c>
      <c r="L30" s="135" t="s">
        <v>7</v>
      </c>
      <c r="M30" s="134" t="str">
        <f t="shared" si="4"/>
        <v>Y1</v>
      </c>
      <c r="N30" s="147" t="str">
        <f>Cobb!$A$2</f>
        <v>Greenville</v>
      </c>
      <c r="O30" s="135" t="s">
        <v>874</v>
      </c>
      <c r="P30" s="206" t="str">
        <f t="shared" si="5"/>
        <v>Almora, Albert (Y1)</v>
      </c>
      <c r="Q30" s="166">
        <f t="shared" ref="Q30:Q93" si="10">IF(ISBLANK($V30),"",$V30)</f>
        <v>200000</v>
      </c>
      <c r="R30" s="166">
        <f t="shared" si="6"/>
        <v>300000</v>
      </c>
      <c r="S30" s="261">
        <f t="shared" si="7"/>
        <v>400000</v>
      </c>
      <c r="T30" s="261" t="str">
        <f t="shared" si="8"/>
        <v/>
      </c>
      <c r="U30" s="147" t="s">
        <v>520</v>
      </c>
      <c r="V30" s="167">
        <v>200000</v>
      </c>
      <c r="W30" s="134" t="s">
        <v>521</v>
      </c>
      <c r="X30" s="212">
        <v>300000</v>
      </c>
      <c r="Y30" s="134" t="s">
        <v>375</v>
      </c>
      <c r="Z30" s="212">
        <v>400000</v>
      </c>
      <c r="AA30" s="134" t="s">
        <v>645</v>
      </c>
      <c r="AB30" s="271"/>
      <c r="AC30" s="134"/>
      <c r="AD30" s="134"/>
      <c r="AE30" s="134"/>
      <c r="AF30" s="232"/>
    </row>
    <row r="31" spans="1:32" ht="14.25" customHeight="1" x14ac:dyDescent="0.2">
      <c r="A31" s="134" t="s">
        <v>703</v>
      </c>
      <c r="B31" s="214" t="str">
        <f t="shared" si="0"/>
        <v>Alonso</v>
      </c>
      <c r="C31" s="219" t="str">
        <f t="shared" si="1"/>
        <v>Yonder</v>
      </c>
      <c r="D31" s="134" t="str">
        <f t="shared" si="2"/>
        <v>Y. Alonso</v>
      </c>
      <c r="E31" s="206" t="str">
        <f t="shared" si="3"/>
        <v>Yonder Alonso</v>
      </c>
      <c r="F31" s="135" t="s">
        <v>412</v>
      </c>
      <c r="G31" s="135"/>
      <c r="H31" s="135"/>
      <c r="I31" s="135"/>
      <c r="J31" s="193">
        <v>31875</v>
      </c>
      <c r="K31" s="147" t="s">
        <v>1001</v>
      </c>
      <c r="L31" s="135" t="s">
        <v>7</v>
      </c>
      <c r="M31" s="134" t="str">
        <f t="shared" si="4"/>
        <v>3,F3-1.118M</v>
      </c>
      <c r="N31" s="254" t="s">
        <v>1876</v>
      </c>
      <c r="O31" s="257" t="s">
        <v>1882</v>
      </c>
      <c r="P31" s="206" t="str">
        <f t="shared" si="5"/>
        <v>Alonso, Yonder (3,F3-1.118M)</v>
      </c>
      <c r="Q31" s="166">
        <f t="shared" si="10"/>
        <v>372751</v>
      </c>
      <c r="R31" s="166" t="str">
        <f t="shared" si="6"/>
        <v/>
      </c>
      <c r="S31" s="261" t="str">
        <f t="shared" si="7"/>
        <v/>
      </c>
      <c r="T31" s="261" t="str">
        <f t="shared" si="8"/>
        <v/>
      </c>
      <c r="U31" s="147" t="s">
        <v>1353</v>
      </c>
      <c r="V31" s="211">
        <v>372751</v>
      </c>
      <c r="W31" s="147" t="s">
        <v>334</v>
      </c>
      <c r="X31" s="211"/>
      <c r="Y31" s="147"/>
      <c r="Z31" s="211"/>
      <c r="AA31" s="134"/>
      <c r="AB31" s="271"/>
      <c r="AC31" s="134"/>
      <c r="AD31" s="134"/>
      <c r="AE31" s="134"/>
    </row>
    <row r="32" spans="1:32" ht="14.25" customHeight="1" x14ac:dyDescent="0.2">
      <c r="A32" s="134" t="s">
        <v>3616</v>
      </c>
      <c r="B32" s="214" t="str">
        <f t="shared" si="0"/>
        <v>Altavilla</v>
      </c>
      <c r="C32" s="219" t="str">
        <f t="shared" si="1"/>
        <v>Dan</v>
      </c>
      <c r="D32" s="134" t="str">
        <f t="shared" si="2"/>
        <v>D. Altavilla</v>
      </c>
      <c r="E32" s="206" t="str">
        <f t="shared" si="3"/>
        <v>Dan Altavilla</v>
      </c>
      <c r="F32" s="206" t="s">
        <v>1002</v>
      </c>
      <c r="G32" s="134">
        <f>G31+1</f>
        <v>1</v>
      </c>
      <c r="H32" s="134">
        <v>5</v>
      </c>
      <c r="I32" s="134">
        <v>17</v>
      </c>
      <c r="J32" s="535">
        <v>33855</v>
      </c>
      <c r="K32" s="134" t="s">
        <v>999</v>
      </c>
      <c r="L32" s="135" t="s">
        <v>135</v>
      </c>
      <c r="M32" s="134" t="str">
        <f t="shared" si="4"/>
        <v>MM</v>
      </c>
      <c r="N32" s="134" t="s">
        <v>231</v>
      </c>
      <c r="O32" s="135" t="s">
        <v>3485</v>
      </c>
      <c r="P32" s="206" t="str">
        <f t="shared" si="5"/>
        <v>Altavilla, Dan (MM)</v>
      </c>
      <c r="Q32" s="166">
        <f t="shared" si="10"/>
        <v>100000</v>
      </c>
      <c r="R32" s="166" t="str">
        <f t="shared" si="6"/>
        <v/>
      </c>
      <c r="S32" s="261" t="str">
        <f t="shared" si="7"/>
        <v/>
      </c>
      <c r="T32" s="261" t="str">
        <f t="shared" si="8"/>
        <v/>
      </c>
      <c r="U32" s="134" t="s">
        <v>517</v>
      </c>
      <c r="V32" s="167">
        <v>100000</v>
      </c>
      <c r="W32" s="134"/>
      <c r="X32" s="134"/>
      <c r="Y32" s="134"/>
      <c r="Z32" s="134"/>
      <c r="AA32" s="134"/>
      <c r="AB32" s="134"/>
      <c r="AC32" s="134"/>
      <c r="AD32" s="134"/>
      <c r="AE32" s="134"/>
    </row>
    <row r="33" spans="1:32" ht="14.25" customHeight="1" x14ac:dyDescent="0.2">
      <c r="A33" s="584" t="s">
        <v>1914</v>
      </c>
      <c r="B33" s="214" t="str">
        <f t="shared" si="0"/>
        <v>Altherr</v>
      </c>
      <c r="C33" s="219" t="str">
        <f t="shared" si="1"/>
        <v>Aaron</v>
      </c>
      <c r="D33" s="134" t="str">
        <f t="shared" si="2"/>
        <v>A. Altherr</v>
      </c>
      <c r="E33" s="206" t="str">
        <f t="shared" si="3"/>
        <v>Aaron Altherr</v>
      </c>
      <c r="F33" s="246" t="s">
        <v>1002</v>
      </c>
      <c r="G33" s="584">
        <v>53</v>
      </c>
      <c r="H33" s="584">
        <v>3</v>
      </c>
      <c r="I33" s="584">
        <v>4</v>
      </c>
      <c r="J33" s="336">
        <v>33252</v>
      </c>
      <c r="K33" s="195" t="s">
        <v>1128</v>
      </c>
      <c r="L33" s="135" t="s">
        <v>7</v>
      </c>
      <c r="M33" s="134" t="str">
        <f t="shared" si="4"/>
        <v>Y2</v>
      </c>
      <c r="N33" s="147" t="str">
        <f>Aaron!$AE$2</f>
        <v>Pismo Beach</v>
      </c>
      <c r="O33" s="169" t="s">
        <v>1968</v>
      </c>
      <c r="P33" s="206" t="str">
        <f t="shared" si="5"/>
        <v>Altherr, Aaron (Y2)</v>
      </c>
      <c r="Q33" s="166">
        <f t="shared" si="10"/>
        <v>300000</v>
      </c>
      <c r="R33" s="166">
        <f t="shared" si="6"/>
        <v>400000</v>
      </c>
      <c r="S33" s="261" t="str">
        <f t="shared" si="7"/>
        <v/>
      </c>
      <c r="T33" s="261" t="str">
        <f t="shared" si="8"/>
        <v/>
      </c>
      <c r="U33" s="147" t="s">
        <v>521</v>
      </c>
      <c r="V33" s="167">
        <v>300000</v>
      </c>
      <c r="W33" s="134" t="s">
        <v>375</v>
      </c>
      <c r="X33" s="212">
        <v>400000</v>
      </c>
      <c r="Y33" s="134" t="s">
        <v>645</v>
      </c>
      <c r="Z33" s="212"/>
      <c r="AA33" s="134" t="s">
        <v>973</v>
      </c>
      <c r="AB33" s="271"/>
      <c r="AC33" s="134"/>
      <c r="AD33" s="134"/>
      <c r="AE33" s="134"/>
      <c r="AF33" s="255"/>
    </row>
    <row r="34" spans="1:32" ht="14.25" customHeight="1" x14ac:dyDescent="0.2">
      <c r="A34" s="134" t="s">
        <v>767</v>
      </c>
      <c r="B34" s="214" t="str">
        <f t="shared" si="0"/>
        <v>Altuve</v>
      </c>
      <c r="C34" s="219" t="str">
        <f t="shared" si="1"/>
        <v>Jose</v>
      </c>
      <c r="D34" s="134" t="str">
        <f t="shared" si="2"/>
        <v>J. Altuve</v>
      </c>
      <c r="E34" s="206" t="str">
        <f t="shared" si="3"/>
        <v>Jose Altuve</v>
      </c>
      <c r="F34" s="135" t="s">
        <v>1002</v>
      </c>
      <c r="G34" s="135"/>
      <c r="H34" s="135"/>
      <c r="I34" s="135"/>
      <c r="J34" s="193">
        <v>32999</v>
      </c>
      <c r="K34" s="147" t="s">
        <v>1000</v>
      </c>
      <c r="L34" s="135" t="s">
        <v>7</v>
      </c>
      <c r="M34" s="134" t="str">
        <f t="shared" si="4"/>
        <v>3,L5-14M</v>
      </c>
      <c r="N34" s="147" t="str">
        <f>Mays!$A$2</f>
        <v>Aspen</v>
      </c>
      <c r="O34" s="169" t="s">
        <v>830</v>
      </c>
      <c r="P34" s="206" t="str">
        <f t="shared" si="5"/>
        <v>Altuve, Jose (3,L5-14M)</v>
      </c>
      <c r="Q34" s="166">
        <f t="shared" si="10"/>
        <v>2800000</v>
      </c>
      <c r="R34" s="166">
        <f t="shared" si="6"/>
        <v>2800000</v>
      </c>
      <c r="S34" s="261">
        <f t="shared" si="7"/>
        <v>2800000</v>
      </c>
      <c r="T34" s="261" t="str">
        <f t="shared" si="8"/>
        <v/>
      </c>
      <c r="U34" s="147" t="s">
        <v>317</v>
      </c>
      <c r="V34" s="167">
        <v>2800000</v>
      </c>
      <c r="W34" s="134" t="s">
        <v>316</v>
      </c>
      <c r="X34" s="212">
        <v>2800000</v>
      </c>
      <c r="Y34" s="134" t="s">
        <v>605</v>
      </c>
      <c r="Z34" s="212">
        <v>2800000</v>
      </c>
      <c r="AA34" s="147" t="s">
        <v>334</v>
      </c>
      <c r="AB34" s="271"/>
      <c r="AC34" s="134"/>
      <c r="AD34" s="134"/>
      <c r="AE34" s="134"/>
      <c r="AF34" s="255"/>
    </row>
    <row r="35" spans="1:32" ht="14.25" customHeight="1" x14ac:dyDescent="0.2">
      <c r="A35" s="134" t="s">
        <v>3717</v>
      </c>
      <c r="B35" s="214" t="str">
        <f t="shared" si="0"/>
        <v>Alvarez</v>
      </c>
      <c r="C35" s="219" t="str">
        <f t="shared" si="1"/>
        <v>Dario</v>
      </c>
      <c r="D35" s="134" t="str">
        <f t="shared" si="2"/>
        <v>D. Alvarez</v>
      </c>
      <c r="E35" s="206" t="str">
        <f t="shared" si="3"/>
        <v>Dario Alvarez</v>
      </c>
      <c r="F35" s="206" t="s">
        <v>412</v>
      </c>
      <c r="G35" s="134">
        <f>G34+1</f>
        <v>1</v>
      </c>
      <c r="H35" s="134">
        <v>7</v>
      </c>
      <c r="I35" s="134">
        <v>4</v>
      </c>
      <c r="J35" s="535">
        <v>32525</v>
      </c>
      <c r="K35" s="134" t="s">
        <v>999</v>
      </c>
      <c r="L35" s="135" t="s">
        <v>135</v>
      </c>
      <c r="M35" s="134" t="str">
        <f t="shared" si="4"/>
        <v>Y1</v>
      </c>
      <c r="N35" s="134" t="s">
        <v>406</v>
      </c>
      <c r="O35" s="135" t="s">
        <v>3485</v>
      </c>
      <c r="P35" s="206" t="str">
        <f t="shared" si="5"/>
        <v>Alvarez, Dario (Y1)</v>
      </c>
      <c r="Q35" s="166">
        <f t="shared" si="10"/>
        <v>200000</v>
      </c>
      <c r="R35" s="166">
        <f t="shared" si="6"/>
        <v>300000</v>
      </c>
      <c r="S35" s="261">
        <f t="shared" si="7"/>
        <v>400000</v>
      </c>
      <c r="T35" s="261" t="str">
        <f t="shared" si="8"/>
        <v/>
      </c>
      <c r="U35" s="134" t="s">
        <v>520</v>
      </c>
      <c r="V35" s="167">
        <v>200000</v>
      </c>
      <c r="W35" s="134" t="s">
        <v>521</v>
      </c>
      <c r="X35" s="212">
        <v>300000</v>
      </c>
      <c r="Y35" s="134" t="s">
        <v>375</v>
      </c>
      <c r="Z35" s="212">
        <v>400000</v>
      </c>
      <c r="AA35" s="134" t="s">
        <v>645</v>
      </c>
      <c r="AB35" s="134"/>
      <c r="AC35" s="134"/>
      <c r="AD35" s="134"/>
      <c r="AE35" s="134"/>
    </row>
    <row r="36" spans="1:32" ht="14.25" customHeight="1" x14ac:dyDescent="0.2">
      <c r="A36" s="134" t="s">
        <v>815</v>
      </c>
      <c r="B36" s="214" t="str">
        <f t="shared" si="0"/>
        <v>Alvarez</v>
      </c>
      <c r="C36" s="219" t="str">
        <f t="shared" si="1"/>
        <v>Henderson</v>
      </c>
      <c r="D36" s="134" t="str">
        <f t="shared" si="2"/>
        <v>H. Alvarez</v>
      </c>
      <c r="E36" s="206" t="str">
        <f t="shared" si="3"/>
        <v>Henderson Alvarez</v>
      </c>
      <c r="F36" s="135" t="s">
        <v>1002</v>
      </c>
      <c r="G36" s="135"/>
      <c r="H36" s="135"/>
      <c r="I36" s="135"/>
      <c r="J36" s="193">
        <v>32981</v>
      </c>
      <c r="K36" s="147" t="s">
        <v>747</v>
      </c>
      <c r="L36" s="135" t="s">
        <v>135</v>
      </c>
      <c r="M36" s="134" t="str">
        <f t="shared" si="4"/>
        <v>3,L5-14M</v>
      </c>
      <c r="N36" s="147" t="str">
        <f>Cobb!$S$2</f>
        <v>Waikiki</v>
      </c>
      <c r="O36" s="169" t="s">
        <v>830</v>
      </c>
      <c r="P36" s="206" t="str">
        <f t="shared" si="5"/>
        <v>Alvarez, Henderson (3,L5-14M)</v>
      </c>
      <c r="Q36" s="166">
        <f t="shared" si="10"/>
        <v>2800000</v>
      </c>
      <c r="R36" s="166">
        <f t="shared" si="6"/>
        <v>2800000</v>
      </c>
      <c r="S36" s="261">
        <f t="shared" si="7"/>
        <v>2800000</v>
      </c>
      <c r="T36" s="261" t="str">
        <f t="shared" si="8"/>
        <v/>
      </c>
      <c r="U36" s="147" t="s">
        <v>317</v>
      </c>
      <c r="V36" s="167">
        <v>2800000</v>
      </c>
      <c r="W36" s="134" t="s">
        <v>316</v>
      </c>
      <c r="X36" s="212">
        <v>2800000</v>
      </c>
      <c r="Y36" s="134" t="s">
        <v>605</v>
      </c>
      <c r="Z36" s="212">
        <v>2800000</v>
      </c>
      <c r="AA36" s="147" t="s">
        <v>334</v>
      </c>
      <c r="AB36" s="271"/>
      <c r="AC36" s="134"/>
      <c r="AD36" s="134"/>
      <c r="AE36" s="134"/>
    </row>
    <row r="37" spans="1:32" ht="14.25" customHeight="1" x14ac:dyDescent="0.2">
      <c r="A37" s="216" t="s">
        <v>1569</v>
      </c>
      <c r="B37" s="214" t="str">
        <f t="shared" si="0"/>
        <v>Alvarez</v>
      </c>
      <c r="C37" s="219" t="str">
        <f t="shared" si="1"/>
        <v>Jose Ricardo</v>
      </c>
      <c r="D37" s="134" t="str">
        <f t="shared" si="2"/>
        <v>J. Alvarez</v>
      </c>
      <c r="E37" s="206" t="str">
        <f t="shared" si="3"/>
        <v>Jose Ricardo Alvarez</v>
      </c>
      <c r="F37" s="228" t="s">
        <v>412</v>
      </c>
      <c r="G37" s="228"/>
      <c r="H37" s="228"/>
      <c r="I37" s="228"/>
      <c r="J37" s="223">
        <v>32634</v>
      </c>
      <c r="K37" s="206" t="s">
        <v>135</v>
      </c>
      <c r="L37" s="135" t="s">
        <v>135</v>
      </c>
      <c r="M37" s="134" t="str">
        <f t="shared" si="4"/>
        <v>Y3</v>
      </c>
      <c r="N37" s="147" t="str">
        <f>Mays!$M$2</f>
        <v>Mudville</v>
      </c>
      <c r="O37" s="213" t="s">
        <v>1129</v>
      </c>
      <c r="P37" s="206" t="str">
        <f t="shared" si="5"/>
        <v>Alvarez, Jose Ricardo (Y3)</v>
      </c>
      <c r="Q37" s="166">
        <f t="shared" si="10"/>
        <v>400000</v>
      </c>
      <c r="R37" s="166" t="str">
        <f t="shared" si="6"/>
        <v/>
      </c>
      <c r="S37" s="261" t="str">
        <f t="shared" si="7"/>
        <v/>
      </c>
      <c r="T37" s="261" t="str">
        <f t="shared" si="8"/>
        <v/>
      </c>
      <c r="U37" s="259" t="s">
        <v>375</v>
      </c>
      <c r="V37" s="207">
        <v>400000</v>
      </c>
      <c r="W37" s="134" t="s">
        <v>645</v>
      </c>
      <c r="X37" s="207"/>
      <c r="Y37" s="134" t="s">
        <v>973</v>
      </c>
      <c r="Z37" s="206"/>
      <c r="AA37" s="134" t="s">
        <v>974</v>
      </c>
      <c r="AB37" s="271"/>
      <c r="AC37" s="134"/>
      <c r="AD37" s="134"/>
      <c r="AE37" s="134"/>
    </row>
    <row r="38" spans="1:32" ht="14.25" customHeight="1" x14ac:dyDescent="0.2">
      <c r="A38" s="134" t="s">
        <v>569</v>
      </c>
      <c r="B38" s="214" t="str">
        <f t="shared" si="0"/>
        <v>Alvarez</v>
      </c>
      <c r="C38" s="219" t="str">
        <f t="shared" si="1"/>
        <v>Pedro</v>
      </c>
      <c r="D38" s="134" t="str">
        <f t="shared" si="2"/>
        <v>P. Alvarez</v>
      </c>
      <c r="E38" s="206" t="str">
        <f t="shared" si="3"/>
        <v>Pedro Alvarez</v>
      </c>
      <c r="F38" s="135" t="s">
        <v>412</v>
      </c>
      <c r="G38" s="135"/>
      <c r="H38" s="135"/>
      <c r="I38" s="135"/>
      <c r="J38" s="193">
        <v>31814</v>
      </c>
      <c r="K38" s="147" t="s">
        <v>1005</v>
      </c>
      <c r="L38" s="135" t="s">
        <v>7</v>
      </c>
      <c r="M38" s="134" t="str">
        <f t="shared" si="4"/>
        <v>4,L5-14M</v>
      </c>
      <c r="N38" s="147" t="str">
        <f>Mays!$Y$2</f>
        <v>Los Angeles</v>
      </c>
      <c r="O38" s="169" t="s">
        <v>980</v>
      </c>
      <c r="P38" s="206" t="str">
        <f t="shared" si="5"/>
        <v>Alvarez, Pedro (4,L5-14M)</v>
      </c>
      <c r="Q38" s="166">
        <f t="shared" si="10"/>
        <v>2800000</v>
      </c>
      <c r="R38" s="166">
        <f t="shared" si="6"/>
        <v>2800000</v>
      </c>
      <c r="S38" s="261" t="str">
        <f t="shared" si="7"/>
        <v/>
      </c>
      <c r="T38" s="261" t="str">
        <f t="shared" si="8"/>
        <v/>
      </c>
      <c r="U38" s="147" t="s">
        <v>316</v>
      </c>
      <c r="V38" s="167">
        <v>2800000</v>
      </c>
      <c r="W38" s="134" t="s">
        <v>605</v>
      </c>
      <c r="X38" s="212">
        <v>2800000</v>
      </c>
      <c r="Y38" s="134" t="s">
        <v>334</v>
      </c>
      <c r="Z38" s="212"/>
      <c r="AA38" s="134"/>
      <c r="AB38" s="271"/>
      <c r="AC38" s="134"/>
      <c r="AD38" s="134"/>
      <c r="AE38" s="584"/>
    </row>
    <row r="39" spans="1:32" ht="14.25" customHeight="1" x14ac:dyDescent="0.2">
      <c r="A39" s="134" t="s">
        <v>1973</v>
      </c>
      <c r="B39" s="214" t="str">
        <f t="shared" si="0"/>
        <v>Alvarez</v>
      </c>
      <c r="C39" s="219" t="str">
        <f t="shared" si="1"/>
        <v>Yadier</v>
      </c>
      <c r="D39" s="134" t="str">
        <f t="shared" si="2"/>
        <v>Y. Alvarez</v>
      </c>
      <c r="E39" s="206" t="str">
        <f t="shared" si="3"/>
        <v>Yadier Alvarez</v>
      </c>
      <c r="F39" s="246"/>
      <c r="G39" s="584">
        <v>54</v>
      </c>
      <c r="H39" s="584">
        <v>3</v>
      </c>
      <c r="I39" s="584">
        <v>5</v>
      </c>
      <c r="J39" s="336" t="s">
        <v>1888</v>
      </c>
      <c r="K39" s="195"/>
      <c r="L39" s="135" t="s">
        <v>519</v>
      </c>
      <c r="M39" s="134" t="str">
        <f t="shared" si="4"/>
        <v>min</v>
      </c>
      <c r="N39" s="147" t="str">
        <f>Ruth!$A$2</f>
        <v>Plum Island</v>
      </c>
      <c r="O39" s="169" t="s">
        <v>1968</v>
      </c>
      <c r="P39" s="206" t="str">
        <f t="shared" si="5"/>
        <v>Alvarez, Yadier (min)</v>
      </c>
      <c r="Q39" s="166" t="str">
        <f t="shared" si="10"/>
        <v/>
      </c>
      <c r="R39" s="166" t="str">
        <f t="shared" si="6"/>
        <v/>
      </c>
      <c r="S39" s="261" t="str">
        <f t="shared" si="7"/>
        <v/>
      </c>
      <c r="T39" s="261" t="str">
        <f t="shared" si="8"/>
        <v/>
      </c>
      <c r="U39" s="147" t="s">
        <v>658</v>
      </c>
      <c r="V39" s="167"/>
      <c r="W39" s="134"/>
      <c r="X39" s="212"/>
      <c r="Y39" s="134"/>
      <c r="Z39" s="212"/>
      <c r="AA39" s="134"/>
      <c r="AB39" s="271"/>
      <c r="AC39" s="134"/>
      <c r="AD39" s="134"/>
      <c r="AE39" s="134"/>
    </row>
    <row r="40" spans="1:32" ht="14.25" customHeight="1" x14ac:dyDescent="0.2">
      <c r="A40" s="134" t="s">
        <v>4158</v>
      </c>
      <c r="B40" s="214" t="str">
        <f t="shared" si="0"/>
        <v>Amarista</v>
      </c>
      <c r="C40" s="219" t="str">
        <f t="shared" si="1"/>
        <v>Alexi</v>
      </c>
      <c r="D40" s="134" t="str">
        <f t="shared" si="2"/>
        <v>A. Amarista</v>
      </c>
      <c r="E40" s="206" t="str">
        <f t="shared" si="3"/>
        <v>Alexi Amarista</v>
      </c>
      <c r="F40" s="246"/>
      <c r="G40" s="584"/>
      <c r="H40" s="584"/>
      <c r="I40" s="584"/>
      <c r="J40" s="336"/>
      <c r="K40" s="195"/>
      <c r="L40" s="135" t="s">
        <v>7</v>
      </c>
      <c r="M40" s="134" t="str">
        <f t="shared" si="4"/>
        <v>1,F1-200K</v>
      </c>
      <c r="N40" s="147" t="s">
        <v>530</v>
      </c>
      <c r="O40" s="169" t="s">
        <v>4077</v>
      </c>
      <c r="P40" s="206" t="str">
        <f t="shared" si="5"/>
        <v>Amarista, Alexi (1,F1-200K)</v>
      </c>
      <c r="Q40" s="166">
        <f t="shared" si="10"/>
        <v>200000</v>
      </c>
      <c r="R40" s="166"/>
      <c r="S40" s="261"/>
      <c r="T40" s="261"/>
      <c r="U40" s="147" t="s">
        <v>4088</v>
      </c>
      <c r="V40" s="167">
        <v>200000</v>
      </c>
      <c r="W40" s="134" t="s">
        <v>334</v>
      </c>
      <c r="X40" s="212"/>
      <c r="Y40" s="134"/>
      <c r="Z40" s="212"/>
      <c r="AA40" s="134"/>
      <c r="AB40" s="271"/>
      <c r="AC40" s="134"/>
      <c r="AD40" s="134"/>
      <c r="AE40" s="134"/>
    </row>
    <row r="41" spans="1:32" ht="14.25" customHeight="1" x14ac:dyDescent="0.2">
      <c r="A41" s="134" t="s">
        <v>3585</v>
      </c>
      <c r="B41" s="214" t="str">
        <f t="shared" si="0"/>
        <v>Anderson</v>
      </c>
      <c r="C41" s="219" t="str">
        <f t="shared" si="1"/>
        <v>Brian</v>
      </c>
      <c r="D41" s="134" t="str">
        <f t="shared" si="2"/>
        <v>B. Anderson</v>
      </c>
      <c r="E41" s="206" t="str">
        <f t="shared" si="3"/>
        <v>Brian Anderson</v>
      </c>
      <c r="F41" s="206" t="s">
        <v>1002</v>
      </c>
      <c r="G41" s="134">
        <v>213</v>
      </c>
      <c r="H41" s="134">
        <v>11</v>
      </c>
      <c r="I41" s="134">
        <v>2</v>
      </c>
      <c r="J41" s="535">
        <v>34108</v>
      </c>
      <c r="K41" s="134" t="s">
        <v>1005</v>
      </c>
      <c r="L41" s="135" t="s">
        <v>519</v>
      </c>
      <c r="M41" s="134" t="str">
        <f t="shared" si="4"/>
        <v>min</v>
      </c>
      <c r="N41" s="134" t="s">
        <v>396</v>
      </c>
      <c r="O41" s="135" t="s">
        <v>4143</v>
      </c>
      <c r="P41" s="206" t="str">
        <f t="shared" si="5"/>
        <v>Anderson, Brian (min)</v>
      </c>
      <c r="Q41" s="166" t="str">
        <f t="shared" si="10"/>
        <v/>
      </c>
      <c r="R41" s="166" t="str">
        <f t="shared" ref="R41:R70" si="11">IF(ISBLANK($X41),"",$X41)</f>
        <v/>
      </c>
      <c r="S41" s="261" t="str">
        <f t="shared" ref="S41:S70" si="12">IF(ISBLANK($Z41),"",$Z41)</f>
        <v/>
      </c>
      <c r="T41" s="261" t="str">
        <f t="shared" ref="T41:T70" si="13">IF(ISBLANK($AB41),"",$AB41)</f>
        <v/>
      </c>
      <c r="U41" s="134" t="s">
        <v>658</v>
      </c>
      <c r="V41" s="134"/>
      <c r="W41" s="134"/>
      <c r="X41" s="134"/>
      <c r="Y41" s="134"/>
      <c r="Z41" s="134"/>
      <c r="AA41" s="134"/>
      <c r="AB41" s="134"/>
      <c r="AC41" s="134"/>
      <c r="AD41" s="134"/>
      <c r="AE41" s="134"/>
    </row>
    <row r="42" spans="1:32" ht="14.25" customHeight="1" x14ac:dyDescent="0.2">
      <c r="A42" s="584" t="s">
        <v>1449</v>
      </c>
      <c r="B42" s="214" t="str">
        <f t="shared" si="0"/>
        <v>Anderson</v>
      </c>
      <c r="C42" s="219" t="str">
        <f t="shared" si="1"/>
        <v>Chase</v>
      </c>
      <c r="D42" s="134" t="str">
        <f t="shared" si="2"/>
        <v>C. Anderson</v>
      </c>
      <c r="E42" s="206" t="str">
        <f t="shared" si="3"/>
        <v>Chase Anderson</v>
      </c>
      <c r="F42" s="135" t="s">
        <v>1002</v>
      </c>
      <c r="G42" s="135"/>
      <c r="H42" s="135"/>
      <c r="I42" s="135"/>
      <c r="J42" s="336">
        <v>32111</v>
      </c>
      <c r="K42" s="134" t="s">
        <v>747</v>
      </c>
      <c r="L42" s="135" t="s">
        <v>135</v>
      </c>
      <c r="M42" s="134" t="str">
        <f t="shared" si="4"/>
        <v>Y3</v>
      </c>
      <c r="N42" s="147" t="str">
        <f>Cobb!$AE$2</f>
        <v>Chicago</v>
      </c>
      <c r="O42" s="135" t="s">
        <v>1868</v>
      </c>
      <c r="P42" s="206" t="str">
        <f t="shared" si="5"/>
        <v>Anderson, Chase (Y3)</v>
      </c>
      <c r="Q42" s="166">
        <f t="shared" si="10"/>
        <v>400000</v>
      </c>
      <c r="R42" s="166" t="str">
        <f t="shared" si="11"/>
        <v/>
      </c>
      <c r="S42" s="261" t="str">
        <f t="shared" si="12"/>
        <v/>
      </c>
      <c r="T42" s="261" t="str">
        <f t="shared" si="13"/>
        <v/>
      </c>
      <c r="U42" s="259" t="s">
        <v>375</v>
      </c>
      <c r="V42" s="207">
        <v>400000</v>
      </c>
      <c r="W42" s="134" t="s">
        <v>645</v>
      </c>
      <c r="X42" s="364"/>
      <c r="Y42" s="134" t="s">
        <v>973</v>
      </c>
      <c r="Z42" s="243"/>
      <c r="AA42" s="134" t="s">
        <v>974</v>
      </c>
      <c r="AB42" s="271"/>
      <c r="AC42" s="134"/>
      <c r="AD42" s="134"/>
      <c r="AE42" s="584"/>
    </row>
    <row r="43" spans="1:32" ht="14.25" customHeight="1" x14ac:dyDescent="0.2">
      <c r="A43" s="584" t="s">
        <v>1915</v>
      </c>
      <c r="B43" s="214" t="str">
        <f t="shared" si="0"/>
        <v>Anderson</v>
      </c>
      <c r="C43" s="219" t="str">
        <f t="shared" si="1"/>
        <v>Cody</v>
      </c>
      <c r="D43" s="134" t="str">
        <f t="shared" si="2"/>
        <v>C. Anderson</v>
      </c>
      <c r="E43" s="206" t="str">
        <f t="shared" si="3"/>
        <v>Cody Anderson</v>
      </c>
      <c r="F43" s="246" t="s">
        <v>1002</v>
      </c>
      <c r="G43" s="584">
        <v>14</v>
      </c>
      <c r="H43" s="584">
        <v>1</v>
      </c>
      <c r="I43" s="584">
        <v>14</v>
      </c>
      <c r="J43" s="336">
        <v>33130</v>
      </c>
      <c r="K43" s="195" t="s">
        <v>747</v>
      </c>
      <c r="L43" s="135" t="s">
        <v>135</v>
      </c>
      <c r="M43" s="134" t="str">
        <f t="shared" si="4"/>
        <v>Y2</v>
      </c>
      <c r="N43" s="147" t="str">
        <f>Mays!$Y$2</f>
        <v>Los Angeles</v>
      </c>
      <c r="O43" s="169" t="s">
        <v>1968</v>
      </c>
      <c r="P43" s="206" t="str">
        <f t="shared" si="5"/>
        <v>Anderson, Cody (Y2)</v>
      </c>
      <c r="Q43" s="166">
        <f t="shared" si="10"/>
        <v>300000</v>
      </c>
      <c r="R43" s="166">
        <f t="shared" si="11"/>
        <v>400000</v>
      </c>
      <c r="S43" s="261" t="str">
        <f t="shared" si="12"/>
        <v/>
      </c>
      <c r="T43" s="261" t="str">
        <f t="shared" si="13"/>
        <v/>
      </c>
      <c r="U43" s="147" t="s">
        <v>521</v>
      </c>
      <c r="V43" s="167">
        <v>300000</v>
      </c>
      <c r="W43" s="134" t="s">
        <v>375</v>
      </c>
      <c r="X43" s="212">
        <v>400000</v>
      </c>
      <c r="Y43" s="134" t="s">
        <v>645</v>
      </c>
      <c r="Z43" s="212"/>
      <c r="AA43" s="134" t="s">
        <v>973</v>
      </c>
      <c r="AB43" s="271"/>
      <c r="AC43" s="134"/>
      <c r="AD43" s="134"/>
      <c r="AE43" s="134"/>
    </row>
    <row r="44" spans="1:32" ht="14.25" customHeight="1" x14ac:dyDescent="0.2">
      <c r="A44" s="134" t="s">
        <v>3510</v>
      </c>
      <c r="B44" s="214" t="str">
        <f t="shared" si="0"/>
        <v>Anderson</v>
      </c>
      <c r="C44" s="219" t="str">
        <f t="shared" si="1"/>
        <v>Ian</v>
      </c>
      <c r="D44" s="134" t="str">
        <f t="shared" si="2"/>
        <v>I. Anderson</v>
      </c>
      <c r="E44" s="206" t="str">
        <f t="shared" si="3"/>
        <v>Ian Anderson</v>
      </c>
      <c r="F44" s="206" t="s">
        <v>1002</v>
      </c>
      <c r="G44" s="134">
        <f>G43+1</f>
        <v>15</v>
      </c>
      <c r="H44" s="134">
        <v>2</v>
      </c>
      <c r="I44" s="134">
        <v>18</v>
      </c>
      <c r="J44" s="535">
        <v>35917</v>
      </c>
      <c r="K44" s="134" t="s">
        <v>747</v>
      </c>
      <c r="L44" s="135" t="s">
        <v>519</v>
      </c>
      <c r="M44" s="134" t="str">
        <f t="shared" si="4"/>
        <v>min</v>
      </c>
      <c r="N44" s="134" t="s">
        <v>396</v>
      </c>
      <c r="O44" s="135" t="s">
        <v>3485</v>
      </c>
      <c r="P44" s="206" t="str">
        <f t="shared" si="5"/>
        <v>Anderson, Ian (min)</v>
      </c>
      <c r="Q44" s="166" t="str">
        <f t="shared" si="10"/>
        <v/>
      </c>
      <c r="R44" s="166" t="str">
        <f t="shared" si="11"/>
        <v/>
      </c>
      <c r="S44" s="261" t="str">
        <f t="shared" si="12"/>
        <v/>
      </c>
      <c r="T44" s="261" t="str">
        <f t="shared" si="13"/>
        <v/>
      </c>
      <c r="U44" s="134" t="s">
        <v>658</v>
      </c>
      <c r="V44" s="134"/>
      <c r="W44" s="134"/>
      <c r="X44" s="134"/>
      <c r="Y44" s="134"/>
      <c r="Z44" s="134"/>
      <c r="AA44" s="134"/>
      <c r="AB44" s="134"/>
      <c r="AC44" s="134"/>
      <c r="AD44" s="134"/>
      <c r="AE44" s="134"/>
    </row>
    <row r="45" spans="1:32" ht="14.25" customHeight="1" x14ac:dyDescent="0.2">
      <c r="A45" s="214" t="s">
        <v>1180</v>
      </c>
      <c r="B45" s="214" t="str">
        <f t="shared" si="0"/>
        <v>Anderson</v>
      </c>
      <c r="C45" s="219" t="str">
        <f t="shared" si="1"/>
        <v>Tim</v>
      </c>
      <c r="D45" s="134" t="str">
        <f t="shared" si="2"/>
        <v>T. Anderson</v>
      </c>
      <c r="E45" s="206" t="str">
        <f t="shared" si="3"/>
        <v>Tim Anderson</v>
      </c>
      <c r="F45" s="213" t="s">
        <v>1002</v>
      </c>
      <c r="G45" s="213"/>
      <c r="H45" s="213"/>
      <c r="I45" s="213"/>
      <c r="J45" s="223">
        <v>34143</v>
      </c>
      <c r="K45" s="224" t="s">
        <v>1006</v>
      </c>
      <c r="L45" s="135" t="s">
        <v>7</v>
      </c>
      <c r="M45" s="134" t="str">
        <f t="shared" si="4"/>
        <v>Y1</v>
      </c>
      <c r="N45" s="251" t="str">
        <f>Mays!$S$2</f>
        <v>Thunder Bay</v>
      </c>
      <c r="O45" s="213" t="s">
        <v>1129</v>
      </c>
      <c r="P45" s="206" t="str">
        <f t="shared" si="5"/>
        <v>Anderson, Tim (Y1)</v>
      </c>
      <c r="Q45" s="166">
        <f t="shared" si="10"/>
        <v>200000</v>
      </c>
      <c r="R45" s="166">
        <f t="shared" si="11"/>
        <v>300000</v>
      </c>
      <c r="S45" s="261">
        <f t="shared" si="12"/>
        <v>400000</v>
      </c>
      <c r="T45" s="261" t="str">
        <f t="shared" si="13"/>
        <v/>
      </c>
      <c r="U45" s="259" t="s">
        <v>520</v>
      </c>
      <c r="V45" s="207">
        <v>200000</v>
      </c>
      <c r="W45" s="206" t="s">
        <v>521</v>
      </c>
      <c r="X45" s="207">
        <v>300000</v>
      </c>
      <c r="Y45" s="134" t="s">
        <v>375</v>
      </c>
      <c r="Z45" s="212">
        <v>400000</v>
      </c>
      <c r="AA45" s="134" t="s">
        <v>645</v>
      </c>
      <c r="AB45" s="271"/>
      <c r="AC45" s="134"/>
      <c r="AD45" s="134"/>
      <c r="AE45" s="134"/>
    </row>
    <row r="46" spans="1:32" ht="14.25" customHeight="1" x14ac:dyDescent="0.2">
      <c r="A46" s="134" t="s">
        <v>3650</v>
      </c>
      <c r="B46" s="214" t="str">
        <f t="shared" si="0"/>
        <v>Anderson</v>
      </c>
      <c r="C46" s="219" t="str">
        <f t="shared" si="1"/>
        <v>Tyler</v>
      </c>
      <c r="D46" s="134" t="str">
        <f t="shared" si="2"/>
        <v>T. Anderson</v>
      </c>
      <c r="E46" s="206" t="str">
        <f t="shared" si="3"/>
        <v>Tyler Anderson</v>
      </c>
      <c r="F46" s="206" t="s">
        <v>412</v>
      </c>
      <c r="G46" s="134">
        <f>G45+1</f>
        <v>1</v>
      </c>
      <c r="H46" s="134">
        <v>1</v>
      </c>
      <c r="I46" s="134">
        <v>16</v>
      </c>
      <c r="J46" s="535">
        <v>32872</v>
      </c>
      <c r="K46" s="134" t="s">
        <v>747</v>
      </c>
      <c r="L46" s="135" t="s">
        <v>135</v>
      </c>
      <c r="M46" s="134" t="str">
        <f t="shared" si="4"/>
        <v>Y1</v>
      </c>
      <c r="N46" s="134" t="s">
        <v>1296</v>
      </c>
      <c r="O46" s="135" t="s">
        <v>3485</v>
      </c>
      <c r="P46" s="206" t="str">
        <f t="shared" si="5"/>
        <v>Anderson, Tyler (Y1)</v>
      </c>
      <c r="Q46" s="166">
        <f t="shared" si="10"/>
        <v>200000</v>
      </c>
      <c r="R46" s="166">
        <f t="shared" si="11"/>
        <v>300000</v>
      </c>
      <c r="S46" s="261">
        <f t="shared" si="12"/>
        <v>400000</v>
      </c>
      <c r="T46" s="261" t="str">
        <f t="shared" si="13"/>
        <v/>
      </c>
      <c r="U46" s="134" t="s">
        <v>520</v>
      </c>
      <c r="V46" s="167">
        <v>200000</v>
      </c>
      <c r="W46" s="134" t="s">
        <v>521</v>
      </c>
      <c r="X46" s="212">
        <v>300000</v>
      </c>
      <c r="Y46" s="134" t="s">
        <v>375</v>
      </c>
      <c r="Z46" s="212">
        <v>400000</v>
      </c>
      <c r="AA46" s="134" t="s">
        <v>645</v>
      </c>
      <c r="AB46" s="134"/>
      <c r="AC46" s="134"/>
      <c r="AD46" s="134"/>
      <c r="AE46" s="134"/>
    </row>
    <row r="47" spans="1:32" ht="14.25" customHeight="1" x14ac:dyDescent="0.2">
      <c r="A47" s="584" t="s">
        <v>1916</v>
      </c>
      <c r="B47" s="214" t="str">
        <f t="shared" si="0"/>
        <v>Andriese</v>
      </c>
      <c r="C47" s="219" t="str">
        <f t="shared" si="1"/>
        <v>Matt</v>
      </c>
      <c r="D47" s="134" t="str">
        <f t="shared" si="2"/>
        <v>M. Andriese</v>
      </c>
      <c r="E47" s="206" t="str">
        <f t="shared" si="3"/>
        <v>Matt Andriese</v>
      </c>
      <c r="F47" s="246" t="s">
        <v>1002</v>
      </c>
      <c r="G47" s="584">
        <v>73</v>
      </c>
      <c r="H47" s="584">
        <v>3</v>
      </c>
      <c r="I47" s="584">
        <v>24</v>
      </c>
      <c r="J47" s="336">
        <v>32748</v>
      </c>
      <c r="K47" s="195" t="s">
        <v>747</v>
      </c>
      <c r="L47" s="135" t="s">
        <v>135</v>
      </c>
      <c r="M47" s="134" t="str">
        <f t="shared" si="4"/>
        <v>Y2</v>
      </c>
      <c r="N47" s="147" t="str">
        <f>Mays!$AE$2</f>
        <v>West Oakland</v>
      </c>
      <c r="O47" s="169" t="s">
        <v>1968</v>
      </c>
      <c r="P47" s="206" t="str">
        <f t="shared" si="5"/>
        <v>Andriese, Matt (Y2)</v>
      </c>
      <c r="Q47" s="166">
        <f t="shared" si="10"/>
        <v>300000</v>
      </c>
      <c r="R47" s="166">
        <f t="shared" si="11"/>
        <v>400000</v>
      </c>
      <c r="S47" s="261" t="str">
        <f t="shared" si="12"/>
        <v/>
      </c>
      <c r="T47" s="261" t="str">
        <f t="shared" si="13"/>
        <v/>
      </c>
      <c r="U47" s="147" t="s">
        <v>521</v>
      </c>
      <c r="V47" s="167">
        <v>300000</v>
      </c>
      <c r="W47" s="134" t="s">
        <v>375</v>
      </c>
      <c r="X47" s="212">
        <v>400000</v>
      </c>
      <c r="Y47" s="134" t="s">
        <v>645</v>
      </c>
      <c r="Z47" s="212"/>
      <c r="AA47" s="134" t="s">
        <v>973</v>
      </c>
      <c r="AB47" s="271"/>
      <c r="AC47" s="134"/>
      <c r="AD47" s="134"/>
      <c r="AE47" s="206"/>
    </row>
    <row r="48" spans="1:32" ht="14.25" customHeight="1" x14ac:dyDescent="0.2">
      <c r="A48" s="134" t="s">
        <v>183</v>
      </c>
      <c r="B48" s="214" t="str">
        <f t="shared" si="0"/>
        <v>Andrus</v>
      </c>
      <c r="C48" s="219" t="str">
        <f t="shared" si="1"/>
        <v>Elvis</v>
      </c>
      <c r="D48" s="134" t="str">
        <f t="shared" si="2"/>
        <v>E. Andrus</v>
      </c>
      <c r="E48" s="206" t="str">
        <f t="shared" si="3"/>
        <v>Elvis Andrus</v>
      </c>
      <c r="F48" s="135" t="s">
        <v>1002</v>
      </c>
      <c r="G48" s="135"/>
      <c r="H48" s="135"/>
      <c r="I48" s="135"/>
      <c r="J48" s="193">
        <v>32381</v>
      </c>
      <c r="K48" s="147" t="s">
        <v>1006</v>
      </c>
      <c r="L48" s="135" t="s">
        <v>7</v>
      </c>
      <c r="M48" s="134" t="str">
        <f t="shared" si="4"/>
        <v>5,L5-14M</v>
      </c>
      <c r="N48" s="147" t="str">
        <f>Ruth!$Y$2</f>
        <v>Rock Island</v>
      </c>
      <c r="O48" s="169" t="s">
        <v>271</v>
      </c>
      <c r="P48" s="206" t="str">
        <f t="shared" si="5"/>
        <v>Andrus, Elvis (5,L5-14M)</v>
      </c>
      <c r="Q48" s="166">
        <f t="shared" si="10"/>
        <v>2800000</v>
      </c>
      <c r="R48" s="166" t="str">
        <f t="shared" si="11"/>
        <v/>
      </c>
      <c r="S48" s="261" t="str">
        <f t="shared" si="12"/>
        <v/>
      </c>
      <c r="T48" s="261" t="str">
        <f t="shared" si="13"/>
        <v/>
      </c>
      <c r="U48" s="147" t="s">
        <v>605</v>
      </c>
      <c r="V48" s="166">
        <v>2800000</v>
      </c>
      <c r="W48" s="134" t="s">
        <v>334</v>
      </c>
      <c r="X48" s="212"/>
      <c r="Y48" s="134"/>
      <c r="Z48" s="212"/>
      <c r="AA48" s="134"/>
      <c r="AB48" s="271"/>
      <c r="AC48" s="134"/>
      <c r="AD48" s="134"/>
      <c r="AE48" s="206"/>
    </row>
    <row r="49" spans="1:32" ht="14.25" customHeight="1" x14ac:dyDescent="0.2">
      <c r="A49" s="134" t="s">
        <v>3516</v>
      </c>
      <c r="B49" s="214" t="str">
        <f t="shared" si="0"/>
        <v>Andujar</v>
      </c>
      <c r="C49" s="219" t="str">
        <f t="shared" si="1"/>
        <v>Miguel</v>
      </c>
      <c r="D49" s="134" t="str">
        <f t="shared" si="2"/>
        <v>M. Andujar</v>
      </c>
      <c r="E49" s="206" t="str">
        <f t="shared" si="3"/>
        <v>Miguel Andujar</v>
      </c>
      <c r="F49" s="206" t="s">
        <v>1002</v>
      </c>
      <c r="G49" s="134">
        <f>G48+1</f>
        <v>1</v>
      </c>
      <c r="H49" s="134">
        <v>3</v>
      </c>
      <c r="I49" s="134">
        <v>11</v>
      </c>
      <c r="J49" s="535">
        <v>34760</v>
      </c>
      <c r="K49" s="134" t="s">
        <v>1005</v>
      </c>
      <c r="L49" s="135" t="s">
        <v>519</v>
      </c>
      <c r="M49" s="134" t="str">
        <f t="shared" si="4"/>
        <v>min</v>
      </c>
      <c r="N49" s="134" t="s">
        <v>468</v>
      </c>
      <c r="O49" s="135" t="s">
        <v>3485</v>
      </c>
      <c r="P49" s="206" t="str">
        <f t="shared" si="5"/>
        <v>Andujar, Miguel (min)</v>
      </c>
      <c r="Q49" s="166" t="str">
        <f t="shared" si="10"/>
        <v/>
      </c>
      <c r="R49" s="166" t="str">
        <f t="shared" si="11"/>
        <v/>
      </c>
      <c r="S49" s="261" t="str">
        <f t="shared" si="12"/>
        <v/>
      </c>
      <c r="T49" s="261" t="str">
        <f t="shared" si="13"/>
        <v/>
      </c>
      <c r="U49" s="134" t="s">
        <v>658</v>
      </c>
      <c r="V49" s="134"/>
      <c r="W49" s="134"/>
      <c r="X49" s="134"/>
      <c r="Y49" s="134"/>
      <c r="Z49" s="134"/>
      <c r="AA49" s="134"/>
      <c r="AB49" s="134"/>
      <c r="AC49" s="134"/>
      <c r="AD49" s="134"/>
      <c r="AE49" s="134"/>
      <c r="AF49" s="187"/>
    </row>
    <row r="50" spans="1:32" ht="14.25" customHeight="1" x14ac:dyDescent="0.2">
      <c r="A50" s="134" t="s">
        <v>3563</v>
      </c>
      <c r="B50" s="214" t="str">
        <f t="shared" si="0"/>
        <v>Antuna</v>
      </c>
      <c r="C50" s="219" t="str">
        <f t="shared" si="1"/>
        <v>Yasel</v>
      </c>
      <c r="D50" s="134" t="str">
        <f t="shared" si="2"/>
        <v>Y. Antuna</v>
      </c>
      <c r="E50" s="206" t="str">
        <f t="shared" si="3"/>
        <v>Yasel Antuna</v>
      </c>
      <c r="F50" s="206"/>
      <c r="G50" s="134">
        <f>G49+1</f>
        <v>2</v>
      </c>
      <c r="H50" s="134">
        <v>7</v>
      </c>
      <c r="I50" s="134">
        <v>10</v>
      </c>
      <c r="J50" s="134"/>
      <c r="K50" s="134"/>
      <c r="L50" s="135" t="s">
        <v>519</v>
      </c>
      <c r="M50" s="134" t="str">
        <f t="shared" si="4"/>
        <v>min</v>
      </c>
      <c r="N50" s="134" t="s">
        <v>1876</v>
      </c>
      <c r="O50" s="135" t="s">
        <v>3485</v>
      </c>
      <c r="P50" s="206" t="str">
        <f t="shared" si="5"/>
        <v>Antuna, Yasel (min)</v>
      </c>
      <c r="Q50" s="166" t="str">
        <f t="shared" si="10"/>
        <v/>
      </c>
      <c r="R50" s="166" t="str">
        <f t="shared" si="11"/>
        <v/>
      </c>
      <c r="S50" s="261" t="str">
        <f t="shared" si="12"/>
        <v/>
      </c>
      <c r="T50" s="261" t="str">
        <f t="shared" si="13"/>
        <v/>
      </c>
      <c r="U50" s="134" t="s">
        <v>658</v>
      </c>
      <c r="V50" s="134"/>
      <c r="W50" s="134"/>
      <c r="X50" s="134"/>
      <c r="Y50" s="134"/>
      <c r="Z50" s="134"/>
      <c r="AA50" s="134"/>
      <c r="AB50" s="134"/>
      <c r="AC50" s="134"/>
      <c r="AD50" s="134"/>
      <c r="AE50" s="134"/>
    </row>
    <row r="51" spans="1:32" ht="14.25" customHeight="1" x14ac:dyDescent="0.2">
      <c r="A51" s="134" t="s">
        <v>842</v>
      </c>
      <c r="B51" s="214" t="str">
        <f t="shared" si="0"/>
        <v>Aoki</v>
      </c>
      <c r="C51" s="219" t="str">
        <f t="shared" si="1"/>
        <v>Norichika</v>
      </c>
      <c r="D51" s="134" t="str">
        <f t="shared" si="2"/>
        <v>N. Aoki</v>
      </c>
      <c r="E51" s="206" t="str">
        <f t="shared" si="3"/>
        <v>Norichika Aoki</v>
      </c>
      <c r="F51" s="135" t="s">
        <v>412</v>
      </c>
      <c r="G51" s="135"/>
      <c r="H51" s="135"/>
      <c r="I51" s="135"/>
      <c r="J51" s="193">
        <v>29956</v>
      </c>
      <c r="K51" s="147" t="s">
        <v>1007</v>
      </c>
      <c r="L51" s="135" t="s">
        <v>7</v>
      </c>
      <c r="M51" s="134" t="str">
        <f t="shared" si="4"/>
        <v>5,F5-16.407M</v>
      </c>
      <c r="N51" s="147" t="str">
        <f>Mays!$A$2</f>
        <v>Aspen</v>
      </c>
      <c r="O51" s="169" t="s">
        <v>856</v>
      </c>
      <c r="P51" s="206" t="str">
        <f t="shared" si="5"/>
        <v>Aoki, Norichika (5,F5-16.407M)</v>
      </c>
      <c r="Q51" s="166">
        <f t="shared" si="10"/>
        <v>3281260</v>
      </c>
      <c r="R51" s="166" t="str">
        <f t="shared" si="11"/>
        <v/>
      </c>
      <c r="S51" s="261" t="str">
        <f t="shared" si="12"/>
        <v/>
      </c>
      <c r="T51" s="261" t="str">
        <f t="shared" si="13"/>
        <v/>
      </c>
      <c r="U51" s="147" t="s">
        <v>849</v>
      </c>
      <c r="V51" s="167">
        <v>3281260</v>
      </c>
      <c r="W51" s="134" t="s">
        <v>334</v>
      </c>
      <c r="X51" s="212"/>
      <c r="Y51" s="134"/>
      <c r="Z51" s="212"/>
      <c r="AA51" s="134"/>
      <c r="AB51" s="271"/>
      <c r="AC51" s="134"/>
      <c r="AD51" s="167"/>
      <c r="AE51" s="134"/>
    </row>
    <row r="52" spans="1:32" ht="14.25" customHeight="1" x14ac:dyDescent="0.2">
      <c r="A52" s="134" t="s">
        <v>750</v>
      </c>
      <c r="B52" s="214" t="str">
        <f t="shared" si="0"/>
        <v>Appel</v>
      </c>
      <c r="C52" s="219" t="str">
        <f t="shared" si="1"/>
        <v>Mark</v>
      </c>
      <c r="D52" s="134" t="str">
        <f t="shared" si="2"/>
        <v>M. Appel</v>
      </c>
      <c r="E52" s="206" t="str">
        <f t="shared" si="3"/>
        <v>Mark Appel</v>
      </c>
      <c r="F52" s="135" t="s">
        <v>1002</v>
      </c>
      <c r="G52" s="135"/>
      <c r="H52" s="135"/>
      <c r="I52" s="135"/>
      <c r="J52" s="193">
        <v>33434</v>
      </c>
      <c r="K52" s="147" t="s">
        <v>747</v>
      </c>
      <c r="L52" s="135" t="s">
        <v>519</v>
      </c>
      <c r="M52" s="134" t="str">
        <f t="shared" si="4"/>
        <v>min</v>
      </c>
      <c r="N52" s="147" t="str">
        <f>Mays!$M$2</f>
        <v>Mudville</v>
      </c>
      <c r="O52" s="169" t="s">
        <v>830</v>
      </c>
      <c r="P52" s="206" t="str">
        <f t="shared" si="5"/>
        <v>Appel, Mark (min)</v>
      </c>
      <c r="Q52" s="166" t="str">
        <f t="shared" si="10"/>
        <v/>
      </c>
      <c r="R52" s="166" t="str">
        <f t="shared" si="11"/>
        <v/>
      </c>
      <c r="S52" s="261" t="str">
        <f t="shared" si="12"/>
        <v/>
      </c>
      <c r="T52" s="261" t="str">
        <f t="shared" si="13"/>
        <v/>
      </c>
      <c r="U52" s="147" t="s">
        <v>658</v>
      </c>
      <c r="V52" s="167"/>
      <c r="W52" s="134"/>
      <c r="X52" s="212"/>
      <c r="Y52" s="134"/>
      <c r="Z52" s="212"/>
      <c r="AA52" s="134"/>
      <c r="AB52" s="271"/>
      <c r="AC52" s="134"/>
      <c r="AD52" s="134"/>
      <c r="AE52" s="134"/>
    </row>
    <row r="53" spans="1:32" ht="14.25" customHeight="1" x14ac:dyDescent="0.2">
      <c r="A53" s="584" t="s">
        <v>1917</v>
      </c>
      <c r="B53" s="214" t="str">
        <f t="shared" si="0"/>
        <v>Araujo</v>
      </c>
      <c r="C53" s="219" t="str">
        <f t="shared" si="1"/>
        <v>Elvis*</v>
      </c>
      <c r="D53" s="134" t="str">
        <f t="shared" si="2"/>
        <v>E. Araujo</v>
      </c>
      <c r="E53" s="206" t="str">
        <f t="shared" si="3"/>
        <v>Elvis* Araujo</v>
      </c>
      <c r="F53" s="246" t="s">
        <v>412</v>
      </c>
      <c r="G53" s="584">
        <v>85</v>
      </c>
      <c r="H53" s="584" t="s">
        <v>626</v>
      </c>
      <c r="I53" s="584">
        <v>14</v>
      </c>
      <c r="J53" s="336">
        <v>33434</v>
      </c>
      <c r="K53" s="195" t="s">
        <v>999</v>
      </c>
      <c r="L53" s="135" t="s">
        <v>135</v>
      </c>
      <c r="M53" s="134" t="str">
        <f t="shared" si="4"/>
        <v>Y2</v>
      </c>
      <c r="N53" s="147" t="str">
        <f>Mays!$Y$2</f>
        <v>Los Angeles</v>
      </c>
      <c r="O53" s="169" t="s">
        <v>1968</v>
      </c>
      <c r="P53" s="206" t="str">
        <f t="shared" si="5"/>
        <v>Araujo, Elvis* (Y2)</v>
      </c>
      <c r="Q53" s="166">
        <f t="shared" si="10"/>
        <v>300000</v>
      </c>
      <c r="R53" s="166">
        <f t="shared" si="11"/>
        <v>400000</v>
      </c>
      <c r="S53" s="261" t="str">
        <f t="shared" si="12"/>
        <v/>
      </c>
      <c r="T53" s="261" t="str">
        <f t="shared" si="13"/>
        <v/>
      </c>
      <c r="U53" s="147" t="s">
        <v>521</v>
      </c>
      <c r="V53" s="167">
        <v>300000</v>
      </c>
      <c r="W53" s="134" t="s">
        <v>375</v>
      </c>
      <c r="X53" s="212">
        <v>400000</v>
      </c>
      <c r="Y53" s="134" t="s">
        <v>645</v>
      </c>
      <c r="Z53" s="212"/>
      <c r="AA53" s="134" t="s">
        <v>973</v>
      </c>
      <c r="AB53" s="271"/>
      <c r="AC53" s="134"/>
      <c r="AD53" s="134"/>
      <c r="AE53" s="134"/>
    </row>
    <row r="54" spans="1:32" ht="14.25" customHeight="1" x14ac:dyDescent="0.2">
      <c r="A54" s="134" t="s">
        <v>291</v>
      </c>
      <c r="B54" s="214" t="str">
        <f t="shared" si="0"/>
        <v>Archer</v>
      </c>
      <c r="C54" s="219" t="str">
        <f t="shared" si="1"/>
        <v>Chris</v>
      </c>
      <c r="D54" s="134" t="str">
        <f t="shared" si="2"/>
        <v>C. Archer</v>
      </c>
      <c r="E54" s="206" t="str">
        <f t="shared" si="3"/>
        <v>Chris Archer</v>
      </c>
      <c r="F54" s="135" t="s">
        <v>1002</v>
      </c>
      <c r="G54" s="135"/>
      <c r="H54" s="135"/>
      <c r="I54" s="135"/>
      <c r="J54" s="193">
        <v>32412</v>
      </c>
      <c r="K54" s="147" t="s">
        <v>747</v>
      </c>
      <c r="L54" s="135" t="s">
        <v>135</v>
      </c>
      <c r="M54" s="134" t="str">
        <f t="shared" si="4"/>
        <v>1,L5-14M</v>
      </c>
      <c r="N54" s="147" t="str">
        <f>Ruth!$S$2</f>
        <v>New York</v>
      </c>
      <c r="O54" s="169" t="s">
        <v>315</v>
      </c>
      <c r="P54" s="206" t="str">
        <f t="shared" si="5"/>
        <v>Archer, Chris (1,L5-14M)</v>
      </c>
      <c r="Q54" s="166">
        <f t="shared" si="10"/>
        <v>2800000</v>
      </c>
      <c r="R54" s="166">
        <f t="shared" si="11"/>
        <v>2800000</v>
      </c>
      <c r="S54" s="261">
        <f t="shared" si="12"/>
        <v>2800000</v>
      </c>
      <c r="T54" s="261">
        <f t="shared" si="13"/>
        <v>2800000</v>
      </c>
      <c r="U54" s="147" t="s">
        <v>1622</v>
      </c>
      <c r="V54" s="167">
        <v>2800000</v>
      </c>
      <c r="W54" s="134" t="s">
        <v>647</v>
      </c>
      <c r="X54" s="212">
        <v>2800000</v>
      </c>
      <c r="Y54" s="134" t="s">
        <v>317</v>
      </c>
      <c r="Z54" s="212">
        <v>2800000</v>
      </c>
      <c r="AA54" s="134" t="s">
        <v>316</v>
      </c>
      <c r="AB54" s="271">
        <v>2800000</v>
      </c>
      <c r="AC54" s="134" t="s">
        <v>605</v>
      </c>
      <c r="AD54" s="134">
        <v>2800000</v>
      </c>
      <c r="AE54" s="134"/>
    </row>
    <row r="55" spans="1:32" ht="14.25" customHeight="1" x14ac:dyDescent="0.2">
      <c r="A55" s="584" t="s">
        <v>1591</v>
      </c>
      <c r="B55" s="214" t="str">
        <f t="shared" si="0"/>
        <v>Arcia</v>
      </c>
      <c r="C55" s="219" t="str">
        <f t="shared" si="1"/>
        <v>Orlando</v>
      </c>
      <c r="D55" s="134" t="str">
        <f t="shared" si="2"/>
        <v>O. Arcia</v>
      </c>
      <c r="E55" s="206" t="str">
        <f t="shared" si="3"/>
        <v>Orlando Arcia</v>
      </c>
      <c r="F55" s="135" t="s">
        <v>1002</v>
      </c>
      <c r="G55" s="135"/>
      <c r="H55" s="135"/>
      <c r="I55" s="135"/>
      <c r="J55" s="336">
        <v>34550</v>
      </c>
      <c r="K55" s="134" t="s">
        <v>1006</v>
      </c>
      <c r="L55" s="135" t="s">
        <v>7</v>
      </c>
      <c r="M55" s="134" t="str">
        <f t="shared" si="4"/>
        <v>Y1</v>
      </c>
      <c r="N55" s="147" t="str">
        <f>Cobb!$S$2</f>
        <v>Waikiki</v>
      </c>
      <c r="O55" s="135" t="s">
        <v>1461</v>
      </c>
      <c r="P55" s="206" t="str">
        <f t="shared" si="5"/>
        <v>Arcia, Orlando (Y1)</v>
      </c>
      <c r="Q55" s="166">
        <f t="shared" si="10"/>
        <v>200000</v>
      </c>
      <c r="R55" s="166">
        <f t="shared" si="11"/>
        <v>300000</v>
      </c>
      <c r="S55" s="261">
        <f t="shared" si="12"/>
        <v>400000</v>
      </c>
      <c r="T55" s="261" t="str">
        <f t="shared" si="13"/>
        <v/>
      </c>
      <c r="U55" s="148" t="s">
        <v>520</v>
      </c>
      <c r="V55" s="167">
        <v>200000</v>
      </c>
      <c r="W55" s="134" t="s">
        <v>521</v>
      </c>
      <c r="X55" s="212">
        <v>300000</v>
      </c>
      <c r="Y55" s="134" t="s">
        <v>375</v>
      </c>
      <c r="Z55" s="212">
        <v>400000</v>
      </c>
      <c r="AA55" s="134" t="s">
        <v>645</v>
      </c>
      <c r="AB55" s="271"/>
      <c r="AC55" s="134"/>
      <c r="AD55" s="584"/>
      <c r="AE55" s="134"/>
      <c r="AF55" s="250"/>
    </row>
    <row r="56" spans="1:32" ht="14.25" customHeight="1" x14ac:dyDescent="0.2">
      <c r="A56" s="134" t="s">
        <v>299</v>
      </c>
      <c r="B56" s="214" t="str">
        <f t="shared" si="0"/>
        <v>Arenado</v>
      </c>
      <c r="C56" s="219" t="str">
        <f t="shared" si="1"/>
        <v>Nolan</v>
      </c>
      <c r="D56" s="134" t="str">
        <f t="shared" si="2"/>
        <v>N. Arenado</v>
      </c>
      <c r="E56" s="206" t="str">
        <f t="shared" si="3"/>
        <v>Nolan Arenado</v>
      </c>
      <c r="F56" s="135" t="s">
        <v>1002</v>
      </c>
      <c r="G56" s="135"/>
      <c r="H56" s="135"/>
      <c r="I56" s="135"/>
      <c r="J56" s="193">
        <v>33344</v>
      </c>
      <c r="K56" s="147" t="s">
        <v>1005</v>
      </c>
      <c r="L56" s="135" t="s">
        <v>7</v>
      </c>
      <c r="M56" s="134" t="str">
        <f t="shared" si="4"/>
        <v>1,L5-14M</v>
      </c>
      <c r="N56" s="147" t="str">
        <f>Ruth!$M$2</f>
        <v>Hoboken</v>
      </c>
      <c r="O56" s="169" t="s">
        <v>315</v>
      </c>
      <c r="P56" s="206" t="str">
        <f t="shared" si="5"/>
        <v>Arenado, Nolan (1,L5-14M)</v>
      </c>
      <c r="Q56" s="166">
        <f t="shared" si="10"/>
        <v>2800000</v>
      </c>
      <c r="R56" s="166">
        <f t="shared" si="11"/>
        <v>2800000</v>
      </c>
      <c r="S56" s="261">
        <f t="shared" si="12"/>
        <v>2800000</v>
      </c>
      <c r="T56" s="261">
        <f t="shared" si="13"/>
        <v>2800000</v>
      </c>
      <c r="U56" s="147" t="s">
        <v>1622</v>
      </c>
      <c r="V56" s="167">
        <v>2800000</v>
      </c>
      <c r="W56" s="134" t="s">
        <v>647</v>
      </c>
      <c r="X56" s="212">
        <v>2800000</v>
      </c>
      <c r="Y56" s="134" t="s">
        <v>317</v>
      </c>
      <c r="Z56" s="212">
        <v>2800000</v>
      </c>
      <c r="AA56" s="134" t="s">
        <v>316</v>
      </c>
      <c r="AB56" s="271">
        <v>2800000</v>
      </c>
      <c r="AC56" s="134" t="s">
        <v>605</v>
      </c>
      <c r="AD56" s="134">
        <v>2800000</v>
      </c>
      <c r="AE56" s="134"/>
    </row>
    <row r="57" spans="1:32" ht="14.25" customHeight="1" x14ac:dyDescent="0.2">
      <c r="A57" s="134" t="s">
        <v>3572</v>
      </c>
      <c r="B57" s="214" t="str">
        <f t="shared" si="0"/>
        <v>Arias</v>
      </c>
      <c r="C57" s="219" t="str">
        <f t="shared" si="1"/>
        <v>Gabriel</v>
      </c>
      <c r="D57" s="134" t="str">
        <f t="shared" si="2"/>
        <v>G. Arias</v>
      </c>
      <c r="E57" s="206" t="str">
        <f t="shared" si="3"/>
        <v>Gabriel Arias</v>
      </c>
      <c r="F57" s="206" t="s">
        <v>1002</v>
      </c>
      <c r="G57" s="134">
        <f>G56+1</f>
        <v>1</v>
      </c>
      <c r="H57" s="134">
        <v>8</v>
      </c>
      <c r="I57" s="134">
        <v>8</v>
      </c>
      <c r="J57" s="535">
        <v>32848</v>
      </c>
      <c r="K57" s="134" t="s">
        <v>999</v>
      </c>
      <c r="L57" s="135" t="s">
        <v>519</v>
      </c>
      <c r="M57" s="134" t="str">
        <f t="shared" si="4"/>
        <v>min</v>
      </c>
      <c r="N57" s="134" t="s">
        <v>1296</v>
      </c>
      <c r="O57" s="135" t="s">
        <v>3485</v>
      </c>
      <c r="P57" s="206" t="str">
        <f t="shared" si="5"/>
        <v>Arias, Gabriel (min)</v>
      </c>
      <c r="Q57" s="166" t="str">
        <f t="shared" si="10"/>
        <v/>
      </c>
      <c r="R57" s="166" t="str">
        <f t="shared" si="11"/>
        <v/>
      </c>
      <c r="S57" s="261" t="str">
        <f t="shared" si="12"/>
        <v/>
      </c>
      <c r="T57" s="261" t="str">
        <f t="shared" si="13"/>
        <v/>
      </c>
      <c r="U57" s="134" t="s">
        <v>658</v>
      </c>
      <c r="V57" s="134"/>
      <c r="W57" s="134"/>
      <c r="X57" s="134"/>
      <c r="Y57" s="134"/>
      <c r="Z57" s="134"/>
      <c r="AA57" s="134"/>
      <c r="AB57" s="134"/>
      <c r="AC57" s="134"/>
      <c r="AD57" s="134"/>
      <c r="AE57" s="134"/>
    </row>
    <row r="58" spans="1:32" ht="14.25" customHeight="1" x14ac:dyDescent="0.2">
      <c r="A58" s="134" t="s">
        <v>3557</v>
      </c>
      <c r="B58" s="214" t="str">
        <f t="shared" si="0"/>
        <v>Armenteros</v>
      </c>
      <c r="C58" s="219" t="str">
        <f t="shared" si="1"/>
        <v>Lazaro</v>
      </c>
      <c r="D58" s="134" t="str">
        <f t="shared" si="2"/>
        <v>L. Armenteros</v>
      </c>
      <c r="E58" s="206" t="str">
        <f t="shared" si="3"/>
        <v>Lazaro Armenteros</v>
      </c>
      <c r="F58" s="206"/>
      <c r="G58" s="134">
        <f>G57+1</f>
        <v>2</v>
      </c>
      <c r="H58" s="134">
        <v>6</v>
      </c>
      <c r="I58" s="134">
        <v>19</v>
      </c>
      <c r="J58" s="134"/>
      <c r="K58" s="134"/>
      <c r="L58" s="135" t="s">
        <v>519</v>
      </c>
      <c r="M58" s="134" t="str">
        <f t="shared" si="4"/>
        <v>min</v>
      </c>
      <c r="N58" s="134" t="s">
        <v>959</v>
      </c>
      <c r="O58" s="135" t="s">
        <v>3485</v>
      </c>
      <c r="P58" s="206" t="str">
        <f t="shared" si="5"/>
        <v>Armenteros, Lazaro (min)</v>
      </c>
      <c r="Q58" s="166" t="str">
        <f t="shared" si="10"/>
        <v/>
      </c>
      <c r="R58" s="166" t="str">
        <f t="shared" si="11"/>
        <v/>
      </c>
      <c r="S58" s="261" t="str">
        <f t="shared" si="12"/>
        <v/>
      </c>
      <c r="T58" s="261" t="str">
        <f t="shared" si="13"/>
        <v/>
      </c>
      <c r="U58" s="134" t="s">
        <v>658</v>
      </c>
      <c r="V58" s="134"/>
      <c r="W58" s="134"/>
      <c r="X58" s="134"/>
      <c r="Y58" s="134"/>
      <c r="Z58" s="134"/>
      <c r="AA58" s="134"/>
      <c r="AB58" s="134"/>
      <c r="AC58" s="134"/>
      <c r="AD58" s="134"/>
      <c r="AE58" s="134"/>
    </row>
    <row r="59" spans="1:32" ht="14.25" customHeight="1" x14ac:dyDescent="0.2">
      <c r="A59" s="584" t="s">
        <v>1894</v>
      </c>
      <c r="B59" s="214" t="str">
        <f t="shared" si="0"/>
        <v>Armstrong</v>
      </c>
      <c r="C59" s="219" t="str">
        <f t="shared" si="1"/>
        <v>Shawn</v>
      </c>
      <c r="D59" s="134" t="str">
        <f t="shared" si="2"/>
        <v>S. Armstrong</v>
      </c>
      <c r="E59" s="206" t="str">
        <f t="shared" si="3"/>
        <v>Shawn Armstrong</v>
      </c>
      <c r="F59" s="246"/>
      <c r="G59" s="584">
        <v>104</v>
      </c>
      <c r="H59" s="584">
        <v>4</v>
      </c>
      <c r="I59" s="584">
        <v>11</v>
      </c>
      <c r="J59" s="336">
        <v>33127</v>
      </c>
      <c r="K59" s="195" t="s">
        <v>999</v>
      </c>
      <c r="L59" s="135" t="s">
        <v>135</v>
      </c>
      <c r="M59" s="134" t="str">
        <f t="shared" si="4"/>
        <v>MM</v>
      </c>
      <c r="N59" s="147" t="s">
        <v>437</v>
      </c>
      <c r="O59" s="169" t="s">
        <v>4149</v>
      </c>
      <c r="P59" s="206" t="str">
        <f t="shared" si="5"/>
        <v>Armstrong, Shawn (MM)</v>
      </c>
      <c r="Q59" s="166">
        <f t="shared" si="10"/>
        <v>100000</v>
      </c>
      <c r="R59" s="166" t="str">
        <f t="shared" si="11"/>
        <v/>
      </c>
      <c r="S59" s="261" t="str">
        <f t="shared" si="12"/>
        <v/>
      </c>
      <c r="T59" s="261" t="str">
        <f t="shared" si="13"/>
        <v/>
      </c>
      <c r="U59" s="147" t="s">
        <v>517</v>
      </c>
      <c r="V59" s="167">
        <v>100000</v>
      </c>
      <c r="W59" s="134"/>
      <c r="X59" s="212"/>
      <c r="Y59" s="134"/>
      <c r="Z59" s="212"/>
      <c r="AA59" s="134"/>
      <c r="AB59" s="271"/>
      <c r="AC59" s="134"/>
      <c r="AD59" s="134"/>
      <c r="AE59" s="134"/>
    </row>
    <row r="60" spans="1:32" ht="14.25" customHeight="1" x14ac:dyDescent="0.2">
      <c r="A60" s="134" t="s">
        <v>723</v>
      </c>
      <c r="B60" s="214" t="str">
        <f t="shared" si="0"/>
        <v>Arrieta</v>
      </c>
      <c r="C60" s="219" t="str">
        <f t="shared" si="1"/>
        <v>Jake</v>
      </c>
      <c r="D60" s="134" t="str">
        <f t="shared" si="2"/>
        <v>J. Arrieta</v>
      </c>
      <c r="E60" s="206" t="str">
        <f t="shared" si="3"/>
        <v>Jake Arrieta</v>
      </c>
      <c r="F60" s="135" t="s">
        <v>1002</v>
      </c>
      <c r="G60" s="135"/>
      <c r="H60" s="135"/>
      <c r="I60" s="135"/>
      <c r="J60" s="193">
        <v>31477</v>
      </c>
      <c r="K60" s="147" t="s">
        <v>747</v>
      </c>
      <c r="L60" s="135" t="s">
        <v>135</v>
      </c>
      <c r="M60" s="134" t="str">
        <f t="shared" si="4"/>
        <v>5,F5-10M</v>
      </c>
      <c r="N60" s="147" t="str">
        <f>Cobb!$Y$2</f>
        <v>Gateway</v>
      </c>
      <c r="O60" s="169" t="s">
        <v>856</v>
      </c>
      <c r="P60" s="206" t="str">
        <f t="shared" si="5"/>
        <v>Arrieta, Jake (5,F5-10M)</v>
      </c>
      <c r="Q60" s="166">
        <f t="shared" si="10"/>
        <v>2000000</v>
      </c>
      <c r="R60" s="166" t="str">
        <f t="shared" si="11"/>
        <v/>
      </c>
      <c r="S60" s="261" t="str">
        <f t="shared" si="12"/>
        <v/>
      </c>
      <c r="T60" s="261" t="str">
        <f t="shared" si="13"/>
        <v/>
      </c>
      <c r="U60" s="147" t="s">
        <v>852</v>
      </c>
      <c r="V60" s="167">
        <v>2000000</v>
      </c>
      <c r="W60" s="134" t="s">
        <v>334</v>
      </c>
      <c r="X60" s="212"/>
      <c r="Y60" s="134"/>
      <c r="Z60" s="212"/>
      <c r="AA60" s="134"/>
      <c r="AB60" s="271"/>
      <c r="AC60" s="134"/>
      <c r="AD60" s="134"/>
      <c r="AE60" s="134"/>
    </row>
    <row r="61" spans="1:32" ht="14.25" customHeight="1" x14ac:dyDescent="0.2">
      <c r="A61" s="584" t="s">
        <v>1550</v>
      </c>
      <c r="B61" s="214" t="str">
        <f t="shared" si="0"/>
        <v>Arroyo</v>
      </c>
      <c r="C61" s="219" t="str">
        <f t="shared" si="1"/>
        <v>Christian</v>
      </c>
      <c r="D61" s="134" t="str">
        <f t="shared" si="2"/>
        <v>C. Arroyo</v>
      </c>
      <c r="E61" s="206" t="str">
        <f t="shared" si="3"/>
        <v>Christian Arroyo</v>
      </c>
      <c r="F61" s="135" t="s">
        <v>1002</v>
      </c>
      <c r="G61" s="135"/>
      <c r="H61" s="135"/>
      <c r="I61" s="135"/>
      <c r="J61" s="336">
        <v>34849</v>
      </c>
      <c r="K61" s="134" t="s">
        <v>1000</v>
      </c>
      <c r="L61" s="135" t="s">
        <v>519</v>
      </c>
      <c r="M61" s="134" t="str">
        <f t="shared" si="4"/>
        <v>min</v>
      </c>
      <c r="N61" s="147" t="s">
        <v>396</v>
      </c>
      <c r="O61" s="135" t="s">
        <v>2954</v>
      </c>
      <c r="P61" s="206" t="str">
        <f t="shared" si="5"/>
        <v>Arroyo, Christian (min)</v>
      </c>
      <c r="Q61" s="166" t="str">
        <f t="shared" si="10"/>
        <v/>
      </c>
      <c r="R61" s="166" t="str">
        <f t="shared" si="11"/>
        <v/>
      </c>
      <c r="S61" s="261" t="str">
        <f t="shared" si="12"/>
        <v/>
      </c>
      <c r="T61" s="261" t="str">
        <f t="shared" si="13"/>
        <v/>
      </c>
      <c r="U61" s="148" t="s">
        <v>658</v>
      </c>
      <c r="V61" s="230"/>
      <c r="W61" s="584"/>
      <c r="X61" s="364"/>
      <c r="Y61" s="584"/>
      <c r="Z61" s="243"/>
      <c r="AA61" s="134"/>
      <c r="AB61" s="271"/>
      <c r="AC61" s="134"/>
      <c r="AD61" s="211"/>
      <c r="AE61" s="134"/>
    </row>
    <row r="62" spans="1:32" ht="14.25" customHeight="1" x14ac:dyDescent="0.2">
      <c r="A62" s="134" t="s">
        <v>3614</v>
      </c>
      <c r="B62" s="214" t="str">
        <f t="shared" si="0"/>
        <v>Asher</v>
      </c>
      <c r="C62" s="219" t="str">
        <f t="shared" si="1"/>
        <v>Alec</v>
      </c>
      <c r="D62" s="134" t="str">
        <f t="shared" si="2"/>
        <v>A. Asher</v>
      </c>
      <c r="E62" s="206" t="str">
        <f t="shared" si="3"/>
        <v>Alec Asher</v>
      </c>
      <c r="F62" s="206" t="s">
        <v>1002</v>
      </c>
      <c r="G62" s="134">
        <f>G61+1</f>
        <v>1</v>
      </c>
      <c r="H62" s="134">
        <v>5</v>
      </c>
      <c r="I62" s="134">
        <v>15</v>
      </c>
      <c r="J62" s="535">
        <v>33515</v>
      </c>
      <c r="K62" s="134" t="s">
        <v>747</v>
      </c>
      <c r="L62" s="135" t="s">
        <v>135</v>
      </c>
      <c r="M62" s="134" t="str">
        <f t="shared" si="4"/>
        <v>MM</v>
      </c>
      <c r="N62" s="134" t="s">
        <v>627</v>
      </c>
      <c r="O62" s="135" t="s">
        <v>3485</v>
      </c>
      <c r="P62" s="206" t="str">
        <f t="shared" si="5"/>
        <v>Asher, Alec (MM)</v>
      </c>
      <c r="Q62" s="166">
        <f t="shared" si="10"/>
        <v>100000</v>
      </c>
      <c r="R62" s="166" t="str">
        <f t="shared" si="11"/>
        <v/>
      </c>
      <c r="S62" s="261" t="str">
        <f t="shared" si="12"/>
        <v/>
      </c>
      <c r="T62" s="261" t="str">
        <f t="shared" si="13"/>
        <v/>
      </c>
      <c r="U62" s="134" t="s">
        <v>517</v>
      </c>
      <c r="V62" s="167">
        <v>100000</v>
      </c>
      <c r="W62" s="134"/>
      <c r="X62" s="134"/>
      <c r="Y62" s="134"/>
      <c r="Z62" s="134"/>
      <c r="AA62" s="134"/>
      <c r="AB62" s="134"/>
      <c r="AC62" s="134"/>
      <c r="AD62" s="134"/>
      <c r="AE62" s="134"/>
    </row>
    <row r="63" spans="1:32" ht="14.25" customHeight="1" x14ac:dyDescent="0.2">
      <c r="A63" s="134" t="s">
        <v>3605</v>
      </c>
      <c r="B63" s="214" t="str">
        <f t="shared" si="0"/>
        <v>Asuaje</v>
      </c>
      <c r="C63" s="219" t="str">
        <f t="shared" si="1"/>
        <v>Carlos</v>
      </c>
      <c r="D63" s="134" t="str">
        <f t="shared" si="2"/>
        <v>C. Asuaje</v>
      </c>
      <c r="E63" s="206" t="str">
        <f t="shared" si="3"/>
        <v>Carlos Asuaje</v>
      </c>
      <c r="F63" s="206" t="s">
        <v>412</v>
      </c>
      <c r="G63" s="134">
        <f>G62+1</f>
        <v>2</v>
      </c>
      <c r="H63" s="134">
        <v>3</v>
      </c>
      <c r="I63" s="134">
        <v>15</v>
      </c>
      <c r="J63" s="535">
        <v>33544</v>
      </c>
      <c r="K63" s="134" t="s">
        <v>1000</v>
      </c>
      <c r="L63" s="135" t="s">
        <v>7</v>
      </c>
      <c r="M63" s="134" t="str">
        <f t="shared" si="4"/>
        <v>MM</v>
      </c>
      <c r="N63" s="134" t="s">
        <v>1479</v>
      </c>
      <c r="O63" s="135" t="s">
        <v>3485</v>
      </c>
      <c r="P63" s="206" t="str">
        <f t="shared" si="5"/>
        <v>Asuaje, Carlos (MM)</v>
      </c>
      <c r="Q63" s="166">
        <f t="shared" si="10"/>
        <v>100000</v>
      </c>
      <c r="R63" s="166" t="str">
        <f t="shared" si="11"/>
        <v/>
      </c>
      <c r="S63" s="261" t="str">
        <f t="shared" si="12"/>
        <v/>
      </c>
      <c r="T63" s="261" t="str">
        <f t="shared" si="13"/>
        <v/>
      </c>
      <c r="U63" s="134" t="s">
        <v>517</v>
      </c>
      <c r="V63" s="167">
        <v>100000</v>
      </c>
      <c r="W63" s="134"/>
      <c r="X63" s="134"/>
      <c r="Y63" s="134"/>
      <c r="Z63" s="134"/>
      <c r="AA63" s="134"/>
      <c r="AB63" s="134"/>
      <c r="AC63" s="134"/>
      <c r="AD63" s="134"/>
      <c r="AE63" s="134"/>
    </row>
    <row r="64" spans="1:32" ht="14.25" customHeight="1" x14ac:dyDescent="0.2">
      <c r="A64" s="134" t="s">
        <v>3622</v>
      </c>
      <c r="B64" s="214" t="str">
        <f t="shared" si="0"/>
        <v>Austin</v>
      </c>
      <c r="C64" s="219" t="str">
        <f t="shared" si="1"/>
        <v>Tyler</v>
      </c>
      <c r="D64" s="134" t="str">
        <f t="shared" si="2"/>
        <v>T. Austin</v>
      </c>
      <c r="E64" s="206" t="str">
        <f t="shared" si="3"/>
        <v>Tyler Austin</v>
      </c>
      <c r="F64" s="206" t="s">
        <v>1002</v>
      </c>
      <c r="G64" s="134">
        <f>G63+1</f>
        <v>3</v>
      </c>
      <c r="H64" s="134">
        <v>7</v>
      </c>
      <c r="I64" s="134">
        <v>5</v>
      </c>
      <c r="J64" s="535">
        <v>33487</v>
      </c>
      <c r="K64" s="134" t="s">
        <v>1001</v>
      </c>
      <c r="L64" s="135" t="s">
        <v>7</v>
      </c>
      <c r="M64" s="134" t="str">
        <f t="shared" si="4"/>
        <v>MM</v>
      </c>
      <c r="N64" s="134" t="s">
        <v>1479</v>
      </c>
      <c r="O64" s="135" t="s">
        <v>3485</v>
      </c>
      <c r="P64" s="206" t="str">
        <f t="shared" si="5"/>
        <v>Austin, Tyler (MM)</v>
      </c>
      <c r="Q64" s="166">
        <f t="shared" si="10"/>
        <v>100000</v>
      </c>
      <c r="R64" s="166" t="str">
        <f t="shared" si="11"/>
        <v/>
      </c>
      <c r="S64" s="261" t="str">
        <f t="shared" si="12"/>
        <v/>
      </c>
      <c r="T64" s="261" t="str">
        <f t="shared" si="13"/>
        <v/>
      </c>
      <c r="U64" s="134" t="s">
        <v>517</v>
      </c>
      <c r="V64" s="167">
        <v>100000</v>
      </c>
      <c r="W64" s="134"/>
      <c r="X64" s="134"/>
      <c r="Y64" s="134"/>
      <c r="Z64" s="134"/>
      <c r="AA64" s="134"/>
      <c r="AB64" s="134"/>
      <c r="AC64" s="134"/>
      <c r="AD64" s="134"/>
      <c r="AE64" s="134"/>
    </row>
    <row r="65" spans="1:33" ht="14.25" customHeight="1" x14ac:dyDescent="0.2">
      <c r="A65" s="134" t="s">
        <v>355</v>
      </c>
      <c r="B65" s="214" t="str">
        <f t="shared" si="0"/>
        <v>Avila</v>
      </c>
      <c r="C65" s="219" t="str">
        <f t="shared" si="1"/>
        <v>Alex</v>
      </c>
      <c r="D65" s="134" t="str">
        <f t="shared" si="2"/>
        <v>A. Avila</v>
      </c>
      <c r="E65" s="206" t="str">
        <f t="shared" si="3"/>
        <v>Alex Avila</v>
      </c>
      <c r="F65" s="135" t="s">
        <v>412</v>
      </c>
      <c r="G65" s="135"/>
      <c r="H65" s="135"/>
      <c r="I65" s="135"/>
      <c r="J65" s="193">
        <v>31806</v>
      </c>
      <c r="K65" s="147" t="s">
        <v>1003</v>
      </c>
      <c r="L65" s="135" t="s">
        <v>7</v>
      </c>
      <c r="M65" s="134" t="str">
        <f t="shared" si="4"/>
        <v>ARB-Y7</v>
      </c>
      <c r="N65" s="147" t="str">
        <f>Mays!$M$2</f>
        <v>Mudville</v>
      </c>
      <c r="O65" s="169" t="s">
        <v>858</v>
      </c>
      <c r="P65" s="206" t="str">
        <f t="shared" si="5"/>
        <v>Avila, Alex (ARB-Y7)</v>
      </c>
      <c r="Q65" s="166">
        <f t="shared" si="10"/>
        <v>1218750</v>
      </c>
      <c r="R65" s="166" t="str">
        <f t="shared" si="11"/>
        <v/>
      </c>
      <c r="S65" s="261" t="str">
        <f t="shared" si="12"/>
        <v/>
      </c>
      <c r="T65" s="261" t="str">
        <f t="shared" si="13"/>
        <v/>
      </c>
      <c r="U65" s="147" t="s">
        <v>975</v>
      </c>
      <c r="V65" s="167">
        <v>1218750</v>
      </c>
      <c r="W65" s="134" t="s">
        <v>334</v>
      </c>
      <c r="X65" s="212"/>
      <c r="Y65" s="134"/>
      <c r="Z65" s="212"/>
      <c r="AA65" s="134"/>
      <c r="AB65" s="271"/>
      <c r="AC65" s="134"/>
      <c r="AD65" s="134"/>
      <c r="AE65" s="134"/>
    </row>
    <row r="66" spans="1:33" ht="14.25" customHeight="1" x14ac:dyDescent="0.2">
      <c r="A66" s="134" t="s">
        <v>640</v>
      </c>
      <c r="B66" s="214" t="str">
        <f t="shared" si="0"/>
        <v>Aybar</v>
      </c>
      <c r="C66" s="219" t="str">
        <f t="shared" si="1"/>
        <v>Erick</v>
      </c>
      <c r="D66" s="134" t="str">
        <f t="shared" si="2"/>
        <v>E. Aybar</v>
      </c>
      <c r="E66" s="206" t="str">
        <f t="shared" si="3"/>
        <v>Erick Aybar</v>
      </c>
      <c r="F66" s="135" t="s">
        <v>1009</v>
      </c>
      <c r="G66" s="135"/>
      <c r="H66" s="135"/>
      <c r="I66" s="135"/>
      <c r="J66" s="193">
        <v>30695</v>
      </c>
      <c r="K66" s="147" t="s">
        <v>1006</v>
      </c>
      <c r="L66" s="135" t="s">
        <v>7</v>
      </c>
      <c r="M66" s="134" t="str">
        <f t="shared" si="4"/>
        <v>3,F3-9.9M</v>
      </c>
      <c r="N66" s="147" t="str">
        <f>Ruth!$G$2</f>
        <v>Gotham City</v>
      </c>
      <c r="O66" s="257" t="s">
        <v>1300</v>
      </c>
      <c r="P66" s="206" t="str">
        <f t="shared" si="5"/>
        <v>Aybar, Erick (3,F3-9.9M)</v>
      </c>
      <c r="Q66" s="166">
        <f t="shared" si="10"/>
        <v>3300000</v>
      </c>
      <c r="R66" s="166" t="str">
        <f t="shared" si="11"/>
        <v/>
      </c>
      <c r="S66" s="261" t="str">
        <f t="shared" si="12"/>
        <v/>
      </c>
      <c r="T66" s="261" t="str">
        <f t="shared" si="13"/>
        <v/>
      </c>
      <c r="U66" s="147" t="s">
        <v>1323</v>
      </c>
      <c r="V66" s="211">
        <v>3300000</v>
      </c>
      <c r="W66" s="147" t="s">
        <v>334</v>
      </c>
      <c r="X66" s="211"/>
      <c r="Y66" s="147"/>
      <c r="Z66" s="211"/>
      <c r="AA66" s="134"/>
      <c r="AB66" s="271"/>
      <c r="AC66" s="134"/>
      <c r="AD66" s="584"/>
      <c r="AE66" s="134"/>
    </row>
    <row r="67" spans="1:33" ht="14.25" customHeight="1" x14ac:dyDescent="0.2">
      <c r="A67" s="134" t="s">
        <v>3542</v>
      </c>
      <c r="B67" s="214" t="str">
        <f t="shared" ref="B67:B130" si="14">LEFT(A67,FIND(", ",A67,1)-1)</f>
        <v>Bader</v>
      </c>
      <c r="C67" s="219" t="str">
        <f t="shared" ref="C67:C130" si="15">RIGHT(A67,LEN(A67)-FIND(", ",A67,1)-1)</f>
        <v>Harrison</v>
      </c>
      <c r="D67" s="134" t="str">
        <f t="shared" ref="D67:D130" si="16">CONCATENATE(MID(C67,1,1),". ",B67)</f>
        <v>H. Bader</v>
      </c>
      <c r="E67" s="206" t="str">
        <f t="shared" ref="E67:E130" si="17">CONCATENATE(C67," ",B67)</f>
        <v>Harrison Bader</v>
      </c>
      <c r="F67" s="206" t="s">
        <v>1002</v>
      </c>
      <c r="G67" s="134">
        <f>G66+1</f>
        <v>1</v>
      </c>
      <c r="H67" s="134">
        <v>5</v>
      </c>
      <c r="I67" s="134">
        <v>12</v>
      </c>
      <c r="J67" s="535">
        <v>34488</v>
      </c>
      <c r="K67" s="134" t="s">
        <v>1128</v>
      </c>
      <c r="L67" s="135" t="s">
        <v>519</v>
      </c>
      <c r="M67" s="134" t="str">
        <f t="shared" ref="M67:M130" si="18">$U67</f>
        <v>min</v>
      </c>
      <c r="N67" s="134" t="s">
        <v>530</v>
      </c>
      <c r="O67" s="135" t="s">
        <v>3485</v>
      </c>
      <c r="P67" s="206" t="str">
        <f t="shared" ref="P67:P130" si="19">CONCATENATE(A67," (",M67,")")</f>
        <v>Bader, Harrison (min)</v>
      </c>
      <c r="Q67" s="166" t="str">
        <f t="shared" si="10"/>
        <v/>
      </c>
      <c r="R67" s="166" t="str">
        <f t="shared" si="11"/>
        <v/>
      </c>
      <c r="S67" s="261" t="str">
        <f t="shared" si="12"/>
        <v/>
      </c>
      <c r="T67" s="261" t="str">
        <f t="shared" si="13"/>
        <v/>
      </c>
      <c r="U67" s="134" t="s">
        <v>658</v>
      </c>
      <c r="V67" s="134"/>
      <c r="W67" s="134"/>
      <c r="X67" s="134"/>
      <c r="Y67" s="134"/>
      <c r="Z67" s="134"/>
      <c r="AA67" s="134"/>
      <c r="AB67" s="134"/>
      <c r="AC67" s="134"/>
      <c r="AD67" s="134"/>
      <c r="AE67" s="134"/>
      <c r="AF67" s="187"/>
    </row>
    <row r="68" spans="1:33" ht="14.25" customHeight="1" x14ac:dyDescent="0.2">
      <c r="A68" s="134" t="s">
        <v>777</v>
      </c>
      <c r="B68" s="214" t="str">
        <f t="shared" si="14"/>
        <v>Baez</v>
      </c>
      <c r="C68" s="219" t="str">
        <f t="shared" si="15"/>
        <v>Javier</v>
      </c>
      <c r="D68" s="134" t="str">
        <f t="shared" si="16"/>
        <v>J. Baez</v>
      </c>
      <c r="E68" s="206" t="str">
        <f t="shared" si="17"/>
        <v>Javier Baez</v>
      </c>
      <c r="F68" s="135" t="s">
        <v>1002</v>
      </c>
      <c r="G68" s="135"/>
      <c r="H68" s="135"/>
      <c r="I68" s="135"/>
      <c r="J68" s="193">
        <v>33939</v>
      </c>
      <c r="K68" s="147" t="s">
        <v>1006</v>
      </c>
      <c r="L68" s="135" t="s">
        <v>7</v>
      </c>
      <c r="M68" s="134" t="str">
        <f t="shared" si="18"/>
        <v>Y2</v>
      </c>
      <c r="N68" s="147" t="str">
        <f>Mays!$Y$2</f>
        <v>Los Angeles</v>
      </c>
      <c r="O68" s="169" t="s">
        <v>830</v>
      </c>
      <c r="P68" s="206" t="str">
        <f t="shared" si="19"/>
        <v>Baez, Javier (Y2)</v>
      </c>
      <c r="Q68" s="166">
        <f t="shared" si="10"/>
        <v>300000</v>
      </c>
      <c r="R68" s="166">
        <f t="shared" si="11"/>
        <v>400000</v>
      </c>
      <c r="S68" s="261" t="str">
        <f t="shared" si="12"/>
        <v/>
      </c>
      <c r="T68" s="261" t="str">
        <f t="shared" si="13"/>
        <v/>
      </c>
      <c r="U68" s="147" t="s">
        <v>521</v>
      </c>
      <c r="V68" s="230">
        <v>300000</v>
      </c>
      <c r="W68" s="134" t="s">
        <v>375</v>
      </c>
      <c r="X68" s="364">
        <v>400000</v>
      </c>
      <c r="Y68" s="134" t="s">
        <v>645</v>
      </c>
      <c r="Z68" s="212"/>
      <c r="AA68" s="134" t="s">
        <v>973</v>
      </c>
      <c r="AB68" s="271"/>
      <c r="AC68" s="134"/>
      <c r="AD68" s="134"/>
      <c r="AE68" s="134"/>
    </row>
    <row r="69" spans="1:33" ht="14.25" customHeight="1" x14ac:dyDescent="0.2">
      <c r="A69" s="134" t="s">
        <v>3562</v>
      </c>
      <c r="B69" s="214" t="str">
        <f t="shared" si="14"/>
        <v>Baez</v>
      </c>
      <c r="C69" s="219" t="str">
        <f t="shared" si="15"/>
        <v>Michel</v>
      </c>
      <c r="D69" s="134" t="str">
        <f t="shared" si="16"/>
        <v>M. Baez</v>
      </c>
      <c r="E69" s="206" t="str">
        <f t="shared" si="17"/>
        <v>Michel Baez</v>
      </c>
      <c r="F69" s="206" t="s">
        <v>1002</v>
      </c>
      <c r="G69" s="134">
        <f>G68+1</f>
        <v>1</v>
      </c>
      <c r="H69" s="134">
        <v>7</v>
      </c>
      <c r="I69" s="134">
        <v>8</v>
      </c>
      <c r="J69" s="535">
        <v>35085</v>
      </c>
      <c r="K69" s="134" t="s">
        <v>999</v>
      </c>
      <c r="L69" s="135" t="s">
        <v>519</v>
      </c>
      <c r="M69" s="134" t="str">
        <f t="shared" si="18"/>
        <v>min</v>
      </c>
      <c r="N69" s="134" t="s">
        <v>360</v>
      </c>
      <c r="O69" s="135" t="s">
        <v>3485</v>
      </c>
      <c r="P69" s="206" t="str">
        <f t="shared" si="19"/>
        <v>Baez, Michel (min)</v>
      </c>
      <c r="Q69" s="166" t="str">
        <f t="shared" si="10"/>
        <v/>
      </c>
      <c r="R69" s="166" t="str">
        <f t="shared" si="11"/>
        <v/>
      </c>
      <c r="S69" s="261" t="str">
        <f t="shared" si="12"/>
        <v/>
      </c>
      <c r="T69" s="261" t="str">
        <f t="shared" si="13"/>
        <v/>
      </c>
      <c r="U69" s="134" t="s">
        <v>658</v>
      </c>
      <c r="V69" s="134"/>
      <c r="W69" s="134"/>
      <c r="X69" s="134"/>
      <c r="Y69" s="134"/>
      <c r="Z69" s="134"/>
      <c r="AA69" s="134"/>
      <c r="AB69" s="134"/>
      <c r="AC69" s="134"/>
      <c r="AD69" s="134"/>
      <c r="AE69" s="134"/>
      <c r="AF69" s="187"/>
    </row>
    <row r="70" spans="1:33" ht="14.25" customHeight="1" x14ac:dyDescent="0.2">
      <c r="A70" s="584" t="s">
        <v>1415</v>
      </c>
      <c r="B70" s="214" t="str">
        <f t="shared" si="14"/>
        <v>Baez</v>
      </c>
      <c r="C70" s="219" t="str">
        <f t="shared" si="15"/>
        <v>Pedro</v>
      </c>
      <c r="D70" s="134" t="str">
        <f t="shared" si="16"/>
        <v>P. Baez</v>
      </c>
      <c r="E70" s="206" t="str">
        <f t="shared" si="17"/>
        <v>Pedro Baez</v>
      </c>
      <c r="F70" s="135" t="s">
        <v>1002</v>
      </c>
      <c r="G70" s="135"/>
      <c r="H70" s="135"/>
      <c r="I70" s="135"/>
      <c r="J70" s="336">
        <v>32213</v>
      </c>
      <c r="K70" s="134" t="s">
        <v>999</v>
      </c>
      <c r="L70" s="135" t="s">
        <v>135</v>
      </c>
      <c r="M70" s="134" t="str">
        <f t="shared" si="18"/>
        <v>Y3</v>
      </c>
      <c r="N70" s="251" t="s">
        <v>1876</v>
      </c>
      <c r="O70" s="135" t="s">
        <v>3417</v>
      </c>
      <c r="P70" s="206" t="str">
        <f t="shared" si="19"/>
        <v>Baez, Pedro (Y3)</v>
      </c>
      <c r="Q70" s="166">
        <f t="shared" si="10"/>
        <v>400000</v>
      </c>
      <c r="R70" s="166" t="str">
        <f t="shared" si="11"/>
        <v/>
      </c>
      <c r="S70" s="261" t="str">
        <f t="shared" si="12"/>
        <v/>
      </c>
      <c r="T70" s="261" t="str">
        <f t="shared" si="13"/>
        <v/>
      </c>
      <c r="U70" s="259" t="s">
        <v>375</v>
      </c>
      <c r="V70" s="207">
        <v>400000</v>
      </c>
      <c r="W70" s="134" t="s">
        <v>645</v>
      </c>
      <c r="X70" s="364"/>
      <c r="Y70" s="134" t="s">
        <v>973</v>
      </c>
      <c r="Z70" s="243"/>
      <c r="AA70" s="134" t="s">
        <v>974</v>
      </c>
      <c r="AB70" s="271"/>
      <c r="AC70" s="134"/>
      <c r="AD70" s="134"/>
      <c r="AE70" s="134"/>
      <c r="AF70" s="187"/>
      <c r="AG70" s="187"/>
    </row>
    <row r="71" spans="1:33" ht="14.25" customHeight="1" x14ac:dyDescent="0.2">
      <c r="A71" s="134" t="s">
        <v>4173</v>
      </c>
      <c r="B71" s="214" t="str">
        <f t="shared" si="14"/>
        <v>Bailey</v>
      </c>
      <c r="C71" s="219" t="str">
        <f t="shared" si="15"/>
        <v>Andrew</v>
      </c>
      <c r="D71" s="134" t="str">
        <f t="shared" si="16"/>
        <v>A. Bailey</v>
      </c>
      <c r="E71" s="206" t="str">
        <f t="shared" si="17"/>
        <v>Andrew Bailey</v>
      </c>
      <c r="F71" s="135"/>
      <c r="G71" s="135"/>
      <c r="H71" s="135"/>
      <c r="I71" s="135"/>
      <c r="J71" s="336"/>
      <c r="K71" s="134"/>
      <c r="L71" s="135" t="s">
        <v>135</v>
      </c>
      <c r="M71" s="134" t="str">
        <f t="shared" si="18"/>
        <v>1,F1-200K</v>
      </c>
      <c r="N71" s="251" t="s">
        <v>406</v>
      </c>
      <c r="O71" s="135" t="s">
        <v>4077</v>
      </c>
      <c r="P71" s="206" t="str">
        <f t="shared" si="19"/>
        <v>Bailey, Andrew (1,F1-200K)</v>
      </c>
      <c r="Q71" s="166">
        <f t="shared" si="10"/>
        <v>200000</v>
      </c>
      <c r="R71" s="166"/>
      <c r="S71" s="261"/>
      <c r="T71" s="261"/>
      <c r="U71" s="259" t="s">
        <v>4088</v>
      </c>
      <c r="V71" s="207">
        <v>200000</v>
      </c>
      <c r="W71" s="134" t="s">
        <v>334</v>
      </c>
      <c r="X71" s="364"/>
      <c r="Y71" s="134"/>
      <c r="Z71" s="243"/>
      <c r="AA71" s="134"/>
      <c r="AB71" s="271"/>
      <c r="AC71" s="134"/>
      <c r="AD71" s="134"/>
      <c r="AE71" s="134"/>
      <c r="AF71" s="187"/>
      <c r="AG71" s="187"/>
    </row>
    <row r="72" spans="1:33" ht="14.25" customHeight="1" x14ac:dyDescent="0.2">
      <c r="A72" s="134" t="s">
        <v>553</v>
      </c>
      <c r="B72" s="214" t="str">
        <f t="shared" si="14"/>
        <v>Bailey</v>
      </c>
      <c r="C72" s="219" t="str">
        <f t="shared" si="15"/>
        <v>Homer</v>
      </c>
      <c r="D72" s="134" t="str">
        <f t="shared" si="16"/>
        <v>H. Bailey</v>
      </c>
      <c r="E72" s="206" t="str">
        <f t="shared" si="17"/>
        <v>Homer Bailey</v>
      </c>
      <c r="F72" s="135" t="s">
        <v>1002</v>
      </c>
      <c r="G72" s="135"/>
      <c r="H72" s="135"/>
      <c r="I72" s="135"/>
      <c r="J72" s="193">
        <v>31535</v>
      </c>
      <c r="K72" s="147" t="s">
        <v>747</v>
      </c>
      <c r="L72" s="135" t="s">
        <v>135</v>
      </c>
      <c r="M72" s="134" t="str">
        <f t="shared" si="18"/>
        <v>3,F5-14.25M</v>
      </c>
      <c r="N72" s="147" t="str">
        <f>Cobb!$G$2</f>
        <v>Alaska</v>
      </c>
      <c r="O72" s="257" t="s">
        <v>1300</v>
      </c>
      <c r="P72" s="206" t="str">
        <f t="shared" si="19"/>
        <v>Bailey, Homer (3,F5-14.25M)</v>
      </c>
      <c r="Q72" s="166">
        <f t="shared" si="10"/>
        <v>2850000</v>
      </c>
      <c r="R72" s="166">
        <f t="shared" ref="R72:R103" si="20">IF(ISBLANK($X72),"",$X72)</f>
        <v>2850000</v>
      </c>
      <c r="S72" s="261">
        <f t="shared" ref="S72:S103" si="21">IF(ISBLANK($Z72),"",$Z72)</f>
        <v>2850000</v>
      </c>
      <c r="T72" s="261" t="str">
        <f t="shared" ref="T72:T103" si="22">IF(ISBLANK($AB72),"",$AB72)</f>
        <v/>
      </c>
      <c r="U72" s="147" t="s">
        <v>1314</v>
      </c>
      <c r="V72" s="211">
        <v>2850000</v>
      </c>
      <c r="W72" s="147" t="s">
        <v>1365</v>
      </c>
      <c r="X72" s="211">
        <v>2850000</v>
      </c>
      <c r="Y72" s="147" t="s">
        <v>1384</v>
      </c>
      <c r="Z72" s="362">
        <v>2850000</v>
      </c>
      <c r="AA72" s="147" t="s">
        <v>334</v>
      </c>
      <c r="AB72" s="271"/>
      <c r="AC72" s="134"/>
      <c r="AD72" s="134"/>
      <c r="AE72" s="134"/>
    </row>
    <row r="73" spans="1:33" ht="14.25" customHeight="1" x14ac:dyDescent="0.2">
      <c r="A73" s="134" t="s">
        <v>3528</v>
      </c>
      <c r="B73" s="214" t="str">
        <f t="shared" si="14"/>
        <v>Banda</v>
      </c>
      <c r="C73" s="219" t="str">
        <f t="shared" si="15"/>
        <v>Anthony</v>
      </c>
      <c r="D73" s="134" t="str">
        <f t="shared" si="16"/>
        <v>A. Banda</v>
      </c>
      <c r="E73" s="206" t="str">
        <f t="shared" si="17"/>
        <v>Anthony Banda</v>
      </c>
      <c r="F73" s="206" t="s">
        <v>412</v>
      </c>
      <c r="G73" s="134">
        <f>G72+1</f>
        <v>1</v>
      </c>
      <c r="H73" s="134">
        <v>4</v>
      </c>
      <c r="I73" s="134">
        <v>3</v>
      </c>
      <c r="J73" s="535">
        <v>34191</v>
      </c>
      <c r="K73" s="134" t="s">
        <v>747</v>
      </c>
      <c r="L73" s="135" t="s">
        <v>519</v>
      </c>
      <c r="M73" s="134" t="str">
        <f t="shared" si="18"/>
        <v>min</v>
      </c>
      <c r="N73" s="134" t="s">
        <v>627</v>
      </c>
      <c r="O73" s="135" t="s">
        <v>3485</v>
      </c>
      <c r="P73" s="206" t="str">
        <f t="shared" si="19"/>
        <v>Banda, Anthony (min)</v>
      </c>
      <c r="Q73" s="166" t="str">
        <f t="shared" si="10"/>
        <v/>
      </c>
      <c r="R73" s="166" t="str">
        <f t="shared" si="20"/>
        <v/>
      </c>
      <c r="S73" s="261" t="str">
        <f t="shared" si="21"/>
        <v/>
      </c>
      <c r="T73" s="261" t="str">
        <f t="shared" si="22"/>
        <v/>
      </c>
      <c r="U73" s="134" t="s">
        <v>658</v>
      </c>
      <c r="V73" s="134"/>
      <c r="W73" s="134"/>
      <c r="X73" s="134"/>
      <c r="Y73" s="134"/>
      <c r="Z73" s="134"/>
      <c r="AA73" s="134"/>
      <c r="AB73" s="134"/>
      <c r="AC73" s="134"/>
      <c r="AD73" s="134"/>
      <c r="AE73" s="134"/>
    </row>
    <row r="74" spans="1:33" ht="14.25" customHeight="1" x14ac:dyDescent="0.2">
      <c r="A74" s="134" t="s">
        <v>3677</v>
      </c>
      <c r="B74" s="214" t="str">
        <f t="shared" si="14"/>
        <v>Bandy</v>
      </c>
      <c r="C74" s="219" t="str">
        <f t="shared" si="15"/>
        <v>Jett</v>
      </c>
      <c r="D74" s="134" t="str">
        <f t="shared" si="16"/>
        <v>J. Bandy</v>
      </c>
      <c r="E74" s="206" t="str">
        <f t="shared" si="17"/>
        <v>Jett Bandy</v>
      </c>
      <c r="F74" s="206" t="s">
        <v>1002</v>
      </c>
      <c r="G74" s="134">
        <f>G73+1</f>
        <v>2</v>
      </c>
      <c r="H74" s="134">
        <v>3</v>
      </c>
      <c r="I74" s="134">
        <v>20</v>
      </c>
      <c r="J74" s="535">
        <v>32958</v>
      </c>
      <c r="K74" s="134" t="s">
        <v>1003</v>
      </c>
      <c r="L74" s="135" t="s">
        <v>7</v>
      </c>
      <c r="M74" s="134" t="str">
        <f t="shared" si="18"/>
        <v>Y1</v>
      </c>
      <c r="N74" s="134" t="s">
        <v>348</v>
      </c>
      <c r="O74" s="135" t="s">
        <v>3485</v>
      </c>
      <c r="P74" s="206" t="str">
        <f t="shared" si="19"/>
        <v>Bandy, Jett (Y1)</v>
      </c>
      <c r="Q74" s="166">
        <f t="shared" si="10"/>
        <v>200000</v>
      </c>
      <c r="R74" s="166">
        <f t="shared" si="20"/>
        <v>300000</v>
      </c>
      <c r="S74" s="261">
        <f t="shared" si="21"/>
        <v>400000</v>
      </c>
      <c r="T74" s="261" t="str">
        <f t="shared" si="22"/>
        <v/>
      </c>
      <c r="U74" s="134" t="s">
        <v>520</v>
      </c>
      <c r="V74" s="167">
        <v>200000</v>
      </c>
      <c r="W74" s="134" t="s">
        <v>521</v>
      </c>
      <c r="X74" s="212">
        <v>300000</v>
      </c>
      <c r="Y74" s="134" t="s">
        <v>375</v>
      </c>
      <c r="Z74" s="212">
        <v>400000</v>
      </c>
      <c r="AA74" s="134" t="s">
        <v>645</v>
      </c>
      <c r="AB74" s="134"/>
      <c r="AC74" s="134"/>
      <c r="AD74" s="134"/>
      <c r="AE74" s="134"/>
    </row>
    <row r="75" spans="1:33" ht="14.25" customHeight="1" x14ac:dyDescent="0.2">
      <c r="A75" s="134" t="s">
        <v>3594</v>
      </c>
      <c r="B75" s="214" t="str">
        <f t="shared" si="14"/>
        <v>Barley</v>
      </c>
      <c r="C75" s="219" t="str">
        <f t="shared" si="15"/>
        <v>Yordy</v>
      </c>
      <c r="D75" s="134" t="str">
        <f t="shared" si="16"/>
        <v>Y. Barley</v>
      </c>
      <c r="E75" s="206" t="str">
        <f t="shared" si="17"/>
        <v>Yordy Barley</v>
      </c>
      <c r="F75" s="206"/>
      <c r="G75" s="134">
        <v>225</v>
      </c>
      <c r="H75" s="134">
        <v>14</v>
      </c>
      <c r="I75" s="134">
        <v>2</v>
      </c>
      <c r="J75" s="134"/>
      <c r="K75" s="134"/>
      <c r="L75" s="135" t="s">
        <v>519</v>
      </c>
      <c r="M75" s="134" t="str">
        <f t="shared" si="18"/>
        <v>min</v>
      </c>
      <c r="N75" s="134" t="s">
        <v>1296</v>
      </c>
      <c r="O75" s="135" t="s">
        <v>3485</v>
      </c>
      <c r="P75" s="206" t="str">
        <f t="shared" si="19"/>
        <v>Barley, Yordy (min)</v>
      </c>
      <c r="Q75" s="166" t="str">
        <f t="shared" si="10"/>
        <v/>
      </c>
      <c r="R75" s="166" t="str">
        <f t="shared" si="20"/>
        <v/>
      </c>
      <c r="S75" s="261" t="str">
        <f t="shared" si="21"/>
        <v/>
      </c>
      <c r="T75" s="261" t="str">
        <f t="shared" si="22"/>
        <v/>
      </c>
      <c r="U75" s="134" t="s">
        <v>658</v>
      </c>
      <c r="V75" s="134"/>
      <c r="W75" s="134"/>
      <c r="X75" s="134"/>
      <c r="Y75" s="134"/>
      <c r="Z75" s="134"/>
      <c r="AA75" s="134"/>
      <c r="AB75" s="134"/>
      <c r="AC75" s="134"/>
      <c r="AD75" s="134"/>
      <c r="AE75" s="134"/>
    </row>
    <row r="76" spans="1:33" ht="14.25" customHeight="1" x14ac:dyDescent="0.2">
      <c r="A76" s="584" t="s">
        <v>1895</v>
      </c>
      <c r="B76" s="214" t="str">
        <f t="shared" si="14"/>
        <v>Barnes</v>
      </c>
      <c r="C76" s="219" t="str">
        <f t="shared" si="15"/>
        <v>Austin</v>
      </c>
      <c r="D76" s="134" t="str">
        <f t="shared" si="16"/>
        <v>A. Barnes</v>
      </c>
      <c r="E76" s="206" t="str">
        <f t="shared" si="17"/>
        <v>Austin Barnes</v>
      </c>
      <c r="F76" s="246"/>
      <c r="G76" s="584">
        <v>127</v>
      </c>
      <c r="H76" s="584">
        <v>5</v>
      </c>
      <c r="I76" s="584">
        <v>11</v>
      </c>
      <c r="J76" s="336">
        <v>32870</v>
      </c>
      <c r="K76" s="195" t="s">
        <v>1003</v>
      </c>
      <c r="L76" s="135" t="s">
        <v>7</v>
      </c>
      <c r="M76" s="134" t="str">
        <f t="shared" si="18"/>
        <v>MM</v>
      </c>
      <c r="N76" s="147" t="str">
        <f>Cobb!$G$2</f>
        <v>Alaska</v>
      </c>
      <c r="O76" s="169" t="s">
        <v>1968</v>
      </c>
      <c r="P76" s="206" t="str">
        <f t="shared" si="19"/>
        <v>Barnes, Austin (MM)</v>
      </c>
      <c r="Q76" s="166">
        <f t="shared" si="10"/>
        <v>100000</v>
      </c>
      <c r="R76" s="166" t="str">
        <f t="shared" si="20"/>
        <v/>
      </c>
      <c r="S76" s="261" t="str">
        <f t="shared" si="21"/>
        <v/>
      </c>
      <c r="T76" s="261" t="str">
        <f t="shared" si="22"/>
        <v/>
      </c>
      <c r="U76" s="147" t="s">
        <v>517</v>
      </c>
      <c r="V76" s="167">
        <v>100000</v>
      </c>
      <c r="W76" s="134"/>
      <c r="X76" s="212"/>
      <c r="Y76" s="134"/>
      <c r="Z76" s="212"/>
      <c r="AA76" s="134"/>
      <c r="AB76" s="271"/>
      <c r="AC76" s="134"/>
      <c r="AD76" s="134"/>
      <c r="AE76" s="134"/>
      <c r="AF76" s="187"/>
    </row>
    <row r="77" spans="1:33" ht="14.25" customHeight="1" x14ac:dyDescent="0.2">
      <c r="A77" s="134" t="s">
        <v>3688</v>
      </c>
      <c r="B77" s="214" t="str">
        <f t="shared" si="14"/>
        <v>Barnes</v>
      </c>
      <c r="C77" s="219" t="str">
        <f t="shared" si="15"/>
        <v>Jacob</v>
      </c>
      <c r="D77" s="134" t="str">
        <f t="shared" si="16"/>
        <v>J. Barnes</v>
      </c>
      <c r="E77" s="206" t="str">
        <f t="shared" si="17"/>
        <v>Jacob Barnes</v>
      </c>
      <c r="F77" s="206" t="s">
        <v>1002</v>
      </c>
      <c r="G77" s="134">
        <f>G76+1</f>
        <v>128</v>
      </c>
      <c r="H77" s="134" t="s">
        <v>626</v>
      </c>
      <c r="I77" s="134">
        <v>14</v>
      </c>
      <c r="J77" s="535">
        <v>32977</v>
      </c>
      <c r="K77" s="134" t="s">
        <v>999</v>
      </c>
      <c r="L77" s="135" t="s">
        <v>135</v>
      </c>
      <c r="M77" s="134" t="str">
        <f t="shared" si="18"/>
        <v>Y1</v>
      </c>
      <c r="N77" s="134" t="s">
        <v>1296</v>
      </c>
      <c r="O77" s="135" t="s">
        <v>3485</v>
      </c>
      <c r="P77" s="206" t="str">
        <f t="shared" si="19"/>
        <v>Barnes, Jacob (Y1)</v>
      </c>
      <c r="Q77" s="166">
        <f t="shared" si="10"/>
        <v>200000</v>
      </c>
      <c r="R77" s="166">
        <f t="shared" si="20"/>
        <v>300000</v>
      </c>
      <c r="S77" s="261">
        <f t="shared" si="21"/>
        <v>400000</v>
      </c>
      <c r="T77" s="261" t="str">
        <f t="shared" si="22"/>
        <v/>
      </c>
      <c r="U77" s="134" t="s">
        <v>520</v>
      </c>
      <c r="V77" s="167">
        <v>200000</v>
      </c>
      <c r="W77" s="134" t="s">
        <v>521</v>
      </c>
      <c r="X77" s="212">
        <v>300000</v>
      </c>
      <c r="Y77" s="134" t="s">
        <v>375</v>
      </c>
      <c r="Z77" s="212">
        <v>400000</v>
      </c>
      <c r="AA77" s="134" t="s">
        <v>645</v>
      </c>
      <c r="AB77" s="134"/>
      <c r="AC77" s="134"/>
      <c r="AD77" s="134"/>
      <c r="AE77" s="134"/>
    </row>
    <row r="78" spans="1:33" ht="14.25" customHeight="1" x14ac:dyDescent="0.2">
      <c r="A78" s="134" t="s">
        <v>793</v>
      </c>
      <c r="B78" s="214" t="str">
        <f t="shared" si="14"/>
        <v>Barnes</v>
      </c>
      <c r="C78" s="219" t="str">
        <f t="shared" si="15"/>
        <v>Matt</v>
      </c>
      <c r="D78" s="134" t="str">
        <f t="shared" si="16"/>
        <v>M. Barnes</v>
      </c>
      <c r="E78" s="206" t="str">
        <f t="shared" si="17"/>
        <v>Matt Barnes</v>
      </c>
      <c r="F78" s="135" t="s">
        <v>1002</v>
      </c>
      <c r="G78" s="135"/>
      <c r="H78" s="135"/>
      <c r="I78" s="135"/>
      <c r="J78" s="193">
        <v>33041</v>
      </c>
      <c r="K78" s="147" t="s">
        <v>747</v>
      </c>
      <c r="L78" s="135" t="s">
        <v>135</v>
      </c>
      <c r="M78" s="134" t="str">
        <f t="shared" si="18"/>
        <v>Y2</v>
      </c>
      <c r="N78" s="147" t="str">
        <f>Ruth!$A$2</f>
        <v>Plum Island</v>
      </c>
      <c r="O78" s="169" t="s">
        <v>830</v>
      </c>
      <c r="P78" s="206" t="str">
        <f t="shared" si="19"/>
        <v>Barnes, Matt (Y2)</v>
      </c>
      <c r="Q78" s="166">
        <f t="shared" si="10"/>
        <v>300000</v>
      </c>
      <c r="R78" s="166">
        <f t="shared" si="20"/>
        <v>400000</v>
      </c>
      <c r="S78" s="261" t="str">
        <f t="shared" si="21"/>
        <v/>
      </c>
      <c r="T78" s="261" t="str">
        <f t="shared" si="22"/>
        <v/>
      </c>
      <c r="U78" s="147" t="s">
        <v>521</v>
      </c>
      <c r="V78" s="230">
        <v>300000</v>
      </c>
      <c r="W78" s="134" t="s">
        <v>375</v>
      </c>
      <c r="X78" s="364">
        <v>400000</v>
      </c>
      <c r="Y78" s="134" t="s">
        <v>645</v>
      </c>
      <c r="Z78" s="212"/>
      <c r="AA78" s="134" t="s">
        <v>973</v>
      </c>
      <c r="AB78" s="271"/>
      <c r="AC78" s="134"/>
      <c r="AD78" s="134"/>
      <c r="AE78" s="134"/>
    </row>
    <row r="79" spans="1:33" ht="14.25" customHeight="1" x14ac:dyDescent="0.2">
      <c r="A79" s="134" t="s">
        <v>3674</v>
      </c>
      <c r="B79" s="214" t="str">
        <f t="shared" si="14"/>
        <v>Barnette</v>
      </c>
      <c r="C79" s="219" t="str">
        <f t="shared" si="15"/>
        <v>Tony</v>
      </c>
      <c r="D79" s="134" t="str">
        <f t="shared" si="16"/>
        <v>T. Barnette</v>
      </c>
      <c r="E79" s="206" t="str">
        <f t="shared" si="17"/>
        <v>Tony Barnette</v>
      </c>
      <c r="F79" s="206" t="s">
        <v>1002</v>
      </c>
      <c r="G79" s="134">
        <f>G78+1</f>
        <v>1</v>
      </c>
      <c r="H79" s="134">
        <v>3</v>
      </c>
      <c r="I79" s="134">
        <v>17</v>
      </c>
      <c r="J79" s="535">
        <v>30629</v>
      </c>
      <c r="K79" s="134" t="s">
        <v>999</v>
      </c>
      <c r="L79" s="135" t="s">
        <v>135</v>
      </c>
      <c r="M79" s="134" t="str">
        <f t="shared" si="18"/>
        <v>Y1</v>
      </c>
      <c r="N79" s="134" t="s">
        <v>360</v>
      </c>
      <c r="O79" s="135" t="s">
        <v>3485</v>
      </c>
      <c r="P79" s="206" t="str">
        <f t="shared" si="19"/>
        <v>Barnette, Tony (Y1)</v>
      </c>
      <c r="Q79" s="166">
        <f t="shared" si="10"/>
        <v>200000</v>
      </c>
      <c r="R79" s="166">
        <f t="shared" si="20"/>
        <v>300000</v>
      </c>
      <c r="S79" s="261">
        <f t="shared" si="21"/>
        <v>400000</v>
      </c>
      <c r="T79" s="261" t="str">
        <f t="shared" si="22"/>
        <v/>
      </c>
      <c r="U79" s="134" t="s">
        <v>520</v>
      </c>
      <c r="V79" s="167">
        <v>200000</v>
      </c>
      <c r="W79" s="134" t="s">
        <v>521</v>
      </c>
      <c r="X79" s="212">
        <v>300000</v>
      </c>
      <c r="Y79" s="134" t="s">
        <v>375</v>
      </c>
      <c r="Z79" s="212">
        <v>400000</v>
      </c>
      <c r="AA79" s="134" t="s">
        <v>645</v>
      </c>
      <c r="AB79" s="134"/>
      <c r="AC79" s="134"/>
      <c r="AD79" s="134"/>
      <c r="AE79" s="134"/>
    </row>
    <row r="80" spans="1:33" ht="14.25" customHeight="1" x14ac:dyDescent="0.2">
      <c r="A80" s="388" t="s">
        <v>104</v>
      </c>
      <c r="B80" s="214" t="str">
        <f t="shared" si="14"/>
        <v>Barney</v>
      </c>
      <c r="C80" s="219" t="str">
        <f t="shared" si="15"/>
        <v>Darwin</v>
      </c>
      <c r="D80" s="134" t="str">
        <f t="shared" si="16"/>
        <v>D. Barney</v>
      </c>
      <c r="E80" s="206" t="str">
        <f t="shared" si="17"/>
        <v>Darwin Barney</v>
      </c>
      <c r="F80" s="417" t="s">
        <v>1002</v>
      </c>
      <c r="G80" s="388"/>
      <c r="H80" s="388"/>
      <c r="I80" s="388"/>
      <c r="J80" s="418">
        <v>31359</v>
      </c>
      <c r="K80" s="419" t="s">
        <v>1000</v>
      </c>
      <c r="L80" s="386" t="s">
        <v>7</v>
      </c>
      <c r="M80" s="134" t="str">
        <f t="shared" si="18"/>
        <v>1,F3-$2.835M</v>
      </c>
      <c r="N80" s="388" t="s">
        <v>2988</v>
      </c>
      <c r="O80" s="421" t="s">
        <v>2994</v>
      </c>
      <c r="P80" s="206" t="str">
        <f t="shared" si="19"/>
        <v>Barney, Darwin (1,F3-$2.835M)</v>
      </c>
      <c r="Q80" s="166">
        <f t="shared" si="10"/>
        <v>945001</v>
      </c>
      <c r="R80" s="166">
        <f t="shared" si="20"/>
        <v>945001</v>
      </c>
      <c r="S80" s="261">
        <f t="shared" si="21"/>
        <v>945001</v>
      </c>
      <c r="T80" s="261" t="str">
        <f t="shared" si="22"/>
        <v/>
      </c>
      <c r="U80" s="389" t="s">
        <v>3044</v>
      </c>
      <c r="V80" s="387">
        <v>945001</v>
      </c>
      <c r="W80" s="389" t="s">
        <v>3148</v>
      </c>
      <c r="X80" s="387">
        <v>945001</v>
      </c>
      <c r="Y80" s="389" t="s">
        <v>3156</v>
      </c>
      <c r="Z80" s="387">
        <v>945001</v>
      </c>
      <c r="AA80" s="134" t="s">
        <v>334</v>
      </c>
      <c r="AB80" s="271"/>
      <c r="AC80" s="134"/>
      <c r="AD80" s="134"/>
      <c r="AE80" s="134"/>
    </row>
    <row r="81" spans="1:34" ht="14.25" customHeight="1" x14ac:dyDescent="0.2">
      <c r="A81" s="584" t="s">
        <v>1411</v>
      </c>
      <c r="B81" s="214" t="str">
        <f t="shared" si="14"/>
        <v>Barnhart</v>
      </c>
      <c r="C81" s="219" t="str">
        <f t="shared" si="15"/>
        <v>Tucker+</v>
      </c>
      <c r="D81" s="134" t="str">
        <f t="shared" si="16"/>
        <v>T. Barnhart</v>
      </c>
      <c r="E81" s="206" t="str">
        <f t="shared" si="17"/>
        <v>Tucker+ Barnhart</v>
      </c>
      <c r="F81" s="135" t="s">
        <v>1009</v>
      </c>
      <c r="G81" s="135"/>
      <c r="H81" s="135"/>
      <c r="I81" s="135"/>
      <c r="J81" s="336">
        <v>33245</v>
      </c>
      <c r="K81" s="134" t="s">
        <v>1003</v>
      </c>
      <c r="L81" s="135" t="s">
        <v>7</v>
      </c>
      <c r="M81" s="134" t="str">
        <f t="shared" si="18"/>
        <v>Y2</v>
      </c>
      <c r="N81" s="251" t="str">
        <f>Aaron!$G$2</f>
        <v>Exeter</v>
      </c>
      <c r="O81" s="135" t="s">
        <v>1461</v>
      </c>
      <c r="P81" s="206" t="str">
        <f t="shared" si="19"/>
        <v>Barnhart, Tucker+ (Y2)</v>
      </c>
      <c r="Q81" s="166">
        <f t="shared" si="10"/>
        <v>300000</v>
      </c>
      <c r="R81" s="166">
        <f t="shared" si="20"/>
        <v>400000</v>
      </c>
      <c r="S81" s="261" t="str">
        <f t="shared" si="21"/>
        <v/>
      </c>
      <c r="T81" s="261" t="str">
        <f t="shared" si="22"/>
        <v/>
      </c>
      <c r="U81" s="147" t="s">
        <v>521</v>
      </c>
      <c r="V81" s="230">
        <v>300000</v>
      </c>
      <c r="W81" s="134" t="s">
        <v>375</v>
      </c>
      <c r="X81" s="364">
        <v>400000</v>
      </c>
      <c r="Y81" s="134" t="s">
        <v>645</v>
      </c>
      <c r="Z81" s="243"/>
      <c r="AA81" s="134" t="s">
        <v>973</v>
      </c>
      <c r="AB81" s="271"/>
      <c r="AC81" s="134"/>
      <c r="AD81" s="134"/>
      <c r="AE81" s="134"/>
      <c r="AF81" s="232"/>
    </row>
    <row r="82" spans="1:34" ht="14.25" customHeight="1" x14ac:dyDescent="0.2">
      <c r="A82" s="584" t="s">
        <v>1918</v>
      </c>
      <c r="B82" s="214" t="str">
        <f t="shared" si="14"/>
        <v>Barraclough</v>
      </c>
      <c r="C82" s="219" t="str">
        <f t="shared" si="15"/>
        <v>Kyle</v>
      </c>
      <c r="D82" s="134" t="str">
        <f t="shared" si="16"/>
        <v>K. Barraclough</v>
      </c>
      <c r="E82" s="206" t="str">
        <f t="shared" si="17"/>
        <v>Kyle Barraclough</v>
      </c>
      <c r="F82" s="246" t="s">
        <v>1002</v>
      </c>
      <c r="G82" s="584">
        <v>171</v>
      </c>
      <c r="H82" s="584">
        <v>7</v>
      </c>
      <c r="I82" s="584">
        <v>12</v>
      </c>
      <c r="J82" s="336">
        <v>33016</v>
      </c>
      <c r="K82" s="195" t="s">
        <v>999</v>
      </c>
      <c r="L82" s="135" t="s">
        <v>135</v>
      </c>
      <c r="M82" s="134" t="str">
        <f t="shared" si="18"/>
        <v>Y2</v>
      </c>
      <c r="N82" s="147" t="str">
        <f>Cobb!$Y$2</f>
        <v>Gateway</v>
      </c>
      <c r="O82" s="169" t="s">
        <v>1968</v>
      </c>
      <c r="P82" s="206" t="str">
        <f t="shared" si="19"/>
        <v>Barraclough, Kyle (Y2)</v>
      </c>
      <c r="Q82" s="166">
        <f t="shared" si="10"/>
        <v>300000</v>
      </c>
      <c r="R82" s="166">
        <f t="shared" si="20"/>
        <v>400000</v>
      </c>
      <c r="S82" s="261" t="str">
        <f t="shared" si="21"/>
        <v/>
      </c>
      <c r="T82" s="261" t="str">
        <f t="shared" si="22"/>
        <v/>
      </c>
      <c r="U82" s="147" t="s">
        <v>521</v>
      </c>
      <c r="V82" s="167">
        <v>300000</v>
      </c>
      <c r="W82" s="134" t="s">
        <v>375</v>
      </c>
      <c r="X82" s="212">
        <v>400000</v>
      </c>
      <c r="Y82" s="134" t="s">
        <v>645</v>
      </c>
      <c r="Z82" s="212"/>
      <c r="AA82" s="134" t="s">
        <v>973</v>
      </c>
      <c r="AB82" s="271"/>
      <c r="AC82" s="134"/>
      <c r="AD82" s="134"/>
      <c r="AE82" s="134"/>
    </row>
    <row r="83" spans="1:34" ht="14.25" customHeight="1" x14ac:dyDescent="0.2">
      <c r="A83" s="214" t="s">
        <v>1170</v>
      </c>
      <c r="B83" s="214" t="str">
        <f t="shared" si="14"/>
        <v>Barreto</v>
      </c>
      <c r="C83" s="219" t="str">
        <f t="shared" si="15"/>
        <v>Franklin</v>
      </c>
      <c r="D83" s="134" t="str">
        <f t="shared" si="16"/>
        <v>F. Barreto</v>
      </c>
      <c r="E83" s="206" t="str">
        <f t="shared" si="17"/>
        <v>Franklin Barreto</v>
      </c>
      <c r="F83" s="213" t="s">
        <v>1002</v>
      </c>
      <c r="G83" s="213"/>
      <c r="H83" s="213"/>
      <c r="I83" s="213"/>
      <c r="J83" s="223">
        <v>35122</v>
      </c>
      <c r="K83" s="224" t="s">
        <v>1006</v>
      </c>
      <c r="L83" s="135" t="s">
        <v>519</v>
      </c>
      <c r="M83" s="134" t="str">
        <f t="shared" si="18"/>
        <v>min</v>
      </c>
      <c r="N83" s="251" t="str">
        <f>Aaron!$Y$2</f>
        <v>Columbus</v>
      </c>
      <c r="O83" s="213" t="s">
        <v>1129</v>
      </c>
      <c r="P83" s="206" t="str">
        <f t="shared" si="19"/>
        <v>Barreto, Franklin (min)</v>
      </c>
      <c r="Q83" s="166" t="str">
        <f t="shared" si="10"/>
        <v/>
      </c>
      <c r="R83" s="166" t="str">
        <f t="shared" si="20"/>
        <v/>
      </c>
      <c r="S83" s="261" t="str">
        <f t="shared" si="21"/>
        <v/>
      </c>
      <c r="T83" s="261" t="str">
        <f t="shared" si="22"/>
        <v/>
      </c>
      <c r="U83" s="259" t="s">
        <v>658</v>
      </c>
      <c r="V83" s="207"/>
      <c r="W83" s="206"/>
      <c r="X83" s="207"/>
      <c r="Y83" s="134"/>
      <c r="Z83" s="212"/>
      <c r="AA83" s="134"/>
      <c r="AB83" s="271"/>
      <c r="AC83" s="134"/>
      <c r="AD83" s="134"/>
      <c r="AE83" s="584"/>
    </row>
    <row r="84" spans="1:34" ht="14.25" customHeight="1" x14ac:dyDescent="0.2">
      <c r="A84" s="134" t="s">
        <v>3666</v>
      </c>
      <c r="B84" s="214" t="str">
        <f t="shared" si="14"/>
        <v>Barrett</v>
      </c>
      <c r="C84" s="219" t="str">
        <f t="shared" si="15"/>
        <v>Jake</v>
      </c>
      <c r="D84" s="134" t="str">
        <f t="shared" si="16"/>
        <v>J. Barrett</v>
      </c>
      <c r="E84" s="206" t="str">
        <f t="shared" si="17"/>
        <v>Jake Barrett</v>
      </c>
      <c r="F84" s="206" t="s">
        <v>1002</v>
      </c>
      <c r="G84" s="134">
        <f>G83+1</f>
        <v>1</v>
      </c>
      <c r="H84" s="134">
        <v>3</v>
      </c>
      <c r="I84" s="134">
        <v>3</v>
      </c>
      <c r="J84" s="535">
        <v>33441</v>
      </c>
      <c r="K84" s="134" t="s">
        <v>999</v>
      </c>
      <c r="L84" s="135" t="s">
        <v>135</v>
      </c>
      <c r="M84" s="134" t="str">
        <f t="shared" si="18"/>
        <v>Y1</v>
      </c>
      <c r="N84" s="134" t="s">
        <v>64</v>
      </c>
      <c r="O84" s="135" t="s">
        <v>3485</v>
      </c>
      <c r="P84" s="206" t="str">
        <f t="shared" si="19"/>
        <v>Barrett, Jake (Y1)</v>
      </c>
      <c r="Q84" s="166">
        <f t="shared" si="10"/>
        <v>200000</v>
      </c>
      <c r="R84" s="166">
        <f t="shared" si="20"/>
        <v>300000</v>
      </c>
      <c r="S84" s="261">
        <f t="shared" si="21"/>
        <v>400000</v>
      </c>
      <c r="T84" s="261" t="str">
        <f t="shared" si="22"/>
        <v/>
      </c>
      <c r="U84" s="134" t="s">
        <v>520</v>
      </c>
      <c r="V84" s="167">
        <v>200000</v>
      </c>
      <c r="W84" s="134" t="s">
        <v>521</v>
      </c>
      <c r="X84" s="212">
        <v>300000</v>
      </c>
      <c r="Y84" s="134" t="s">
        <v>375</v>
      </c>
      <c r="Z84" s="212">
        <v>400000</v>
      </c>
      <c r="AA84" s="134" t="s">
        <v>645</v>
      </c>
      <c r="AB84" s="134"/>
      <c r="AC84" s="134"/>
      <c r="AD84" s="134"/>
      <c r="AE84" s="134"/>
      <c r="AH84" s="187"/>
    </row>
    <row r="85" spans="1:34" ht="14.25" customHeight="1" x14ac:dyDescent="0.2">
      <c r="A85" s="134" t="s">
        <v>3551</v>
      </c>
      <c r="B85" s="214" t="str">
        <f t="shared" si="14"/>
        <v>Basabe</v>
      </c>
      <c r="C85" s="219" t="str">
        <f t="shared" si="15"/>
        <v>Luis Alexander</v>
      </c>
      <c r="D85" s="134" t="str">
        <f t="shared" si="16"/>
        <v>L. Basabe</v>
      </c>
      <c r="E85" s="206" t="str">
        <f t="shared" si="17"/>
        <v>Luis Alexander Basabe</v>
      </c>
      <c r="F85" s="206" t="s">
        <v>1009</v>
      </c>
      <c r="G85" s="134">
        <f>G84+1</f>
        <v>2</v>
      </c>
      <c r="H85" s="134">
        <v>6</v>
      </c>
      <c r="I85" s="134">
        <v>8</v>
      </c>
      <c r="J85" s="535">
        <v>35303</v>
      </c>
      <c r="K85" s="134" t="s">
        <v>1128</v>
      </c>
      <c r="L85" s="135" t="s">
        <v>519</v>
      </c>
      <c r="M85" s="134" t="str">
        <f t="shared" si="18"/>
        <v>min</v>
      </c>
      <c r="N85" s="134" t="s">
        <v>360</v>
      </c>
      <c r="O85" s="135" t="s">
        <v>3485</v>
      </c>
      <c r="P85" s="206" t="str">
        <f t="shared" si="19"/>
        <v>Basabe, Luis Alexander (min)</v>
      </c>
      <c r="Q85" s="166" t="str">
        <f t="shared" si="10"/>
        <v/>
      </c>
      <c r="R85" s="166" t="str">
        <f t="shared" si="20"/>
        <v/>
      </c>
      <c r="S85" s="261" t="str">
        <f t="shared" si="21"/>
        <v/>
      </c>
      <c r="T85" s="261" t="str">
        <f t="shared" si="22"/>
        <v/>
      </c>
      <c r="U85" s="134" t="s">
        <v>658</v>
      </c>
      <c r="V85" s="134"/>
      <c r="W85" s="134"/>
      <c r="X85" s="134"/>
      <c r="Y85" s="134"/>
      <c r="Z85" s="134"/>
      <c r="AA85" s="134"/>
      <c r="AB85" s="134"/>
      <c r="AC85" s="134"/>
      <c r="AD85" s="134"/>
      <c r="AE85" s="134"/>
      <c r="AF85" s="187"/>
    </row>
    <row r="86" spans="1:34" ht="14.25" customHeight="1" x14ac:dyDescent="0.25">
      <c r="A86" s="147" t="s">
        <v>254</v>
      </c>
      <c r="B86" s="214" t="str">
        <f t="shared" si="14"/>
        <v>Bastardo</v>
      </c>
      <c r="C86" s="219" t="str">
        <f t="shared" si="15"/>
        <v>Antonio</v>
      </c>
      <c r="D86" s="134" t="str">
        <f t="shared" si="16"/>
        <v>A. Bastardo</v>
      </c>
      <c r="E86" s="206" t="str">
        <f t="shared" si="17"/>
        <v>Antonio Bastardo</v>
      </c>
      <c r="F86" s="382" t="s">
        <v>412</v>
      </c>
      <c r="G86" s="135" t="s">
        <v>2149</v>
      </c>
      <c r="H86" s="135" t="s">
        <v>2149</v>
      </c>
      <c r="I86" s="135" t="s">
        <v>2149</v>
      </c>
      <c r="J86" s="383">
        <v>31311</v>
      </c>
      <c r="K86" s="384" t="s">
        <v>999</v>
      </c>
      <c r="L86" s="135" t="s">
        <v>135</v>
      </c>
      <c r="M86" s="134" t="str">
        <f t="shared" si="18"/>
        <v>1,F2-$1M</v>
      </c>
      <c r="N86" s="388" t="s">
        <v>2966</v>
      </c>
      <c r="O86" s="421" t="s">
        <v>2994</v>
      </c>
      <c r="P86" s="206" t="str">
        <f t="shared" si="19"/>
        <v>Bastardo, Antonio (1,F2-$1M)</v>
      </c>
      <c r="Q86" s="166">
        <f t="shared" si="10"/>
        <v>500000</v>
      </c>
      <c r="R86" s="166">
        <f t="shared" si="20"/>
        <v>500000</v>
      </c>
      <c r="S86" s="261" t="str">
        <f t="shared" si="21"/>
        <v/>
      </c>
      <c r="T86" s="261" t="str">
        <f t="shared" si="22"/>
        <v/>
      </c>
      <c r="U86" s="389" t="s">
        <v>3020</v>
      </c>
      <c r="V86" s="387">
        <v>500000</v>
      </c>
      <c r="W86" s="389" t="s">
        <v>3122</v>
      </c>
      <c r="X86" s="387">
        <v>500000</v>
      </c>
      <c r="Y86" s="389" t="s">
        <v>334</v>
      </c>
      <c r="Z86" s="212"/>
      <c r="AA86" s="134"/>
      <c r="AB86" s="271"/>
      <c r="AC86" s="134"/>
      <c r="AD86" s="134"/>
      <c r="AE86" s="134"/>
    </row>
    <row r="87" spans="1:34" ht="14.25" customHeight="1" x14ac:dyDescent="0.2">
      <c r="A87" s="134" t="s">
        <v>794</v>
      </c>
      <c r="B87" s="214" t="str">
        <f t="shared" si="14"/>
        <v>Bauer</v>
      </c>
      <c r="C87" s="219" t="str">
        <f t="shared" si="15"/>
        <v>Trevor</v>
      </c>
      <c r="D87" s="134" t="str">
        <f t="shared" si="16"/>
        <v>T. Bauer</v>
      </c>
      <c r="E87" s="206" t="str">
        <f t="shared" si="17"/>
        <v>Trevor Bauer</v>
      </c>
      <c r="F87" s="135" t="s">
        <v>1002</v>
      </c>
      <c r="G87" s="135"/>
      <c r="H87" s="135"/>
      <c r="I87" s="135"/>
      <c r="J87" s="193">
        <v>33255</v>
      </c>
      <c r="K87" s="147" t="s">
        <v>747</v>
      </c>
      <c r="L87" s="135" t="s">
        <v>135</v>
      </c>
      <c r="M87" s="134" t="str">
        <f t="shared" si="18"/>
        <v>Y3</v>
      </c>
      <c r="N87" s="147" t="str">
        <f>Ruth!$A$2</f>
        <v>Plum Island</v>
      </c>
      <c r="O87" s="169" t="s">
        <v>830</v>
      </c>
      <c r="P87" s="206" t="str">
        <f t="shared" si="19"/>
        <v>Bauer, Trevor (Y3)</v>
      </c>
      <c r="Q87" s="166">
        <f t="shared" si="10"/>
        <v>400000</v>
      </c>
      <c r="R87" s="166" t="str">
        <f t="shared" si="20"/>
        <v/>
      </c>
      <c r="S87" s="261" t="str">
        <f t="shared" si="21"/>
        <v/>
      </c>
      <c r="T87" s="261" t="str">
        <f t="shared" si="22"/>
        <v/>
      </c>
      <c r="U87" s="259" t="s">
        <v>375</v>
      </c>
      <c r="V87" s="207">
        <v>400000</v>
      </c>
      <c r="W87" s="134" t="s">
        <v>645</v>
      </c>
      <c r="X87" s="212"/>
      <c r="Y87" s="134" t="s">
        <v>973</v>
      </c>
      <c r="Z87" s="206"/>
      <c r="AA87" s="134" t="s">
        <v>974</v>
      </c>
      <c r="AB87" s="271"/>
      <c r="AC87" s="134"/>
      <c r="AD87" s="134"/>
      <c r="AE87" s="134"/>
    </row>
    <row r="88" spans="1:34" ht="14.25" customHeight="1" x14ac:dyDescent="0.2">
      <c r="A88" s="134" t="s">
        <v>1974</v>
      </c>
      <c r="B88" s="214" t="str">
        <f t="shared" si="14"/>
        <v>Bauers</v>
      </c>
      <c r="C88" s="219" t="str">
        <f t="shared" si="15"/>
        <v>Jake</v>
      </c>
      <c r="D88" s="134" t="str">
        <f t="shared" si="16"/>
        <v>J. Bauers</v>
      </c>
      <c r="E88" s="206" t="str">
        <f t="shared" si="17"/>
        <v>Jake Bauers</v>
      </c>
      <c r="F88" s="246"/>
      <c r="G88" s="584">
        <v>87</v>
      </c>
      <c r="H88" s="584" t="s">
        <v>626</v>
      </c>
      <c r="I88" s="584">
        <v>17</v>
      </c>
      <c r="J88" s="336">
        <v>34978</v>
      </c>
      <c r="K88" s="195"/>
      <c r="L88" s="135" t="s">
        <v>519</v>
      </c>
      <c r="M88" s="134" t="str">
        <f t="shared" si="18"/>
        <v>min</v>
      </c>
      <c r="N88" s="134" t="s">
        <v>406</v>
      </c>
      <c r="O88" s="169" t="s">
        <v>2930</v>
      </c>
      <c r="P88" s="206" t="str">
        <f t="shared" si="19"/>
        <v>Bauers, Jake (min)</v>
      </c>
      <c r="Q88" s="166" t="str">
        <f t="shared" si="10"/>
        <v/>
      </c>
      <c r="R88" s="166" t="str">
        <f t="shared" si="20"/>
        <v/>
      </c>
      <c r="S88" s="261" t="str">
        <f t="shared" si="21"/>
        <v/>
      </c>
      <c r="T88" s="261" t="str">
        <f t="shared" si="22"/>
        <v/>
      </c>
      <c r="U88" s="147" t="s">
        <v>658</v>
      </c>
      <c r="V88" s="167"/>
      <c r="W88" s="134"/>
      <c r="X88" s="212"/>
      <c r="Y88" s="134"/>
      <c r="Z88" s="212"/>
      <c r="AA88" s="134"/>
      <c r="AB88" s="271"/>
      <c r="AC88" s="134"/>
      <c r="AD88" s="584"/>
      <c r="AE88" s="134"/>
    </row>
    <row r="89" spans="1:34" ht="14.25" customHeight="1" x14ac:dyDescent="0.25">
      <c r="A89" s="147" t="s">
        <v>0</v>
      </c>
      <c r="B89" s="214" t="str">
        <f t="shared" si="14"/>
        <v>Bautista</v>
      </c>
      <c r="C89" s="219" t="str">
        <f t="shared" si="15"/>
        <v>Jose</v>
      </c>
      <c r="D89" s="134" t="str">
        <f t="shared" si="16"/>
        <v>J. Bautista</v>
      </c>
      <c r="E89" s="206" t="str">
        <f t="shared" si="17"/>
        <v>Jose Bautista</v>
      </c>
      <c r="F89" s="382" t="s">
        <v>1002</v>
      </c>
      <c r="G89" s="135"/>
      <c r="H89" s="135"/>
      <c r="I89" s="135"/>
      <c r="J89" s="383">
        <v>29513</v>
      </c>
      <c r="K89" s="384" t="s">
        <v>1007</v>
      </c>
      <c r="L89" s="135" t="s">
        <v>7</v>
      </c>
      <c r="M89" s="134" t="str">
        <f t="shared" si="18"/>
        <v>1,F4-$10.5M</v>
      </c>
      <c r="N89" s="388" t="s">
        <v>2988</v>
      </c>
      <c r="O89" s="421" t="s">
        <v>2994</v>
      </c>
      <c r="P89" s="206" t="str">
        <f t="shared" si="19"/>
        <v>Bautista, Jose (1,F4-$10.5M)</v>
      </c>
      <c r="Q89" s="166">
        <f t="shared" si="10"/>
        <v>2625000</v>
      </c>
      <c r="R89" s="166">
        <f t="shared" si="20"/>
        <v>2625000</v>
      </c>
      <c r="S89" s="261">
        <f t="shared" si="21"/>
        <v>2625000</v>
      </c>
      <c r="T89" s="261">
        <f t="shared" si="22"/>
        <v>2625000</v>
      </c>
      <c r="U89" s="389" t="s">
        <v>3077</v>
      </c>
      <c r="V89" s="387">
        <v>2625000</v>
      </c>
      <c r="W89" s="389" t="s">
        <v>3190</v>
      </c>
      <c r="X89" s="387">
        <v>2625000</v>
      </c>
      <c r="Y89" s="389" t="s">
        <v>3214</v>
      </c>
      <c r="Z89" s="387">
        <v>2625000</v>
      </c>
      <c r="AA89" s="389" t="s">
        <v>3216</v>
      </c>
      <c r="AB89" s="387">
        <v>2625000</v>
      </c>
      <c r="AC89" s="134" t="s">
        <v>334</v>
      </c>
      <c r="AD89" s="134"/>
      <c r="AE89" s="134"/>
    </row>
    <row r="90" spans="1:34" ht="14.25" customHeight="1" x14ac:dyDescent="0.2">
      <c r="A90" s="134" t="s">
        <v>751</v>
      </c>
      <c r="B90" s="214" t="str">
        <f t="shared" si="14"/>
        <v>Beck</v>
      </c>
      <c r="C90" s="219" t="str">
        <f t="shared" si="15"/>
        <v>Chris</v>
      </c>
      <c r="D90" s="134" t="str">
        <f t="shared" si="16"/>
        <v>C. Beck</v>
      </c>
      <c r="E90" s="206" t="str">
        <f t="shared" si="17"/>
        <v>Chris Beck</v>
      </c>
      <c r="F90" s="135" t="s">
        <v>1002</v>
      </c>
      <c r="G90" s="135"/>
      <c r="H90" s="135"/>
      <c r="I90" s="135"/>
      <c r="J90" s="193">
        <v>31064</v>
      </c>
      <c r="K90" s="147" t="s">
        <v>999</v>
      </c>
      <c r="L90" s="135" t="s">
        <v>135</v>
      </c>
      <c r="M90" s="134" t="str">
        <f t="shared" si="18"/>
        <v>Y1</v>
      </c>
      <c r="N90" s="147" t="str">
        <f>Mays!$M$2</f>
        <v>Mudville</v>
      </c>
      <c r="O90" s="169" t="s">
        <v>830</v>
      </c>
      <c r="P90" s="206" t="str">
        <f t="shared" si="19"/>
        <v>Beck, Chris (Y1)</v>
      </c>
      <c r="Q90" s="166">
        <f t="shared" si="10"/>
        <v>200000</v>
      </c>
      <c r="R90" s="166">
        <f t="shared" si="20"/>
        <v>300000</v>
      </c>
      <c r="S90" s="261">
        <f t="shared" si="21"/>
        <v>400000</v>
      </c>
      <c r="T90" s="261" t="str">
        <f t="shared" si="22"/>
        <v/>
      </c>
      <c r="U90" s="147" t="s">
        <v>520</v>
      </c>
      <c r="V90" s="167">
        <v>200000</v>
      </c>
      <c r="W90" s="134" t="s">
        <v>521</v>
      </c>
      <c r="X90" s="212">
        <v>300000</v>
      </c>
      <c r="Y90" s="134" t="s">
        <v>375</v>
      </c>
      <c r="Z90" s="212">
        <v>400000</v>
      </c>
      <c r="AA90" s="134" t="s">
        <v>645</v>
      </c>
      <c r="AB90" s="271"/>
      <c r="AC90" s="134"/>
      <c r="AD90" s="134"/>
      <c r="AE90" s="134"/>
    </row>
    <row r="91" spans="1:34" ht="14.25" customHeight="1" x14ac:dyDescent="0.2">
      <c r="A91" s="134" t="s">
        <v>277</v>
      </c>
      <c r="B91" s="214" t="str">
        <f t="shared" si="14"/>
        <v>Beckham</v>
      </c>
      <c r="C91" s="219" t="str">
        <f t="shared" si="15"/>
        <v>Gordon</v>
      </c>
      <c r="D91" s="134" t="str">
        <f t="shared" si="16"/>
        <v>G. Beckham</v>
      </c>
      <c r="E91" s="206" t="str">
        <f t="shared" si="17"/>
        <v>Gordon Beckham</v>
      </c>
      <c r="F91" s="135" t="s">
        <v>1002</v>
      </c>
      <c r="G91" s="135"/>
      <c r="H91" s="135"/>
      <c r="I91" s="135"/>
      <c r="J91" s="193">
        <v>31671</v>
      </c>
      <c r="K91" s="147" t="s">
        <v>1000</v>
      </c>
      <c r="L91" s="135" t="s">
        <v>7</v>
      </c>
      <c r="M91" s="134" t="str">
        <f t="shared" si="18"/>
        <v>5,L5-14M</v>
      </c>
      <c r="N91" s="251" t="str">
        <f>Mays!$S$2</f>
        <v>Thunder Bay</v>
      </c>
      <c r="O91" s="169" t="s">
        <v>1118</v>
      </c>
      <c r="P91" s="206" t="str">
        <f t="shared" si="19"/>
        <v>Beckham, Gordon (5,L5-14M)</v>
      </c>
      <c r="Q91" s="166">
        <f t="shared" si="10"/>
        <v>2800000</v>
      </c>
      <c r="R91" s="166" t="str">
        <f t="shared" si="20"/>
        <v/>
      </c>
      <c r="S91" s="261" t="str">
        <f t="shared" si="21"/>
        <v/>
      </c>
      <c r="T91" s="261" t="str">
        <f t="shared" si="22"/>
        <v/>
      </c>
      <c r="U91" s="147" t="s">
        <v>605</v>
      </c>
      <c r="V91" s="166">
        <v>2800000</v>
      </c>
      <c r="W91" s="134" t="s">
        <v>334</v>
      </c>
      <c r="X91" s="212"/>
      <c r="Y91" s="134"/>
      <c r="Z91" s="212"/>
      <c r="AA91" s="134"/>
      <c r="AB91" s="271"/>
      <c r="AC91" s="134"/>
      <c r="AD91" s="584"/>
      <c r="AE91" s="134"/>
    </row>
    <row r="92" spans="1:34" ht="14.25" customHeight="1" x14ac:dyDescent="0.2">
      <c r="A92" s="214" t="s">
        <v>1200</v>
      </c>
      <c r="B92" s="214" t="str">
        <f t="shared" si="14"/>
        <v>Beckham</v>
      </c>
      <c r="C92" s="219" t="str">
        <f t="shared" si="15"/>
        <v>Tim</v>
      </c>
      <c r="D92" s="134" t="str">
        <f t="shared" si="16"/>
        <v>T. Beckham</v>
      </c>
      <c r="E92" s="206" t="str">
        <f t="shared" si="17"/>
        <v>Tim Beckham</v>
      </c>
      <c r="F92" s="213" t="s">
        <v>1002</v>
      </c>
      <c r="G92" s="213"/>
      <c r="H92" s="213"/>
      <c r="I92" s="213"/>
      <c r="J92" s="223">
        <v>32900</v>
      </c>
      <c r="K92" s="224" t="s">
        <v>1006</v>
      </c>
      <c r="L92" s="135" t="s">
        <v>7</v>
      </c>
      <c r="M92" s="134" t="str">
        <f t="shared" si="18"/>
        <v>Y2</v>
      </c>
      <c r="N92" s="147" t="str">
        <f>Ruth!$G$2</f>
        <v>Gotham City</v>
      </c>
      <c r="O92" s="213" t="s">
        <v>1129</v>
      </c>
      <c r="P92" s="206" t="str">
        <f t="shared" si="19"/>
        <v>Beckham, Tim (Y2)</v>
      </c>
      <c r="Q92" s="166">
        <f t="shared" si="10"/>
        <v>300000</v>
      </c>
      <c r="R92" s="166">
        <f t="shared" si="20"/>
        <v>400000</v>
      </c>
      <c r="S92" s="261" t="str">
        <f t="shared" si="21"/>
        <v/>
      </c>
      <c r="T92" s="261" t="str">
        <f t="shared" si="22"/>
        <v/>
      </c>
      <c r="U92" s="147" t="s">
        <v>521</v>
      </c>
      <c r="V92" s="230">
        <v>300000</v>
      </c>
      <c r="W92" s="134" t="s">
        <v>375</v>
      </c>
      <c r="X92" s="364">
        <v>400000</v>
      </c>
      <c r="Y92" s="134" t="s">
        <v>645</v>
      </c>
      <c r="Z92" s="212"/>
      <c r="AA92" s="134" t="s">
        <v>973</v>
      </c>
      <c r="AB92" s="271"/>
      <c r="AC92" s="134"/>
      <c r="AD92" s="584"/>
      <c r="AE92" s="134"/>
    </row>
    <row r="93" spans="1:34" ht="14.25" customHeight="1" x14ac:dyDescent="0.2">
      <c r="A93" s="584" t="s">
        <v>1399</v>
      </c>
      <c r="B93" s="214" t="str">
        <f t="shared" si="14"/>
        <v>Bedrosian</v>
      </c>
      <c r="C93" s="219" t="str">
        <f t="shared" si="15"/>
        <v>Cam</v>
      </c>
      <c r="D93" s="134" t="str">
        <f t="shared" si="16"/>
        <v>C. Bedrosian</v>
      </c>
      <c r="E93" s="206" t="str">
        <f t="shared" si="17"/>
        <v>Cam Bedrosian</v>
      </c>
      <c r="F93" s="135" t="s">
        <v>1002</v>
      </c>
      <c r="G93" s="135"/>
      <c r="H93" s="135"/>
      <c r="I93" s="135"/>
      <c r="J93" s="336">
        <v>33513</v>
      </c>
      <c r="K93" s="134" t="s">
        <v>999</v>
      </c>
      <c r="L93" s="135" t="s">
        <v>135</v>
      </c>
      <c r="M93" s="134" t="str">
        <f t="shared" si="18"/>
        <v>Y2</v>
      </c>
      <c r="N93" s="251" t="s">
        <v>657</v>
      </c>
      <c r="O93" s="135" t="s">
        <v>2932</v>
      </c>
      <c r="P93" s="206" t="str">
        <f t="shared" si="19"/>
        <v>Bedrosian, Cam (Y2)</v>
      </c>
      <c r="Q93" s="166">
        <f t="shared" si="10"/>
        <v>300000</v>
      </c>
      <c r="R93" s="166">
        <f t="shared" si="20"/>
        <v>400000</v>
      </c>
      <c r="S93" s="261" t="str">
        <f t="shared" si="21"/>
        <v/>
      </c>
      <c r="T93" s="261" t="str">
        <f t="shared" si="22"/>
        <v/>
      </c>
      <c r="U93" s="147" t="s">
        <v>521</v>
      </c>
      <c r="V93" s="230">
        <v>300000</v>
      </c>
      <c r="W93" s="134" t="s">
        <v>375</v>
      </c>
      <c r="X93" s="364">
        <v>400000</v>
      </c>
      <c r="Y93" s="134" t="s">
        <v>645</v>
      </c>
      <c r="Z93" s="243"/>
      <c r="AA93" s="134" t="s">
        <v>973</v>
      </c>
      <c r="AB93" s="271"/>
      <c r="AC93" s="134"/>
      <c r="AD93" s="134"/>
      <c r="AE93" s="134"/>
    </row>
    <row r="94" spans="1:34" ht="14.25" customHeight="1" x14ac:dyDescent="0.2">
      <c r="A94" s="134" t="s">
        <v>3519</v>
      </c>
      <c r="B94" s="214" t="str">
        <f t="shared" si="14"/>
        <v>Beede</v>
      </c>
      <c r="C94" s="219" t="str">
        <f t="shared" si="15"/>
        <v>Tyler</v>
      </c>
      <c r="D94" s="134" t="str">
        <f t="shared" si="16"/>
        <v>T. Beede</v>
      </c>
      <c r="E94" s="206" t="str">
        <f t="shared" si="17"/>
        <v>Tyler Beede</v>
      </c>
      <c r="F94" s="206" t="s">
        <v>1002</v>
      </c>
      <c r="G94" s="134">
        <v>79</v>
      </c>
      <c r="H94" s="134" t="s">
        <v>3520</v>
      </c>
      <c r="I94" s="134">
        <v>1</v>
      </c>
      <c r="J94" s="535">
        <v>34112</v>
      </c>
      <c r="K94" s="134" t="s">
        <v>747</v>
      </c>
      <c r="L94" s="135" t="s">
        <v>519</v>
      </c>
      <c r="M94" s="134" t="str">
        <f t="shared" si="18"/>
        <v>min</v>
      </c>
      <c r="N94" s="134" t="s">
        <v>396</v>
      </c>
      <c r="O94" s="135" t="s">
        <v>3485</v>
      </c>
      <c r="P94" s="206" t="str">
        <f t="shared" si="19"/>
        <v>Beede, Tyler (min)</v>
      </c>
      <c r="Q94" s="166" t="str">
        <f t="shared" ref="Q94:Q157" si="23">IF(ISBLANK($V94),"",$V94)</f>
        <v/>
      </c>
      <c r="R94" s="166" t="str">
        <f t="shared" si="20"/>
        <v/>
      </c>
      <c r="S94" s="261" t="str">
        <f t="shared" si="21"/>
        <v/>
      </c>
      <c r="T94" s="261" t="str">
        <f t="shared" si="22"/>
        <v/>
      </c>
      <c r="U94" s="134" t="s">
        <v>658</v>
      </c>
      <c r="V94" s="134"/>
      <c r="W94" s="134"/>
      <c r="X94" s="134"/>
      <c r="Y94" s="134"/>
      <c r="Z94" s="134"/>
      <c r="AA94" s="134"/>
      <c r="AB94" s="134"/>
      <c r="AC94" s="134"/>
      <c r="AD94" s="134"/>
      <c r="AE94" s="134"/>
    </row>
    <row r="95" spans="1:34" ht="14.25" customHeight="1" x14ac:dyDescent="0.25">
      <c r="A95" s="148" t="s">
        <v>358</v>
      </c>
      <c r="B95" s="214" t="str">
        <f t="shared" si="14"/>
        <v>Belisle</v>
      </c>
      <c r="C95" s="219" t="str">
        <f t="shared" si="15"/>
        <v>Matt</v>
      </c>
      <c r="D95" s="134" t="str">
        <f t="shared" si="16"/>
        <v>M. Belisle</v>
      </c>
      <c r="E95" s="206" t="str">
        <f t="shared" si="17"/>
        <v>Matt Belisle</v>
      </c>
      <c r="F95" s="382" t="s">
        <v>1002</v>
      </c>
      <c r="G95" s="135"/>
      <c r="H95" s="135"/>
      <c r="I95" s="135"/>
      <c r="J95" s="383">
        <v>29378</v>
      </c>
      <c r="K95" s="384" t="s">
        <v>999</v>
      </c>
      <c r="L95" s="135" t="s">
        <v>135</v>
      </c>
      <c r="M95" s="134" t="str">
        <f t="shared" si="18"/>
        <v>1,F1-$1.15M</v>
      </c>
      <c r="N95" s="388" t="s">
        <v>2966</v>
      </c>
      <c r="O95" s="421" t="s">
        <v>2994</v>
      </c>
      <c r="P95" s="206" t="str">
        <f t="shared" si="19"/>
        <v>Belisle, Matt (1,F1-$1.15M)</v>
      </c>
      <c r="Q95" s="166">
        <f t="shared" si="23"/>
        <v>1150000</v>
      </c>
      <c r="R95" s="166" t="str">
        <f t="shared" si="20"/>
        <v/>
      </c>
      <c r="S95" s="261" t="str">
        <f t="shared" si="21"/>
        <v/>
      </c>
      <c r="T95" s="261" t="str">
        <f t="shared" si="22"/>
        <v/>
      </c>
      <c r="U95" s="389" t="s">
        <v>3052</v>
      </c>
      <c r="V95" s="387">
        <v>1150000</v>
      </c>
      <c r="W95" s="389" t="s">
        <v>334</v>
      </c>
      <c r="X95" s="230"/>
      <c r="Y95" s="584"/>
      <c r="Z95" s="212"/>
      <c r="AA95" s="134"/>
      <c r="AB95" s="271"/>
      <c r="AC95" s="134"/>
      <c r="AD95" s="134"/>
      <c r="AE95" s="134"/>
    </row>
    <row r="96" spans="1:34" ht="14.25" customHeight="1" x14ac:dyDescent="0.2">
      <c r="A96" s="134" t="s">
        <v>839</v>
      </c>
      <c r="B96" s="214" t="str">
        <f t="shared" si="14"/>
        <v>Bell</v>
      </c>
      <c r="C96" s="219" t="str">
        <f t="shared" si="15"/>
        <v>Josh (Pit)</v>
      </c>
      <c r="D96" s="134" t="str">
        <f t="shared" si="16"/>
        <v>J. Bell</v>
      </c>
      <c r="E96" s="206" t="str">
        <f t="shared" si="17"/>
        <v>Josh (Pit) Bell</v>
      </c>
      <c r="F96" s="135" t="s">
        <v>1009</v>
      </c>
      <c r="G96" s="135"/>
      <c r="H96" s="135"/>
      <c r="I96" s="135"/>
      <c r="J96" s="193">
        <v>33830</v>
      </c>
      <c r="K96" s="147" t="s">
        <v>1007</v>
      </c>
      <c r="L96" s="135" t="s">
        <v>7</v>
      </c>
      <c r="M96" s="134" t="str">
        <f t="shared" si="18"/>
        <v>Y1</v>
      </c>
      <c r="N96" s="147" t="str">
        <f>Mays!$G$2</f>
        <v>Palo Alto</v>
      </c>
      <c r="O96" s="169" t="s">
        <v>830</v>
      </c>
      <c r="P96" s="206" t="str">
        <f t="shared" si="19"/>
        <v>Bell, Josh (Pit) (Y1)</v>
      </c>
      <c r="Q96" s="166">
        <f t="shared" si="23"/>
        <v>200000</v>
      </c>
      <c r="R96" s="166">
        <f t="shared" si="20"/>
        <v>300000</v>
      </c>
      <c r="S96" s="261">
        <f t="shared" si="21"/>
        <v>400000</v>
      </c>
      <c r="T96" s="261" t="str">
        <f t="shared" si="22"/>
        <v/>
      </c>
      <c r="U96" s="147" t="s">
        <v>520</v>
      </c>
      <c r="V96" s="207">
        <v>200000</v>
      </c>
      <c r="W96" s="206" t="s">
        <v>521</v>
      </c>
      <c r="X96" s="207">
        <v>300000</v>
      </c>
      <c r="Y96" s="134" t="s">
        <v>375</v>
      </c>
      <c r="Z96" s="212">
        <v>400000</v>
      </c>
      <c r="AA96" s="134" t="s">
        <v>645</v>
      </c>
      <c r="AB96" s="271"/>
      <c r="AC96" s="134"/>
      <c r="AD96" s="134"/>
      <c r="AE96" s="134"/>
    </row>
    <row r="97" spans="1:32" ht="14.25" customHeight="1" x14ac:dyDescent="0.2">
      <c r="A97" s="134" t="s">
        <v>1975</v>
      </c>
      <c r="B97" s="214" t="str">
        <f t="shared" si="14"/>
        <v>Bellinger</v>
      </c>
      <c r="C97" s="219" t="str">
        <f t="shared" si="15"/>
        <v>Cody</v>
      </c>
      <c r="D97" s="134" t="str">
        <f t="shared" si="16"/>
        <v>C. Bellinger</v>
      </c>
      <c r="E97" s="206" t="str">
        <f t="shared" si="17"/>
        <v>Cody Bellinger</v>
      </c>
      <c r="F97" s="246"/>
      <c r="G97" s="584">
        <v>146</v>
      </c>
      <c r="H97" s="584">
        <v>6</v>
      </c>
      <c r="I97" s="584">
        <v>7</v>
      </c>
      <c r="J97" s="336">
        <v>34893</v>
      </c>
      <c r="K97" s="195"/>
      <c r="L97" s="135" t="s">
        <v>519</v>
      </c>
      <c r="M97" s="134" t="str">
        <f t="shared" si="18"/>
        <v>min</v>
      </c>
      <c r="N97" s="147" t="str">
        <f>Cobb!$M$2</f>
        <v>Mansfield</v>
      </c>
      <c r="O97" s="169" t="s">
        <v>1968</v>
      </c>
      <c r="P97" s="206" t="str">
        <f t="shared" si="19"/>
        <v>Bellinger, Cody (min)</v>
      </c>
      <c r="Q97" s="166" t="str">
        <f t="shared" si="23"/>
        <v/>
      </c>
      <c r="R97" s="166" t="str">
        <f t="shared" si="20"/>
        <v/>
      </c>
      <c r="S97" s="261" t="str">
        <f t="shared" si="21"/>
        <v/>
      </c>
      <c r="T97" s="261" t="str">
        <f t="shared" si="22"/>
        <v/>
      </c>
      <c r="U97" s="147" t="s">
        <v>658</v>
      </c>
      <c r="V97" s="167"/>
      <c r="W97" s="134"/>
      <c r="X97" s="212"/>
      <c r="Y97" s="134"/>
      <c r="Z97" s="212"/>
      <c r="AA97" s="134"/>
      <c r="AB97" s="271"/>
      <c r="AC97" s="134"/>
      <c r="AD97" s="134"/>
      <c r="AE97" s="134"/>
    </row>
    <row r="98" spans="1:32" ht="14.25" customHeight="1" x14ac:dyDescent="0.2">
      <c r="A98" s="134" t="s">
        <v>284</v>
      </c>
      <c r="B98" s="214" t="str">
        <f t="shared" si="14"/>
        <v>Belt</v>
      </c>
      <c r="C98" s="219" t="str">
        <f t="shared" si="15"/>
        <v>Brandon</v>
      </c>
      <c r="D98" s="134" t="str">
        <f t="shared" si="16"/>
        <v>B. Belt</v>
      </c>
      <c r="E98" s="206" t="str">
        <f t="shared" si="17"/>
        <v>Brandon Belt</v>
      </c>
      <c r="F98" s="135" t="s">
        <v>412</v>
      </c>
      <c r="G98" s="135"/>
      <c r="H98" s="135"/>
      <c r="I98" s="135"/>
      <c r="J98" s="193">
        <v>32253</v>
      </c>
      <c r="K98" s="147" t="s">
        <v>1001</v>
      </c>
      <c r="L98" s="135" t="s">
        <v>7</v>
      </c>
      <c r="M98" s="134" t="str">
        <f t="shared" si="18"/>
        <v>3,L5-14M</v>
      </c>
      <c r="N98" s="147" t="str">
        <f>Mays!$A$2</f>
        <v>Aspen</v>
      </c>
      <c r="O98" s="169" t="s">
        <v>1257</v>
      </c>
      <c r="P98" s="206" t="str">
        <f t="shared" si="19"/>
        <v>Belt, Brandon (3,L5-14M)</v>
      </c>
      <c r="Q98" s="166">
        <f t="shared" si="23"/>
        <v>2800000</v>
      </c>
      <c r="R98" s="166">
        <f t="shared" si="20"/>
        <v>2800000</v>
      </c>
      <c r="S98" s="261">
        <f t="shared" si="21"/>
        <v>2800000</v>
      </c>
      <c r="T98" s="261" t="str">
        <f t="shared" si="22"/>
        <v/>
      </c>
      <c r="U98" s="147" t="s">
        <v>317</v>
      </c>
      <c r="V98" s="167">
        <v>2800000</v>
      </c>
      <c r="W98" s="134" t="s">
        <v>316</v>
      </c>
      <c r="X98" s="212">
        <v>2800000</v>
      </c>
      <c r="Y98" s="134" t="s">
        <v>605</v>
      </c>
      <c r="Z98" s="212">
        <v>2800000</v>
      </c>
      <c r="AA98" s="147" t="s">
        <v>334</v>
      </c>
      <c r="AB98" s="271"/>
      <c r="AC98" s="134"/>
      <c r="AD98" s="134"/>
      <c r="AE98" s="207"/>
    </row>
    <row r="99" spans="1:32" ht="14.25" customHeight="1" x14ac:dyDescent="0.2">
      <c r="A99" s="148" t="s">
        <v>550</v>
      </c>
      <c r="B99" s="214" t="str">
        <f t="shared" si="14"/>
        <v>Beltran</v>
      </c>
      <c r="C99" s="219" t="str">
        <f t="shared" si="15"/>
        <v>Carlos</v>
      </c>
      <c r="D99" s="134" t="str">
        <f t="shared" si="16"/>
        <v>C. Beltran</v>
      </c>
      <c r="E99" s="206" t="str">
        <f t="shared" si="17"/>
        <v>Carlos Beltran</v>
      </c>
      <c r="F99" s="135" t="s">
        <v>1009</v>
      </c>
      <c r="G99" s="135"/>
      <c r="H99" s="135"/>
      <c r="I99" s="135"/>
      <c r="J99" s="193">
        <v>28239</v>
      </c>
      <c r="K99" s="147" t="s">
        <v>1007</v>
      </c>
      <c r="L99" s="135" t="s">
        <v>7</v>
      </c>
      <c r="M99" s="134" t="str">
        <f t="shared" si="18"/>
        <v>2,F2-$5M</v>
      </c>
      <c r="N99" s="251" t="str">
        <f>Ruth!$AE$2</f>
        <v>Williamsburg</v>
      </c>
      <c r="O99" s="320" t="s">
        <v>1686</v>
      </c>
      <c r="P99" s="206" t="str">
        <f t="shared" si="19"/>
        <v>Beltran, Carlos (2,F2-$5M)</v>
      </c>
      <c r="Q99" s="166">
        <f t="shared" si="23"/>
        <v>2500000</v>
      </c>
      <c r="R99" s="166" t="str">
        <f t="shared" si="20"/>
        <v/>
      </c>
      <c r="S99" s="261" t="str">
        <f t="shared" si="21"/>
        <v/>
      </c>
      <c r="T99" s="261" t="str">
        <f t="shared" si="22"/>
        <v/>
      </c>
      <c r="U99" s="148" t="s">
        <v>1782</v>
      </c>
      <c r="V99" s="361">
        <v>2500000</v>
      </c>
      <c r="W99" s="134" t="s">
        <v>334</v>
      </c>
      <c r="X99" s="365"/>
      <c r="Y99" s="134"/>
      <c r="Z99" s="271"/>
      <c r="AA99" s="134"/>
      <c r="AB99" s="271"/>
      <c r="AC99" s="134"/>
      <c r="AD99" s="134"/>
      <c r="AE99" s="134"/>
    </row>
    <row r="100" spans="1:32" ht="14.25" customHeight="1" x14ac:dyDescent="0.25">
      <c r="A100" s="251" t="s">
        <v>1027</v>
      </c>
      <c r="B100" s="214" t="str">
        <f t="shared" si="14"/>
        <v>Beltre</v>
      </c>
      <c r="C100" s="219" t="str">
        <f t="shared" si="15"/>
        <v>Adrian</v>
      </c>
      <c r="D100" s="134" t="str">
        <f t="shared" si="16"/>
        <v>A. Beltre</v>
      </c>
      <c r="E100" s="206" t="str">
        <f t="shared" si="17"/>
        <v>Adrian Beltre</v>
      </c>
      <c r="F100" s="395" t="s">
        <v>1002</v>
      </c>
      <c r="G100" s="346"/>
      <c r="H100" s="346"/>
      <c r="I100" s="346"/>
      <c r="J100" s="398">
        <v>28952</v>
      </c>
      <c r="K100" s="406" t="s">
        <v>1005</v>
      </c>
      <c r="L100" s="135" t="s">
        <v>7</v>
      </c>
      <c r="M100" s="134" t="str">
        <f t="shared" si="18"/>
        <v>1,F3-$10M</v>
      </c>
      <c r="N100" s="388" t="s">
        <v>2976</v>
      </c>
      <c r="O100" s="421" t="s">
        <v>2994</v>
      </c>
      <c r="P100" s="206" t="str">
        <f t="shared" si="19"/>
        <v>Beltre, Adrian (1,F3-$10M)</v>
      </c>
      <c r="Q100" s="166">
        <f t="shared" si="23"/>
        <v>3333333</v>
      </c>
      <c r="R100" s="166">
        <f t="shared" si="20"/>
        <v>3333333</v>
      </c>
      <c r="S100" s="261">
        <f t="shared" si="21"/>
        <v>3333333</v>
      </c>
      <c r="T100" s="261" t="str">
        <f t="shared" si="22"/>
        <v/>
      </c>
      <c r="U100" s="389" t="s">
        <v>3085</v>
      </c>
      <c r="V100" s="387">
        <v>3333333</v>
      </c>
      <c r="W100" s="389" t="s">
        <v>3223</v>
      </c>
      <c r="X100" s="387">
        <v>3333333</v>
      </c>
      <c r="Y100" s="389" t="s">
        <v>3240</v>
      </c>
      <c r="Z100" s="387">
        <v>3333333</v>
      </c>
      <c r="AA100" s="134" t="s">
        <v>334</v>
      </c>
      <c r="AB100" s="271"/>
      <c r="AC100" s="134"/>
      <c r="AD100" s="134"/>
      <c r="AE100" s="134"/>
    </row>
    <row r="101" spans="1:32" ht="14.25" customHeight="1" x14ac:dyDescent="0.2">
      <c r="A101" s="134" t="s">
        <v>1976</v>
      </c>
      <c r="B101" s="214" t="str">
        <f t="shared" si="14"/>
        <v>Benintendi</v>
      </c>
      <c r="C101" s="219" t="str">
        <f t="shared" si="15"/>
        <v>Andrew</v>
      </c>
      <c r="D101" s="134" t="str">
        <f t="shared" si="16"/>
        <v>A. Benintendi</v>
      </c>
      <c r="E101" s="206" t="str">
        <f t="shared" si="17"/>
        <v>Andrew Benintendi</v>
      </c>
      <c r="F101" s="246" t="s">
        <v>412</v>
      </c>
      <c r="G101" s="584">
        <v>16</v>
      </c>
      <c r="H101" s="584">
        <v>1</v>
      </c>
      <c r="I101" s="584">
        <v>16</v>
      </c>
      <c r="J101" s="336">
        <v>34521</v>
      </c>
      <c r="K101" s="195" t="s">
        <v>1008</v>
      </c>
      <c r="L101" s="135" t="s">
        <v>7</v>
      </c>
      <c r="M101" s="134" t="str">
        <f t="shared" si="18"/>
        <v>Y1</v>
      </c>
      <c r="N101" s="251" t="str">
        <f>Aaron!$Y$2</f>
        <v>Columbus</v>
      </c>
      <c r="O101" s="169" t="s">
        <v>1968</v>
      </c>
      <c r="P101" s="206" t="str">
        <f t="shared" si="19"/>
        <v>Benintendi, Andrew (Y1)</v>
      </c>
      <c r="Q101" s="166">
        <f t="shared" si="23"/>
        <v>200000</v>
      </c>
      <c r="R101" s="166">
        <f t="shared" si="20"/>
        <v>300000</v>
      </c>
      <c r="S101" s="261">
        <f t="shared" si="21"/>
        <v>400000</v>
      </c>
      <c r="T101" s="261" t="str">
        <f t="shared" si="22"/>
        <v/>
      </c>
      <c r="U101" s="147" t="s">
        <v>520</v>
      </c>
      <c r="V101" s="167">
        <v>200000</v>
      </c>
      <c r="W101" s="134" t="s">
        <v>521</v>
      </c>
      <c r="X101" s="212">
        <v>300000</v>
      </c>
      <c r="Y101" s="134" t="s">
        <v>375</v>
      </c>
      <c r="Z101" s="212">
        <v>400000</v>
      </c>
      <c r="AA101" s="134" t="s">
        <v>645</v>
      </c>
      <c r="AB101" s="271"/>
      <c r="AC101" s="134"/>
      <c r="AD101" s="167"/>
      <c r="AE101" s="134"/>
    </row>
    <row r="102" spans="1:32" ht="14.25" customHeight="1" x14ac:dyDescent="0.25">
      <c r="A102" s="148" t="s">
        <v>730</v>
      </c>
      <c r="B102" s="214" t="str">
        <f t="shared" si="14"/>
        <v>Benoit</v>
      </c>
      <c r="C102" s="219" t="str">
        <f t="shared" si="15"/>
        <v>Joaquin</v>
      </c>
      <c r="D102" s="134" t="str">
        <f t="shared" si="16"/>
        <v>J. Benoit</v>
      </c>
      <c r="E102" s="206" t="str">
        <f t="shared" si="17"/>
        <v>Joaquin Benoit</v>
      </c>
      <c r="F102" s="382" t="s">
        <v>1002</v>
      </c>
      <c r="G102" s="135"/>
      <c r="H102" s="135"/>
      <c r="I102" s="135"/>
      <c r="J102" s="383">
        <v>28332</v>
      </c>
      <c r="K102" s="384" t="s">
        <v>999</v>
      </c>
      <c r="L102" s="135" t="s">
        <v>135</v>
      </c>
      <c r="M102" s="134" t="str">
        <f t="shared" si="18"/>
        <v>1,F1-$225k</v>
      </c>
      <c r="N102" s="388" t="s">
        <v>2968</v>
      </c>
      <c r="O102" s="421" t="s">
        <v>2994</v>
      </c>
      <c r="P102" s="206" t="str">
        <f t="shared" si="19"/>
        <v>Benoit, Joaquin (1,F1-$225k)</v>
      </c>
      <c r="Q102" s="166">
        <f t="shared" si="23"/>
        <v>225000</v>
      </c>
      <c r="R102" s="166" t="str">
        <f t="shared" si="20"/>
        <v/>
      </c>
      <c r="S102" s="261" t="str">
        <f t="shared" si="21"/>
        <v/>
      </c>
      <c r="T102" s="261" t="str">
        <f t="shared" si="22"/>
        <v/>
      </c>
      <c r="U102" s="389" t="s">
        <v>2996</v>
      </c>
      <c r="V102" s="387">
        <v>225000</v>
      </c>
      <c r="W102" s="416" t="s">
        <v>334</v>
      </c>
      <c r="X102" s="230"/>
      <c r="Y102" s="584"/>
      <c r="Z102" s="212"/>
      <c r="AA102" s="134"/>
      <c r="AB102" s="271"/>
      <c r="AC102" s="134"/>
      <c r="AD102" s="134"/>
      <c r="AE102" s="134"/>
    </row>
    <row r="103" spans="1:32" ht="14.25" customHeight="1" x14ac:dyDescent="0.2">
      <c r="A103" s="146" t="s">
        <v>1490</v>
      </c>
      <c r="B103" s="214" t="str">
        <f t="shared" si="14"/>
        <v>Berrios</v>
      </c>
      <c r="C103" s="219" t="str">
        <f t="shared" si="15"/>
        <v>Jose</v>
      </c>
      <c r="D103" s="134" t="str">
        <f t="shared" si="16"/>
        <v>J. Berrios</v>
      </c>
      <c r="E103" s="206" t="str">
        <f t="shared" si="17"/>
        <v>Jose Berrios</v>
      </c>
      <c r="F103" s="135" t="s">
        <v>1002</v>
      </c>
      <c r="G103" s="135"/>
      <c r="H103" s="135"/>
      <c r="I103" s="135"/>
      <c r="J103" s="193">
        <v>34481</v>
      </c>
      <c r="K103" s="147" t="s">
        <v>747</v>
      </c>
      <c r="L103" s="135" t="s">
        <v>135</v>
      </c>
      <c r="M103" s="134" t="str">
        <f t="shared" si="18"/>
        <v>Y1</v>
      </c>
      <c r="N103" s="251" t="str">
        <f>Aaron!$Y$2</f>
        <v>Columbus</v>
      </c>
      <c r="O103" s="135" t="s">
        <v>1471</v>
      </c>
      <c r="P103" s="206" t="str">
        <f t="shared" si="19"/>
        <v>Berrios, Jose (Y1)</v>
      </c>
      <c r="Q103" s="166">
        <f t="shared" si="23"/>
        <v>200000</v>
      </c>
      <c r="R103" s="166">
        <f t="shared" si="20"/>
        <v>300000</v>
      </c>
      <c r="S103" s="261">
        <f t="shared" si="21"/>
        <v>400000</v>
      </c>
      <c r="T103" s="261" t="str">
        <f t="shared" si="22"/>
        <v/>
      </c>
      <c r="U103" s="147" t="s">
        <v>520</v>
      </c>
      <c r="V103" s="207">
        <v>200000</v>
      </c>
      <c r="W103" s="206" t="s">
        <v>521</v>
      </c>
      <c r="X103" s="207">
        <v>300000</v>
      </c>
      <c r="Y103" s="134" t="s">
        <v>375</v>
      </c>
      <c r="Z103" s="212">
        <v>400000</v>
      </c>
      <c r="AA103" s="134" t="s">
        <v>645</v>
      </c>
      <c r="AB103" s="271"/>
      <c r="AC103" s="134"/>
      <c r="AD103" s="134"/>
      <c r="AE103" s="134"/>
    </row>
    <row r="104" spans="1:32" ht="14.25" customHeight="1" x14ac:dyDescent="0.2">
      <c r="A104" s="215" t="s">
        <v>1204</v>
      </c>
      <c r="B104" s="214" t="str">
        <f t="shared" si="14"/>
        <v>Betances</v>
      </c>
      <c r="C104" s="219" t="str">
        <f t="shared" si="15"/>
        <v>Dellin</v>
      </c>
      <c r="D104" s="134" t="str">
        <f t="shared" si="16"/>
        <v>D. Betances</v>
      </c>
      <c r="E104" s="206" t="str">
        <f t="shared" si="17"/>
        <v>Dellin Betances</v>
      </c>
      <c r="F104" s="218" t="s">
        <v>1002</v>
      </c>
      <c r="G104" s="218"/>
      <c r="H104" s="218"/>
      <c r="I104" s="218"/>
      <c r="J104" s="347">
        <v>32225</v>
      </c>
      <c r="K104" s="221" t="s">
        <v>135</v>
      </c>
      <c r="L104" s="135" t="s">
        <v>135</v>
      </c>
      <c r="M104" s="134" t="str">
        <f t="shared" si="18"/>
        <v>Y3</v>
      </c>
      <c r="N104" s="147" t="str">
        <f>Ruth!$A$2</f>
        <v>Plum Island</v>
      </c>
      <c r="O104" s="213" t="s">
        <v>1129</v>
      </c>
      <c r="P104" s="206" t="str">
        <f t="shared" si="19"/>
        <v>Betances, Dellin (Y3)</v>
      </c>
      <c r="Q104" s="166">
        <f t="shared" si="23"/>
        <v>400000</v>
      </c>
      <c r="R104" s="166" t="str">
        <f t="shared" ref="R104:R132" si="24">IF(ISBLANK($X104),"",$X104)</f>
        <v/>
      </c>
      <c r="S104" s="261" t="str">
        <f t="shared" ref="S104:S132" si="25">IF(ISBLANK($Z104),"",$Z104)</f>
        <v/>
      </c>
      <c r="T104" s="261" t="str">
        <f t="shared" ref="T104:T132" si="26">IF(ISBLANK($AB104),"",$AB104)</f>
        <v/>
      </c>
      <c r="U104" s="259" t="s">
        <v>375</v>
      </c>
      <c r="V104" s="207">
        <v>400000</v>
      </c>
      <c r="W104" s="134" t="s">
        <v>645</v>
      </c>
      <c r="X104" s="207"/>
      <c r="Y104" s="134" t="s">
        <v>973</v>
      </c>
      <c r="Z104" s="212"/>
      <c r="AA104" s="134" t="s">
        <v>974</v>
      </c>
      <c r="AB104" s="271"/>
      <c r="AC104" s="134"/>
      <c r="AD104" s="134"/>
      <c r="AE104" s="134"/>
    </row>
    <row r="105" spans="1:32" ht="14.25" customHeight="1" x14ac:dyDescent="0.2">
      <c r="A105" s="134" t="s">
        <v>812</v>
      </c>
      <c r="B105" s="214" t="str">
        <f t="shared" si="14"/>
        <v>Bethancourt</v>
      </c>
      <c r="C105" s="219" t="str">
        <f t="shared" si="15"/>
        <v>Christian</v>
      </c>
      <c r="D105" s="134" t="str">
        <f t="shared" si="16"/>
        <v>C. Bethancourt</v>
      </c>
      <c r="E105" s="206" t="str">
        <f t="shared" si="17"/>
        <v>Christian Bethancourt</v>
      </c>
      <c r="F105" s="135" t="s">
        <v>1002</v>
      </c>
      <c r="G105" s="135"/>
      <c r="H105" s="135"/>
      <c r="I105" s="135"/>
      <c r="J105" s="193">
        <v>33483</v>
      </c>
      <c r="K105" s="147" t="s">
        <v>1003</v>
      </c>
      <c r="L105" s="135" t="s">
        <v>7</v>
      </c>
      <c r="M105" s="134" t="str">
        <f t="shared" si="18"/>
        <v>Y3</v>
      </c>
      <c r="N105" s="147" t="str">
        <f>Cobb!$M$2</f>
        <v>Mansfield</v>
      </c>
      <c r="O105" s="169" t="s">
        <v>968</v>
      </c>
      <c r="P105" s="206" t="str">
        <f t="shared" si="19"/>
        <v>Bethancourt, Christian (Y3)</v>
      </c>
      <c r="Q105" s="166">
        <f t="shared" si="23"/>
        <v>400000</v>
      </c>
      <c r="R105" s="166" t="str">
        <f t="shared" si="24"/>
        <v/>
      </c>
      <c r="S105" s="261" t="str">
        <f t="shared" si="25"/>
        <v/>
      </c>
      <c r="T105" s="261" t="str">
        <f t="shared" si="26"/>
        <v/>
      </c>
      <c r="U105" s="259" t="s">
        <v>375</v>
      </c>
      <c r="V105" s="207">
        <v>400000</v>
      </c>
      <c r="W105" s="134" t="s">
        <v>645</v>
      </c>
      <c r="X105" s="212"/>
      <c r="Y105" s="134" t="s">
        <v>973</v>
      </c>
      <c r="Z105" s="212"/>
      <c r="AA105" s="134" t="s">
        <v>974</v>
      </c>
      <c r="AB105" s="271"/>
      <c r="AC105" s="134"/>
      <c r="AD105" s="134"/>
      <c r="AE105" s="134"/>
    </row>
    <row r="106" spans="1:32" ht="14.25" customHeight="1" x14ac:dyDescent="0.2">
      <c r="A106" s="146" t="s">
        <v>782</v>
      </c>
      <c r="B106" s="214" t="str">
        <f t="shared" si="14"/>
        <v>Bettis</v>
      </c>
      <c r="C106" s="219" t="str">
        <f t="shared" si="15"/>
        <v>Chad</v>
      </c>
      <c r="D106" s="134" t="str">
        <f t="shared" si="16"/>
        <v>C. Bettis</v>
      </c>
      <c r="E106" s="206" t="str">
        <f t="shared" si="17"/>
        <v>Chad Bettis</v>
      </c>
      <c r="F106" s="135" t="s">
        <v>1002</v>
      </c>
      <c r="G106" s="246"/>
      <c r="H106" s="147"/>
      <c r="I106" s="135"/>
      <c r="J106" s="193">
        <v>32624</v>
      </c>
      <c r="K106" s="134" t="s">
        <v>747</v>
      </c>
      <c r="L106" s="135" t="s">
        <v>135</v>
      </c>
      <c r="M106" s="134" t="str">
        <f t="shared" si="18"/>
        <v>2,F3-$2,793M</v>
      </c>
      <c r="N106" s="174" t="s">
        <v>468</v>
      </c>
      <c r="O106" s="169" t="s">
        <v>3466</v>
      </c>
      <c r="P106" s="206" t="str">
        <f t="shared" si="19"/>
        <v>Bettis, Chad (2,F3-$2,793M)</v>
      </c>
      <c r="Q106" s="166">
        <f t="shared" si="23"/>
        <v>931000</v>
      </c>
      <c r="R106" s="166">
        <f t="shared" si="24"/>
        <v>931000</v>
      </c>
      <c r="S106" s="166" t="str">
        <f t="shared" si="25"/>
        <v/>
      </c>
      <c r="T106" s="261" t="str">
        <f t="shared" si="26"/>
        <v/>
      </c>
      <c r="U106" s="195" t="s">
        <v>2211</v>
      </c>
      <c r="V106" s="344">
        <v>931000</v>
      </c>
      <c r="W106" s="174" t="s">
        <v>2212</v>
      </c>
      <c r="X106" s="365">
        <v>931000</v>
      </c>
      <c r="Y106" s="206" t="s">
        <v>334</v>
      </c>
      <c r="Z106" s="271"/>
      <c r="AA106" s="167"/>
      <c r="AB106" s="271"/>
      <c r="AC106" s="167"/>
      <c r="AD106" s="134"/>
      <c r="AE106" s="134"/>
      <c r="AF106" s="187"/>
    </row>
    <row r="107" spans="1:32" ht="14.25" customHeight="1" x14ac:dyDescent="0.2">
      <c r="A107" s="214" t="s">
        <v>1141</v>
      </c>
      <c r="B107" s="214" t="str">
        <f t="shared" si="14"/>
        <v>Betts</v>
      </c>
      <c r="C107" s="219" t="str">
        <f t="shared" si="15"/>
        <v>Mookie</v>
      </c>
      <c r="D107" s="134" t="str">
        <f t="shared" si="16"/>
        <v>M. Betts</v>
      </c>
      <c r="E107" s="206" t="str">
        <f t="shared" si="17"/>
        <v>Mookie Betts</v>
      </c>
      <c r="F107" s="213" t="s">
        <v>1002</v>
      </c>
      <c r="G107" s="213"/>
      <c r="H107" s="213"/>
      <c r="I107" s="213"/>
      <c r="J107" s="223">
        <v>33884</v>
      </c>
      <c r="K107" s="224" t="s">
        <v>1000</v>
      </c>
      <c r="L107" s="135" t="s">
        <v>7</v>
      </c>
      <c r="M107" s="134" t="str">
        <f t="shared" si="18"/>
        <v>Y3</v>
      </c>
      <c r="N107" s="147" t="str">
        <f>Cobb!$G$2</f>
        <v>Alaska</v>
      </c>
      <c r="O107" s="213" t="s">
        <v>1129</v>
      </c>
      <c r="P107" s="206" t="str">
        <f t="shared" si="19"/>
        <v>Betts, Mookie (Y3)</v>
      </c>
      <c r="Q107" s="166">
        <f t="shared" si="23"/>
        <v>400000</v>
      </c>
      <c r="R107" s="166" t="str">
        <f t="shared" si="24"/>
        <v/>
      </c>
      <c r="S107" s="261" t="str">
        <f t="shared" si="25"/>
        <v/>
      </c>
      <c r="T107" s="261" t="str">
        <f t="shared" si="26"/>
        <v/>
      </c>
      <c r="U107" s="259" t="s">
        <v>375</v>
      </c>
      <c r="V107" s="207">
        <v>400000</v>
      </c>
      <c r="W107" s="134" t="s">
        <v>645</v>
      </c>
      <c r="X107" s="207"/>
      <c r="Y107" s="134" t="s">
        <v>973</v>
      </c>
      <c r="Z107" s="206"/>
      <c r="AA107" s="134" t="s">
        <v>974</v>
      </c>
      <c r="AB107" s="271"/>
      <c r="AC107" s="134"/>
      <c r="AD107" s="134"/>
      <c r="AE107" s="134"/>
      <c r="AF107" s="414"/>
    </row>
    <row r="108" spans="1:32" ht="14.25" customHeight="1" x14ac:dyDescent="0.2">
      <c r="A108" s="134" t="s">
        <v>3682</v>
      </c>
      <c r="B108" s="214" t="str">
        <f t="shared" si="14"/>
        <v>Biagini</v>
      </c>
      <c r="C108" s="219" t="str">
        <f t="shared" si="15"/>
        <v>Joe</v>
      </c>
      <c r="D108" s="134" t="str">
        <f t="shared" si="16"/>
        <v>J. Biagini</v>
      </c>
      <c r="E108" s="206" t="str">
        <f t="shared" si="17"/>
        <v>Joe Biagini</v>
      </c>
      <c r="F108" s="206" t="s">
        <v>1002</v>
      </c>
      <c r="G108" s="134">
        <f>G107+1</f>
        <v>1</v>
      </c>
      <c r="H108" s="134" t="s">
        <v>626</v>
      </c>
      <c r="I108" s="134">
        <v>6</v>
      </c>
      <c r="J108" s="535">
        <v>33022</v>
      </c>
      <c r="K108" s="134" t="s">
        <v>999</v>
      </c>
      <c r="L108" s="135" t="s">
        <v>135</v>
      </c>
      <c r="M108" s="134" t="str">
        <f t="shared" si="18"/>
        <v>Y1</v>
      </c>
      <c r="N108" s="147" t="str">
        <f>Cobb!$Y$2</f>
        <v>Gateway</v>
      </c>
      <c r="O108" s="135" t="s">
        <v>3485</v>
      </c>
      <c r="P108" s="206" t="str">
        <f t="shared" si="19"/>
        <v>Biagini, Joe (Y1)</v>
      </c>
      <c r="Q108" s="166">
        <f t="shared" si="23"/>
        <v>200000</v>
      </c>
      <c r="R108" s="166">
        <f t="shared" si="24"/>
        <v>300000</v>
      </c>
      <c r="S108" s="261">
        <f t="shared" si="25"/>
        <v>400000</v>
      </c>
      <c r="T108" s="261" t="str">
        <f t="shared" si="26"/>
        <v/>
      </c>
      <c r="U108" s="134" t="s">
        <v>520</v>
      </c>
      <c r="V108" s="167">
        <v>200000</v>
      </c>
      <c r="W108" s="134" t="s">
        <v>521</v>
      </c>
      <c r="X108" s="212">
        <v>300000</v>
      </c>
      <c r="Y108" s="134" t="s">
        <v>375</v>
      </c>
      <c r="Z108" s="212">
        <v>400000</v>
      </c>
      <c r="AA108" s="134" t="s">
        <v>645</v>
      </c>
      <c r="AB108" s="134"/>
      <c r="AC108" s="134"/>
      <c r="AD108" s="134"/>
      <c r="AE108" s="134"/>
    </row>
    <row r="109" spans="1:32" ht="14.25" customHeight="1" x14ac:dyDescent="0.2">
      <c r="A109" s="134" t="s">
        <v>3576</v>
      </c>
      <c r="B109" s="214" t="str">
        <f t="shared" si="14"/>
        <v>Bichette</v>
      </c>
      <c r="C109" s="219" t="str">
        <f t="shared" si="15"/>
        <v>Bo</v>
      </c>
      <c r="D109" s="134" t="str">
        <f t="shared" si="16"/>
        <v>B. Bichette</v>
      </c>
      <c r="E109" s="206" t="str">
        <f t="shared" si="17"/>
        <v>Bo Bichette</v>
      </c>
      <c r="F109" s="206" t="s">
        <v>1002</v>
      </c>
      <c r="G109" s="134">
        <f>G108+1</f>
        <v>2</v>
      </c>
      <c r="H109" s="134">
        <v>9</v>
      </c>
      <c r="I109" s="134">
        <v>2</v>
      </c>
      <c r="J109" s="535">
        <v>35859</v>
      </c>
      <c r="K109" s="134" t="s">
        <v>1015</v>
      </c>
      <c r="L109" s="135" t="s">
        <v>519</v>
      </c>
      <c r="M109" s="134" t="str">
        <f t="shared" si="18"/>
        <v>min</v>
      </c>
      <c r="N109" s="134" t="s">
        <v>1290</v>
      </c>
      <c r="O109" s="135" t="s">
        <v>3485</v>
      </c>
      <c r="P109" s="206" t="str">
        <f t="shared" si="19"/>
        <v>Bichette, Bo (min)</v>
      </c>
      <c r="Q109" s="166" t="str">
        <f t="shared" si="23"/>
        <v/>
      </c>
      <c r="R109" s="166" t="str">
        <f t="shared" si="24"/>
        <v/>
      </c>
      <c r="S109" s="261" t="str">
        <f t="shared" si="25"/>
        <v/>
      </c>
      <c r="T109" s="261" t="str">
        <f t="shared" si="26"/>
        <v/>
      </c>
      <c r="U109" s="134" t="s">
        <v>658</v>
      </c>
      <c r="V109" s="134"/>
      <c r="W109" s="134"/>
      <c r="X109" s="134"/>
      <c r="Y109" s="134"/>
      <c r="Z109" s="134"/>
      <c r="AA109" s="134"/>
      <c r="AB109" s="134"/>
      <c r="AC109" s="134"/>
      <c r="AD109" s="134"/>
      <c r="AE109" s="134"/>
    </row>
    <row r="110" spans="1:32" ht="14.25" customHeight="1" x14ac:dyDescent="0.2">
      <c r="A110" s="134" t="s">
        <v>1977</v>
      </c>
      <c r="B110" s="214" t="str">
        <f t="shared" si="14"/>
        <v>Bickford</v>
      </c>
      <c r="C110" s="219" t="str">
        <f t="shared" si="15"/>
        <v>Phil</v>
      </c>
      <c r="D110" s="134" t="str">
        <f t="shared" si="16"/>
        <v>P. Bickford</v>
      </c>
      <c r="E110" s="206" t="str">
        <f t="shared" si="17"/>
        <v>Phil Bickford</v>
      </c>
      <c r="F110" s="246"/>
      <c r="G110" s="584">
        <v>130</v>
      </c>
      <c r="H110" s="584">
        <v>5</v>
      </c>
      <c r="I110" s="584">
        <v>14</v>
      </c>
      <c r="J110" s="336">
        <v>34890</v>
      </c>
      <c r="K110" s="195"/>
      <c r="L110" s="135" t="s">
        <v>519</v>
      </c>
      <c r="M110" s="134" t="str">
        <f t="shared" si="18"/>
        <v>min</v>
      </c>
      <c r="N110" s="147" t="str">
        <f>Mays!$Y$2</f>
        <v>Los Angeles</v>
      </c>
      <c r="O110" s="169" t="s">
        <v>1968</v>
      </c>
      <c r="P110" s="206" t="str">
        <f t="shared" si="19"/>
        <v>Bickford, Phil (min)</v>
      </c>
      <c r="Q110" s="166" t="str">
        <f t="shared" si="23"/>
        <v/>
      </c>
      <c r="R110" s="166" t="str">
        <f t="shared" si="24"/>
        <v/>
      </c>
      <c r="S110" s="261" t="str">
        <f t="shared" si="25"/>
        <v/>
      </c>
      <c r="T110" s="261" t="str">
        <f t="shared" si="26"/>
        <v/>
      </c>
      <c r="U110" s="147" t="s">
        <v>658</v>
      </c>
      <c r="V110" s="167"/>
      <c r="W110" s="134"/>
      <c r="X110" s="212"/>
      <c r="Y110" s="134"/>
      <c r="Z110" s="212"/>
      <c r="AA110" s="134"/>
      <c r="AB110" s="271"/>
      <c r="AC110" s="134"/>
      <c r="AD110" s="134"/>
      <c r="AE110" s="134"/>
    </row>
    <row r="111" spans="1:32" ht="14.25" customHeight="1" x14ac:dyDescent="0.2">
      <c r="A111" s="584" t="s">
        <v>1560</v>
      </c>
      <c r="B111" s="214" t="str">
        <f t="shared" si="14"/>
        <v>Bird</v>
      </c>
      <c r="C111" s="219" t="str">
        <f t="shared" si="15"/>
        <v>Greg</v>
      </c>
      <c r="D111" s="134" t="str">
        <f t="shared" si="16"/>
        <v>G. Bird</v>
      </c>
      <c r="E111" s="206" t="str">
        <f t="shared" si="17"/>
        <v>Greg Bird</v>
      </c>
      <c r="F111" s="135" t="s">
        <v>412</v>
      </c>
      <c r="G111" s="135"/>
      <c r="H111" s="135"/>
      <c r="I111" s="135"/>
      <c r="J111" s="336">
        <v>33917</v>
      </c>
      <c r="K111" s="134" t="s">
        <v>1001</v>
      </c>
      <c r="L111" s="135" t="s">
        <v>7</v>
      </c>
      <c r="M111" s="134" t="str">
        <f t="shared" si="18"/>
        <v>Y1*</v>
      </c>
      <c r="N111" s="147" t="str">
        <f>Mays!$Y$2</f>
        <v>Los Angeles</v>
      </c>
      <c r="O111" s="135" t="s">
        <v>1461</v>
      </c>
      <c r="P111" s="206" t="str">
        <f t="shared" si="19"/>
        <v>Bird, Greg (Y1*)</v>
      </c>
      <c r="Q111" s="166">
        <f t="shared" si="23"/>
        <v>200000</v>
      </c>
      <c r="R111" s="166">
        <f t="shared" si="24"/>
        <v>300000</v>
      </c>
      <c r="S111" s="261">
        <f t="shared" si="25"/>
        <v>400000</v>
      </c>
      <c r="T111" s="261" t="str">
        <f t="shared" si="26"/>
        <v/>
      </c>
      <c r="U111" s="147" t="s">
        <v>256</v>
      </c>
      <c r="V111" s="167">
        <v>200000</v>
      </c>
      <c r="W111" s="134" t="s">
        <v>521</v>
      </c>
      <c r="X111" s="212">
        <v>300000</v>
      </c>
      <c r="Y111" s="134" t="s">
        <v>375</v>
      </c>
      <c r="Z111" s="212">
        <v>400000</v>
      </c>
      <c r="AA111" s="134" t="s">
        <v>645</v>
      </c>
      <c r="AB111" s="271"/>
      <c r="AC111" s="134"/>
      <c r="AD111" s="134"/>
      <c r="AE111" s="134"/>
    </row>
    <row r="112" spans="1:32" ht="14.25" customHeight="1" x14ac:dyDescent="0.2">
      <c r="A112" s="134" t="s">
        <v>3602</v>
      </c>
      <c r="B112" s="214" t="str">
        <f t="shared" si="14"/>
        <v>Blach</v>
      </c>
      <c r="C112" s="219" t="str">
        <f t="shared" si="15"/>
        <v>Ty</v>
      </c>
      <c r="D112" s="134" t="str">
        <f t="shared" si="16"/>
        <v>T. Blach</v>
      </c>
      <c r="E112" s="206" t="str">
        <f t="shared" si="17"/>
        <v>Ty Blach</v>
      </c>
      <c r="F112" s="206" t="s">
        <v>412</v>
      </c>
      <c r="G112" s="134">
        <f>G111+1</f>
        <v>1</v>
      </c>
      <c r="H112" s="134">
        <v>2</v>
      </c>
      <c r="I112" s="134">
        <v>22</v>
      </c>
      <c r="J112" s="535">
        <v>33166</v>
      </c>
      <c r="K112" s="134" t="s">
        <v>747</v>
      </c>
      <c r="L112" s="135" t="s">
        <v>135</v>
      </c>
      <c r="M112" s="134" t="str">
        <f t="shared" si="18"/>
        <v>MM</v>
      </c>
      <c r="N112" s="134" t="s">
        <v>396</v>
      </c>
      <c r="O112" s="135" t="s">
        <v>3485</v>
      </c>
      <c r="P112" s="206" t="str">
        <f t="shared" si="19"/>
        <v>Blach, Ty (MM)</v>
      </c>
      <c r="Q112" s="166">
        <f t="shared" si="23"/>
        <v>100000</v>
      </c>
      <c r="R112" s="166" t="str">
        <f t="shared" si="24"/>
        <v/>
      </c>
      <c r="S112" s="261" t="str">
        <f t="shared" si="25"/>
        <v/>
      </c>
      <c r="T112" s="261" t="str">
        <f t="shared" si="26"/>
        <v/>
      </c>
      <c r="U112" s="134" t="s">
        <v>517</v>
      </c>
      <c r="V112" s="167">
        <v>100000</v>
      </c>
      <c r="W112" s="134"/>
      <c r="X112" s="134"/>
      <c r="Y112" s="134"/>
      <c r="Z112" s="134"/>
      <c r="AA112" s="134"/>
      <c r="AB112" s="134"/>
      <c r="AC112" s="134"/>
      <c r="AD112" s="134"/>
      <c r="AE112" s="134"/>
    </row>
    <row r="113" spans="1:32" ht="14.25" customHeight="1" x14ac:dyDescent="0.2">
      <c r="A113" s="134" t="s">
        <v>805</v>
      </c>
      <c r="B113" s="214" t="str">
        <f t="shared" si="14"/>
        <v>Blackmon</v>
      </c>
      <c r="C113" s="219" t="str">
        <f t="shared" si="15"/>
        <v>Charlie</v>
      </c>
      <c r="D113" s="134" t="str">
        <f t="shared" si="16"/>
        <v>C. Blackmon</v>
      </c>
      <c r="E113" s="206" t="str">
        <f t="shared" si="17"/>
        <v>Charlie Blackmon</v>
      </c>
      <c r="F113" s="135" t="s">
        <v>412</v>
      </c>
      <c r="G113" s="135"/>
      <c r="H113" s="135"/>
      <c r="I113" s="135"/>
      <c r="J113" s="193">
        <v>31594</v>
      </c>
      <c r="K113" s="147" t="s">
        <v>1007</v>
      </c>
      <c r="L113" s="135" t="s">
        <v>7</v>
      </c>
      <c r="M113" s="134" t="str">
        <f t="shared" si="18"/>
        <v>ARB-Y6</v>
      </c>
      <c r="N113" s="251" t="str">
        <f>Mays!$S$2</f>
        <v>Thunder Bay</v>
      </c>
      <c r="O113" s="169" t="s">
        <v>2140</v>
      </c>
      <c r="P113" s="206" t="str">
        <f t="shared" si="19"/>
        <v>Blackmon, Charlie (ARB-Y6)</v>
      </c>
      <c r="Q113" s="166">
        <f t="shared" si="23"/>
        <v>2400000</v>
      </c>
      <c r="R113" s="166" t="str">
        <f t="shared" si="24"/>
        <v/>
      </c>
      <c r="S113" s="261" t="str">
        <f t="shared" si="25"/>
        <v/>
      </c>
      <c r="T113" s="261" t="str">
        <f t="shared" si="26"/>
        <v/>
      </c>
      <c r="U113" s="147" t="s">
        <v>974</v>
      </c>
      <c r="V113" s="167">
        <v>2400000</v>
      </c>
      <c r="W113" s="134" t="s">
        <v>975</v>
      </c>
      <c r="X113" s="212"/>
      <c r="Y113" s="134" t="s">
        <v>334</v>
      </c>
      <c r="Z113" s="212"/>
      <c r="AA113" s="134"/>
      <c r="AB113" s="271"/>
      <c r="AC113" s="134"/>
      <c r="AD113" s="134"/>
      <c r="AE113" s="134"/>
    </row>
    <row r="114" spans="1:32" ht="14.25" customHeight="1" x14ac:dyDescent="0.2">
      <c r="A114" s="214" t="s">
        <v>1151</v>
      </c>
      <c r="B114" s="214" t="str">
        <f t="shared" si="14"/>
        <v>Blair</v>
      </c>
      <c r="C114" s="219" t="str">
        <f t="shared" si="15"/>
        <v>Aaron</v>
      </c>
      <c r="D114" s="134" t="str">
        <f t="shared" si="16"/>
        <v>A. Blair</v>
      </c>
      <c r="E114" s="206" t="str">
        <f t="shared" si="17"/>
        <v>Aaron Blair</v>
      </c>
      <c r="F114" s="213" t="s">
        <v>1002</v>
      </c>
      <c r="G114" s="213"/>
      <c r="H114" s="213"/>
      <c r="I114" s="213"/>
      <c r="J114" s="223">
        <v>33750</v>
      </c>
      <c r="K114" s="224" t="s">
        <v>135</v>
      </c>
      <c r="L114" s="135" t="s">
        <v>135</v>
      </c>
      <c r="M114" s="134" t="str">
        <f t="shared" si="18"/>
        <v>Y1</v>
      </c>
      <c r="N114" s="147" t="s">
        <v>1479</v>
      </c>
      <c r="O114" s="213" t="s">
        <v>2201</v>
      </c>
      <c r="P114" s="206" t="str">
        <f t="shared" si="19"/>
        <v>Blair, Aaron (Y1)</v>
      </c>
      <c r="Q114" s="166">
        <f t="shared" si="23"/>
        <v>200000</v>
      </c>
      <c r="R114" s="166">
        <f t="shared" si="24"/>
        <v>300000</v>
      </c>
      <c r="S114" s="261">
        <f t="shared" si="25"/>
        <v>400000</v>
      </c>
      <c r="T114" s="261" t="str">
        <f t="shared" si="26"/>
        <v/>
      </c>
      <c r="U114" s="259" t="s">
        <v>520</v>
      </c>
      <c r="V114" s="167">
        <v>200000</v>
      </c>
      <c r="W114" s="134" t="s">
        <v>521</v>
      </c>
      <c r="X114" s="212">
        <v>300000</v>
      </c>
      <c r="Y114" s="134" t="s">
        <v>375</v>
      </c>
      <c r="Z114" s="212">
        <v>400000</v>
      </c>
      <c r="AA114" s="134" t="s">
        <v>645</v>
      </c>
      <c r="AB114" s="271"/>
      <c r="AC114" s="134"/>
      <c r="AD114" s="134"/>
      <c r="AE114" s="134"/>
    </row>
    <row r="115" spans="1:32" ht="14.25" customHeight="1" x14ac:dyDescent="0.2">
      <c r="A115" s="134" t="s">
        <v>2145</v>
      </c>
      <c r="B115" s="214" t="str">
        <f t="shared" si="14"/>
        <v>Blanco</v>
      </c>
      <c r="C115" s="219" t="str">
        <f t="shared" si="15"/>
        <v>Andres</v>
      </c>
      <c r="D115" s="134" t="str">
        <f t="shared" si="16"/>
        <v>A. Blanco</v>
      </c>
      <c r="E115" s="206" t="str">
        <f t="shared" si="17"/>
        <v>Andres Blanco</v>
      </c>
      <c r="F115" s="246"/>
      <c r="G115" s="246"/>
      <c r="H115" s="246"/>
      <c r="I115" s="246"/>
      <c r="J115" s="193">
        <v>30783</v>
      </c>
      <c r="K115" s="195" t="s">
        <v>1000</v>
      </c>
      <c r="L115" s="135" t="s">
        <v>7</v>
      </c>
      <c r="M115" s="134" t="str">
        <f t="shared" si="18"/>
        <v>2,F2-$3.2M</v>
      </c>
      <c r="N115" s="147" t="str">
        <f>Cobb!$M$2</f>
        <v>Mansfield</v>
      </c>
      <c r="O115" s="320" t="s">
        <v>2150</v>
      </c>
      <c r="P115" s="206" t="str">
        <f t="shared" si="19"/>
        <v>Blanco, Andres (2,F2-$3.2M)</v>
      </c>
      <c r="Q115" s="166">
        <f t="shared" si="23"/>
        <v>1600000</v>
      </c>
      <c r="R115" s="166" t="str">
        <f t="shared" si="24"/>
        <v/>
      </c>
      <c r="S115" s="166" t="str">
        <f t="shared" si="25"/>
        <v/>
      </c>
      <c r="T115" s="261" t="str">
        <f t="shared" si="26"/>
        <v/>
      </c>
      <c r="U115" s="195" t="s">
        <v>2210</v>
      </c>
      <c r="V115" s="167">
        <v>1600000</v>
      </c>
      <c r="W115" s="134" t="s">
        <v>334</v>
      </c>
      <c r="X115" s="212"/>
      <c r="Y115" s="134"/>
      <c r="Z115" s="212"/>
      <c r="AA115" s="134"/>
      <c r="AB115" s="271"/>
      <c r="AC115" s="134"/>
      <c r="AD115" s="134"/>
      <c r="AE115" s="134"/>
    </row>
    <row r="116" spans="1:32" ht="14.25" customHeight="1" x14ac:dyDescent="0.2">
      <c r="A116" s="148" t="s">
        <v>1018</v>
      </c>
      <c r="B116" s="214" t="str">
        <f t="shared" si="14"/>
        <v>Blanco</v>
      </c>
      <c r="C116" s="219" t="str">
        <f t="shared" si="15"/>
        <v>Gregor</v>
      </c>
      <c r="D116" s="134" t="str">
        <f t="shared" si="16"/>
        <v>G. Blanco</v>
      </c>
      <c r="E116" s="206" t="str">
        <f t="shared" si="17"/>
        <v>Gregor Blanco</v>
      </c>
      <c r="F116" s="199" t="s">
        <v>412</v>
      </c>
      <c r="G116" s="199"/>
      <c r="H116" s="199"/>
      <c r="I116" s="199"/>
      <c r="J116" s="202">
        <v>30674</v>
      </c>
      <c r="K116" s="203" t="s">
        <v>1008</v>
      </c>
      <c r="L116" s="135" t="s">
        <v>7</v>
      </c>
      <c r="M116" s="134" t="str">
        <f t="shared" si="18"/>
        <v>2,F2-$6.8M</v>
      </c>
      <c r="N116" s="147" t="str">
        <f>Ruth!$G$2</f>
        <v>Gotham City</v>
      </c>
      <c r="O116" s="320" t="s">
        <v>1686</v>
      </c>
      <c r="P116" s="206" t="str">
        <f t="shared" si="19"/>
        <v>Blanco, Gregor (2,F2-$6.8M)</v>
      </c>
      <c r="Q116" s="166">
        <f t="shared" si="23"/>
        <v>3400000</v>
      </c>
      <c r="R116" s="166" t="str">
        <f t="shared" si="24"/>
        <v/>
      </c>
      <c r="S116" s="261" t="str">
        <f t="shared" si="25"/>
        <v/>
      </c>
      <c r="T116" s="261" t="str">
        <f t="shared" si="26"/>
        <v/>
      </c>
      <c r="U116" s="148" t="s">
        <v>1783</v>
      </c>
      <c r="V116" s="361">
        <v>3400000</v>
      </c>
      <c r="W116" s="134" t="s">
        <v>334</v>
      </c>
      <c r="X116" s="365"/>
      <c r="Y116" s="134"/>
      <c r="Z116" s="271"/>
      <c r="AA116" s="134"/>
      <c r="AB116" s="271"/>
      <c r="AC116" s="134"/>
      <c r="AD116" s="134"/>
      <c r="AE116" s="134"/>
    </row>
    <row r="117" spans="1:32" ht="14.25" customHeight="1" x14ac:dyDescent="0.2">
      <c r="A117" s="584" t="s">
        <v>1535</v>
      </c>
      <c r="B117" s="214" t="str">
        <f t="shared" si="14"/>
        <v>Blandino</v>
      </c>
      <c r="C117" s="219" t="str">
        <f t="shared" si="15"/>
        <v>Alex</v>
      </c>
      <c r="D117" s="134" t="str">
        <f t="shared" si="16"/>
        <v>A. Blandino</v>
      </c>
      <c r="E117" s="206" t="str">
        <f t="shared" si="17"/>
        <v>Alex Blandino</v>
      </c>
      <c r="F117" s="135" t="s">
        <v>1002</v>
      </c>
      <c r="G117" s="135"/>
      <c r="H117" s="135"/>
      <c r="I117" s="135"/>
      <c r="J117" s="336">
        <v>33914</v>
      </c>
      <c r="K117" s="134" t="s">
        <v>1006</v>
      </c>
      <c r="L117" s="135" t="s">
        <v>519</v>
      </c>
      <c r="M117" s="134" t="str">
        <f t="shared" si="18"/>
        <v>min</v>
      </c>
      <c r="N117" s="147" t="str">
        <f>Cobb!$A$2</f>
        <v>Greenville</v>
      </c>
      <c r="O117" s="135" t="s">
        <v>1461</v>
      </c>
      <c r="P117" s="206" t="str">
        <f t="shared" si="19"/>
        <v>Blandino, Alex (min)</v>
      </c>
      <c r="Q117" s="166" t="str">
        <f t="shared" si="23"/>
        <v/>
      </c>
      <c r="R117" s="166" t="str">
        <f t="shared" si="24"/>
        <v/>
      </c>
      <c r="S117" s="261" t="str">
        <f t="shared" si="25"/>
        <v/>
      </c>
      <c r="T117" s="261" t="str">
        <f t="shared" si="26"/>
        <v/>
      </c>
      <c r="U117" s="148" t="s">
        <v>658</v>
      </c>
      <c r="V117" s="230"/>
      <c r="W117" s="584"/>
      <c r="X117" s="364"/>
      <c r="Y117" s="584"/>
      <c r="Z117" s="243"/>
      <c r="AA117" s="134"/>
      <c r="AB117" s="271"/>
      <c r="AC117" s="134"/>
      <c r="AD117" s="134"/>
      <c r="AE117" s="134"/>
      <c r="AF117" s="187"/>
    </row>
    <row r="118" spans="1:32" ht="14.25" customHeight="1" x14ac:dyDescent="0.2">
      <c r="A118" s="134" t="s">
        <v>28</v>
      </c>
      <c r="B118" s="214" t="str">
        <f t="shared" si="14"/>
        <v>Blanton</v>
      </c>
      <c r="C118" s="219" t="str">
        <f t="shared" si="15"/>
        <v>Joe</v>
      </c>
      <c r="D118" s="134" t="str">
        <f t="shared" si="16"/>
        <v>J. Blanton</v>
      </c>
      <c r="E118" s="206" t="str">
        <f t="shared" si="17"/>
        <v>Joe Blanton</v>
      </c>
      <c r="F118" s="135" t="s">
        <v>1002</v>
      </c>
      <c r="G118" s="246"/>
      <c r="H118" s="147"/>
      <c r="I118" s="135"/>
      <c r="J118" s="193">
        <v>29566</v>
      </c>
      <c r="K118" s="134"/>
      <c r="L118" s="135" t="s">
        <v>135</v>
      </c>
      <c r="M118" s="134" t="str">
        <f t="shared" si="18"/>
        <v>2,F2-$1.744M</v>
      </c>
      <c r="N118" s="147" t="str">
        <f>Cobb!$M$2</f>
        <v>Mansfield</v>
      </c>
      <c r="O118" s="320" t="s">
        <v>2150</v>
      </c>
      <c r="P118" s="206" t="str">
        <f t="shared" si="19"/>
        <v>Blanton, Joe (2,F2-$1.744M)</v>
      </c>
      <c r="Q118" s="166">
        <f t="shared" si="23"/>
        <v>872000</v>
      </c>
      <c r="R118" s="166" t="str">
        <f t="shared" si="24"/>
        <v/>
      </c>
      <c r="S118" s="166" t="str">
        <f t="shared" si="25"/>
        <v/>
      </c>
      <c r="T118" s="261" t="str">
        <f t="shared" si="26"/>
        <v/>
      </c>
      <c r="U118" s="195" t="s">
        <v>2154</v>
      </c>
      <c r="V118" s="344">
        <v>872000</v>
      </c>
      <c r="W118" s="134" t="s">
        <v>334</v>
      </c>
      <c r="X118" s="365"/>
      <c r="Y118" s="167"/>
      <c r="Z118" s="271"/>
      <c r="AA118" s="167"/>
      <c r="AB118" s="271"/>
      <c r="AC118" s="167"/>
      <c r="AD118" s="207"/>
      <c r="AE118" s="134"/>
    </row>
    <row r="119" spans="1:32" ht="14.25" customHeight="1" x14ac:dyDescent="0.2">
      <c r="A119" s="134" t="s">
        <v>3700</v>
      </c>
      <c r="B119" s="214" t="str">
        <f t="shared" si="14"/>
        <v>Bleier</v>
      </c>
      <c r="C119" s="219" t="str">
        <f t="shared" si="15"/>
        <v>Richard</v>
      </c>
      <c r="D119" s="134" t="str">
        <f t="shared" si="16"/>
        <v>R. Bleier</v>
      </c>
      <c r="E119" s="206" t="str">
        <f t="shared" si="17"/>
        <v>Richard Bleier</v>
      </c>
      <c r="F119" s="206" t="s">
        <v>412</v>
      </c>
      <c r="G119" s="134">
        <f>G118+1</f>
        <v>1</v>
      </c>
      <c r="H119" s="134">
        <v>4</v>
      </c>
      <c r="I119" s="134">
        <v>16</v>
      </c>
      <c r="J119" s="535">
        <v>31883</v>
      </c>
      <c r="K119" s="134" t="s">
        <v>999</v>
      </c>
      <c r="L119" s="135" t="s">
        <v>135</v>
      </c>
      <c r="M119" s="134" t="str">
        <f t="shared" si="18"/>
        <v>Y1</v>
      </c>
      <c r="N119" s="134" t="s">
        <v>1296</v>
      </c>
      <c r="O119" s="135" t="s">
        <v>3485</v>
      </c>
      <c r="P119" s="206" t="str">
        <f t="shared" si="19"/>
        <v>Bleier, Richard (Y1)</v>
      </c>
      <c r="Q119" s="166">
        <f t="shared" si="23"/>
        <v>200000</v>
      </c>
      <c r="R119" s="166">
        <f t="shared" si="24"/>
        <v>300000</v>
      </c>
      <c r="S119" s="261">
        <f t="shared" si="25"/>
        <v>400000</v>
      </c>
      <c r="T119" s="261" t="str">
        <f t="shared" si="26"/>
        <v/>
      </c>
      <c r="U119" s="134" t="s">
        <v>520</v>
      </c>
      <c r="V119" s="167">
        <v>200000</v>
      </c>
      <c r="W119" s="134" t="s">
        <v>521</v>
      </c>
      <c r="X119" s="212">
        <v>300000</v>
      </c>
      <c r="Y119" s="134" t="s">
        <v>375</v>
      </c>
      <c r="Z119" s="212">
        <v>400000</v>
      </c>
      <c r="AA119" s="134" t="s">
        <v>645</v>
      </c>
      <c r="AB119" s="134"/>
      <c r="AC119" s="134"/>
      <c r="AD119" s="134"/>
      <c r="AE119" s="134"/>
      <c r="AF119" s="187"/>
    </row>
    <row r="120" spans="1:32" ht="14.25" customHeight="1" x14ac:dyDescent="0.2">
      <c r="A120" s="388" t="s">
        <v>509</v>
      </c>
      <c r="B120" s="214" t="str">
        <f t="shared" si="14"/>
        <v>Blevins</v>
      </c>
      <c r="C120" s="219" t="str">
        <f t="shared" si="15"/>
        <v>Jerry</v>
      </c>
      <c r="D120" s="134" t="str">
        <f t="shared" si="16"/>
        <v>J. Blevins</v>
      </c>
      <c r="E120" s="206" t="str">
        <f t="shared" si="17"/>
        <v>Jerry Blevins</v>
      </c>
      <c r="F120" s="417" t="s">
        <v>412</v>
      </c>
      <c r="G120" s="388"/>
      <c r="H120" s="388"/>
      <c r="I120" s="388"/>
      <c r="J120" s="418">
        <v>30565</v>
      </c>
      <c r="K120" s="419" t="s">
        <v>999</v>
      </c>
      <c r="L120" s="386" t="s">
        <v>135</v>
      </c>
      <c r="M120" s="134" t="str">
        <f t="shared" si="18"/>
        <v>1,F2-$742k</v>
      </c>
      <c r="N120" s="388" t="s">
        <v>2970</v>
      </c>
      <c r="O120" s="421" t="s">
        <v>2994</v>
      </c>
      <c r="P120" s="206" t="str">
        <f t="shared" si="19"/>
        <v>Blevins, Jerry (1,F2-$742k)</v>
      </c>
      <c r="Q120" s="166">
        <f t="shared" si="23"/>
        <v>371000</v>
      </c>
      <c r="R120" s="166">
        <f t="shared" si="24"/>
        <v>371000</v>
      </c>
      <c r="S120" s="261" t="str">
        <f t="shared" si="25"/>
        <v/>
      </c>
      <c r="T120" s="261" t="str">
        <f t="shared" si="26"/>
        <v/>
      </c>
      <c r="U120" s="389" t="s">
        <v>3009</v>
      </c>
      <c r="V120" s="387">
        <v>371000</v>
      </c>
      <c r="W120" s="389" t="s">
        <v>3110</v>
      </c>
      <c r="X120" s="387">
        <v>371000</v>
      </c>
      <c r="Y120" s="389" t="s">
        <v>334</v>
      </c>
      <c r="Z120" s="212"/>
      <c r="AA120" s="134"/>
      <c r="AB120" s="271"/>
      <c r="AC120" s="134"/>
      <c r="AD120" s="134"/>
      <c r="AE120" s="134"/>
    </row>
    <row r="121" spans="1:32" ht="14.25" customHeight="1" x14ac:dyDescent="0.2">
      <c r="A121" s="134" t="s">
        <v>808</v>
      </c>
      <c r="B121" s="214" t="str">
        <f t="shared" si="14"/>
        <v>Bogaerts</v>
      </c>
      <c r="C121" s="219" t="str">
        <f t="shared" si="15"/>
        <v>Xander</v>
      </c>
      <c r="D121" s="134" t="str">
        <f t="shared" si="16"/>
        <v>X. Bogaerts</v>
      </c>
      <c r="E121" s="206" t="str">
        <f t="shared" si="17"/>
        <v>Xander Bogaerts</v>
      </c>
      <c r="F121" s="135" t="s">
        <v>1002</v>
      </c>
      <c r="G121" s="135"/>
      <c r="H121" s="135"/>
      <c r="I121" s="135"/>
      <c r="J121" s="193">
        <v>33878</v>
      </c>
      <c r="K121" s="147" t="s">
        <v>1006</v>
      </c>
      <c r="L121" s="135" t="s">
        <v>7</v>
      </c>
      <c r="M121" s="134" t="str">
        <f t="shared" si="18"/>
        <v>Y3</v>
      </c>
      <c r="N121" s="147" t="str">
        <f>Cobb!$AE$2</f>
        <v>Chicago</v>
      </c>
      <c r="O121" s="169" t="s">
        <v>830</v>
      </c>
      <c r="P121" s="206" t="str">
        <f t="shared" si="19"/>
        <v>Bogaerts, Xander (Y3)</v>
      </c>
      <c r="Q121" s="166">
        <f t="shared" si="23"/>
        <v>400000</v>
      </c>
      <c r="R121" s="166" t="str">
        <f t="shared" si="24"/>
        <v/>
      </c>
      <c r="S121" s="261" t="str">
        <f t="shared" si="25"/>
        <v/>
      </c>
      <c r="T121" s="261" t="str">
        <f t="shared" si="26"/>
        <v/>
      </c>
      <c r="U121" s="259" t="s">
        <v>375</v>
      </c>
      <c r="V121" s="207">
        <v>400000</v>
      </c>
      <c r="W121" s="134" t="s">
        <v>645</v>
      </c>
      <c r="X121" s="212"/>
      <c r="Y121" s="134" t="s">
        <v>973</v>
      </c>
      <c r="Z121" s="206"/>
      <c r="AA121" s="134" t="s">
        <v>974</v>
      </c>
      <c r="AB121" s="271"/>
      <c r="AC121" s="134"/>
      <c r="AD121" s="134"/>
      <c r="AE121" s="134"/>
    </row>
    <row r="122" spans="1:32" ht="14.25" customHeight="1" x14ac:dyDescent="0.2">
      <c r="A122" s="146" t="s">
        <v>943</v>
      </c>
      <c r="B122" s="214" t="str">
        <f t="shared" si="14"/>
        <v>Bonifacio</v>
      </c>
      <c r="C122" s="219" t="str">
        <f t="shared" si="15"/>
        <v>Jorge</v>
      </c>
      <c r="D122" s="134" t="str">
        <f t="shared" si="16"/>
        <v>J. Bonifacio</v>
      </c>
      <c r="E122" s="206" t="str">
        <f t="shared" si="17"/>
        <v>Jorge Bonifacio</v>
      </c>
      <c r="F122" s="135" t="s">
        <v>1002</v>
      </c>
      <c r="G122" s="135"/>
      <c r="H122" s="135"/>
      <c r="I122" s="135"/>
      <c r="J122" s="193">
        <v>34124</v>
      </c>
      <c r="K122" s="147" t="s">
        <v>1007</v>
      </c>
      <c r="L122" s="135" t="s">
        <v>519</v>
      </c>
      <c r="M122" s="134" t="str">
        <f t="shared" si="18"/>
        <v>min</v>
      </c>
      <c r="N122" s="147" t="str">
        <f>Aaron!$A$2</f>
        <v>Middlesex</v>
      </c>
      <c r="O122" s="135" t="s">
        <v>874</v>
      </c>
      <c r="P122" s="206" t="str">
        <f t="shared" si="19"/>
        <v>Bonifacio, Jorge (min)</v>
      </c>
      <c r="Q122" s="166" t="str">
        <f t="shared" si="23"/>
        <v/>
      </c>
      <c r="R122" s="166" t="str">
        <f t="shared" si="24"/>
        <v/>
      </c>
      <c r="S122" s="261" t="str">
        <f t="shared" si="25"/>
        <v/>
      </c>
      <c r="T122" s="261" t="str">
        <f t="shared" si="26"/>
        <v/>
      </c>
      <c r="U122" s="147" t="s">
        <v>658</v>
      </c>
      <c r="V122" s="167"/>
      <c r="W122" s="134"/>
      <c r="X122" s="212"/>
      <c r="Y122" s="134"/>
      <c r="Z122" s="212"/>
      <c r="AA122" s="134"/>
      <c r="AB122" s="271"/>
      <c r="AC122" s="134"/>
      <c r="AD122" s="134"/>
      <c r="AE122" s="584"/>
    </row>
    <row r="123" spans="1:32" ht="14.25" customHeight="1" x14ac:dyDescent="0.2">
      <c r="A123" s="134" t="s">
        <v>3709</v>
      </c>
      <c r="B123" s="214" t="str">
        <f t="shared" si="14"/>
        <v>Boshers</v>
      </c>
      <c r="C123" s="219" t="str">
        <f t="shared" si="15"/>
        <v>Buddy</v>
      </c>
      <c r="D123" s="134" t="str">
        <f t="shared" si="16"/>
        <v>B. Boshers</v>
      </c>
      <c r="E123" s="206" t="str">
        <f t="shared" si="17"/>
        <v>Buddy Boshers</v>
      </c>
      <c r="F123" s="206" t="s">
        <v>412</v>
      </c>
      <c r="G123" s="134">
        <f>G122+1</f>
        <v>1</v>
      </c>
      <c r="H123" s="134">
        <v>5</v>
      </c>
      <c r="I123" s="134">
        <v>21</v>
      </c>
      <c r="J123" s="535">
        <v>32272</v>
      </c>
      <c r="K123" s="134" t="s">
        <v>999</v>
      </c>
      <c r="L123" s="135" t="s">
        <v>135</v>
      </c>
      <c r="M123" s="134" t="str">
        <f t="shared" si="18"/>
        <v>Y1</v>
      </c>
      <c r="N123" s="134" t="s">
        <v>456</v>
      </c>
      <c r="O123" s="135" t="s">
        <v>3485</v>
      </c>
      <c r="P123" s="206" t="str">
        <f t="shared" si="19"/>
        <v>Boshers, Buddy (Y1)</v>
      </c>
      <c r="Q123" s="166">
        <f t="shared" si="23"/>
        <v>200000</v>
      </c>
      <c r="R123" s="166">
        <f t="shared" si="24"/>
        <v>300000</v>
      </c>
      <c r="S123" s="261">
        <f t="shared" si="25"/>
        <v>400000</v>
      </c>
      <c r="T123" s="261" t="str">
        <f t="shared" si="26"/>
        <v/>
      </c>
      <c r="U123" s="134" t="s">
        <v>520</v>
      </c>
      <c r="V123" s="167">
        <v>200000</v>
      </c>
      <c r="W123" s="134" t="s">
        <v>521</v>
      </c>
      <c r="X123" s="212">
        <v>300000</v>
      </c>
      <c r="Y123" s="134" t="s">
        <v>375</v>
      </c>
      <c r="Z123" s="212">
        <v>400000</v>
      </c>
      <c r="AA123" s="134" t="s">
        <v>645</v>
      </c>
      <c r="AB123" s="134"/>
      <c r="AC123" s="134"/>
      <c r="AD123" s="134"/>
      <c r="AE123" s="134"/>
    </row>
    <row r="124" spans="1:32" ht="14.25" customHeight="1" x14ac:dyDescent="0.2">
      <c r="A124" s="584" t="s">
        <v>1919</v>
      </c>
      <c r="B124" s="214" t="str">
        <f t="shared" si="14"/>
        <v>Bour</v>
      </c>
      <c r="C124" s="219" t="str">
        <f t="shared" si="15"/>
        <v>Justin*</v>
      </c>
      <c r="D124" s="134" t="str">
        <f t="shared" si="16"/>
        <v>J. Bour</v>
      </c>
      <c r="E124" s="206" t="str">
        <f t="shared" si="17"/>
        <v>Justin* Bour</v>
      </c>
      <c r="F124" s="246" t="s">
        <v>412</v>
      </c>
      <c r="G124" s="584">
        <v>43</v>
      </c>
      <c r="H124" s="584">
        <v>2</v>
      </c>
      <c r="I124" s="584">
        <v>19</v>
      </c>
      <c r="J124" s="336">
        <v>32291</v>
      </c>
      <c r="K124" s="195" t="s">
        <v>1001</v>
      </c>
      <c r="L124" s="135" t="s">
        <v>7</v>
      </c>
      <c r="M124" s="134" t="str">
        <f t="shared" si="18"/>
        <v>Y2</v>
      </c>
      <c r="N124" s="584" t="s">
        <v>437</v>
      </c>
      <c r="O124" s="169" t="s">
        <v>1968</v>
      </c>
      <c r="P124" s="206" t="str">
        <f t="shared" si="19"/>
        <v>Bour, Justin* (Y2)</v>
      </c>
      <c r="Q124" s="166">
        <f t="shared" si="23"/>
        <v>300000</v>
      </c>
      <c r="R124" s="166">
        <f t="shared" si="24"/>
        <v>400000</v>
      </c>
      <c r="S124" s="261" t="str">
        <f t="shared" si="25"/>
        <v/>
      </c>
      <c r="T124" s="261" t="str">
        <f t="shared" si="26"/>
        <v/>
      </c>
      <c r="U124" s="147" t="s">
        <v>521</v>
      </c>
      <c r="V124" s="167">
        <v>300000</v>
      </c>
      <c r="W124" s="134" t="s">
        <v>375</v>
      </c>
      <c r="X124" s="212">
        <v>400000</v>
      </c>
      <c r="Y124" s="134" t="s">
        <v>645</v>
      </c>
      <c r="Z124" s="212"/>
      <c r="AA124" s="134" t="s">
        <v>973</v>
      </c>
      <c r="AB124" s="271"/>
      <c r="AC124" s="134"/>
      <c r="AD124" s="584"/>
      <c r="AE124" s="134"/>
    </row>
    <row r="125" spans="1:32" ht="14.25" customHeight="1" x14ac:dyDescent="0.25">
      <c r="A125" s="148" t="s">
        <v>340</v>
      </c>
      <c r="B125" s="214" t="str">
        <f t="shared" si="14"/>
        <v>Bourjos</v>
      </c>
      <c r="C125" s="219" t="str">
        <f t="shared" si="15"/>
        <v>Peter</v>
      </c>
      <c r="D125" s="134" t="str">
        <f t="shared" si="16"/>
        <v>P. Bourjos</v>
      </c>
      <c r="E125" s="206" t="str">
        <f t="shared" si="17"/>
        <v>Peter Bourjos</v>
      </c>
      <c r="F125" s="382" t="s">
        <v>1002</v>
      </c>
      <c r="G125" s="135"/>
      <c r="H125" s="135"/>
      <c r="I125" s="135"/>
      <c r="J125" s="383">
        <v>31867</v>
      </c>
      <c r="K125" s="384" t="s">
        <v>1004</v>
      </c>
      <c r="L125" s="135" t="s">
        <v>7</v>
      </c>
      <c r="M125" s="134" t="str">
        <f t="shared" si="18"/>
        <v>1,F1-$410k</v>
      </c>
      <c r="N125" s="388" t="s">
        <v>2974</v>
      </c>
      <c r="O125" s="421" t="s">
        <v>2994</v>
      </c>
      <c r="P125" s="206" t="str">
        <f t="shared" si="19"/>
        <v>Bourjos, Peter (1,F1-$410k)</v>
      </c>
      <c r="Q125" s="166">
        <f t="shared" si="23"/>
        <v>410000</v>
      </c>
      <c r="R125" s="166" t="str">
        <f t="shared" si="24"/>
        <v/>
      </c>
      <c r="S125" s="261" t="str">
        <f t="shared" si="25"/>
        <v/>
      </c>
      <c r="T125" s="261" t="str">
        <f t="shared" si="26"/>
        <v/>
      </c>
      <c r="U125" s="389" t="s">
        <v>3012</v>
      </c>
      <c r="V125" s="387">
        <v>410000</v>
      </c>
      <c r="W125" s="389" t="s">
        <v>334</v>
      </c>
      <c r="X125" s="230"/>
      <c r="Y125" s="584"/>
      <c r="Z125" s="212"/>
      <c r="AA125" s="134"/>
      <c r="AB125" s="271"/>
      <c r="AC125" s="134"/>
      <c r="AD125" s="134"/>
      <c r="AE125" s="134"/>
    </row>
    <row r="126" spans="1:32" ht="14.25" customHeight="1" x14ac:dyDescent="0.2">
      <c r="A126" s="148" t="s">
        <v>510</v>
      </c>
      <c r="B126" s="214" t="str">
        <f t="shared" si="14"/>
        <v>Bourn</v>
      </c>
      <c r="C126" s="219" t="str">
        <f t="shared" si="15"/>
        <v>Michael</v>
      </c>
      <c r="D126" s="134" t="str">
        <f t="shared" si="16"/>
        <v>M. Bourn</v>
      </c>
      <c r="E126" s="206" t="str">
        <f t="shared" si="17"/>
        <v>Michael Bourn</v>
      </c>
      <c r="F126" s="135" t="s">
        <v>412</v>
      </c>
      <c r="G126" s="135"/>
      <c r="H126" s="135"/>
      <c r="I126" s="135"/>
      <c r="J126" s="193">
        <v>30312</v>
      </c>
      <c r="K126" s="147" t="s">
        <v>1004</v>
      </c>
      <c r="L126" s="135" t="s">
        <v>7</v>
      </c>
      <c r="M126" s="134" t="str">
        <f t="shared" si="18"/>
        <v>2,F2-$650k</v>
      </c>
      <c r="N126" s="148" t="s">
        <v>1671</v>
      </c>
      <c r="O126" s="320" t="s">
        <v>1686</v>
      </c>
      <c r="P126" s="206" t="str">
        <f t="shared" si="19"/>
        <v>Bourn, Michael (2,F2-$650k)</v>
      </c>
      <c r="Q126" s="166">
        <f t="shared" si="23"/>
        <v>325000</v>
      </c>
      <c r="R126" s="166" t="str">
        <f t="shared" si="24"/>
        <v/>
      </c>
      <c r="S126" s="261" t="str">
        <f t="shared" si="25"/>
        <v/>
      </c>
      <c r="T126" s="261" t="str">
        <f t="shared" si="26"/>
        <v/>
      </c>
      <c r="U126" s="148" t="s">
        <v>1785</v>
      </c>
      <c r="V126" s="361">
        <v>325000</v>
      </c>
      <c r="W126" s="134" t="s">
        <v>334</v>
      </c>
      <c r="X126" s="365"/>
      <c r="Y126" s="134"/>
      <c r="Z126" s="271"/>
      <c r="AA126" s="134"/>
      <c r="AB126" s="271"/>
      <c r="AC126" s="134"/>
      <c r="AD126" s="134"/>
      <c r="AE126" s="134"/>
    </row>
    <row r="127" spans="1:32" ht="14.25" customHeight="1" x14ac:dyDescent="0.2">
      <c r="A127" s="134" t="s">
        <v>3657</v>
      </c>
      <c r="B127" s="214" t="str">
        <f t="shared" si="14"/>
        <v>Bowman</v>
      </c>
      <c r="C127" s="219" t="str">
        <f t="shared" si="15"/>
        <v>Matthew</v>
      </c>
      <c r="D127" s="134" t="str">
        <f t="shared" si="16"/>
        <v>M. Bowman</v>
      </c>
      <c r="E127" s="206" t="str">
        <f t="shared" si="17"/>
        <v>Matthew Bowman</v>
      </c>
      <c r="F127" s="206" t="s">
        <v>1002</v>
      </c>
      <c r="G127" s="134">
        <f>G126+1</f>
        <v>1</v>
      </c>
      <c r="H127" s="134">
        <v>2</v>
      </c>
      <c r="I127" s="134">
        <v>9</v>
      </c>
      <c r="J127" s="535">
        <v>33389</v>
      </c>
      <c r="K127" s="134" t="s">
        <v>999</v>
      </c>
      <c r="L127" s="135" t="s">
        <v>135</v>
      </c>
      <c r="M127" s="134" t="str">
        <f t="shared" si="18"/>
        <v>Y1</v>
      </c>
      <c r="N127" s="134" t="s">
        <v>403</v>
      </c>
      <c r="O127" s="135" t="s">
        <v>3485</v>
      </c>
      <c r="P127" s="206" t="str">
        <f t="shared" si="19"/>
        <v>Bowman, Matthew (Y1)</v>
      </c>
      <c r="Q127" s="166">
        <f t="shared" si="23"/>
        <v>200000</v>
      </c>
      <c r="R127" s="166">
        <f t="shared" si="24"/>
        <v>300000</v>
      </c>
      <c r="S127" s="261">
        <f t="shared" si="25"/>
        <v>400000</v>
      </c>
      <c r="T127" s="261" t="str">
        <f t="shared" si="26"/>
        <v/>
      </c>
      <c r="U127" s="134" t="s">
        <v>520</v>
      </c>
      <c r="V127" s="167">
        <v>200000</v>
      </c>
      <c r="W127" s="134" t="s">
        <v>521</v>
      </c>
      <c r="X127" s="212">
        <v>300000</v>
      </c>
      <c r="Y127" s="134" t="s">
        <v>375</v>
      </c>
      <c r="Z127" s="212">
        <v>400000</v>
      </c>
      <c r="AA127" s="134" t="s">
        <v>645</v>
      </c>
      <c r="AB127" s="134"/>
      <c r="AC127" s="134"/>
      <c r="AD127" s="134"/>
      <c r="AE127" s="134"/>
    </row>
    <row r="128" spans="1:32" ht="14.25" customHeight="1" x14ac:dyDescent="0.2">
      <c r="A128" s="584" t="s">
        <v>1920</v>
      </c>
      <c r="B128" s="214" t="str">
        <f t="shared" si="14"/>
        <v>Boyd</v>
      </c>
      <c r="C128" s="219" t="str">
        <f t="shared" si="15"/>
        <v>Matt*</v>
      </c>
      <c r="D128" s="134" t="str">
        <f t="shared" si="16"/>
        <v>M. Boyd</v>
      </c>
      <c r="E128" s="206" t="str">
        <f t="shared" si="17"/>
        <v>Matt* Boyd</v>
      </c>
      <c r="F128" s="246" t="s">
        <v>412</v>
      </c>
      <c r="G128" s="584">
        <v>46</v>
      </c>
      <c r="H128" s="584">
        <v>2</v>
      </c>
      <c r="I128" s="584">
        <v>22</v>
      </c>
      <c r="J128" s="336">
        <v>33271</v>
      </c>
      <c r="K128" s="195" t="s">
        <v>747</v>
      </c>
      <c r="L128" s="135" t="s">
        <v>135</v>
      </c>
      <c r="M128" s="134" t="str">
        <f t="shared" si="18"/>
        <v>Y2</v>
      </c>
      <c r="N128" s="147" t="str">
        <f>Mays!$AE$2</f>
        <v>West Oakland</v>
      </c>
      <c r="O128" s="169" t="s">
        <v>1968</v>
      </c>
      <c r="P128" s="206" t="str">
        <f t="shared" si="19"/>
        <v>Boyd, Matt* (Y2)</v>
      </c>
      <c r="Q128" s="166">
        <f t="shared" si="23"/>
        <v>300000</v>
      </c>
      <c r="R128" s="166">
        <f t="shared" si="24"/>
        <v>400000</v>
      </c>
      <c r="S128" s="261" t="str">
        <f t="shared" si="25"/>
        <v/>
      </c>
      <c r="T128" s="261" t="str">
        <f t="shared" si="26"/>
        <v/>
      </c>
      <c r="U128" s="147" t="s">
        <v>521</v>
      </c>
      <c r="V128" s="167">
        <v>300000</v>
      </c>
      <c r="W128" s="134" t="s">
        <v>375</v>
      </c>
      <c r="X128" s="212">
        <v>400000</v>
      </c>
      <c r="Y128" s="134" t="s">
        <v>645</v>
      </c>
      <c r="Z128" s="212"/>
      <c r="AA128" s="134" t="s">
        <v>973</v>
      </c>
      <c r="AB128" s="271"/>
      <c r="AC128" s="134"/>
      <c r="AD128" s="134"/>
      <c r="AE128" s="134"/>
    </row>
    <row r="129" spans="1:31" ht="14.25" customHeight="1" x14ac:dyDescent="0.25">
      <c r="A129" s="148" t="s">
        <v>1844</v>
      </c>
      <c r="B129" s="214" t="str">
        <f t="shared" si="14"/>
        <v>Boyer</v>
      </c>
      <c r="C129" s="219" t="str">
        <f t="shared" si="15"/>
        <v>Blaine</v>
      </c>
      <c r="D129" s="134" t="str">
        <f t="shared" si="16"/>
        <v>B. Boyer</v>
      </c>
      <c r="E129" s="206" t="str">
        <f t="shared" si="17"/>
        <v>Blaine Boyer</v>
      </c>
      <c r="F129" s="382" t="s">
        <v>1002</v>
      </c>
      <c r="G129" s="134"/>
      <c r="H129" s="134"/>
      <c r="I129" s="134"/>
      <c r="J129" s="383">
        <v>29778</v>
      </c>
      <c r="K129" s="412" t="s">
        <v>999</v>
      </c>
      <c r="L129" s="135" t="s">
        <v>135</v>
      </c>
      <c r="M129" s="134" t="str">
        <f t="shared" si="18"/>
        <v>1,F1-$210k</v>
      </c>
      <c r="N129" s="388" t="s">
        <v>2967</v>
      </c>
      <c r="O129" s="421" t="s">
        <v>2994</v>
      </c>
      <c r="P129" s="206" t="str">
        <f t="shared" si="19"/>
        <v>Boyer, Blaine (1,F1-$210k)</v>
      </c>
      <c r="Q129" s="166">
        <f t="shared" si="23"/>
        <v>210000</v>
      </c>
      <c r="R129" s="166" t="str">
        <f t="shared" si="24"/>
        <v/>
      </c>
      <c r="S129" s="261" t="str">
        <f t="shared" si="25"/>
        <v/>
      </c>
      <c r="T129" s="261" t="str">
        <f t="shared" si="26"/>
        <v/>
      </c>
      <c r="U129" s="389" t="s">
        <v>2995</v>
      </c>
      <c r="V129" s="387">
        <v>210000</v>
      </c>
      <c r="W129" s="416" t="s">
        <v>334</v>
      </c>
      <c r="X129" s="230"/>
      <c r="Y129" s="584"/>
      <c r="Z129" s="212"/>
      <c r="AA129" s="134"/>
      <c r="AB129" s="271"/>
      <c r="AC129" s="134"/>
      <c r="AD129" s="134"/>
      <c r="AE129" s="134"/>
    </row>
    <row r="130" spans="1:31" ht="14.25" customHeight="1" x14ac:dyDescent="0.25">
      <c r="A130" s="422" t="s">
        <v>887</v>
      </c>
      <c r="B130" s="214" t="str">
        <f t="shared" si="14"/>
        <v>Brach</v>
      </c>
      <c r="C130" s="219" t="str">
        <f t="shared" si="15"/>
        <v>Brad</v>
      </c>
      <c r="D130" s="134" t="str">
        <f t="shared" si="16"/>
        <v>B. Brach</v>
      </c>
      <c r="E130" s="206" t="str">
        <f t="shared" si="17"/>
        <v>Brad Brach</v>
      </c>
      <c r="F130" s="382" t="s">
        <v>1002</v>
      </c>
      <c r="G130" s="135"/>
      <c r="H130" s="135"/>
      <c r="I130" s="135"/>
      <c r="J130" s="383">
        <v>31514</v>
      </c>
      <c r="K130" s="384" t="s">
        <v>999</v>
      </c>
      <c r="L130" s="135" t="s">
        <v>135</v>
      </c>
      <c r="M130" s="134" t="str">
        <f t="shared" si="18"/>
        <v>1,F2-$5M</v>
      </c>
      <c r="N130" s="388" t="s">
        <v>1671</v>
      </c>
      <c r="O130" s="421" t="s">
        <v>2994</v>
      </c>
      <c r="P130" s="206" t="str">
        <f t="shared" si="19"/>
        <v>Brach, Brad (1,F2-$5M)</v>
      </c>
      <c r="Q130" s="166">
        <f t="shared" si="23"/>
        <v>2500000</v>
      </c>
      <c r="R130" s="166">
        <f t="shared" si="24"/>
        <v>2500000</v>
      </c>
      <c r="S130" s="261" t="str">
        <f t="shared" si="25"/>
        <v/>
      </c>
      <c r="T130" s="261" t="str">
        <f t="shared" si="26"/>
        <v/>
      </c>
      <c r="U130" s="389" t="s">
        <v>1675</v>
      </c>
      <c r="V130" s="387">
        <v>2500000</v>
      </c>
      <c r="W130" s="389" t="s">
        <v>1782</v>
      </c>
      <c r="X130" s="387">
        <v>2500000</v>
      </c>
      <c r="Y130" s="389" t="s">
        <v>334</v>
      </c>
      <c r="Z130" s="212"/>
      <c r="AA130" s="134"/>
      <c r="AB130" s="271"/>
      <c r="AC130" s="134"/>
      <c r="AD130" s="134"/>
      <c r="AE130" s="134"/>
    </row>
    <row r="131" spans="1:31" ht="14.25" customHeight="1" x14ac:dyDescent="0.2">
      <c r="A131" s="134" t="s">
        <v>809</v>
      </c>
      <c r="B131" s="214" t="str">
        <f t="shared" ref="B131:B194" si="27">LEFT(A131,FIND(", ",A131,1)-1)</f>
        <v>Bradley</v>
      </c>
      <c r="C131" s="219" t="str">
        <f t="shared" ref="C131:C194" si="28">RIGHT(A131,LEN(A131)-FIND(", ",A131,1)-1)</f>
        <v>Archie </v>
      </c>
      <c r="D131" s="134" t="str">
        <f t="shared" ref="D131:D194" si="29">CONCATENATE(MID(C131,1,1),". ",B131)</f>
        <v>A. Bradley</v>
      </c>
      <c r="E131" s="206" t="str">
        <f t="shared" ref="E131:E194" si="30">CONCATENATE(C131," ",B131)</f>
        <v>Archie  Bradley</v>
      </c>
      <c r="F131" s="135" t="s">
        <v>1002</v>
      </c>
      <c r="G131" s="135"/>
      <c r="H131" s="135"/>
      <c r="I131" s="135"/>
      <c r="J131" s="193">
        <v>33826</v>
      </c>
      <c r="K131" s="147" t="s">
        <v>747</v>
      </c>
      <c r="L131" s="135" t="s">
        <v>135</v>
      </c>
      <c r="M131" s="134" t="str">
        <f t="shared" ref="M131:M194" si="31">$U131</f>
        <v>Y2</v>
      </c>
      <c r="N131" s="147" t="str">
        <f>Aaron!$A$2</f>
        <v>Middlesex</v>
      </c>
      <c r="O131" s="169" t="s">
        <v>830</v>
      </c>
      <c r="P131" s="206" t="str">
        <f t="shared" ref="P131:P194" si="32">CONCATENATE(A131," (",M131,")")</f>
        <v>Bradley, Archie  (Y2)</v>
      </c>
      <c r="Q131" s="166">
        <f t="shared" si="23"/>
        <v>300000</v>
      </c>
      <c r="R131" s="166">
        <f t="shared" si="24"/>
        <v>400000</v>
      </c>
      <c r="S131" s="261" t="str">
        <f t="shared" si="25"/>
        <v/>
      </c>
      <c r="T131" s="261" t="str">
        <f t="shared" si="26"/>
        <v/>
      </c>
      <c r="U131" s="147" t="s">
        <v>521</v>
      </c>
      <c r="V131" s="230">
        <v>300000</v>
      </c>
      <c r="W131" s="134" t="s">
        <v>375</v>
      </c>
      <c r="X131" s="364">
        <v>400000</v>
      </c>
      <c r="Y131" s="134" t="s">
        <v>645</v>
      </c>
      <c r="Z131" s="212"/>
      <c r="AA131" s="134" t="s">
        <v>973</v>
      </c>
      <c r="AB131" s="271"/>
      <c r="AC131" s="134"/>
      <c r="AD131" s="584"/>
      <c r="AE131" s="134"/>
    </row>
    <row r="132" spans="1:31" ht="14.25" customHeight="1" x14ac:dyDescent="0.2">
      <c r="A132" s="134" t="s">
        <v>1978</v>
      </c>
      <c r="B132" s="214" t="str">
        <f t="shared" si="27"/>
        <v>Bradley</v>
      </c>
      <c r="C132" s="219" t="str">
        <f t="shared" si="28"/>
        <v>Bobby</v>
      </c>
      <c r="D132" s="134" t="str">
        <f t="shared" si="29"/>
        <v>B. Bradley</v>
      </c>
      <c r="E132" s="206" t="str">
        <f t="shared" si="30"/>
        <v>Bobby Bradley</v>
      </c>
      <c r="F132" s="246"/>
      <c r="G132" s="584">
        <v>47</v>
      </c>
      <c r="H132" s="584">
        <v>2</v>
      </c>
      <c r="I132" s="584">
        <v>23</v>
      </c>
      <c r="J132" s="336">
        <v>35214</v>
      </c>
      <c r="K132" s="195"/>
      <c r="L132" s="135" t="s">
        <v>519</v>
      </c>
      <c r="M132" s="134" t="str">
        <f t="shared" si="31"/>
        <v>min</v>
      </c>
      <c r="N132" s="147" t="str">
        <f>Ruth!$A$2</f>
        <v>Plum Island</v>
      </c>
      <c r="O132" s="169" t="s">
        <v>1968</v>
      </c>
      <c r="P132" s="206" t="str">
        <f t="shared" si="32"/>
        <v>Bradley, Bobby (min)</v>
      </c>
      <c r="Q132" s="166" t="str">
        <f t="shared" si="23"/>
        <v/>
      </c>
      <c r="R132" s="166" t="str">
        <f t="shared" si="24"/>
        <v/>
      </c>
      <c r="S132" s="261" t="str">
        <f t="shared" si="25"/>
        <v/>
      </c>
      <c r="T132" s="261" t="str">
        <f t="shared" si="26"/>
        <v/>
      </c>
      <c r="U132" s="147" t="s">
        <v>658</v>
      </c>
      <c r="V132" s="167"/>
      <c r="W132" s="134"/>
      <c r="X132" s="212"/>
      <c r="Y132" s="134"/>
      <c r="Z132" s="212"/>
      <c r="AA132" s="134"/>
      <c r="AB132" s="271"/>
      <c r="AC132" s="134"/>
      <c r="AD132" s="134"/>
      <c r="AE132" s="134"/>
    </row>
    <row r="133" spans="1:31" ht="14.25" customHeight="1" x14ac:dyDescent="0.2">
      <c r="A133" s="134" t="s">
        <v>107</v>
      </c>
      <c r="B133" s="214" t="str">
        <f t="shared" si="27"/>
        <v>Bradley</v>
      </c>
      <c r="C133" s="219" t="str">
        <f t="shared" si="28"/>
        <v>Jackie</v>
      </c>
      <c r="D133" s="134" t="str">
        <f t="shared" si="29"/>
        <v>J. Bradley</v>
      </c>
      <c r="E133" s="206" t="str">
        <f t="shared" si="30"/>
        <v>Jackie Bradley</v>
      </c>
      <c r="F133" s="135" t="s">
        <v>412</v>
      </c>
      <c r="G133" s="135"/>
      <c r="H133" s="135"/>
      <c r="I133" s="135"/>
      <c r="J133" s="193">
        <v>32982</v>
      </c>
      <c r="K133" s="147" t="s">
        <v>1004</v>
      </c>
      <c r="L133" s="135" t="s">
        <v>7</v>
      </c>
      <c r="M133" s="134" t="str">
        <f t="shared" si="31"/>
        <v>1,L5-14M</v>
      </c>
      <c r="N133" s="147" t="str">
        <f>Cobb!$S$2</f>
        <v>Waikiki</v>
      </c>
      <c r="O133" s="169" t="s">
        <v>469</v>
      </c>
      <c r="P133" s="206" t="str">
        <f t="shared" si="32"/>
        <v>Bradley, Jackie (1,L5-14M)</v>
      </c>
      <c r="Q133" s="166">
        <f t="shared" si="23"/>
        <v>2800000</v>
      </c>
      <c r="R133" s="166">
        <f>IF(ISBLANK($V133),"",$V133)</f>
        <v>2800000</v>
      </c>
      <c r="S133" s="261">
        <f>IF(ISBLANK($X133),"",$X133)</f>
        <v>2800000</v>
      </c>
      <c r="T133" s="261">
        <f>IF(ISBLANK($Z133),"",$Z133)</f>
        <v>2800000</v>
      </c>
      <c r="U133" s="147" t="s">
        <v>1622</v>
      </c>
      <c r="V133" s="167">
        <v>2800000</v>
      </c>
      <c r="W133" s="134" t="s">
        <v>647</v>
      </c>
      <c r="X133" s="212">
        <v>2800000</v>
      </c>
      <c r="Y133" s="134" t="s">
        <v>317</v>
      </c>
      <c r="Z133" s="212">
        <v>2800000</v>
      </c>
      <c r="AA133" s="134" t="s">
        <v>316</v>
      </c>
      <c r="AB133" s="271">
        <v>2800000</v>
      </c>
      <c r="AC133" s="134" t="s">
        <v>605</v>
      </c>
      <c r="AD133" s="134">
        <v>2800000</v>
      </c>
      <c r="AE133" s="134"/>
    </row>
    <row r="134" spans="1:31" ht="14.25" customHeight="1" x14ac:dyDescent="0.25">
      <c r="A134" s="147" t="s">
        <v>338</v>
      </c>
      <c r="B134" s="214" t="str">
        <f t="shared" si="27"/>
        <v>Brantley</v>
      </c>
      <c r="C134" s="219" t="str">
        <f t="shared" si="28"/>
        <v>Michael</v>
      </c>
      <c r="D134" s="134" t="str">
        <f t="shared" si="29"/>
        <v>M. Brantley</v>
      </c>
      <c r="E134" s="206" t="str">
        <f t="shared" si="30"/>
        <v>Michael Brantley</v>
      </c>
      <c r="F134" s="382" t="s">
        <v>412</v>
      </c>
      <c r="G134" s="135"/>
      <c r="H134" s="135"/>
      <c r="I134" s="135"/>
      <c r="J134" s="383">
        <v>31912</v>
      </c>
      <c r="K134" s="384" t="s">
        <v>1008</v>
      </c>
      <c r="L134" s="135" t="s">
        <v>7</v>
      </c>
      <c r="M134" s="134" t="str">
        <f t="shared" si="31"/>
        <v>1,F4-$8.45M</v>
      </c>
      <c r="N134" s="388" t="s">
        <v>2979</v>
      </c>
      <c r="O134" s="421" t="s">
        <v>2994</v>
      </c>
      <c r="P134" s="206" t="str">
        <f t="shared" si="32"/>
        <v>Brantley, Michael (1,F4-$8.45M)</v>
      </c>
      <c r="Q134" s="166">
        <f t="shared" si="23"/>
        <v>2112600</v>
      </c>
      <c r="R134" s="166">
        <f t="shared" ref="R134:R170" si="33">IF(ISBLANK($X134),"",$X134)</f>
        <v>2112600</v>
      </c>
      <c r="S134" s="261">
        <f t="shared" ref="S134:S170" si="34">IF(ISBLANK($Z134),"",$Z134)</f>
        <v>2112600</v>
      </c>
      <c r="T134" s="261">
        <f t="shared" ref="T134:T170" si="35">IF(ISBLANK($AB134),"",$AB134)</f>
        <v>2112600</v>
      </c>
      <c r="U134" s="389" t="s">
        <v>3070</v>
      </c>
      <c r="V134" s="387">
        <v>2112600</v>
      </c>
      <c r="W134" s="389" t="s">
        <v>3183</v>
      </c>
      <c r="X134" s="387">
        <v>2112600</v>
      </c>
      <c r="Y134" s="389" t="s">
        <v>3202</v>
      </c>
      <c r="Z134" s="387">
        <v>2112600</v>
      </c>
      <c r="AA134" s="389" t="s">
        <v>3206</v>
      </c>
      <c r="AB134" s="387">
        <v>2112600</v>
      </c>
      <c r="AC134" s="134" t="s">
        <v>334</v>
      </c>
      <c r="AD134" s="134"/>
      <c r="AE134" s="134"/>
    </row>
    <row r="135" spans="1:31" ht="14.25" customHeight="1" x14ac:dyDescent="0.2">
      <c r="A135" s="134" t="s">
        <v>3699</v>
      </c>
      <c r="B135" s="214" t="str">
        <f t="shared" si="27"/>
        <v>Brault</v>
      </c>
      <c r="C135" s="219" t="str">
        <f t="shared" si="28"/>
        <v>Steven</v>
      </c>
      <c r="D135" s="134" t="str">
        <f t="shared" si="29"/>
        <v>S. Brault</v>
      </c>
      <c r="E135" s="206" t="str">
        <f t="shared" si="30"/>
        <v>Steven Brault</v>
      </c>
      <c r="F135" s="206" t="s">
        <v>412</v>
      </c>
      <c r="G135" s="134">
        <f>G134+1</f>
        <v>1</v>
      </c>
      <c r="H135" s="134">
        <v>4</v>
      </c>
      <c r="I135" s="134">
        <v>15</v>
      </c>
      <c r="J135" s="535">
        <v>33723</v>
      </c>
      <c r="K135" s="134" t="s">
        <v>747</v>
      </c>
      <c r="L135" s="135" t="s">
        <v>135</v>
      </c>
      <c r="M135" s="134" t="str">
        <f t="shared" si="31"/>
        <v>Y1</v>
      </c>
      <c r="N135" s="134" t="s">
        <v>657</v>
      </c>
      <c r="O135" s="135" t="s">
        <v>3485</v>
      </c>
      <c r="P135" s="206" t="str">
        <f t="shared" si="32"/>
        <v>Brault, Steven (Y1)</v>
      </c>
      <c r="Q135" s="166">
        <f t="shared" si="23"/>
        <v>200000</v>
      </c>
      <c r="R135" s="166">
        <f t="shared" si="33"/>
        <v>300000</v>
      </c>
      <c r="S135" s="261">
        <f t="shared" si="34"/>
        <v>400000</v>
      </c>
      <c r="T135" s="261" t="str">
        <f t="shared" si="35"/>
        <v/>
      </c>
      <c r="U135" s="134" t="s">
        <v>520</v>
      </c>
      <c r="V135" s="167">
        <v>200000</v>
      </c>
      <c r="W135" s="134" t="s">
        <v>521</v>
      </c>
      <c r="X135" s="212">
        <v>300000</v>
      </c>
      <c r="Y135" s="134" t="s">
        <v>375</v>
      </c>
      <c r="Z135" s="212">
        <v>400000</v>
      </c>
      <c r="AA135" s="134" t="s">
        <v>645</v>
      </c>
      <c r="AB135" s="134"/>
      <c r="AC135" s="134"/>
      <c r="AD135" s="134"/>
      <c r="AE135" s="134"/>
    </row>
    <row r="136" spans="1:31" ht="14.25" customHeight="1" x14ac:dyDescent="0.2">
      <c r="A136" s="148" t="s">
        <v>1861</v>
      </c>
      <c r="B136" s="214" t="str">
        <f t="shared" si="27"/>
        <v>Braun</v>
      </c>
      <c r="C136" s="219" t="str">
        <f t="shared" si="28"/>
        <v>Ryan</v>
      </c>
      <c r="D136" s="134" t="str">
        <f t="shared" si="29"/>
        <v>R. Braun</v>
      </c>
      <c r="E136" s="206" t="str">
        <f t="shared" si="30"/>
        <v>Ryan Braun</v>
      </c>
      <c r="F136" s="135" t="s">
        <v>1002</v>
      </c>
      <c r="G136" s="135"/>
      <c r="H136" s="135"/>
      <c r="I136" s="135"/>
      <c r="J136" s="193">
        <v>30637</v>
      </c>
      <c r="K136" s="147" t="s">
        <v>1008</v>
      </c>
      <c r="L136" s="135" t="s">
        <v>7</v>
      </c>
      <c r="M136" s="134" t="str">
        <f t="shared" si="31"/>
        <v>2,F5-$16.68M</v>
      </c>
      <c r="N136" s="147" t="str">
        <f>Cobb!$G$2</f>
        <v>Alaska</v>
      </c>
      <c r="O136" s="320" t="s">
        <v>1686</v>
      </c>
      <c r="P136" s="206" t="str">
        <f t="shared" si="32"/>
        <v>Braun, Ryan (2,F5-$16.68M)</v>
      </c>
      <c r="Q136" s="166">
        <f t="shared" si="23"/>
        <v>3336000</v>
      </c>
      <c r="R136" s="166">
        <f t="shared" si="33"/>
        <v>3336000</v>
      </c>
      <c r="S136" s="261">
        <f t="shared" si="34"/>
        <v>3336000</v>
      </c>
      <c r="T136" s="261">
        <f t="shared" si="35"/>
        <v>3336000</v>
      </c>
      <c r="U136" s="148" t="s">
        <v>1837</v>
      </c>
      <c r="V136" s="361">
        <v>3336000</v>
      </c>
      <c r="W136" s="148" t="s">
        <v>1726</v>
      </c>
      <c r="X136" s="364">
        <v>3336000</v>
      </c>
      <c r="Y136" s="148" t="s">
        <v>1707</v>
      </c>
      <c r="Z136" s="364">
        <v>3336000</v>
      </c>
      <c r="AA136" s="148" t="s">
        <v>1690</v>
      </c>
      <c r="AB136" s="364">
        <v>3336000</v>
      </c>
      <c r="AC136" s="134" t="s">
        <v>334</v>
      </c>
      <c r="AD136" s="134"/>
      <c r="AE136" s="134"/>
    </row>
    <row r="137" spans="1:31" ht="14.25" customHeight="1" x14ac:dyDescent="0.2">
      <c r="A137" s="134" t="s">
        <v>1979</v>
      </c>
      <c r="B137" s="214" t="str">
        <f t="shared" si="27"/>
        <v>Bregman</v>
      </c>
      <c r="C137" s="219" t="str">
        <f t="shared" si="28"/>
        <v>Alex</v>
      </c>
      <c r="D137" s="134" t="str">
        <f t="shared" si="29"/>
        <v>A. Bregman</v>
      </c>
      <c r="E137" s="206" t="str">
        <f t="shared" si="30"/>
        <v>Alex Bregman</v>
      </c>
      <c r="F137" s="246" t="s">
        <v>1002</v>
      </c>
      <c r="G137" s="584">
        <v>10</v>
      </c>
      <c r="H137" s="584">
        <v>1</v>
      </c>
      <c r="I137" s="584">
        <v>10</v>
      </c>
      <c r="J137" s="336">
        <v>34423</v>
      </c>
      <c r="K137" s="195" t="s">
        <v>1005</v>
      </c>
      <c r="L137" s="135" t="s">
        <v>7</v>
      </c>
      <c r="M137" s="134" t="str">
        <f t="shared" si="31"/>
        <v>Y1</v>
      </c>
      <c r="N137" s="134" t="s">
        <v>406</v>
      </c>
      <c r="O137" s="169" t="s">
        <v>2939</v>
      </c>
      <c r="P137" s="206" t="str">
        <f t="shared" si="32"/>
        <v>Bregman, Alex (Y1)</v>
      </c>
      <c r="Q137" s="166">
        <f t="shared" si="23"/>
        <v>200000</v>
      </c>
      <c r="R137" s="166">
        <f t="shared" si="33"/>
        <v>300000</v>
      </c>
      <c r="S137" s="261">
        <f t="shared" si="34"/>
        <v>400000</v>
      </c>
      <c r="T137" s="261" t="str">
        <f t="shared" si="35"/>
        <v/>
      </c>
      <c r="U137" s="147" t="s">
        <v>520</v>
      </c>
      <c r="V137" s="207">
        <v>200000</v>
      </c>
      <c r="W137" s="206" t="s">
        <v>521</v>
      </c>
      <c r="X137" s="207">
        <v>300000</v>
      </c>
      <c r="Y137" s="134" t="s">
        <v>375</v>
      </c>
      <c r="Z137" s="212">
        <v>400000</v>
      </c>
      <c r="AA137" s="134" t="s">
        <v>645</v>
      </c>
      <c r="AB137" s="271"/>
      <c r="AC137" s="134"/>
      <c r="AD137" s="134"/>
      <c r="AE137" s="134"/>
    </row>
    <row r="138" spans="1:31" ht="14.25" customHeight="1" x14ac:dyDescent="0.2">
      <c r="A138" s="134" t="s">
        <v>1980</v>
      </c>
      <c r="B138" s="214" t="str">
        <f t="shared" si="27"/>
        <v>Brinson</v>
      </c>
      <c r="C138" s="219" t="str">
        <f t="shared" si="28"/>
        <v>Lewis</v>
      </c>
      <c r="D138" s="134" t="str">
        <f t="shared" si="29"/>
        <v>L. Brinson</v>
      </c>
      <c r="E138" s="206" t="str">
        <f t="shared" si="30"/>
        <v>Lewis Brinson</v>
      </c>
      <c r="F138" s="246"/>
      <c r="G138" s="584">
        <v>5</v>
      </c>
      <c r="H138" s="584">
        <v>1</v>
      </c>
      <c r="I138" s="584">
        <v>5</v>
      </c>
      <c r="J138" s="336">
        <v>34462</v>
      </c>
      <c r="K138" s="195"/>
      <c r="L138" s="135" t="s">
        <v>519</v>
      </c>
      <c r="M138" s="134" t="str">
        <f t="shared" si="31"/>
        <v>min</v>
      </c>
      <c r="N138" s="147" t="str">
        <f>Mays!$AE$2</f>
        <v>West Oakland</v>
      </c>
      <c r="O138" s="169" t="s">
        <v>1968</v>
      </c>
      <c r="P138" s="206" t="str">
        <f t="shared" si="32"/>
        <v>Brinson, Lewis (min)</v>
      </c>
      <c r="Q138" s="166" t="str">
        <f t="shared" si="23"/>
        <v/>
      </c>
      <c r="R138" s="166" t="str">
        <f t="shared" si="33"/>
        <v/>
      </c>
      <c r="S138" s="261" t="str">
        <f t="shared" si="34"/>
        <v/>
      </c>
      <c r="T138" s="261" t="str">
        <f t="shared" si="35"/>
        <v/>
      </c>
      <c r="U138" s="147" t="s">
        <v>658</v>
      </c>
      <c r="V138" s="167"/>
      <c r="W138" s="134"/>
      <c r="X138" s="212"/>
      <c r="Y138" s="134"/>
      <c r="Z138" s="212"/>
      <c r="AA138" s="134"/>
      <c r="AB138" s="271"/>
      <c r="AC138" s="134"/>
      <c r="AD138" s="134"/>
      <c r="AE138" s="134"/>
    </row>
    <row r="139" spans="1:31" ht="14.25" customHeight="1" x14ac:dyDescent="0.2">
      <c r="A139" s="134" t="s">
        <v>714</v>
      </c>
      <c r="B139" s="214" t="str">
        <f t="shared" si="27"/>
        <v>Britton</v>
      </c>
      <c r="C139" s="219" t="str">
        <f t="shared" si="28"/>
        <v>Zach</v>
      </c>
      <c r="D139" s="134" t="str">
        <f t="shared" si="29"/>
        <v>Z. Britton</v>
      </c>
      <c r="E139" s="206" t="str">
        <f t="shared" si="30"/>
        <v>Zach Britton</v>
      </c>
      <c r="F139" s="135" t="s">
        <v>412</v>
      </c>
      <c r="G139" s="135"/>
      <c r="H139" s="135"/>
      <c r="I139" s="135"/>
      <c r="J139" s="193">
        <v>32133</v>
      </c>
      <c r="K139" s="147" t="s">
        <v>747</v>
      </c>
      <c r="L139" s="135" t="s">
        <v>135</v>
      </c>
      <c r="M139" s="134" t="str">
        <f t="shared" si="31"/>
        <v>ARB-Y6</v>
      </c>
      <c r="N139" s="147" t="str">
        <f>Aaron!$S$2</f>
        <v>San Jose</v>
      </c>
      <c r="O139" s="169" t="s">
        <v>1866</v>
      </c>
      <c r="P139" s="206" t="str">
        <f t="shared" si="32"/>
        <v>Britton, Zach (ARB-Y6)</v>
      </c>
      <c r="Q139" s="166">
        <f t="shared" si="23"/>
        <v>3150000</v>
      </c>
      <c r="R139" s="166" t="str">
        <f t="shared" si="33"/>
        <v/>
      </c>
      <c r="S139" s="261" t="str">
        <f t="shared" si="34"/>
        <v/>
      </c>
      <c r="T139" s="261" t="str">
        <f t="shared" si="35"/>
        <v/>
      </c>
      <c r="U139" s="147" t="s">
        <v>974</v>
      </c>
      <c r="V139" s="167">
        <v>3150000</v>
      </c>
      <c r="W139" s="134" t="s">
        <v>975</v>
      </c>
      <c r="X139" s="212"/>
      <c r="Y139" s="134" t="s">
        <v>334</v>
      </c>
      <c r="Z139" s="206"/>
      <c r="AA139" s="134"/>
      <c r="AB139" s="271"/>
      <c r="AC139" s="134"/>
      <c r="AD139" s="134"/>
      <c r="AE139" s="134"/>
    </row>
    <row r="140" spans="1:31" ht="14.25" customHeight="1" x14ac:dyDescent="0.2">
      <c r="A140" s="134" t="s">
        <v>3712</v>
      </c>
      <c r="B140" s="214" t="str">
        <f t="shared" si="27"/>
        <v>Brown</v>
      </c>
      <c r="C140" s="219" t="str">
        <f t="shared" si="28"/>
        <v>Trevor</v>
      </c>
      <c r="D140" s="134" t="str">
        <f t="shared" si="29"/>
        <v>T. Brown</v>
      </c>
      <c r="E140" s="206" t="str">
        <f t="shared" si="30"/>
        <v>Trevor Brown</v>
      </c>
      <c r="F140" s="206" t="s">
        <v>1002</v>
      </c>
      <c r="G140" s="134">
        <f>Cuts!G8+1</f>
        <v>1</v>
      </c>
      <c r="H140" s="134">
        <v>6</v>
      </c>
      <c r="I140" s="134">
        <v>12</v>
      </c>
      <c r="J140" s="535">
        <v>33557</v>
      </c>
      <c r="K140" s="134" t="s">
        <v>1003</v>
      </c>
      <c r="L140" s="135" t="s">
        <v>7</v>
      </c>
      <c r="M140" s="134" t="str">
        <f t="shared" si="31"/>
        <v>Y1</v>
      </c>
      <c r="N140" s="134" t="s">
        <v>530</v>
      </c>
      <c r="O140" s="135" t="s">
        <v>3485</v>
      </c>
      <c r="P140" s="206" t="str">
        <f t="shared" si="32"/>
        <v>Brown, Trevor (Y1)</v>
      </c>
      <c r="Q140" s="166">
        <f t="shared" si="23"/>
        <v>200000</v>
      </c>
      <c r="R140" s="166">
        <f t="shared" si="33"/>
        <v>300000</v>
      </c>
      <c r="S140" s="261">
        <f t="shared" si="34"/>
        <v>400000</v>
      </c>
      <c r="T140" s="261" t="str">
        <f t="shared" si="35"/>
        <v/>
      </c>
      <c r="U140" s="134" t="s">
        <v>520</v>
      </c>
      <c r="V140" s="167">
        <v>200000</v>
      </c>
      <c r="W140" s="134" t="s">
        <v>521</v>
      </c>
      <c r="X140" s="212">
        <v>300000</v>
      </c>
      <c r="Y140" s="134" t="s">
        <v>375</v>
      </c>
      <c r="Z140" s="212">
        <v>400000</v>
      </c>
      <c r="AA140" s="134" t="s">
        <v>645</v>
      </c>
      <c r="AB140" s="134"/>
      <c r="AC140" s="134"/>
      <c r="AD140" s="134"/>
      <c r="AE140" s="134"/>
    </row>
    <row r="141" spans="1:31" ht="14.25" customHeight="1" x14ac:dyDescent="0.25">
      <c r="A141" s="148" t="s">
        <v>613</v>
      </c>
      <c r="B141" s="214" t="str">
        <f t="shared" si="27"/>
        <v>Broxton</v>
      </c>
      <c r="C141" s="219" t="str">
        <f t="shared" si="28"/>
        <v>Jonathan</v>
      </c>
      <c r="D141" s="134" t="str">
        <f t="shared" si="29"/>
        <v>J. Broxton</v>
      </c>
      <c r="E141" s="206" t="str">
        <f t="shared" si="30"/>
        <v>Jonathan Broxton</v>
      </c>
      <c r="F141" s="382" t="s">
        <v>1002</v>
      </c>
      <c r="G141" s="135"/>
      <c r="H141" s="135"/>
      <c r="I141" s="135"/>
      <c r="J141" s="383">
        <v>30849</v>
      </c>
      <c r="K141" s="384" t="s">
        <v>999</v>
      </c>
      <c r="L141" s="135" t="s">
        <v>135</v>
      </c>
      <c r="M141" s="134" t="str">
        <f t="shared" si="31"/>
        <v>1,F2-$690k</v>
      </c>
      <c r="N141" s="388" t="s">
        <v>2968</v>
      </c>
      <c r="O141" s="421" t="s">
        <v>2994</v>
      </c>
      <c r="P141" s="206" t="str">
        <f t="shared" si="32"/>
        <v>Broxton, Jonathan (1,F2-$690k)</v>
      </c>
      <c r="Q141" s="166">
        <f t="shared" si="23"/>
        <v>345000</v>
      </c>
      <c r="R141" s="166">
        <f t="shared" si="33"/>
        <v>345000</v>
      </c>
      <c r="S141" s="261" t="str">
        <f t="shared" si="34"/>
        <v/>
      </c>
      <c r="T141" s="261" t="str">
        <f t="shared" si="35"/>
        <v/>
      </c>
      <c r="U141" s="389" t="s">
        <v>3006</v>
      </c>
      <c r="V141" s="387">
        <v>345000</v>
      </c>
      <c r="W141" s="389" t="s">
        <v>3107</v>
      </c>
      <c r="X141" s="387">
        <v>345000</v>
      </c>
      <c r="Y141" s="389" t="s">
        <v>334</v>
      </c>
      <c r="Z141" s="212"/>
      <c r="AA141" s="134"/>
      <c r="AB141" s="271"/>
      <c r="AC141" s="134"/>
      <c r="AD141" s="134"/>
      <c r="AE141" s="134"/>
    </row>
    <row r="142" spans="1:31" ht="14.25" customHeight="1" x14ac:dyDescent="0.2">
      <c r="A142" s="134" t="s">
        <v>3668</v>
      </c>
      <c r="B142" s="214" t="str">
        <f t="shared" si="27"/>
        <v>Broxton</v>
      </c>
      <c r="C142" s="219" t="str">
        <f t="shared" si="28"/>
        <v>Keon</v>
      </c>
      <c r="D142" s="134" t="str">
        <f t="shared" si="29"/>
        <v>K. Broxton</v>
      </c>
      <c r="E142" s="206" t="str">
        <f t="shared" si="30"/>
        <v>Keon Broxton</v>
      </c>
      <c r="F142" s="206" t="s">
        <v>1002</v>
      </c>
      <c r="G142" s="134">
        <f>G141+1</f>
        <v>1</v>
      </c>
      <c r="H142" s="134">
        <v>3</v>
      </c>
      <c r="I142" s="134">
        <v>5</v>
      </c>
      <c r="J142" s="535">
        <v>33000</v>
      </c>
      <c r="K142" s="134" t="s">
        <v>1004</v>
      </c>
      <c r="L142" s="135" t="s">
        <v>7</v>
      </c>
      <c r="M142" s="134" t="str">
        <f t="shared" si="31"/>
        <v>Y1</v>
      </c>
      <c r="N142" s="134" t="s">
        <v>406</v>
      </c>
      <c r="O142" s="135" t="s">
        <v>3485</v>
      </c>
      <c r="P142" s="206" t="str">
        <f t="shared" si="32"/>
        <v>Broxton, Keon (Y1)</v>
      </c>
      <c r="Q142" s="166">
        <f t="shared" si="23"/>
        <v>200000</v>
      </c>
      <c r="R142" s="166">
        <f t="shared" si="33"/>
        <v>300000</v>
      </c>
      <c r="S142" s="261">
        <f t="shared" si="34"/>
        <v>400000</v>
      </c>
      <c r="T142" s="261" t="str">
        <f t="shared" si="35"/>
        <v/>
      </c>
      <c r="U142" s="134" t="s">
        <v>520</v>
      </c>
      <c r="V142" s="167">
        <v>200000</v>
      </c>
      <c r="W142" s="134" t="s">
        <v>521</v>
      </c>
      <c r="X142" s="212">
        <v>300000</v>
      </c>
      <c r="Y142" s="134" t="s">
        <v>375</v>
      </c>
      <c r="Z142" s="212">
        <v>400000</v>
      </c>
      <c r="AA142" s="134" t="s">
        <v>645</v>
      </c>
      <c r="AB142" s="134"/>
      <c r="AC142" s="134"/>
      <c r="AD142" s="134"/>
      <c r="AE142" s="134"/>
    </row>
    <row r="143" spans="1:31" ht="14.25" customHeight="1" x14ac:dyDescent="0.25">
      <c r="A143" s="147" t="s">
        <v>465</v>
      </c>
      <c r="B143" s="214" t="str">
        <f t="shared" si="27"/>
        <v>Bruce</v>
      </c>
      <c r="C143" s="219" t="str">
        <f t="shared" si="28"/>
        <v>Jay</v>
      </c>
      <c r="D143" s="134" t="str">
        <f t="shared" si="29"/>
        <v>J. Bruce</v>
      </c>
      <c r="E143" s="206" t="str">
        <f t="shared" si="30"/>
        <v>Jay Bruce</v>
      </c>
      <c r="F143" s="382" t="s">
        <v>412</v>
      </c>
      <c r="G143" s="135"/>
      <c r="H143" s="135"/>
      <c r="I143" s="135"/>
      <c r="J143" s="383">
        <v>31870</v>
      </c>
      <c r="K143" s="384" t="s">
        <v>1007</v>
      </c>
      <c r="L143" s="135" t="s">
        <v>7</v>
      </c>
      <c r="M143" s="134" t="str">
        <f t="shared" si="31"/>
        <v>1,F1-$5M</v>
      </c>
      <c r="N143" s="388" t="s">
        <v>2993</v>
      </c>
      <c r="O143" s="421" t="s">
        <v>2994</v>
      </c>
      <c r="P143" s="206" t="str">
        <f t="shared" si="32"/>
        <v>Bruce, Jay (1,F1-$5M)</v>
      </c>
      <c r="Q143" s="166">
        <f t="shared" si="23"/>
        <v>5000000</v>
      </c>
      <c r="R143" s="166" t="str">
        <f t="shared" si="33"/>
        <v/>
      </c>
      <c r="S143" s="261" t="str">
        <f t="shared" si="34"/>
        <v/>
      </c>
      <c r="T143" s="261" t="str">
        <f t="shared" si="35"/>
        <v/>
      </c>
      <c r="U143" s="389" t="s">
        <v>3096</v>
      </c>
      <c r="V143" s="387">
        <v>5000000</v>
      </c>
      <c r="W143" s="389" t="s">
        <v>334</v>
      </c>
      <c r="X143" s="230"/>
      <c r="Y143" s="584"/>
      <c r="Z143" s="212"/>
      <c r="AA143" s="134"/>
      <c r="AB143" s="271"/>
      <c r="AC143" s="134"/>
      <c r="AD143" s="134"/>
      <c r="AE143" s="134"/>
    </row>
    <row r="144" spans="1:31" ht="14.25" customHeight="1" x14ac:dyDescent="0.2">
      <c r="A144" s="216" t="s">
        <v>1165</v>
      </c>
      <c r="B144" s="214" t="str">
        <f t="shared" si="27"/>
        <v>Bryant</v>
      </c>
      <c r="C144" s="219" t="str">
        <f t="shared" si="28"/>
        <v>Kris</v>
      </c>
      <c r="D144" s="134" t="str">
        <f t="shared" si="29"/>
        <v>K. Bryant</v>
      </c>
      <c r="E144" s="206" t="str">
        <f t="shared" si="30"/>
        <v>Kris Bryant</v>
      </c>
      <c r="F144" s="228" t="s">
        <v>1002</v>
      </c>
      <c r="G144" s="228"/>
      <c r="H144" s="228"/>
      <c r="I144" s="228"/>
      <c r="J144" s="223">
        <v>33607</v>
      </c>
      <c r="K144" s="206" t="s">
        <v>1132</v>
      </c>
      <c r="L144" s="135" t="s">
        <v>7</v>
      </c>
      <c r="M144" s="134" t="str">
        <f t="shared" si="31"/>
        <v>Y2</v>
      </c>
      <c r="N144" s="147" t="str">
        <f>Mays!$G$2</f>
        <v>Palo Alto</v>
      </c>
      <c r="O144" s="213" t="s">
        <v>1129</v>
      </c>
      <c r="P144" s="206" t="str">
        <f t="shared" si="32"/>
        <v>Bryant, Kris (Y2)</v>
      </c>
      <c r="Q144" s="166">
        <f t="shared" si="23"/>
        <v>300000</v>
      </c>
      <c r="R144" s="166">
        <f t="shared" si="33"/>
        <v>400000</v>
      </c>
      <c r="S144" s="261" t="str">
        <f t="shared" si="34"/>
        <v/>
      </c>
      <c r="T144" s="261" t="str">
        <f t="shared" si="35"/>
        <v/>
      </c>
      <c r="U144" s="147" t="s">
        <v>521</v>
      </c>
      <c r="V144" s="230">
        <v>300000</v>
      </c>
      <c r="W144" s="134" t="s">
        <v>375</v>
      </c>
      <c r="X144" s="364">
        <v>400000</v>
      </c>
      <c r="Y144" s="134" t="s">
        <v>645</v>
      </c>
      <c r="Z144" s="212"/>
      <c r="AA144" s="134" t="s">
        <v>973</v>
      </c>
      <c r="AB144" s="271"/>
      <c r="AC144" s="134"/>
      <c r="AD144" s="167"/>
      <c r="AE144" s="134"/>
    </row>
    <row r="145" spans="1:32" ht="14.25" customHeight="1" x14ac:dyDescent="0.2">
      <c r="A145" s="134" t="s">
        <v>185</v>
      </c>
      <c r="B145" s="214" t="str">
        <f t="shared" si="27"/>
        <v>Buchholz</v>
      </c>
      <c r="C145" s="219" t="str">
        <f t="shared" si="28"/>
        <v>Clay</v>
      </c>
      <c r="D145" s="134" t="str">
        <f t="shared" si="29"/>
        <v>C. Buchholz</v>
      </c>
      <c r="E145" s="206" t="str">
        <f t="shared" si="30"/>
        <v>Clay Buchholz</v>
      </c>
      <c r="F145" s="135" t="s">
        <v>1002</v>
      </c>
      <c r="G145" s="135"/>
      <c r="H145" s="135"/>
      <c r="I145" s="135"/>
      <c r="J145" s="193">
        <v>30908</v>
      </c>
      <c r="K145" s="147" t="s">
        <v>747</v>
      </c>
      <c r="L145" s="135" t="s">
        <v>135</v>
      </c>
      <c r="M145" s="134" t="str">
        <f t="shared" si="31"/>
        <v>3,F5-10M</v>
      </c>
      <c r="N145" s="147" t="str">
        <f>Aaron!$S$2</f>
        <v>San Jose</v>
      </c>
      <c r="O145" s="257" t="s">
        <v>1300</v>
      </c>
      <c r="P145" s="206" t="str">
        <f t="shared" si="32"/>
        <v>Buchholz, Clay (3,F5-10M)</v>
      </c>
      <c r="Q145" s="166">
        <f t="shared" si="23"/>
        <v>2000000</v>
      </c>
      <c r="R145" s="166">
        <f t="shared" si="33"/>
        <v>2000000</v>
      </c>
      <c r="S145" s="261">
        <f t="shared" si="34"/>
        <v>2000000</v>
      </c>
      <c r="T145" s="261" t="str">
        <f t="shared" si="35"/>
        <v/>
      </c>
      <c r="U145" s="147" t="s">
        <v>850</v>
      </c>
      <c r="V145" s="211">
        <v>2000000</v>
      </c>
      <c r="W145" s="147" t="s">
        <v>851</v>
      </c>
      <c r="X145" s="211">
        <v>2000000</v>
      </c>
      <c r="Y145" s="147" t="s">
        <v>852</v>
      </c>
      <c r="Z145" s="211">
        <v>2000000</v>
      </c>
      <c r="AA145" s="147" t="s">
        <v>334</v>
      </c>
      <c r="AB145" s="271"/>
      <c r="AC145" s="134"/>
      <c r="AD145" s="134"/>
      <c r="AE145" s="134"/>
    </row>
    <row r="146" spans="1:32" ht="14.25" customHeight="1" x14ac:dyDescent="0.2">
      <c r="A146" s="134" t="s">
        <v>3672</v>
      </c>
      <c r="B146" s="214" t="str">
        <f t="shared" si="27"/>
        <v>Buchter</v>
      </c>
      <c r="C146" s="219" t="str">
        <f t="shared" si="28"/>
        <v>Ryan</v>
      </c>
      <c r="D146" s="134" t="str">
        <f t="shared" si="29"/>
        <v>R. Buchter</v>
      </c>
      <c r="E146" s="206" t="str">
        <f t="shared" si="30"/>
        <v>Ryan Buchter</v>
      </c>
      <c r="F146" s="206" t="s">
        <v>412</v>
      </c>
      <c r="G146" s="134">
        <f>G145+1</f>
        <v>1</v>
      </c>
      <c r="H146" s="134">
        <v>3</v>
      </c>
      <c r="I146" s="134">
        <v>13</v>
      </c>
      <c r="J146" s="535">
        <v>31821</v>
      </c>
      <c r="K146" s="134" t="s">
        <v>999</v>
      </c>
      <c r="L146" s="135" t="s">
        <v>135</v>
      </c>
      <c r="M146" s="134" t="str">
        <f t="shared" si="31"/>
        <v>Y1</v>
      </c>
      <c r="N146" s="134" t="s">
        <v>1876</v>
      </c>
      <c r="O146" s="135" t="s">
        <v>3485</v>
      </c>
      <c r="P146" s="206" t="str">
        <f t="shared" si="32"/>
        <v>Buchter, Ryan (Y1)</v>
      </c>
      <c r="Q146" s="166">
        <f t="shared" si="23"/>
        <v>200000</v>
      </c>
      <c r="R146" s="166">
        <f t="shared" si="33"/>
        <v>300000</v>
      </c>
      <c r="S146" s="261">
        <f t="shared" si="34"/>
        <v>400000</v>
      </c>
      <c r="T146" s="261" t="str">
        <f t="shared" si="35"/>
        <v/>
      </c>
      <c r="U146" s="134" t="s">
        <v>520</v>
      </c>
      <c r="V146" s="167">
        <v>200000</v>
      </c>
      <c r="W146" s="134" t="s">
        <v>521</v>
      </c>
      <c r="X146" s="212">
        <v>300000</v>
      </c>
      <c r="Y146" s="134" t="s">
        <v>375</v>
      </c>
      <c r="Z146" s="212">
        <v>400000</v>
      </c>
      <c r="AA146" s="134" t="s">
        <v>645</v>
      </c>
      <c r="AB146" s="134"/>
      <c r="AC146" s="134"/>
      <c r="AD146" s="134"/>
      <c r="AE146" s="134"/>
    </row>
    <row r="147" spans="1:32" ht="14.25" customHeight="1" x14ac:dyDescent="0.2">
      <c r="A147" s="134" t="s">
        <v>3511</v>
      </c>
      <c r="B147" s="214" t="str">
        <f t="shared" si="27"/>
        <v>Buehler</v>
      </c>
      <c r="C147" s="219" t="str">
        <f t="shared" si="28"/>
        <v>Walker</v>
      </c>
      <c r="D147" s="134" t="str">
        <f t="shared" si="29"/>
        <v>W. Buehler</v>
      </c>
      <c r="E147" s="206" t="str">
        <f t="shared" si="30"/>
        <v>Walker Buehler</v>
      </c>
      <c r="F147" s="206" t="s">
        <v>1002</v>
      </c>
      <c r="G147" s="134">
        <f>G146+1</f>
        <v>2</v>
      </c>
      <c r="H147" s="134">
        <v>2</v>
      </c>
      <c r="I147" s="134">
        <v>19</v>
      </c>
      <c r="J147" s="535">
        <v>34543</v>
      </c>
      <c r="K147" s="134" t="s">
        <v>747</v>
      </c>
      <c r="L147" s="135" t="s">
        <v>519</v>
      </c>
      <c r="M147" s="134" t="str">
        <f t="shared" si="31"/>
        <v>min</v>
      </c>
      <c r="N147" s="134" t="s">
        <v>231</v>
      </c>
      <c r="O147" s="135" t="s">
        <v>3485</v>
      </c>
      <c r="P147" s="206" t="str">
        <f t="shared" si="32"/>
        <v>Buehler, Walker (min)</v>
      </c>
      <c r="Q147" s="166" t="str">
        <f t="shared" si="23"/>
        <v/>
      </c>
      <c r="R147" s="166" t="str">
        <f t="shared" si="33"/>
        <v/>
      </c>
      <c r="S147" s="261" t="str">
        <f t="shared" si="34"/>
        <v/>
      </c>
      <c r="T147" s="261" t="str">
        <f t="shared" si="35"/>
        <v/>
      </c>
      <c r="U147" s="134" t="s">
        <v>658</v>
      </c>
      <c r="V147" s="134"/>
      <c r="W147" s="134"/>
      <c r="X147" s="134"/>
      <c r="Y147" s="134"/>
      <c r="Z147" s="134"/>
      <c r="AA147" s="134"/>
      <c r="AB147" s="134"/>
      <c r="AC147" s="134"/>
      <c r="AD147" s="134"/>
      <c r="AE147" s="134"/>
      <c r="AF147" s="232"/>
    </row>
    <row r="148" spans="1:32" ht="14.25" customHeight="1" x14ac:dyDescent="0.2">
      <c r="A148" s="134" t="s">
        <v>399</v>
      </c>
      <c r="B148" s="214" t="str">
        <f t="shared" si="27"/>
        <v>Bumgarner</v>
      </c>
      <c r="C148" s="219" t="str">
        <f t="shared" si="28"/>
        <v>Madison</v>
      </c>
      <c r="D148" s="134" t="str">
        <f t="shared" si="29"/>
        <v>M. Bumgarner</v>
      </c>
      <c r="E148" s="206" t="str">
        <f t="shared" si="30"/>
        <v>Madison Bumgarner</v>
      </c>
      <c r="F148" s="135" t="s">
        <v>412</v>
      </c>
      <c r="G148" s="135"/>
      <c r="H148" s="135"/>
      <c r="I148" s="135"/>
      <c r="J148" s="193">
        <v>32721</v>
      </c>
      <c r="K148" s="147" t="s">
        <v>747</v>
      </c>
      <c r="L148" s="135" t="s">
        <v>135</v>
      </c>
      <c r="M148" s="134" t="str">
        <f t="shared" si="31"/>
        <v>4,L5-14M</v>
      </c>
      <c r="N148" s="251" t="s">
        <v>627</v>
      </c>
      <c r="O148" s="169" t="s">
        <v>4100</v>
      </c>
      <c r="P148" s="206" t="str">
        <f t="shared" si="32"/>
        <v>Bumgarner, Madison (4,L5-14M)</v>
      </c>
      <c r="Q148" s="166">
        <f t="shared" si="23"/>
        <v>2800000</v>
      </c>
      <c r="R148" s="166">
        <f t="shared" si="33"/>
        <v>2800000</v>
      </c>
      <c r="S148" s="261" t="str">
        <f t="shared" si="34"/>
        <v/>
      </c>
      <c r="T148" s="261" t="str">
        <f t="shared" si="35"/>
        <v/>
      </c>
      <c r="U148" s="147" t="s">
        <v>316</v>
      </c>
      <c r="V148" s="167">
        <v>2800000</v>
      </c>
      <c r="W148" s="134" t="s">
        <v>605</v>
      </c>
      <c r="X148" s="212">
        <v>2800000</v>
      </c>
      <c r="Y148" s="134" t="s">
        <v>334</v>
      </c>
      <c r="Z148" s="212"/>
      <c r="AA148" s="134"/>
      <c r="AB148" s="271"/>
      <c r="AC148" s="134"/>
      <c r="AD148" s="584"/>
      <c r="AE148" s="134"/>
    </row>
    <row r="149" spans="1:32" ht="14.25" customHeight="1" x14ac:dyDescent="0.2">
      <c r="A149" s="134" t="s">
        <v>810</v>
      </c>
      <c r="B149" s="214" t="str">
        <f t="shared" si="27"/>
        <v>Bundy</v>
      </c>
      <c r="C149" s="219" t="str">
        <f t="shared" si="28"/>
        <v>Dylan</v>
      </c>
      <c r="D149" s="134" t="str">
        <f t="shared" si="29"/>
        <v>D. Bundy</v>
      </c>
      <c r="E149" s="206" t="str">
        <f t="shared" si="30"/>
        <v>Dylan Bundy</v>
      </c>
      <c r="F149" s="135" t="s">
        <v>1002</v>
      </c>
      <c r="G149" s="135"/>
      <c r="H149" s="135"/>
      <c r="I149" s="135"/>
      <c r="J149" s="193">
        <v>33923</v>
      </c>
      <c r="K149" s="147" t="s">
        <v>747</v>
      </c>
      <c r="L149" s="135" t="s">
        <v>135</v>
      </c>
      <c r="M149" s="134" t="str">
        <f t="shared" si="31"/>
        <v>Y1</v>
      </c>
      <c r="N149" s="147" t="s">
        <v>360</v>
      </c>
      <c r="O149" s="169" t="s">
        <v>3446</v>
      </c>
      <c r="P149" s="206" t="str">
        <f t="shared" si="32"/>
        <v>Bundy, Dylan (Y1)</v>
      </c>
      <c r="Q149" s="166">
        <f t="shared" si="23"/>
        <v>200000</v>
      </c>
      <c r="R149" s="166">
        <f t="shared" si="33"/>
        <v>300000</v>
      </c>
      <c r="S149" s="261">
        <f t="shared" si="34"/>
        <v>400000</v>
      </c>
      <c r="T149" s="261" t="str">
        <f t="shared" si="35"/>
        <v/>
      </c>
      <c r="U149" s="147" t="s">
        <v>520</v>
      </c>
      <c r="V149" s="167">
        <v>200000</v>
      </c>
      <c r="W149" s="134" t="s">
        <v>521</v>
      </c>
      <c r="X149" s="212">
        <v>300000</v>
      </c>
      <c r="Y149" s="134" t="s">
        <v>375</v>
      </c>
      <c r="Z149" s="212">
        <v>400000</v>
      </c>
      <c r="AA149" s="134" t="s">
        <v>645</v>
      </c>
      <c r="AB149" s="271"/>
      <c r="AC149" s="134"/>
      <c r="AD149" s="134"/>
      <c r="AE149" s="134"/>
    </row>
    <row r="150" spans="1:32" ht="14.25" customHeight="1" x14ac:dyDescent="0.2">
      <c r="A150" s="584" t="s">
        <v>1588</v>
      </c>
      <c r="B150" s="214" t="str">
        <f t="shared" si="27"/>
        <v>Burdi</v>
      </c>
      <c r="C150" s="219" t="str">
        <f t="shared" si="28"/>
        <v>Nick</v>
      </c>
      <c r="D150" s="134" t="str">
        <f t="shared" si="29"/>
        <v>N. Burdi</v>
      </c>
      <c r="E150" s="206" t="str">
        <f t="shared" si="30"/>
        <v>Nick Burdi</v>
      </c>
      <c r="F150" s="135" t="s">
        <v>1002</v>
      </c>
      <c r="G150" s="135"/>
      <c r="H150" s="135"/>
      <c r="I150" s="135"/>
      <c r="J150" s="336">
        <v>33988</v>
      </c>
      <c r="K150" s="134" t="s">
        <v>999</v>
      </c>
      <c r="L150" s="135" t="s">
        <v>519</v>
      </c>
      <c r="M150" s="134" t="str">
        <f t="shared" si="31"/>
        <v>min</v>
      </c>
      <c r="N150" s="147" t="str">
        <f>Mays!$G$2</f>
        <v>Palo Alto</v>
      </c>
      <c r="O150" s="135" t="s">
        <v>1461</v>
      </c>
      <c r="P150" s="206" t="str">
        <f t="shared" si="32"/>
        <v>Burdi, Nick (min)</v>
      </c>
      <c r="Q150" s="166" t="str">
        <f t="shared" si="23"/>
        <v/>
      </c>
      <c r="R150" s="166" t="str">
        <f t="shared" si="33"/>
        <v/>
      </c>
      <c r="S150" s="261" t="str">
        <f t="shared" si="34"/>
        <v/>
      </c>
      <c r="T150" s="261" t="str">
        <f t="shared" si="35"/>
        <v/>
      </c>
      <c r="U150" s="148" t="s">
        <v>658</v>
      </c>
      <c r="V150" s="230"/>
      <c r="W150" s="584"/>
      <c r="X150" s="364"/>
      <c r="Y150" s="584"/>
      <c r="Z150" s="243"/>
      <c r="AA150" s="134"/>
      <c r="AB150" s="271"/>
      <c r="AC150" s="134"/>
      <c r="AD150" s="134"/>
      <c r="AE150" s="134"/>
    </row>
    <row r="151" spans="1:32" ht="14.25" customHeight="1" x14ac:dyDescent="0.2">
      <c r="A151" s="134" t="s">
        <v>3521</v>
      </c>
      <c r="B151" s="214" t="str">
        <f t="shared" si="27"/>
        <v>Burdi</v>
      </c>
      <c r="C151" s="219" t="str">
        <f t="shared" si="28"/>
        <v>Zack</v>
      </c>
      <c r="D151" s="134" t="str">
        <f t="shared" si="29"/>
        <v>Z. Burdi</v>
      </c>
      <c r="E151" s="206" t="str">
        <f t="shared" si="30"/>
        <v>Zack Burdi</v>
      </c>
      <c r="F151" s="206" t="s">
        <v>1002</v>
      </c>
      <c r="G151" s="134">
        <f>G150+1</f>
        <v>1</v>
      </c>
      <c r="H151" s="134" t="s">
        <v>626</v>
      </c>
      <c r="I151" s="134">
        <v>2</v>
      </c>
      <c r="J151" s="535">
        <v>34767</v>
      </c>
      <c r="K151" s="134" t="s">
        <v>999</v>
      </c>
      <c r="L151" s="135" t="s">
        <v>519</v>
      </c>
      <c r="M151" s="134" t="str">
        <f t="shared" si="31"/>
        <v>min</v>
      </c>
      <c r="N151" s="134" t="s">
        <v>64</v>
      </c>
      <c r="O151" s="135" t="s">
        <v>3485</v>
      </c>
      <c r="P151" s="206" t="str">
        <f t="shared" si="32"/>
        <v>Burdi, Zack (min)</v>
      </c>
      <c r="Q151" s="166" t="str">
        <f t="shared" si="23"/>
        <v/>
      </c>
      <c r="R151" s="166" t="str">
        <f t="shared" si="33"/>
        <v/>
      </c>
      <c r="S151" s="261" t="str">
        <f t="shared" si="34"/>
        <v/>
      </c>
      <c r="T151" s="261" t="str">
        <f t="shared" si="35"/>
        <v/>
      </c>
      <c r="U151" s="134" t="s">
        <v>658</v>
      </c>
      <c r="V151" s="134"/>
      <c r="W151" s="134"/>
      <c r="X151" s="134"/>
      <c r="Y151" s="134"/>
      <c r="Z151" s="134"/>
      <c r="AA151" s="134"/>
      <c r="AB151" s="134"/>
      <c r="AC151" s="134"/>
      <c r="AD151" s="134"/>
      <c r="AE151" s="134"/>
    </row>
    <row r="152" spans="1:32" ht="14.25" customHeight="1" x14ac:dyDescent="0.2">
      <c r="A152" s="584" t="s">
        <v>1922</v>
      </c>
      <c r="B152" s="214" t="str">
        <f t="shared" si="27"/>
        <v>Burgos</v>
      </c>
      <c r="C152" s="219" t="str">
        <f t="shared" si="28"/>
        <v>Enrique</v>
      </c>
      <c r="D152" s="134" t="str">
        <f t="shared" si="29"/>
        <v>E. Burgos</v>
      </c>
      <c r="E152" s="206" t="str">
        <f t="shared" si="30"/>
        <v>Enrique Burgos</v>
      </c>
      <c r="F152" s="246" t="s">
        <v>1002</v>
      </c>
      <c r="G152" s="584">
        <v>165</v>
      </c>
      <c r="H152" s="584">
        <v>7</v>
      </c>
      <c r="I152" s="584">
        <v>5</v>
      </c>
      <c r="J152" s="336">
        <v>33200</v>
      </c>
      <c r="K152" s="195" t="s">
        <v>999</v>
      </c>
      <c r="L152" s="135" t="s">
        <v>135</v>
      </c>
      <c r="M152" s="134" t="str">
        <f t="shared" si="31"/>
        <v>Y2</v>
      </c>
      <c r="N152" s="147" t="str">
        <f>Ruth!$A$2</f>
        <v>Plum Island</v>
      </c>
      <c r="O152" s="169" t="s">
        <v>1968</v>
      </c>
      <c r="P152" s="206" t="str">
        <f t="shared" si="32"/>
        <v>Burgos, Enrique (Y2)</v>
      </c>
      <c r="Q152" s="166">
        <f t="shared" si="23"/>
        <v>300000</v>
      </c>
      <c r="R152" s="166">
        <f t="shared" si="33"/>
        <v>400000</v>
      </c>
      <c r="S152" s="261" t="str">
        <f t="shared" si="34"/>
        <v/>
      </c>
      <c r="T152" s="261" t="str">
        <f t="shared" si="35"/>
        <v/>
      </c>
      <c r="U152" s="147" t="s">
        <v>521</v>
      </c>
      <c r="V152" s="167">
        <v>300000</v>
      </c>
      <c r="W152" s="134" t="s">
        <v>375</v>
      </c>
      <c r="X152" s="212">
        <v>400000</v>
      </c>
      <c r="Y152" s="134" t="s">
        <v>645</v>
      </c>
      <c r="Z152" s="212"/>
      <c r="AA152" s="134" t="s">
        <v>973</v>
      </c>
      <c r="AB152" s="271"/>
      <c r="AC152" s="134"/>
      <c r="AD152" s="134"/>
      <c r="AE152" s="134"/>
    </row>
    <row r="153" spans="1:32" ht="14.25" customHeight="1" x14ac:dyDescent="0.2">
      <c r="A153" s="584" t="s">
        <v>1923</v>
      </c>
      <c r="B153" s="214" t="str">
        <f t="shared" si="27"/>
        <v>Burns</v>
      </c>
      <c r="C153" s="219" t="str">
        <f t="shared" si="28"/>
        <v>Billy+</v>
      </c>
      <c r="D153" s="134" t="str">
        <f t="shared" si="29"/>
        <v>B. Burns</v>
      </c>
      <c r="E153" s="206" t="str">
        <f t="shared" si="30"/>
        <v>Billy+ Burns</v>
      </c>
      <c r="F153" s="246" t="s">
        <v>1009</v>
      </c>
      <c r="G153" s="584">
        <v>7</v>
      </c>
      <c r="H153" s="584">
        <v>1</v>
      </c>
      <c r="I153" s="584">
        <v>7</v>
      </c>
      <c r="J153" s="336">
        <v>32750</v>
      </c>
      <c r="K153" s="195" t="s">
        <v>1004</v>
      </c>
      <c r="L153" s="135" t="s">
        <v>7</v>
      </c>
      <c r="M153" s="134" t="str">
        <f t="shared" si="31"/>
        <v>Y2</v>
      </c>
      <c r="N153" s="147" t="str">
        <f>Cobb!$M$2</f>
        <v>Mansfield</v>
      </c>
      <c r="O153" s="169" t="s">
        <v>1968</v>
      </c>
      <c r="P153" s="206" t="str">
        <f t="shared" si="32"/>
        <v>Burns, Billy+ (Y2)</v>
      </c>
      <c r="Q153" s="166">
        <f t="shared" si="23"/>
        <v>300000</v>
      </c>
      <c r="R153" s="166">
        <f t="shared" si="33"/>
        <v>400000</v>
      </c>
      <c r="S153" s="261" t="str">
        <f t="shared" si="34"/>
        <v/>
      </c>
      <c r="T153" s="261" t="str">
        <f t="shared" si="35"/>
        <v/>
      </c>
      <c r="U153" s="147" t="s">
        <v>521</v>
      </c>
      <c r="V153" s="167">
        <v>300000</v>
      </c>
      <c r="W153" s="134" t="s">
        <v>375</v>
      </c>
      <c r="X153" s="212">
        <v>400000</v>
      </c>
      <c r="Y153" s="134" t="s">
        <v>645</v>
      </c>
      <c r="Z153" s="212"/>
      <c r="AA153" s="134" t="s">
        <v>973</v>
      </c>
      <c r="AB153" s="271"/>
      <c r="AC153" s="134"/>
      <c r="AD153" s="134"/>
      <c r="AE153" s="134"/>
    </row>
    <row r="154" spans="1:32" ht="14.25" customHeight="1" x14ac:dyDescent="0.2">
      <c r="A154" s="134" t="s">
        <v>1981</v>
      </c>
      <c r="B154" s="214" t="str">
        <f t="shared" si="27"/>
        <v>Burrows</v>
      </c>
      <c r="C154" s="219" t="str">
        <f t="shared" si="28"/>
        <v>Beau</v>
      </c>
      <c r="D154" s="134" t="str">
        <f t="shared" si="29"/>
        <v>B. Burrows</v>
      </c>
      <c r="E154" s="206" t="str">
        <f t="shared" si="30"/>
        <v>Beau Burrows</v>
      </c>
      <c r="F154" s="246"/>
      <c r="G154" s="584">
        <v>133</v>
      </c>
      <c r="H154" s="584">
        <v>5</v>
      </c>
      <c r="I154" s="584">
        <v>17</v>
      </c>
      <c r="J154" s="336">
        <v>35326</v>
      </c>
      <c r="K154" s="195" t="s">
        <v>2143</v>
      </c>
      <c r="L154" s="135" t="s">
        <v>519</v>
      </c>
      <c r="M154" s="134" t="str">
        <f t="shared" si="31"/>
        <v>min</v>
      </c>
      <c r="N154" s="584" t="s">
        <v>655</v>
      </c>
      <c r="O154" s="169" t="s">
        <v>1968</v>
      </c>
      <c r="P154" s="206" t="str">
        <f t="shared" si="32"/>
        <v>Burrows, Beau (min)</v>
      </c>
      <c r="Q154" s="166" t="str">
        <f t="shared" si="23"/>
        <v/>
      </c>
      <c r="R154" s="166" t="str">
        <f t="shared" si="33"/>
        <v/>
      </c>
      <c r="S154" s="261" t="str">
        <f t="shared" si="34"/>
        <v/>
      </c>
      <c r="T154" s="261" t="str">
        <f t="shared" si="35"/>
        <v/>
      </c>
      <c r="U154" s="147" t="s">
        <v>658</v>
      </c>
      <c r="V154" s="167"/>
      <c r="W154" s="134"/>
      <c r="X154" s="212"/>
      <c r="Y154" s="134"/>
      <c r="Z154" s="212"/>
      <c r="AA154" s="134"/>
      <c r="AB154" s="271"/>
      <c r="AC154" s="134"/>
      <c r="AD154" s="167"/>
      <c r="AE154" s="134"/>
    </row>
    <row r="155" spans="1:32" ht="14.25" customHeight="1" x14ac:dyDescent="0.2">
      <c r="A155" s="134" t="s">
        <v>3656</v>
      </c>
      <c r="B155" s="214" t="str">
        <f t="shared" si="27"/>
        <v>Bush</v>
      </c>
      <c r="C155" s="219" t="str">
        <f t="shared" si="28"/>
        <v>Matt</v>
      </c>
      <c r="D155" s="134" t="str">
        <f t="shared" si="29"/>
        <v>M. Bush</v>
      </c>
      <c r="E155" s="206" t="str">
        <f t="shared" si="30"/>
        <v>Matt Bush</v>
      </c>
      <c r="F155" s="206" t="s">
        <v>1002</v>
      </c>
      <c r="G155" s="134">
        <f>G154+1</f>
        <v>134</v>
      </c>
      <c r="H155" s="134">
        <v>2</v>
      </c>
      <c r="I155" s="134">
        <v>6</v>
      </c>
      <c r="J155" s="535">
        <v>31451</v>
      </c>
      <c r="K155" s="134" t="s">
        <v>999</v>
      </c>
      <c r="L155" s="135" t="s">
        <v>135</v>
      </c>
      <c r="M155" s="134" t="str">
        <f t="shared" si="31"/>
        <v>Y1</v>
      </c>
      <c r="N155" s="134" t="s">
        <v>1479</v>
      </c>
      <c r="O155" s="135" t="s">
        <v>3485</v>
      </c>
      <c r="P155" s="206" t="str">
        <f t="shared" si="32"/>
        <v>Bush, Matt (Y1)</v>
      </c>
      <c r="Q155" s="166">
        <f t="shared" si="23"/>
        <v>200000</v>
      </c>
      <c r="R155" s="166">
        <f t="shared" si="33"/>
        <v>300000</v>
      </c>
      <c r="S155" s="261">
        <f t="shared" si="34"/>
        <v>400000</v>
      </c>
      <c r="T155" s="261" t="str">
        <f t="shared" si="35"/>
        <v/>
      </c>
      <c r="U155" s="134" t="s">
        <v>520</v>
      </c>
      <c r="V155" s="167">
        <v>200000</v>
      </c>
      <c r="W155" s="134" t="s">
        <v>521</v>
      </c>
      <c r="X155" s="212">
        <v>300000</v>
      </c>
      <c r="Y155" s="134" t="s">
        <v>375</v>
      </c>
      <c r="Z155" s="212">
        <v>400000</v>
      </c>
      <c r="AA155" s="134" t="s">
        <v>645</v>
      </c>
      <c r="AB155" s="134"/>
      <c r="AC155" s="134"/>
      <c r="AD155" s="134"/>
      <c r="AE155" s="134"/>
    </row>
    <row r="156" spans="1:32" ht="14.25" customHeight="1" x14ac:dyDescent="0.2">
      <c r="A156" s="388" t="s">
        <v>1553</v>
      </c>
      <c r="B156" s="214" t="str">
        <f t="shared" si="27"/>
        <v>Butera</v>
      </c>
      <c r="C156" s="219" t="str">
        <f t="shared" si="28"/>
        <v>Drew</v>
      </c>
      <c r="D156" s="134" t="str">
        <f t="shared" si="29"/>
        <v>D. Butera</v>
      </c>
      <c r="E156" s="206" t="str">
        <f t="shared" si="30"/>
        <v>Drew Butera</v>
      </c>
      <c r="F156" s="417" t="s">
        <v>1002</v>
      </c>
      <c r="G156" s="388"/>
      <c r="H156" s="388"/>
      <c r="I156" s="388"/>
      <c r="J156" s="418">
        <v>30537</v>
      </c>
      <c r="K156" s="419" t="s">
        <v>1003</v>
      </c>
      <c r="L156" s="386" t="s">
        <v>7</v>
      </c>
      <c r="M156" s="134" t="str">
        <f t="shared" si="31"/>
        <v>1,F2-$2.4M</v>
      </c>
      <c r="N156" s="388" t="s">
        <v>1672</v>
      </c>
      <c r="O156" s="421" t="s">
        <v>2994</v>
      </c>
      <c r="P156" s="206" t="str">
        <f t="shared" si="32"/>
        <v>Butera, Drew (1,F2-$2.4M)</v>
      </c>
      <c r="Q156" s="166">
        <f t="shared" si="23"/>
        <v>1200000</v>
      </c>
      <c r="R156" s="166">
        <f t="shared" si="33"/>
        <v>1200000</v>
      </c>
      <c r="S156" s="261" t="str">
        <f t="shared" si="34"/>
        <v/>
      </c>
      <c r="T156" s="261" t="str">
        <f t="shared" si="35"/>
        <v/>
      </c>
      <c r="U156" s="389" t="s">
        <v>3054</v>
      </c>
      <c r="V156" s="387">
        <v>1200000</v>
      </c>
      <c r="W156" s="389" t="s">
        <v>3165</v>
      </c>
      <c r="X156" s="387">
        <v>1200000</v>
      </c>
      <c r="Y156" s="389" t="s">
        <v>334</v>
      </c>
      <c r="Z156" s="212"/>
      <c r="AA156" s="134"/>
      <c r="AB156" s="271"/>
      <c r="AC156" s="134"/>
      <c r="AD156" s="134"/>
      <c r="AE156" s="134"/>
    </row>
    <row r="157" spans="1:32" ht="14.25" customHeight="1" x14ac:dyDescent="0.2">
      <c r="A157" s="214" t="s">
        <v>1178</v>
      </c>
      <c r="B157" s="214" t="str">
        <f t="shared" si="27"/>
        <v>Butler</v>
      </c>
      <c r="C157" s="219" t="str">
        <f t="shared" si="28"/>
        <v>Eddie</v>
      </c>
      <c r="D157" s="134" t="str">
        <f t="shared" si="29"/>
        <v>E. Butler</v>
      </c>
      <c r="E157" s="206" t="str">
        <f t="shared" si="30"/>
        <v>Eddie Butler</v>
      </c>
      <c r="F157" s="213" t="s">
        <v>1002</v>
      </c>
      <c r="G157" s="213"/>
      <c r="H157" s="213"/>
      <c r="I157" s="213"/>
      <c r="J157" s="223">
        <v>34041</v>
      </c>
      <c r="K157" s="224" t="s">
        <v>135</v>
      </c>
      <c r="L157" s="135" t="s">
        <v>135</v>
      </c>
      <c r="M157" s="134" t="str">
        <f t="shared" si="31"/>
        <v>Y2</v>
      </c>
      <c r="N157" s="147" t="str">
        <f>Mays!$G$2</f>
        <v>Palo Alto</v>
      </c>
      <c r="O157" s="213" t="s">
        <v>1473</v>
      </c>
      <c r="P157" s="206" t="str">
        <f t="shared" si="32"/>
        <v>Butler, Eddie (Y2)</v>
      </c>
      <c r="Q157" s="166">
        <f t="shared" si="23"/>
        <v>300000</v>
      </c>
      <c r="R157" s="166">
        <f t="shared" si="33"/>
        <v>400000</v>
      </c>
      <c r="S157" s="261" t="str">
        <f t="shared" si="34"/>
        <v/>
      </c>
      <c r="T157" s="261" t="str">
        <f t="shared" si="35"/>
        <v/>
      </c>
      <c r="U157" s="147" t="s">
        <v>521</v>
      </c>
      <c r="V157" s="230">
        <v>300000</v>
      </c>
      <c r="W157" s="134" t="s">
        <v>375</v>
      </c>
      <c r="X157" s="364">
        <v>400000</v>
      </c>
      <c r="Y157" s="134" t="s">
        <v>645</v>
      </c>
      <c r="Z157" s="212"/>
      <c r="AA157" s="134" t="s">
        <v>973</v>
      </c>
      <c r="AB157" s="271"/>
      <c r="AC157" s="134"/>
      <c r="AD157" s="134"/>
      <c r="AE157" s="134"/>
    </row>
    <row r="158" spans="1:32" ht="14.25" customHeight="1" x14ac:dyDescent="0.2">
      <c r="A158" s="134" t="s">
        <v>806</v>
      </c>
      <c r="B158" s="214" t="str">
        <f t="shared" si="27"/>
        <v>Buxton</v>
      </c>
      <c r="C158" s="219" t="str">
        <f t="shared" si="28"/>
        <v>Byron</v>
      </c>
      <c r="D158" s="134" t="str">
        <f t="shared" si="29"/>
        <v>B. Buxton</v>
      </c>
      <c r="E158" s="206" t="str">
        <f t="shared" si="30"/>
        <v>Byron Buxton</v>
      </c>
      <c r="F158" s="135" t="s">
        <v>1002</v>
      </c>
      <c r="G158" s="135"/>
      <c r="H158" s="135"/>
      <c r="I158" s="135"/>
      <c r="J158" s="193">
        <v>34321</v>
      </c>
      <c r="K158" s="147" t="s">
        <v>1004</v>
      </c>
      <c r="L158" s="135" t="s">
        <v>7</v>
      </c>
      <c r="M158" s="134" t="str">
        <f t="shared" si="31"/>
        <v>Y2</v>
      </c>
      <c r="N158" s="147" t="str">
        <f>Aaron!$AE$2</f>
        <v>Pismo Beach</v>
      </c>
      <c r="O158" s="169" t="s">
        <v>830</v>
      </c>
      <c r="P158" s="206" t="str">
        <f t="shared" si="32"/>
        <v>Buxton, Byron (Y2)</v>
      </c>
      <c r="Q158" s="166">
        <f t="shared" ref="Q158:Q221" si="36">IF(ISBLANK($V158),"",$V158)</f>
        <v>300000</v>
      </c>
      <c r="R158" s="166">
        <f t="shared" si="33"/>
        <v>400000</v>
      </c>
      <c r="S158" s="261" t="str">
        <f t="shared" si="34"/>
        <v/>
      </c>
      <c r="T158" s="261" t="str">
        <f t="shared" si="35"/>
        <v/>
      </c>
      <c r="U158" s="147" t="s">
        <v>521</v>
      </c>
      <c r="V158" s="230">
        <v>300000</v>
      </c>
      <c r="W158" s="134" t="s">
        <v>375</v>
      </c>
      <c r="X158" s="364">
        <v>400000</v>
      </c>
      <c r="Y158" s="134" t="s">
        <v>645</v>
      </c>
      <c r="Z158" s="212"/>
      <c r="AA158" s="134" t="s">
        <v>973</v>
      </c>
      <c r="AB158" s="271"/>
      <c r="AC158" s="134"/>
      <c r="AD158" s="584"/>
      <c r="AE158" s="134"/>
    </row>
    <row r="159" spans="1:32" ht="14.25" customHeight="1" x14ac:dyDescent="0.2">
      <c r="A159" s="148" t="s">
        <v>1011</v>
      </c>
      <c r="B159" s="214" t="str">
        <f t="shared" si="27"/>
        <v>Byrd</v>
      </c>
      <c r="C159" s="219" t="str">
        <f t="shared" si="28"/>
        <v>Marlon</v>
      </c>
      <c r="D159" s="134" t="str">
        <f t="shared" si="29"/>
        <v>M. Byrd</v>
      </c>
      <c r="E159" s="206" t="str">
        <f t="shared" si="30"/>
        <v>Marlon Byrd</v>
      </c>
      <c r="F159" s="199" t="s">
        <v>1002</v>
      </c>
      <c r="G159" s="199"/>
      <c r="H159" s="199"/>
      <c r="I159" s="199"/>
      <c r="J159" s="202">
        <v>28367</v>
      </c>
      <c r="K159" s="203" t="s">
        <v>1007</v>
      </c>
      <c r="L159" s="135" t="s">
        <v>7</v>
      </c>
      <c r="M159" s="134" t="str">
        <f t="shared" si="31"/>
        <v>2,F4-$12M</v>
      </c>
      <c r="N159" s="147" t="str">
        <f>Aaron!$A$2</f>
        <v>Middlesex</v>
      </c>
      <c r="O159" s="320" t="s">
        <v>1686</v>
      </c>
      <c r="P159" s="206" t="str">
        <f t="shared" si="32"/>
        <v>Byrd, Marlon (2,F4-$12M)</v>
      </c>
      <c r="Q159" s="166">
        <f t="shared" si="36"/>
        <v>3000000</v>
      </c>
      <c r="R159" s="166">
        <f t="shared" si="33"/>
        <v>3000000</v>
      </c>
      <c r="S159" s="261">
        <f t="shared" si="34"/>
        <v>3000000</v>
      </c>
      <c r="T159" s="261" t="str">
        <f t="shared" si="35"/>
        <v/>
      </c>
      <c r="U159" s="148" t="s">
        <v>1829</v>
      </c>
      <c r="V159" s="361">
        <v>3000000</v>
      </c>
      <c r="W159" s="148" t="s">
        <v>1734</v>
      </c>
      <c r="X159" s="364">
        <v>3000000</v>
      </c>
      <c r="Y159" s="148" t="s">
        <v>1699</v>
      </c>
      <c r="Z159" s="364">
        <v>3000000</v>
      </c>
      <c r="AA159" s="134" t="s">
        <v>334</v>
      </c>
      <c r="AB159" s="271"/>
      <c r="AC159" s="134"/>
      <c r="AD159" s="134"/>
      <c r="AE159" s="134"/>
    </row>
    <row r="160" spans="1:32" ht="14.25" customHeight="1" x14ac:dyDescent="0.2">
      <c r="A160" s="134" t="s">
        <v>89</v>
      </c>
      <c r="B160" s="214" t="str">
        <f t="shared" si="27"/>
        <v>Cabrera</v>
      </c>
      <c r="C160" s="219" t="str">
        <f t="shared" si="28"/>
        <v>Asdrubal</v>
      </c>
      <c r="D160" s="134" t="str">
        <f t="shared" si="29"/>
        <v>A. Cabrera</v>
      </c>
      <c r="E160" s="206" t="str">
        <f t="shared" si="30"/>
        <v>Asdrubal Cabrera</v>
      </c>
      <c r="F160" s="135" t="s">
        <v>1009</v>
      </c>
      <c r="G160" s="135"/>
      <c r="H160" s="135"/>
      <c r="I160" s="135"/>
      <c r="J160" s="193">
        <v>31364</v>
      </c>
      <c r="K160" s="147" t="s">
        <v>1006</v>
      </c>
      <c r="L160" s="135" t="s">
        <v>7</v>
      </c>
      <c r="M160" s="134" t="str">
        <f t="shared" si="31"/>
        <v>3,F5-18.112M</v>
      </c>
      <c r="N160" s="147" t="str">
        <f>Cobb!$M$2</f>
        <v>Mansfield</v>
      </c>
      <c r="O160" s="257" t="s">
        <v>1300</v>
      </c>
      <c r="P160" s="206" t="str">
        <f t="shared" si="32"/>
        <v>Cabrera, Asdrubal (3,F5-18.112M)</v>
      </c>
      <c r="Q160" s="166">
        <f t="shared" si="36"/>
        <v>3622500</v>
      </c>
      <c r="R160" s="166">
        <f t="shared" si="33"/>
        <v>3622500</v>
      </c>
      <c r="S160" s="261">
        <f t="shared" si="34"/>
        <v>3622500</v>
      </c>
      <c r="T160" s="261" t="str">
        <f t="shared" si="35"/>
        <v/>
      </c>
      <c r="U160" s="147" t="s">
        <v>1310</v>
      </c>
      <c r="V160" s="211">
        <v>3622500</v>
      </c>
      <c r="W160" s="147" t="s">
        <v>1362</v>
      </c>
      <c r="X160" s="211">
        <v>3622500</v>
      </c>
      <c r="Y160" s="147" t="s">
        <v>1382</v>
      </c>
      <c r="Z160" s="211">
        <v>3622500</v>
      </c>
      <c r="AA160" s="147" t="s">
        <v>334</v>
      </c>
      <c r="AB160" s="271"/>
      <c r="AC160" s="134"/>
      <c r="AD160" s="134"/>
      <c r="AE160" s="134"/>
    </row>
    <row r="161" spans="1:32" ht="14.25" customHeight="1" x14ac:dyDescent="0.2">
      <c r="A161" s="134" t="s">
        <v>3689</v>
      </c>
      <c r="B161" s="214" t="str">
        <f t="shared" si="27"/>
        <v>Cabrera</v>
      </c>
      <c r="C161" s="219" t="str">
        <f t="shared" si="28"/>
        <v>Mauricio</v>
      </c>
      <c r="D161" s="134" t="str">
        <f t="shared" si="29"/>
        <v>M. Cabrera</v>
      </c>
      <c r="E161" s="206" t="str">
        <f t="shared" si="30"/>
        <v>Mauricio Cabrera</v>
      </c>
      <c r="F161" s="206" t="s">
        <v>1002</v>
      </c>
      <c r="G161" s="134">
        <f>G160+1</f>
        <v>1</v>
      </c>
      <c r="H161" s="134" t="s">
        <v>626</v>
      </c>
      <c r="I161" s="134">
        <v>17</v>
      </c>
      <c r="J161" s="535">
        <v>34234</v>
      </c>
      <c r="K161" s="134" t="s">
        <v>999</v>
      </c>
      <c r="L161" s="135" t="s">
        <v>135</v>
      </c>
      <c r="M161" s="134" t="str">
        <f t="shared" si="31"/>
        <v>Y1</v>
      </c>
      <c r="N161" s="134" t="s">
        <v>231</v>
      </c>
      <c r="O161" s="135" t="s">
        <v>3485</v>
      </c>
      <c r="P161" s="206" t="str">
        <f t="shared" si="32"/>
        <v>Cabrera, Mauricio (Y1)</v>
      </c>
      <c r="Q161" s="166">
        <f t="shared" si="36"/>
        <v>200000</v>
      </c>
      <c r="R161" s="166">
        <f t="shared" si="33"/>
        <v>300000</v>
      </c>
      <c r="S161" s="261">
        <f t="shared" si="34"/>
        <v>400000</v>
      </c>
      <c r="T161" s="261" t="str">
        <f t="shared" si="35"/>
        <v/>
      </c>
      <c r="U161" s="134" t="s">
        <v>520</v>
      </c>
      <c r="V161" s="167">
        <v>200000</v>
      </c>
      <c r="W161" s="134" t="s">
        <v>521</v>
      </c>
      <c r="X161" s="212">
        <v>300000</v>
      </c>
      <c r="Y161" s="134" t="s">
        <v>375</v>
      </c>
      <c r="Z161" s="212">
        <v>400000</v>
      </c>
      <c r="AA161" s="134" t="s">
        <v>645</v>
      </c>
      <c r="AB161" s="134"/>
      <c r="AC161" s="134"/>
      <c r="AD161" s="134"/>
      <c r="AE161" s="134"/>
    </row>
    <row r="162" spans="1:32" ht="14.25" customHeight="1" x14ac:dyDescent="0.2">
      <c r="A162" s="198" t="s">
        <v>1065</v>
      </c>
      <c r="B162" s="214" t="str">
        <f t="shared" si="27"/>
        <v>Cabrera</v>
      </c>
      <c r="C162" s="219" t="str">
        <f t="shared" si="28"/>
        <v>Melky</v>
      </c>
      <c r="D162" s="134" t="str">
        <f t="shared" si="29"/>
        <v>M. Cabrera</v>
      </c>
      <c r="E162" s="206" t="str">
        <f t="shared" si="30"/>
        <v>Melky Cabrera</v>
      </c>
      <c r="F162" s="199" t="s">
        <v>1009</v>
      </c>
      <c r="G162" s="199"/>
      <c r="H162" s="199"/>
      <c r="I162" s="199"/>
      <c r="J162" s="202">
        <v>30905</v>
      </c>
      <c r="K162" s="203" t="s">
        <v>1008</v>
      </c>
      <c r="L162" s="135" t="s">
        <v>7</v>
      </c>
      <c r="M162" s="134" t="str">
        <f t="shared" si="31"/>
        <v>4,F4-5.584M</v>
      </c>
      <c r="N162" s="251" t="s">
        <v>1876</v>
      </c>
      <c r="O162" s="199" t="s">
        <v>2139</v>
      </c>
      <c r="P162" s="206" t="str">
        <f t="shared" si="32"/>
        <v>Cabrera, Melky (4,F4-5.584M)</v>
      </c>
      <c r="Q162" s="166">
        <f t="shared" si="36"/>
        <v>1396000</v>
      </c>
      <c r="R162" s="166" t="str">
        <f t="shared" si="33"/>
        <v/>
      </c>
      <c r="S162" s="261" t="str">
        <f t="shared" si="34"/>
        <v/>
      </c>
      <c r="T162" s="261" t="str">
        <f t="shared" si="35"/>
        <v/>
      </c>
      <c r="U162" s="251" t="s">
        <v>1066</v>
      </c>
      <c r="V162" s="211">
        <v>1396000</v>
      </c>
      <c r="W162" s="198" t="s">
        <v>334</v>
      </c>
      <c r="X162" s="211"/>
      <c r="Y162" s="134"/>
      <c r="Z162" s="212"/>
      <c r="AA162" s="134"/>
      <c r="AB162" s="271"/>
      <c r="AC162" s="134"/>
      <c r="AD162" s="134"/>
      <c r="AE162" s="134"/>
    </row>
    <row r="163" spans="1:32" ht="14.25" customHeight="1" x14ac:dyDescent="0.25">
      <c r="A163" s="147" t="s">
        <v>265</v>
      </c>
      <c r="B163" s="214" t="str">
        <f t="shared" si="27"/>
        <v>Cabrera</v>
      </c>
      <c r="C163" s="219" t="str">
        <f t="shared" si="28"/>
        <v>Miguel</v>
      </c>
      <c r="D163" s="134" t="str">
        <f t="shared" si="29"/>
        <v>M. Cabrera</v>
      </c>
      <c r="E163" s="206" t="str">
        <f t="shared" si="30"/>
        <v>Miguel Cabrera</v>
      </c>
      <c r="F163" s="382" t="s">
        <v>1002</v>
      </c>
      <c r="G163" s="135"/>
      <c r="H163" s="135"/>
      <c r="I163" s="135"/>
      <c r="J163" s="383">
        <v>30424</v>
      </c>
      <c r="K163" s="384" t="s">
        <v>1005</v>
      </c>
      <c r="L163" s="135" t="s">
        <v>7</v>
      </c>
      <c r="M163" s="134" t="str">
        <f t="shared" si="31"/>
        <v xml:space="preserve">1,F5-$37,333M </v>
      </c>
      <c r="N163" s="147" t="str">
        <f>Cobb!$Y$2</f>
        <v>Gateway</v>
      </c>
      <c r="O163" s="421" t="s">
        <v>2994</v>
      </c>
      <c r="P163" s="206" t="str">
        <f t="shared" si="32"/>
        <v>Cabrera, Miguel (1,F5-$37,333M )</v>
      </c>
      <c r="Q163" s="166">
        <f t="shared" si="36"/>
        <v>7466667</v>
      </c>
      <c r="R163" s="166">
        <f t="shared" si="33"/>
        <v>7466667</v>
      </c>
      <c r="S163" s="261">
        <f t="shared" si="34"/>
        <v>7466667</v>
      </c>
      <c r="T163" s="261">
        <f t="shared" si="35"/>
        <v>7466667</v>
      </c>
      <c r="U163" s="389" t="s">
        <v>3098</v>
      </c>
      <c r="V163" s="387">
        <v>7466667</v>
      </c>
      <c r="W163" s="389" t="s">
        <v>3256</v>
      </c>
      <c r="X163" s="387">
        <v>7466667</v>
      </c>
      <c r="Y163" s="389" t="s">
        <v>3259</v>
      </c>
      <c r="Z163" s="387">
        <v>7466667</v>
      </c>
      <c r="AA163" s="389" t="s">
        <v>3261</v>
      </c>
      <c r="AB163" s="387">
        <v>7466667</v>
      </c>
      <c r="AC163" s="389" t="s">
        <v>3263</v>
      </c>
      <c r="AD163" s="387">
        <v>7466667</v>
      </c>
      <c r="AE163" s="134" t="s">
        <v>334</v>
      </c>
    </row>
    <row r="164" spans="1:32" ht="14.25" customHeight="1" x14ac:dyDescent="0.2">
      <c r="A164" s="134" t="s">
        <v>3716</v>
      </c>
      <c r="B164" s="214" t="str">
        <f t="shared" si="27"/>
        <v>Cabrera</v>
      </c>
      <c r="C164" s="219" t="str">
        <f t="shared" si="28"/>
        <v>Ramon</v>
      </c>
      <c r="D164" s="134" t="str">
        <f t="shared" si="29"/>
        <v>R. Cabrera</v>
      </c>
      <c r="E164" s="206" t="str">
        <f t="shared" si="30"/>
        <v>Ramon Cabrera</v>
      </c>
      <c r="F164" s="206" t="s">
        <v>1009</v>
      </c>
      <c r="G164" s="134">
        <v>167</v>
      </c>
      <c r="H164" s="134">
        <v>7</v>
      </c>
      <c r="I164" s="134">
        <v>1</v>
      </c>
      <c r="J164" s="535">
        <v>32817</v>
      </c>
      <c r="K164" s="134" t="s">
        <v>1003</v>
      </c>
      <c r="L164" s="135" t="s">
        <v>7</v>
      </c>
      <c r="M164" s="134" t="str">
        <f t="shared" si="31"/>
        <v>Y1</v>
      </c>
      <c r="N164" s="134" t="s">
        <v>1872</v>
      </c>
      <c r="O164" s="135" t="s">
        <v>3485</v>
      </c>
      <c r="P164" s="206" t="str">
        <f t="shared" si="32"/>
        <v>Cabrera, Ramon (Y1)</v>
      </c>
      <c r="Q164" s="166">
        <f t="shared" si="36"/>
        <v>200000</v>
      </c>
      <c r="R164" s="166">
        <f t="shared" si="33"/>
        <v>300000</v>
      </c>
      <c r="S164" s="261">
        <f t="shared" si="34"/>
        <v>400000</v>
      </c>
      <c r="T164" s="261" t="str">
        <f t="shared" si="35"/>
        <v/>
      </c>
      <c r="U164" s="134" t="s">
        <v>520</v>
      </c>
      <c r="V164" s="167">
        <v>200000</v>
      </c>
      <c r="W164" s="134" t="s">
        <v>521</v>
      </c>
      <c r="X164" s="212">
        <v>300000</v>
      </c>
      <c r="Y164" s="134" t="s">
        <v>375</v>
      </c>
      <c r="Z164" s="212">
        <v>400000</v>
      </c>
      <c r="AA164" s="134" t="s">
        <v>645</v>
      </c>
      <c r="AB164" s="134"/>
      <c r="AC164" s="134"/>
      <c r="AD164" s="134"/>
      <c r="AE164" s="134"/>
    </row>
    <row r="165" spans="1:32" ht="14.25" customHeight="1" x14ac:dyDescent="0.2">
      <c r="A165" s="134" t="s">
        <v>602</v>
      </c>
      <c r="B165" s="214" t="str">
        <f t="shared" si="27"/>
        <v>Cahill</v>
      </c>
      <c r="C165" s="219" t="str">
        <f t="shared" si="28"/>
        <v>Trevor</v>
      </c>
      <c r="D165" s="134" t="str">
        <f t="shared" si="29"/>
        <v>T. Cahill</v>
      </c>
      <c r="E165" s="206" t="str">
        <f t="shared" si="30"/>
        <v>Trevor Cahill</v>
      </c>
      <c r="F165" s="135" t="s">
        <v>1002</v>
      </c>
      <c r="G165" s="135"/>
      <c r="H165" s="135"/>
      <c r="I165" s="135"/>
      <c r="J165" s="193">
        <v>32203</v>
      </c>
      <c r="K165" s="147" t="s">
        <v>747</v>
      </c>
      <c r="L165" s="135" t="s">
        <v>135</v>
      </c>
      <c r="M165" s="134" t="str">
        <f t="shared" si="31"/>
        <v>4,L4-16M</v>
      </c>
      <c r="N165" s="147" t="s">
        <v>231</v>
      </c>
      <c r="O165" s="169" t="s">
        <v>3983</v>
      </c>
      <c r="P165" s="206" t="str">
        <f t="shared" si="32"/>
        <v>Cahill, Trevor (4,L4-16M)</v>
      </c>
      <c r="Q165" s="166">
        <f t="shared" si="36"/>
        <v>4000000</v>
      </c>
      <c r="R165" s="166" t="str">
        <f t="shared" si="33"/>
        <v/>
      </c>
      <c r="S165" s="261" t="str">
        <f t="shared" si="34"/>
        <v/>
      </c>
      <c r="T165" s="261" t="str">
        <f t="shared" si="35"/>
        <v/>
      </c>
      <c r="U165" s="147" t="s">
        <v>639</v>
      </c>
      <c r="V165" s="167">
        <v>4000000</v>
      </c>
      <c r="W165" s="134" t="s">
        <v>334</v>
      </c>
      <c r="X165" s="212"/>
      <c r="Y165" s="134"/>
      <c r="Z165" s="212"/>
      <c r="AA165" s="134"/>
      <c r="AB165" s="271"/>
      <c r="AC165" s="134"/>
      <c r="AD165" s="134"/>
      <c r="AE165" s="198"/>
    </row>
    <row r="166" spans="1:32" ht="14.25" customHeight="1" x14ac:dyDescent="0.2">
      <c r="A166" s="134" t="s">
        <v>226</v>
      </c>
      <c r="B166" s="214" t="str">
        <f t="shared" si="27"/>
        <v>Cain</v>
      </c>
      <c r="C166" s="219" t="str">
        <f t="shared" si="28"/>
        <v>Lorenzo</v>
      </c>
      <c r="D166" s="134" t="str">
        <f t="shared" si="29"/>
        <v>L. Cain</v>
      </c>
      <c r="E166" s="206" t="str">
        <f t="shared" si="30"/>
        <v>Lorenzo Cain</v>
      </c>
      <c r="F166" s="135" t="s">
        <v>1002</v>
      </c>
      <c r="G166" s="135"/>
      <c r="H166" s="135"/>
      <c r="I166" s="135"/>
      <c r="J166" s="193">
        <v>31515</v>
      </c>
      <c r="K166" s="147" t="s">
        <v>1004</v>
      </c>
      <c r="L166" s="135" t="s">
        <v>7</v>
      </c>
      <c r="M166" s="134" t="str">
        <f t="shared" si="31"/>
        <v>3,L5-14M</v>
      </c>
      <c r="N166" s="251" t="s">
        <v>566</v>
      </c>
      <c r="O166" s="169" t="s">
        <v>3420</v>
      </c>
      <c r="P166" s="206" t="str">
        <f t="shared" si="32"/>
        <v>Cain, Lorenzo (3,L5-14M)</v>
      </c>
      <c r="Q166" s="166">
        <f t="shared" si="36"/>
        <v>2800000</v>
      </c>
      <c r="R166" s="166">
        <f t="shared" si="33"/>
        <v>2800000</v>
      </c>
      <c r="S166" s="261">
        <f t="shared" si="34"/>
        <v>2800000</v>
      </c>
      <c r="T166" s="261" t="str">
        <f t="shared" si="35"/>
        <v/>
      </c>
      <c r="U166" s="147" t="s">
        <v>317</v>
      </c>
      <c r="V166" s="167">
        <v>2800000</v>
      </c>
      <c r="W166" s="134" t="s">
        <v>316</v>
      </c>
      <c r="X166" s="212">
        <v>2800000</v>
      </c>
      <c r="Y166" s="134" t="s">
        <v>605</v>
      </c>
      <c r="Z166" s="212">
        <v>2800000</v>
      </c>
      <c r="AA166" s="147" t="s">
        <v>334</v>
      </c>
      <c r="AB166" s="271"/>
      <c r="AC166" s="134"/>
      <c r="AD166" s="134"/>
      <c r="AE166" s="134"/>
    </row>
    <row r="167" spans="1:32" ht="14.25" customHeight="1" x14ac:dyDescent="0.2">
      <c r="A167" s="198" t="s">
        <v>1076</v>
      </c>
      <c r="B167" s="214" t="str">
        <f t="shared" si="27"/>
        <v>Cain</v>
      </c>
      <c r="C167" s="219" t="str">
        <f t="shared" si="28"/>
        <v>Matt</v>
      </c>
      <c r="D167" s="134" t="str">
        <f t="shared" si="29"/>
        <v>M. Cain</v>
      </c>
      <c r="E167" s="206" t="str">
        <f t="shared" si="30"/>
        <v>Matt Cain</v>
      </c>
      <c r="F167" s="199" t="s">
        <v>1002</v>
      </c>
      <c r="G167" s="199"/>
      <c r="H167" s="199"/>
      <c r="I167" s="199"/>
      <c r="J167" s="200">
        <v>30956</v>
      </c>
      <c r="K167" s="201" t="s">
        <v>747</v>
      </c>
      <c r="L167" s="135" t="s">
        <v>135</v>
      </c>
      <c r="M167" s="134" t="str">
        <f t="shared" si="31"/>
        <v>4,F5-33.6M</v>
      </c>
      <c r="N167" s="147" t="str">
        <f>Mays!$G$2</f>
        <v>Palo Alto</v>
      </c>
      <c r="O167" s="199" t="s">
        <v>1114</v>
      </c>
      <c r="P167" s="206" t="str">
        <f t="shared" si="32"/>
        <v>Cain, Matt (4,F5-33.6M)</v>
      </c>
      <c r="Q167" s="166">
        <f t="shared" si="36"/>
        <v>6720000</v>
      </c>
      <c r="R167" s="166">
        <f t="shared" si="33"/>
        <v>6720000</v>
      </c>
      <c r="S167" s="261" t="str">
        <f t="shared" si="34"/>
        <v/>
      </c>
      <c r="T167" s="261" t="str">
        <f t="shared" si="35"/>
        <v/>
      </c>
      <c r="U167" s="251" t="s">
        <v>1077</v>
      </c>
      <c r="V167" s="211">
        <v>6720000</v>
      </c>
      <c r="W167" s="198" t="s">
        <v>1078</v>
      </c>
      <c r="X167" s="211">
        <v>6720000</v>
      </c>
      <c r="Y167" s="134" t="s">
        <v>334</v>
      </c>
      <c r="Z167" s="212"/>
      <c r="AA167" s="134"/>
      <c r="AB167" s="271"/>
      <c r="AC167" s="134"/>
      <c r="AD167" s="134"/>
      <c r="AE167" s="134"/>
    </row>
    <row r="168" spans="1:32" ht="14.25" customHeight="1" x14ac:dyDescent="0.2">
      <c r="A168" s="146" t="s">
        <v>881</v>
      </c>
      <c r="B168" s="214" t="str">
        <f t="shared" si="27"/>
        <v>Calhoun</v>
      </c>
      <c r="C168" s="219" t="str">
        <f t="shared" si="28"/>
        <v>Kole</v>
      </c>
      <c r="D168" s="134" t="str">
        <f t="shared" si="29"/>
        <v>K. Calhoun</v>
      </c>
      <c r="E168" s="206" t="str">
        <f t="shared" si="30"/>
        <v>Kole Calhoun</v>
      </c>
      <c r="F168" s="135" t="s">
        <v>412</v>
      </c>
      <c r="G168" s="135"/>
      <c r="H168" s="135"/>
      <c r="I168" s="135"/>
      <c r="J168" s="193">
        <v>32064</v>
      </c>
      <c r="K168" s="147" t="s">
        <v>1007</v>
      </c>
      <c r="L168" s="135" t="s">
        <v>7</v>
      </c>
      <c r="M168" s="134" t="str">
        <f t="shared" si="31"/>
        <v>ARB-Y4</v>
      </c>
      <c r="N168" s="147" t="str">
        <f>Cobb!$Y$2</f>
        <v>Gateway</v>
      </c>
      <c r="O168" s="135" t="s">
        <v>874</v>
      </c>
      <c r="P168" s="206" t="str">
        <f t="shared" si="32"/>
        <v>Calhoun, Kole (ARB-Y4)</v>
      </c>
      <c r="Q168" s="166">
        <f t="shared" si="36"/>
        <v>600000</v>
      </c>
      <c r="R168" s="166" t="str">
        <f t="shared" si="33"/>
        <v/>
      </c>
      <c r="S168" s="261" t="str">
        <f t="shared" si="34"/>
        <v/>
      </c>
      <c r="T168" s="261" t="str">
        <f t="shared" si="35"/>
        <v/>
      </c>
      <c r="U168" s="147" t="s">
        <v>645</v>
      </c>
      <c r="V168" s="167">
        <v>600000</v>
      </c>
      <c r="W168" s="134" t="s">
        <v>973</v>
      </c>
      <c r="X168" s="212"/>
      <c r="Y168" s="134" t="s">
        <v>974</v>
      </c>
      <c r="Z168" s="212"/>
      <c r="AA168" s="134" t="s">
        <v>975</v>
      </c>
      <c r="AB168" s="271"/>
      <c r="AC168" s="134" t="s">
        <v>334</v>
      </c>
      <c r="AD168" s="134"/>
      <c r="AE168" s="134"/>
    </row>
    <row r="169" spans="1:32" ht="14.25" customHeight="1" x14ac:dyDescent="0.2">
      <c r="A169" s="134" t="s">
        <v>3512</v>
      </c>
      <c r="B169" s="214" t="str">
        <f t="shared" si="27"/>
        <v>Calhoun</v>
      </c>
      <c r="C169" s="219" t="str">
        <f t="shared" si="28"/>
        <v>Willie</v>
      </c>
      <c r="D169" s="134" t="str">
        <f t="shared" si="29"/>
        <v>W. Calhoun</v>
      </c>
      <c r="E169" s="206" t="str">
        <f t="shared" si="30"/>
        <v>Willie Calhoun</v>
      </c>
      <c r="F169" s="206" t="s">
        <v>412</v>
      </c>
      <c r="G169" s="134">
        <f>G168+1</f>
        <v>1</v>
      </c>
      <c r="H169" s="134">
        <v>2</v>
      </c>
      <c r="I169" s="134">
        <v>23</v>
      </c>
      <c r="J169" s="535">
        <v>34642</v>
      </c>
      <c r="K169" s="134" t="s">
        <v>1000</v>
      </c>
      <c r="L169" s="135" t="s">
        <v>519</v>
      </c>
      <c r="M169" s="134" t="str">
        <f t="shared" si="31"/>
        <v>min</v>
      </c>
      <c r="N169" s="134" t="s">
        <v>627</v>
      </c>
      <c r="O169" s="135" t="s">
        <v>3485</v>
      </c>
      <c r="P169" s="206" t="str">
        <f t="shared" si="32"/>
        <v>Calhoun, Willie (min)</v>
      </c>
      <c r="Q169" s="166" t="str">
        <f t="shared" si="36"/>
        <v/>
      </c>
      <c r="R169" s="166" t="str">
        <f t="shared" si="33"/>
        <v/>
      </c>
      <c r="S169" s="261" t="str">
        <f t="shared" si="34"/>
        <v/>
      </c>
      <c r="T169" s="261" t="str">
        <f t="shared" si="35"/>
        <v/>
      </c>
      <c r="U169" s="134" t="s">
        <v>658</v>
      </c>
      <c r="V169" s="134"/>
      <c r="W169" s="134"/>
      <c r="X169" s="134"/>
      <c r="Y169" s="134"/>
      <c r="Z169" s="134"/>
      <c r="AA169" s="134"/>
      <c r="AB169" s="134"/>
      <c r="AC169" s="134"/>
      <c r="AD169" s="134"/>
      <c r="AE169" s="134"/>
    </row>
    <row r="170" spans="1:32" ht="14.25" customHeight="1" x14ac:dyDescent="0.2">
      <c r="A170" s="134" t="s">
        <v>1982</v>
      </c>
      <c r="B170" s="214" t="str">
        <f t="shared" si="27"/>
        <v>Cameron</v>
      </c>
      <c r="C170" s="219" t="str">
        <f t="shared" si="28"/>
        <v>Daz</v>
      </c>
      <c r="D170" s="134" t="str">
        <f t="shared" si="29"/>
        <v>D. Cameron</v>
      </c>
      <c r="E170" s="206" t="str">
        <f t="shared" si="30"/>
        <v>Daz Cameron</v>
      </c>
      <c r="F170" s="246"/>
      <c r="G170" s="584">
        <v>37</v>
      </c>
      <c r="H170" s="584">
        <v>2</v>
      </c>
      <c r="I170" s="584">
        <v>13</v>
      </c>
      <c r="J170" s="336">
        <v>35445</v>
      </c>
      <c r="K170" s="195"/>
      <c r="L170" s="135" t="s">
        <v>519</v>
      </c>
      <c r="M170" s="134" t="str">
        <f t="shared" si="31"/>
        <v>min</v>
      </c>
      <c r="N170" s="147" t="str">
        <f>Mays!$M$2</f>
        <v>Mudville</v>
      </c>
      <c r="O170" s="169" t="s">
        <v>1968</v>
      </c>
      <c r="P170" s="206" t="str">
        <f t="shared" si="32"/>
        <v>Cameron, Daz (min)</v>
      </c>
      <c r="Q170" s="166" t="str">
        <f t="shared" si="36"/>
        <v/>
      </c>
      <c r="R170" s="166" t="str">
        <f t="shared" si="33"/>
        <v/>
      </c>
      <c r="S170" s="261" t="str">
        <f t="shared" si="34"/>
        <v/>
      </c>
      <c r="T170" s="261" t="str">
        <f t="shared" si="35"/>
        <v/>
      </c>
      <c r="U170" s="147" t="s">
        <v>658</v>
      </c>
      <c r="V170" s="167"/>
      <c r="W170" s="134"/>
      <c r="X170" s="212"/>
      <c r="Y170" s="134"/>
      <c r="Z170" s="212"/>
      <c r="AA170" s="134"/>
      <c r="AB170" s="271"/>
      <c r="AC170" s="134"/>
      <c r="AD170" s="134"/>
      <c r="AE170" s="134"/>
    </row>
    <row r="171" spans="1:32" ht="14.25" customHeight="1" x14ac:dyDescent="0.2">
      <c r="A171" s="134" t="s">
        <v>4154</v>
      </c>
      <c r="B171" s="214" t="str">
        <f t="shared" si="27"/>
        <v>Caminero</v>
      </c>
      <c r="C171" s="219" t="str">
        <f t="shared" si="28"/>
        <v>Arquimedes</v>
      </c>
      <c r="D171" s="134" t="str">
        <f t="shared" si="29"/>
        <v>A. Caminero</v>
      </c>
      <c r="E171" s="206" t="str">
        <f t="shared" si="30"/>
        <v>Arquimedes Caminero</v>
      </c>
      <c r="F171" s="246"/>
      <c r="G171" s="584"/>
      <c r="H171" s="584"/>
      <c r="I171" s="584"/>
      <c r="J171" s="336"/>
      <c r="K171" s="195"/>
      <c r="L171" s="135" t="s">
        <v>135</v>
      </c>
      <c r="M171" s="134" t="str">
        <f t="shared" si="31"/>
        <v>1,F1-200K</v>
      </c>
      <c r="N171" s="147" t="s">
        <v>657</v>
      </c>
      <c r="O171" s="169" t="s">
        <v>4077</v>
      </c>
      <c r="P171" s="206" t="str">
        <f t="shared" si="32"/>
        <v>Caminero, Arquimedes (1,F1-200K)</v>
      </c>
      <c r="Q171" s="166">
        <f t="shared" si="36"/>
        <v>200000</v>
      </c>
      <c r="R171" s="166"/>
      <c r="S171" s="261"/>
      <c r="T171" s="261"/>
      <c r="U171" s="147" t="s">
        <v>4088</v>
      </c>
      <c r="V171" s="167">
        <v>200000</v>
      </c>
      <c r="W171" s="134" t="s">
        <v>334</v>
      </c>
      <c r="X171" s="212"/>
      <c r="Y171" s="134"/>
      <c r="Z171" s="212"/>
      <c r="AA171" s="134"/>
      <c r="AB171" s="271"/>
      <c r="AC171" s="134"/>
      <c r="AD171" s="134"/>
      <c r="AE171" s="134"/>
    </row>
    <row r="172" spans="1:32" ht="14.25" customHeight="1" x14ac:dyDescent="0.2">
      <c r="A172" s="134" t="s">
        <v>1983</v>
      </c>
      <c r="B172" s="214" t="str">
        <f t="shared" si="27"/>
        <v>Candelario</v>
      </c>
      <c r="C172" s="219" t="str">
        <f t="shared" si="28"/>
        <v>Jeimer</v>
      </c>
      <c r="D172" s="134" t="str">
        <f t="shared" si="29"/>
        <v>J. Candelario</v>
      </c>
      <c r="E172" s="206" t="str">
        <f t="shared" si="30"/>
        <v>Jeimer Candelario</v>
      </c>
      <c r="F172" s="246" t="s">
        <v>1009</v>
      </c>
      <c r="G172" s="584">
        <v>66</v>
      </c>
      <c r="H172" s="584">
        <v>3</v>
      </c>
      <c r="I172" s="584">
        <v>17</v>
      </c>
      <c r="J172" s="336">
        <v>34297</v>
      </c>
      <c r="K172" s="195" t="s">
        <v>1005</v>
      </c>
      <c r="L172" s="135" t="s">
        <v>7</v>
      </c>
      <c r="M172" s="134" t="str">
        <f t="shared" si="31"/>
        <v>MM</v>
      </c>
      <c r="N172" s="584" t="s">
        <v>655</v>
      </c>
      <c r="O172" s="169" t="s">
        <v>1968</v>
      </c>
      <c r="P172" s="206" t="str">
        <f t="shared" si="32"/>
        <v>Candelario, Jeimer (MM)</v>
      </c>
      <c r="Q172" s="166">
        <f t="shared" si="36"/>
        <v>100000</v>
      </c>
      <c r="R172" s="166" t="str">
        <f t="shared" ref="R172:R203" si="37">IF(ISBLANK($X172),"",$X172)</f>
        <v/>
      </c>
      <c r="S172" s="261" t="str">
        <f t="shared" ref="S172:S214" si="38">IF(ISBLANK($Z172),"",$Z172)</f>
        <v/>
      </c>
      <c r="T172" s="261" t="str">
        <f t="shared" ref="T172:T214" si="39">IF(ISBLANK($AB172),"",$AB172)</f>
        <v/>
      </c>
      <c r="U172" s="147" t="s">
        <v>517</v>
      </c>
      <c r="V172" s="207">
        <v>100000</v>
      </c>
      <c r="W172" s="134"/>
      <c r="X172" s="212"/>
      <c r="Y172" s="134"/>
      <c r="Z172" s="212"/>
      <c r="AA172" s="134"/>
      <c r="AB172" s="271"/>
      <c r="AC172" s="134"/>
      <c r="AD172" s="167"/>
      <c r="AE172" s="134"/>
    </row>
    <row r="173" spans="1:32" ht="14.25" customHeight="1" x14ac:dyDescent="0.2">
      <c r="A173" s="584" t="s">
        <v>1924</v>
      </c>
      <c r="B173" s="214" t="str">
        <f t="shared" si="27"/>
        <v>Canha</v>
      </c>
      <c r="C173" s="219" t="str">
        <f t="shared" si="28"/>
        <v>Mark</v>
      </c>
      <c r="D173" s="134" t="str">
        <f t="shared" si="29"/>
        <v>M. Canha</v>
      </c>
      <c r="E173" s="206" t="str">
        <f t="shared" si="30"/>
        <v>Mark Canha</v>
      </c>
      <c r="F173" s="246" t="s">
        <v>1002</v>
      </c>
      <c r="G173" s="584">
        <v>61</v>
      </c>
      <c r="H173" s="584">
        <v>3</v>
      </c>
      <c r="I173" s="584">
        <v>12</v>
      </c>
      <c r="J173" s="336">
        <v>32554</v>
      </c>
      <c r="K173" s="195" t="s">
        <v>1005</v>
      </c>
      <c r="L173" s="135" t="s">
        <v>7</v>
      </c>
      <c r="M173" s="134" t="str">
        <f t="shared" si="31"/>
        <v>Y1*</v>
      </c>
      <c r="N173" s="147" t="str">
        <f>Cobb!$Y$2</f>
        <v>Gateway</v>
      </c>
      <c r="O173" s="169" t="s">
        <v>1968</v>
      </c>
      <c r="P173" s="206" t="str">
        <f t="shared" si="32"/>
        <v>Canha, Mark (Y1*)</v>
      </c>
      <c r="Q173" s="166">
        <f t="shared" si="36"/>
        <v>200000</v>
      </c>
      <c r="R173" s="166">
        <f t="shared" si="37"/>
        <v>300000</v>
      </c>
      <c r="S173" s="261">
        <f t="shared" si="38"/>
        <v>400000</v>
      </c>
      <c r="T173" s="261" t="str">
        <f t="shared" si="39"/>
        <v/>
      </c>
      <c r="U173" s="147" t="s">
        <v>256</v>
      </c>
      <c r="V173" s="207">
        <v>200000</v>
      </c>
      <c r="W173" s="206" t="s">
        <v>521</v>
      </c>
      <c r="X173" s="207">
        <v>300000</v>
      </c>
      <c r="Y173" s="134" t="s">
        <v>375</v>
      </c>
      <c r="Z173" s="212">
        <v>400000</v>
      </c>
      <c r="AA173" s="134" t="s">
        <v>645</v>
      </c>
      <c r="AB173" s="271"/>
      <c r="AC173" s="134"/>
      <c r="AD173" s="134"/>
      <c r="AE173" s="134"/>
    </row>
    <row r="174" spans="1:32" ht="14.25" customHeight="1" x14ac:dyDescent="0.2">
      <c r="A174" s="198" t="s">
        <v>1073</v>
      </c>
      <c r="B174" s="214" t="str">
        <f t="shared" si="27"/>
        <v>Cano</v>
      </c>
      <c r="C174" s="219" t="str">
        <f t="shared" si="28"/>
        <v>Robinson</v>
      </c>
      <c r="D174" s="134" t="str">
        <f t="shared" si="29"/>
        <v>R. Cano</v>
      </c>
      <c r="E174" s="206" t="str">
        <f t="shared" si="30"/>
        <v>Robinson Cano</v>
      </c>
      <c r="F174" s="199" t="s">
        <v>412</v>
      </c>
      <c r="G174" s="199"/>
      <c r="H174" s="199"/>
      <c r="I174" s="199"/>
      <c r="J174" s="202">
        <v>30246</v>
      </c>
      <c r="K174" s="203" t="s">
        <v>1000</v>
      </c>
      <c r="L174" s="135" t="s">
        <v>7</v>
      </c>
      <c r="M174" s="134" t="str">
        <f t="shared" si="31"/>
        <v>4,F5-48.51M</v>
      </c>
      <c r="N174" s="147" t="str">
        <f>Mays!$Y$2</f>
        <v>Los Angeles</v>
      </c>
      <c r="O174" s="199" t="s">
        <v>1114</v>
      </c>
      <c r="P174" s="206" t="str">
        <f t="shared" si="32"/>
        <v>Cano, Robinson (4,F5-48.51M)</v>
      </c>
      <c r="Q174" s="166">
        <f t="shared" si="36"/>
        <v>9702000</v>
      </c>
      <c r="R174" s="166">
        <f t="shared" si="37"/>
        <v>9702000</v>
      </c>
      <c r="S174" s="261" t="str">
        <f t="shared" si="38"/>
        <v/>
      </c>
      <c r="T174" s="261" t="str">
        <f t="shared" si="39"/>
        <v/>
      </c>
      <c r="U174" s="251" t="s">
        <v>1074</v>
      </c>
      <c r="V174" s="211">
        <v>9702000</v>
      </c>
      <c r="W174" s="198" t="s">
        <v>1075</v>
      </c>
      <c r="X174" s="211">
        <v>9702000</v>
      </c>
      <c r="Y174" s="134" t="s">
        <v>334</v>
      </c>
      <c r="Z174" s="212"/>
      <c r="AA174" s="134"/>
      <c r="AB174" s="271"/>
      <c r="AC174" s="134"/>
      <c r="AD174" s="134"/>
      <c r="AE174" s="134"/>
    </row>
    <row r="175" spans="1:32" ht="14.25" customHeight="1" x14ac:dyDescent="0.2">
      <c r="A175" s="134" t="s">
        <v>3595</v>
      </c>
      <c r="B175" s="214" t="str">
        <f t="shared" si="27"/>
        <v>Capellan</v>
      </c>
      <c r="C175" s="219" t="str">
        <f t="shared" si="28"/>
        <v>Jonathan</v>
      </c>
      <c r="D175" s="134" t="str">
        <f t="shared" si="29"/>
        <v>J. Capellan</v>
      </c>
      <c r="E175" s="206" t="str">
        <f t="shared" si="30"/>
        <v>Jonathan Capellan</v>
      </c>
      <c r="F175" s="206"/>
      <c r="G175" s="134">
        <v>227</v>
      </c>
      <c r="H175" s="134">
        <v>15</v>
      </c>
      <c r="I175" s="134">
        <v>2</v>
      </c>
      <c r="J175" s="134"/>
      <c r="K175" s="134"/>
      <c r="L175" s="135" t="s">
        <v>519</v>
      </c>
      <c r="M175" s="134" t="str">
        <f t="shared" si="31"/>
        <v>min</v>
      </c>
      <c r="N175" s="134" t="s">
        <v>1296</v>
      </c>
      <c r="O175" s="135" t="s">
        <v>3485</v>
      </c>
      <c r="P175" s="206" t="str">
        <f t="shared" si="32"/>
        <v>Capellan, Jonathan (min)</v>
      </c>
      <c r="Q175" s="166" t="str">
        <f t="shared" si="36"/>
        <v/>
      </c>
      <c r="R175" s="166" t="str">
        <f t="shared" si="37"/>
        <v/>
      </c>
      <c r="S175" s="261" t="str">
        <f t="shared" si="38"/>
        <v/>
      </c>
      <c r="T175" s="261" t="str">
        <f t="shared" si="39"/>
        <v/>
      </c>
      <c r="U175" s="134" t="s">
        <v>658</v>
      </c>
      <c r="V175" s="134"/>
      <c r="W175" s="134"/>
      <c r="X175" s="134"/>
      <c r="Y175" s="134"/>
      <c r="Z175" s="134"/>
      <c r="AA175" s="134"/>
      <c r="AB175" s="134"/>
      <c r="AC175" s="134"/>
      <c r="AD175" s="134"/>
      <c r="AE175" s="134"/>
    </row>
    <row r="176" spans="1:32" ht="14.25" customHeight="1" x14ac:dyDescent="0.2">
      <c r="A176" s="134" t="s">
        <v>791</v>
      </c>
      <c r="B176" s="214" t="str">
        <f t="shared" si="27"/>
        <v>Carpenter</v>
      </c>
      <c r="C176" s="219" t="str">
        <f t="shared" si="28"/>
        <v>Matt</v>
      </c>
      <c r="D176" s="134" t="str">
        <f t="shared" si="29"/>
        <v>M. Carpenter</v>
      </c>
      <c r="E176" s="206" t="str">
        <f t="shared" si="30"/>
        <v>Matt Carpenter</v>
      </c>
      <c r="F176" s="135" t="s">
        <v>412</v>
      </c>
      <c r="G176" s="135"/>
      <c r="H176" s="135"/>
      <c r="I176" s="135"/>
      <c r="J176" s="193">
        <v>31377</v>
      </c>
      <c r="K176" s="147" t="s">
        <v>1000</v>
      </c>
      <c r="L176" s="135" t="s">
        <v>7</v>
      </c>
      <c r="M176" s="134" t="str">
        <f t="shared" si="31"/>
        <v>2,L5-14M</v>
      </c>
      <c r="N176" s="147" t="str">
        <f>Mays!$G$2</f>
        <v>Palo Alto</v>
      </c>
      <c r="O176" s="169" t="s">
        <v>830</v>
      </c>
      <c r="P176" s="206" t="str">
        <f t="shared" si="32"/>
        <v>Carpenter, Matt (2,L5-14M)</v>
      </c>
      <c r="Q176" s="166">
        <f t="shared" si="36"/>
        <v>2800000</v>
      </c>
      <c r="R176" s="166">
        <f t="shared" si="37"/>
        <v>2800000</v>
      </c>
      <c r="S176" s="261">
        <f t="shared" si="38"/>
        <v>2800000</v>
      </c>
      <c r="T176" s="261">
        <f t="shared" si="39"/>
        <v>2800000</v>
      </c>
      <c r="U176" s="147" t="s">
        <v>647</v>
      </c>
      <c r="V176" s="167">
        <v>2800000</v>
      </c>
      <c r="W176" s="147" t="s">
        <v>317</v>
      </c>
      <c r="X176" s="212">
        <v>2800000</v>
      </c>
      <c r="Y176" s="147" t="s">
        <v>316</v>
      </c>
      <c r="Z176" s="212">
        <v>2800000</v>
      </c>
      <c r="AA176" s="147" t="s">
        <v>605</v>
      </c>
      <c r="AB176" s="365">
        <v>2800000</v>
      </c>
      <c r="AC176" s="134" t="s">
        <v>334</v>
      </c>
      <c r="AD176" s="134"/>
      <c r="AE176" s="134"/>
      <c r="AF176" s="187"/>
    </row>
    <row r="177" spans="1:32" ht="14.25" customHeight="1" x14ac:dyDescent="0.2">
      <c r="A177" s="134" t="s">
        <v>623</v>
      </c>
      <c r="B177" s="214" t="str">
        <f t="shared" si="27"/>
        <v>Carrasco</v>
      </c>
      <c r="C177" s="219" t="str">
        <f t="shared" si="28"/>
        <v>Carlos</v>
      </c>
      <c r="D177" s="134" t="str">
        <f t="shared" si="29"/>
        <v>C. Carrasco</v>
      </c>
      <c r="E177" s="206" t="str">
        <f t="shared" si="30"/>
        <v>Carlos Carrasco</v>
      </c>
      <c r="F177" s="135" t="s">
        <v>1002</v>
      </c>
      <c r="G177" s="135"/>
      <c r="H177" s="135"/>
      <c r="I177" s="135"/>
      <c r="J177" s="193">
        <v>31857</v>
      </c>
      <c r="K177" s="147" t="s">
        <v>747</v>
      </c>
      <c r="L177" s="135" t="s">
        <v>135</v>
      </c>
      <c r="M177" s="134" t="str">
        <f t="shared" si="31"/>
        <v>3,L5-14M</v>
      </c>
      <c r="N177" s="147" t="str">
        <f>Ruth!$A$2</f>
        <v>Plum Island</v>
      </c>
      <c r="O177" s="169" t="s">
        <v>325</v>
      </c>
      <c r="P177" s="206" t="str">
        <f t="shared" si="32"/>
        <v>Carrasco, Carlos (3,L5-14M)</v>
      </c>
      <c r="Q177" s="166">
        <f t="shared" si="36"/>
        <v>2800000</v>
      </c>
      <c r="R177" s="166">
        <f t="shared" si="37"/>
        <v>2800000</v>
      </c>
      <c r="S177" s="261">
        <f t="shared" si="38"/>
        <v>2800000</v>
      </c>
      <c r="T177" s="261" t="str">
        <f t="shared" si="39"/>
        <v/>
      </c>
      <c r="U177" s="147" t="s">
        <v>317</v>
      </c>
      <c r="V177" s="167">
        <v>2800000</v>
      </c>
      <c r="W177" s="134" t="s">
        <v>316</v>
      </c>
      <c r="X177" s="212">
        <v>2800000</v>
      </c>
      <c r="Y177" s="134" t="s">
        <v>605</v>
      </c>
      <c r="Z177" s="212">
        <v>2800000</v>
      </c>
      <c r="AA177" s="147" t="s">
        <v>334</v>
      </c>
      <c r="AB177" s="271"/>
      <c r="AC177" s="134"/>
      <c r="AD177" s="134"/>
      <c r="AE177" s="134"/>
    </row>
    <row r="178" spans="1:32" ht="14.25" customHeight="1" x14ac:dyDescent="0.25">
      <c r="A178" s="147" t="s">
        <v>2146</v>
      </c>
      <c r="B178" s="214" t="str">
        <f t="shared" si="27"/>
        <v>Carrera</v>
      </c>
      <c r="C178" s="219" t="str">
        <f t="shared" si="28"/>
        <v>Ezequiel</v>
      </c>
      <c r="D178" s="134" t="str">
        <f t="shared" si="29"/>
        <v>E. Carrera</v>
      </c>
      <c r="E178" s="206" t="str">
        <f t="shared" si="30"/>
        <v>Ezequiel Carrera</v>
      </c>
      <c r="F178" s="396" t="s">
        <v>412</v>
      </c>
      <c r="G178" s="246"/>
      <c r="H178" s="246"/>
      <c r="I178" s="246"/>
      <c r="J178" s="383">
        <v>31939</v>
      </c>
      <c r="K178" s="411" t="s">
        <v>1128</v>
      </c>
      <c r="L178" s="135" t="s">
        <v>7</v>
      </c>
      <c r="M178" s="134" t="str">
        <f t="shared" si="31"/>
        <v>1,F1-$650k</v>
      </c>
      <c r="N178" s="388" t="s">
        <v>2966</v>
      </c>
      <c r="O178" s="421" t="s">
        <v>2994</v>
      </c>
      <c r="P178" s="206" t="str">
        <f t="shared" si="32"/>
        <v>Carrera, Ezequiel (1,F1-$650k)</v>
      </c>
      <c r="Q178" s="166">
        <f t="shared" si="36"/>
        <v>650000</v>
      </c>
      <c r="R178" s="166" t="str">
        <f t="shared" si="37"/>
        <v/>
      </c>
      <c r="S178" s="261" t="str">
        <f t="shared" si="38"/>
        <v/>
      </c>
      <c r="T178" s="261" t="str">
        <f t="shared" si="39"/>
        <v/>
      </c>
      <c r="U178" s="389" t="s">
        <v>3028</v>
      </c>
      <c r="V178" s="387">
        <v>650000</v>
      </c>
      <c r="W178" s="389" t="s">
        <v>334</v>
      </c>
      <c r="X178" s="230"/>
      <c r="Y178" s="584"/>
      <c r="Z178" s="212"/>
      <c r="AA178" s="134"/>
      <c r="AB178" s="271"/>
      <c r="AC178" s="134"/>
      <c r="AD178" s="134"/>
      <c r="AE178" s="134"/>
    </row>
    <row r="179" spans="1:32" ht="14.25" customHeight="1" x14ac:dyDescent="0.2">
      <c r="A179" s="134" t="s">
        <v>1600</v>
      </c>
      <c r="B179" s="214" t="str">
        <f t="shared" si="27"/>
        <v>Carter</v>
      </c>
      <c r="C179" s="219" t="str">
        <f t="shared" si="28"/>
        <v>Chris V.</v>
      </c>
      <c r="D179" s="134" t="str">
        <f t="shared" si="29"/>
        <v>C. Carter</v>
      </c>
      <c r="E179" s="206" t="str">
        <f t="shared" si="30"/>
        <v>Chris V. Carter</v>
      </c>
      <c r="F179" s="135" t="s">
        <v>1002</v>
      </c>
      <c r="G179" s="135"/>
      <c r="H179" s="135"/>
      <c r="I179" s="135"/>
      <c r="J179" s="193">
        <v>31764</v>
      </c>
      <c r="K179" s="147" t="s">
        <v>1001</v>
      </c>
      <c r="L179" s="135" t="s">
        <v>7</v>
      </c>
      <c r="M179" s="134" t="str">
        <f t="shared" si="31"/>
        <v>ARB-Y5</v>
      </c>
      <c r="N179" s="147" t="s">
        <v>468</v>
      </c>
      <c r="O179" s="169" t="s">
        <v>3466</v>
      </c>
      <c r="P179" s="206" t="str">
        <f t="shared" si="32"/>
        <v>Carter, Chris V. (ARB-Y5)</v>
      </c>
      <c r="Q179" s="166">
        <f t="shared" si="36"/>
        <v>1680000</v>
      </c>
      <c r="R179" s="166" t="str">
        <f t="shared" si="37"/>
        <v/>
      </c>
      <c r="S179" s="261" t="str">
        <f t="shared" si="38"/>
        <v/>
      </c>
      <c r="T179" s="261" t="str">
        <f t="shared" si="39"/>
        <v/>
      </c>
      <c r="U179" s="147" t="s">
        <v>973</v>
      </c>
      <c r="V179" s="167">
        <v>1680000</v>
      </c>
      <c r="W179" s="134" t="s">
        <v>974</v>
      </c>
      <c r="X179" s="212"/>
      <c r="Y179" s="134" t="s">
        <v>975</v>
      </c>
      <c r="Z179" s="212"/>
      <c r="AA179" s="134" t="s">
        <v>334</v>
      </c>
      <c r="AB179" s="271"/>
      <c r="AC179" s="134"/>
      <c r="AD179" s="134"/>
      <c r="AE179" s="134"/>
    </row>
    <row r="180" spans="1:32" ht="14.25" customHeight="1" x14ac:dyDescent="0.2">
      <c r="A180" s="584" t="s">
        <v>1396</v>
      </c>
      <c r="B180" s="214" t="str">
        <f t="shared" si="27"/>
        <v>Casali</v>
      </c>
      <c r="C180" s="219" t="str">
        <f t="shared" si="28"/>
        <v>Curt</v>
      </c>
      <c r="D180" s="134" t="str">
        <f t="shared" si="29"/>
        <v>C. Casali</v>
      </c>
      <c r="E180" s="206" t="str">
        <f t="shared" si="30"/>
        <v>Curt Casali</v>
      </c>
      <c r="F180" s="135" t="s">
        <v>1002</v>
      </c>
      <c r="G180" s="135"/>
      <c r="H180" s="135"/>
      <c r="I180" s="135"/>
      <c r="J180" s="336">
        <v>32456</v>
      </c>
      <c r="K180" s="134" t="s">
        <v>1462</v>
      </c>
      <c r="L180" s="135" t="s">
        <v>7</v>
      </c>
      <c r="M180" s="134" t="str">
        <f t="shared" si="31"/>
        <v>Y2</v>
      </c>
      <c r="N180" s="147" t="str">
        <f>Cobb!$Y$2</f>
        <v>Gateway</v>
      </c>
      <c r="O180" s="135" t="s">
        <v>1461</v>
      </c>
      <c r="P180" s="206" t="str">
        <f t="shared" si="32"/>
        <v>Casali, Curt (Y2)</v>
      </c>
      <c r="Q180" s="166">
        <f t="shared" si="36"/>
        <v>300000</v>
      </c>
      <c r="R180" s="166">
        <f t="shared" si="37"/>
        <v>400000</v>
      </c>
      <c r="S180" s="261" t="str">
        <f t="shared" si="38"/>
        <v/>
      </c>
      <c r="T180" s="261" t="str">
        <f t="shared" si="39"/>
        <v/>
      </c>
      <c r="U180" s="147" t="s">
        <v>521</v>
      </c>
      <c r="V180" s="230">
        <v>300000</v>
      </c>
      <c r="W180" s="134" t="s">
        <v>375</v>
      </c>
      <c r="X180" s="364">
        <v>400000</v>
      </c>
      <c r="Y180" s="134" t="s">
        <v>645</v>
      </c>
      <c r="Z180" s="243"/>
      <c r="AA180" s="134" t="s">
        <v>973</v>
      </c>
      <c r="AB180" s="271"/>
      <c r="AC180" s="134"/>
      <c r="AD180" s="134"/>
      <c r="AE180" s="134"/>
    </row>
    <row r="181" spans="1:32" ht="14.25" customHeight="1" x14ac:dyDescent="0.25">
      <c r="A181" s="147" t="s">
        <v>681</v>
      </c>
      <c r="B181" s="214" t="str">
        <f t="shared" si="27"/>
        <v>Cashner</v>
      </c>
      <c r="C181" s="219" t="str">
        <f t="shared" si="28"/>
        <v>Andrew</v>
      </c>
      <c r="D181" s="134" t="str">
        <f t="shared" si="29"/>
        <v>A. Cashner</v>
      </c>
      <c r="E181" s="206" t="str">
        <f t="shared" si="30"/>
        <v>Andrew Cashner</v>
      </c>
      <c r="F181" s="382" t="s">
        <v>1002</v>
      </c>
      <c r="G181" s="135"/>
      <c r="H181" s="135"/>
      <c r="I181" s="135"/>
      <c r="J181" s="383">
        <v>31666</v>
      </c>
      <c r="K181" s="384" t="s">
        <v>747</v>
      </c>
      <c r="L181" s="135" t="s">
        <v>135</v>
      </c>
      <c r="M181" s="134" t="str">
        <f t="shared" si="31"/>
        <v>1,F4-$5.166M</v>
      </c>
      <c r="N181" s="388" t="s">
        <v>2976</v>
      </c>
      <c r="O181" s="421" t="s">
        <v>2994</v>
      </c>
      <c r="P181" s="206" t="str">
        <f t="shared" si="32"/>
        <v>Cashner, Andrew (1,F4-$5.166M)</v>
      </c>
      <c r="Q181" s="166">
        <f t="shared" si="36"/>
        <v>1291500</v>
      </c>
      <c r="R181" s="166">
        <f t="shared" si="37"/>
        <v>1291500</v>
      </c>
      <c r="S181" s="261">
        <f t="shared" si="38"/>
        <v>1291500</v>
      </c>
      <c r="T181" s="261">
        <f t="shared" si="39"/>
        <v>1291500</v>
      </c>
      <c r="U181" s="389" t="s">
        <v>3055</v>
      </c>
      <c r="V181" s="387">
        <v>1291500</v>
      </c>
      <c r="W181" s="389" t="s">
        <v>3166</v>
      </c>
      <c r="X181" s="387">
        <v>1291500</v>
      </c>
      <c r="Y181" s="389" t="s">
        <v>3168</v>
      </c>
      <c r="Z181" s="387">
        <v>1291500</v>
      </c>
      <c r="AA181" s="389" t="s">
        <v>3170</v>
      </c>
      <c r="AB181" s="387">
        <v>1291500</v>
      </c>
      <c r="AC181" s="134" t="s">
        <v>334</v>
      </c>
      <c r="AD181" s="134"/>
      <c r="AE181" s="134"/>
    </row>
    <row r="182" spans="1:32" ht="14.25" customHeight="1" x14ac:dyDescent="0.2">
      <c r="A182" s="134" t="s">
        <v>301</v>
      </c>
      <c r="B182" s="214" t="str">
        <f t="shared" si="27"/>
        <v>Castellanos</v>
      </c>
      <c r="C182" s="219" t="str">
        <f t="shared" si="28"/>
        <v>Nick</v>
      </c>
      <c r="D182" s="134" t="str">
        <f t="shared" si="29"/>
        <v>N. Castellanos</v>
      </c>
      <c r="E182" s="206" t="str">
        <f t="shared" si="30"/>
        <v>Nick Castellanos</v>
      </c>
      <c r="F182" s="135" t="s">
        <v>1002</v>
      </c>
      <c r="G182" s="135"/>
      <c r="H182" s="135"/>
      <c r="I182" s="135"/>
      <c r="J182" s="193">
        <v>33667</v>
      </c>
      <c r="K182" s="147" t="s">
        <v>1005</v>
      </c>
      <c r="L182" s="135" t="s">
        <v>7</v>
      </c>
      <c r="M182" s="134" t="str">
        <f t="shared" si="31"/>
        <v>Y3</v>
      </c>
      <c r="N182" s="147" t="str">
        <f>Aaron!$M$2</f>
        <v>Virginia</v>
      </c>
      <c r="O182" s="169" t="s">
        <v>2141</v>
      </c>
      <c r="P182" s="206" t="str">
        <f t="shared" si="32"/>
        <v>Castellanos, Nick (Y3)</v>
      </c>
      <c r="Q182" s="166">
        <f t="shared" si="36"/>
        <v>400000</v>
      </c>
      <c r="R182" s="166" t="str">
        <f t="shared" si="37"/>
        <v/>
      </c>
      <c r="S182" s="261" t="str">
        <f t="shared" si="38"/>
        <v/>
      </c>
      <c r="T182" s="261" t="str">
        <f t="shared" si="39"/>
        <v/>
      </c>
      <c r="U182" s="259" t="s">
        <v>375</v>
      </c>
      <c r="V182" s="207">
        <v>400000</v>
      </c>
      <c r="W182" s="134" t="s">
        <v>645</v>
      </c>
      <c r="X182" s="212"/>
      <c r="Y182" s="134" t="s">
        <v>973</v>
      </c>
      <c r="Z182" s="212"/>
      <c r="AA182" s="134" t="s">
        <v>974</v>
      </c>
      <c r="AB182" s="271"/>
      <c r="AC182" s="134"/>
      <c r="AD182" s="134"/>
      <c r="AE182" s="134"/>
    </row>
    <row r="183" spans="1:32" ht="14.25" customHeight="1" x14ac:dyDescent="0.2">
      <c r="A183" s="134" t="s">
        <v>3559</v>
      </c>
      <c r="B183" s="214" t="str">
        <f t="shared" si="27"/>
        <v>Castillo</v>
      </c>
      <c r="C183" s="219" t="str">
        <f t="shared" si="28"/>
        <v>Luis Miguel</v>
      </c>
      <c r="D183" s="134" t="str">
        <f t="shared" si="29"/>
        <v>L. Castillo</v>
      </c>
      <c r="E183" s="206" t="str">
        <f t="shared" si="30"/>
        <v>Luis Miguel Castillo</v>
      </c>
      <c r="F183" s="206" t="s">
        <v>1002</v>
      </c>
      <c r="G183" s="134">
        <f>G182+1</f>
        <v>1</v>
      </c>
      <c r="H183" s="134">
        <v>6</v>
      </c>
      <c r="I183" s="134">
        <v>21</v>
      </c>
      <c r="J183" s="535">
        <v>33950</v>
      </c>
      <c r="K183" s="134" t="s">
        <v>747</v>
      </c>
      <c r="L183" s="135" t="s">
        <v>519</v>
      </c>
      <c r="M183" s="134" t="str">
        <f t="shared" si="31"/>
        <v>min</v>
      </c>
      <c r="N183" s="134" t="s">
        <v>456</v>
      </c>
      <c r="O183" s="135" t="s">
        <v>3485</v>
      </c>
      <c r="P183" s="206" t="str">
        <f t="shared" si="32"/>
        <v>Castillo, Luis Miguel (min)</v>
      </c>
      <c r="Q183" s="166" t="str">
        <f t="shared" si="36"/>
        <v/>
      </c>
      <c r="R183" s="166" t="str">
        <f t="shared" si="37"/>
        <v/>
      </c>
      <c r="S183" s="261" t="str">
        <f t="shared" si="38"/>
        <v/>
      </c>
      <c r="T183" s="261" t="str">
        <f t="shared" si="39"/>
        <v/>
      </c>
      <c r="U183" s="134" t="s">
        <v>658</v>
      </c>
      <c r="V183" s="134"/>
      <c r="W183" s="134"/>
      <c r="X183" s="134"/>
      <c r="Y183" s="134"/>
      <c r="Z183" s="134"/>
      <c r="AA183" s="134"/>
      <c r="AB183" s="134"/>
      <c r="AC183" s="134"/>
      <c r="AD183" s="134"/>
      <c r="AE183" s="134"/>
    </row>
    <row r="184" spans="1:32" ht="14.25" customHeight="1" x14ac:dyDescent="0.2">
      <c r="A184" s="584" t="s">
        <v>1397</v>
      </c>
      <c r="B184" s="214" t="str">
        <f t="shared" si="27"/>
        <v>Castillo</v>
      </c>
      <c r="C184" s="219" t="str">
        <f t="shared" si="28"/>
        <v>Rusney</v>
      </c>
      <c r="D184" s="134" t="str">
        <f t="shared" si="29"/>
        <v>R. Castillo</v>
      </c>
      <c r="E184" s="206" t="str">
        <f t="shared" si="30"/>
        <v>Rusney Castillo</v>
      </c>
      <c r="F184" s="135" t="s">
        <v>1002</v>
      </c>
      <c r="G184" s="135"/>
      <c r="H184" s="135"/>
      <c r="I184" s="135"/>
      <c r="J184" s="336">
        <v>32027</v>
      </c>
      <c r="K184" s="134" t="s">
        <v>1004</v>
      </c>
      <c r="L184" s="135" t="s">
        <v>7</v>
      </c>
      <c r="M184" s="134" t="str">
        <f t="shared" si="31"/>
        <v>Y1*</v>
      </c>
      <c r="N184" s="147" t="str">
        <f>Cobb!$Y$2</f>
        <v>Gateway</v>
      </c>
      <c r="O184" s="135" t="s">
        <v>1461</v>
      </c>
      <c r="P184" s="206" t="str">
        <f t="shared" si="32"/>
        <v>Castillo, Rusney (Y1*)</v>
      </c>
      <c r="Q184" s="166">
        <f t="shared" si="36"/>
        <v>200000</v>
      </c>
      <c r="R184" s="166">
        <f t="shared" si="37"/>
        <v>300000</v>
      </c>
      <c r="S184" s="261">
        <f t="shared" si="38"/>
        <v>400000</v>
      </c>
      <c r="T184" s="261" t="str">
        <f t="shared" si="39"/>
        <v/>
      </c>
      <c r="U184" s="147" t="s">
        <v>256</v>
      </c>
      <c r="V184" s="167">
        <v>200000</v>
      </c>
      <c r="W184" s="134" t="s">
        <v>521</v>
      </c>
      <c r="X184" s="212">
        <v>300000</v>
      </c>
      <c r="Y184" s="134" t="s">
        <v>375</v>
      </c>
      <c r="Z184" s="212">
        <v>400000</v>
      </c>
      <c r="AA184" s="134" t="s">
        <v>645</v>
      </c>
      <c r="AB184" s="271"/>
      <c r="AC184" s="134"/>
      <c r="AD184" s="134"/>
      <c r="AE184" s="134"/>
    </row>
    <row r="185" spans="1:32" ht="14.25" customHeight="1" x14ac:dyDescent="0.2">
      <c r="A185" s="134" t="s">
        <v>811</v>
      </c>
      <c r="B185" s="214" t="str">
        <f t="shared" si="27"/>
        <v>Castillo</v>
      </c>
      <c r="C185" s="219" t="str">
        <f t="shared" si="28"/>
        <v>Welington</v>
      </c>
      <c r="D185" s="134" t="str">
        <f t="shared" si="29"/>
        <v>W. Castillo</v>
      </c>
      <c r="E185" s="206" t="str">
        <f t="shared" si="30"/>
        <v>Welington Castillo</v>
      </c>
      <c r="F185" s="135" t="s">
        <v>1002</v>
      </c>
      <c r="G185" s="135"/>
      <c r="H185" s="135"/>
      <c r="I185" s="135"/>
      <c r="J185" s="193">
        <v>31891</v>
      </c>
      <c r="K185" s="147" t="s">
        <v>1003</v>
      </c>
      <c r="L185" s="135" t="s">
        <v>7</v>
      </c>
      <c r="M185" s="134" t="str">
        <f t="shared" si="31"/>
        <v>ARB-Y5</v>
      </c>
      <c r="N185" s="147" t="str">
        <f>Cobb!$AE$2</f>
        <v>Chicago</v>
      </c>
      <c r="O185" s="169" t="s">
        <v>830</v>
      </c>
      <c r="P185" s="206" t="str">
        <f t="shared" si="32"/>
        <v>Castillo, Welington (ARB-Y5)</v>
      </c>
      <c r="Q185" s="166">
        <f t="shared" si="36"/>
        <v>1080000</v>
      </c>
      <c r="R185" s="166" t="str">
        <f t="shared" si="37"/>
        <v/>
      </c>
      <c r="S185" s="261" t="str">
        <f t="shared" si="38"/>
        <v/>
      </c>
      <c r="T185" s="261" t="str">
        <f t="shared" si="39"/>
        <v/>
      </c>
      <c r="U185" s="147" t="s">
        <v>973</v>
      </c>
      <c r="V185" s="167">
        <v>1080000</v>
      </c>
      <c r="W185" s="134" t="s">
        <v>974</v>
      </c>
      <c r="X185" s="212"/>
      <c r="Y185" s="134" t="s">
        <v>975</v>
      </c>
      <c r="Z185" s="206"/>
      <c r="AA185" s="134" t="s">
        <v>334</v>
      </c>
      <c r="AB185" s="271"/>
      <c r="AC185" s="134"/>
      <c r="AD185" s="134"/>
      <c r="AE185" s="134"/>
    </row>
    <row r="186" spans="1:32" ht="14.25" customHeight="1" x14ac:dyDescent="0.2">
      <c r="A186" s="584" t="s">
        <v>1892</v>
      </c>
      <c r="B186" s="214" t="str">
        <f t="shared" si="27"/>
        <v>Castro</v>
      </c>
      <c r="C186" s="219" t="str">
        <f t="shared" si="28"/>
        <v>Daniel</v>
      </c>
      <c r="D186" s="134" t="str">
        <f t="shared" si="29"/>
        <v>D. Castro</v>
      </c>
      <c r="E186" s="206" t="str">
        <f t="shared" si="30"/>
        <v>Daniel Castro</v>
      </c>
      <c r="F186" s="246"/>
      <c r="G186" s="584">
        <v>204</v>
      </c>
      <c r="H186" s="584">
        <v>9</v>
      </c>
      <c r="I186" s="584">
        <v>16</v>
      </c>
      <c r="J186" s="336">
        <v>33922</v>
      </c>
      <c r="K186" s="195" t="s">
        <v>1006</v>
      </c>
      <c r="L186" s="135" t="s">
        <v>7</v>
      </c>
      <c r="M186" s="134" t="str">
        <f t="shared" si="31"/>
        <v>Y1</v>
      </c>
      <c r="N186" s="251" t="s">
        <v>1479</v>
      </c>
      <c r="O186" s="169" t="s">
        <v>3450</v>
      </c>
      <c r="P186" s="206" t="str">
        <f t="shared" si="32"/>
        <v>Castro, Daniel (Y1)</v>
      </c>
      <c r="Q186" s="166">
        <f t="shared" si="36"/>
        <v>200000</v>
      </c>
      <c r="R186" s="166">
        <f t="shared" si="37"/>
        <v>300000</v>
      </c>
      <c r="S186" s="261">
        <f t="shared" si="38"/>
        <v>400000</v>
      </c>
      <c r="T186" s="261" t="str">
        <f t="shared" si="39"/>
        <v/>
      </c>
      <c r="U186" s="147" t="s">
        <v>520</v>
      </c>
      <c r="V186" s="207">
        <v>200000</v>
      </c>
      <c r="W186" s="206" t="s">
        <v>521</v>
      </c>
      <c r="X186" s="207">
        <v>300000</v>
      </c>
      <c r="Y186" s="134" t="s">
        <v>375</v>
      </c>
      <c r="Z186" s="212">
        <v>400000</v>
      </c>
      <c r="AA186" s="134" t="s">
        <v>645</v>
      </c>
      <c r="AB186" s="271"/>
      <c r="AC186" s="134"/>
      <c r="AD186" s="134"/>
      <c r="AE186" s="584"/>
      <c r="AF186" s="187"/>
    </row>
    <row r="187" spans="1:32" ht="14.25" customHeight="1" x14ac:dyDescent="0.25">
      <c r="A187" s="147" t="s">
        <v>279</v>
      </c>
      <c r="B187" s="214" t="str">
        <f t="shared" si="27"/>
        <v>Castro</v>
      </c>
      <c r="C187" s="219" t="str">
        <f t="shared" si="28"/>
        <v>Jason</v>
      </c>
      <c r="D187" s="134" t="str">
        <f t="shared" si="29"/>
        <v>J. Castro</v>
      </c>
      <c r="E187" s="206" t="str">
        <f t="shared" si="30"/>
        <v>Jason Castro</v>
      </c>
      <c r="F187" s="382" t="s">
        <v>412</v>
      </c>
      <c r="G187" s="135"/>
      <c r="H187" s="135"/>
      <c r="I187" s="135"/>
      <c r="J187" s="383">
        <v>31946</v>
      </c>
      <c r="K187" s="384" t="s">
        <v>1003</v>
      </c>
      <c r="L187" s="135" t="s">
        <v>7</v>
      </c>
      <c r="M187" s="134" t="str">
        <f t="shared" si="31"/>
        <v>1,F3-$5.985M</v>
      </c>
      <c r="N187" s="388" t="s">
        <v>2990</v>
      </c>
      <c r="O187" s="421" t="s">
        <v>2994</v>
      </c>
      <c r="P187" s="206" t="str">
        <f t="shared" si="32"/>
        <v>Castro, Jason (1,F3-$5.985M)</v>
      </c>
      <c r="Q187" s="166">
        <f t="shared" si="36"/>
        <v>1995001</v>
      </c>
      <c r="R187" s="166">
        <f t="shared" si="37"/>
        <v>1995001</v>
      </c>
      <c r="S187" s="261">
        <f t="shared" si="38"/>
        <v>1995001</v>
      </c>
      <c r="T187" s="261" t="str">
        <f t="shared" si="39"/>
        <v/>
      </c>
      <c r="U187" s="389" t="s">
        <v>3069</v>
      </c>
      <c r="V187" s="387">
        <v>1995001</v>
      </c>
      <c r="W187" s="389" t="s">
        <v>3182</v>
      </c>
      <c r="X187" s="387">
        <v>1995001</v>
      </c>
      <c r="Y187" s="389" t="s">
        <v>3201</v>
      </c>
      <c r="Z187" s="387">
        <v>1995001</v>
      </c>
      <c r="AA187" s="389" t="s">
        <v>334</v>
      </c>
      <c r="AB187" s="271"/>
      <c r="AC187" s="134"/>
      <c r="AD187" s="134"/>
      <c r="AE187" s="134"/>
    </row>
    <row r="188" spans="1:32" ht="14.25" customHeight="1" x14ac:dyDescent="0.2">
      <c r="A188" s="134" t="s">
        <v>684</v>
      </c>
      <c r="B188" s="214" t="str">
        <f t="shared" si="27"/>
        <v>Castro</v>
      </c>
      <c r="C188" s="219" t="str">
        <f t="shared" si="28"/>
        <v>Starlin</v>
      </c>
      <c r="D188" s="134" t="str">
        <f t="shared" si="29"/>
        <v>S. Castro</v>
      </c>
      <c r="E188" s="206" t="str">
        <f t="shared" si="30"/>
        <v>Starlin Castro</v>
      </c>
      <c r="F188" s="135" t="s">
        <v>1002</v>
      </c>
      <c r="G188" s="135"/>
      <c r="H188" s="135"/>
      <c r="I188" s="135"/>
      <c r="J188" s="193">
        <v>32956</v>
      </c>
      <c r="K188" s="147" t="s">
        <v>1006</v>
      </c>
      <c r="L188" s="135" t="s">
        <v>7</v>
      </c>
      <c r="M188" s="134" t="str">
        <f t="shared" si="31"/>
        <v>ARB-Y7</v>
      </c>
      <c r="N188" s="147" t="s">
        <v>437</v>
      </c>
      <c r="O188" s="169" t="s">
        <v>1607</v>
      </c>
      <c r="P188" s="206" t="str">
        <f t="shared" si="32"/>
        <v>Castro, Starlin (ARB-Y7)</v>
      </c>
      <c r="Q188" s="166">
        <f t="shared" si="36"/>
        <v>3093750</v>
      </c>
      <c r="R188" s="166" t="str">
        <f t="shared" si="37"/>
        <v/>
      </c>
      <c r="S188" s="261" t="str">
        <f t="shared" si="38"/>
        <v/>
      </c>
      <c r="T188" s="261" t="str">
        <f t="shared" si="39"/>
        <v/>
      </c>
      <c r="U188" s="147" t="s">
        <v>975</v>
      </c>
      <c r="V188" s="167">
        <v>3093750</v>
      </c>
      <c r="W188" s="134" t="s">
        <v>334</v>
      </c>
      <c r="X188" s="212"/>
      <c r="Y188" s="134"/>
      <c r="Z188" s="212"/>
      <c r="AA188" s="134"/>
      <c r="AB188" s="271"/>
      <c r="AC188" s="134"/>
      <c r="AD188" s="134"/>
      <c r="AE188" s="134"/>
    </row>
    <row r="189" spans="1:32" ht="14.25" customHeight="1" x14ac:dyDescent="0.2">
      <c r="A189" s="134" t="s">
        <v>1984</v>
      </c>
      <c r="B189" s="214" t="str">
        <f t="shared" si="27"/>
        <v>Cease</v>
      </c>
      <c r="C189" s="219" t="str">
        <f t="shared" si="28"/>
        <v>Dylan</v>
      </c>
      <c r="D189" s="134" t="str">
        <f t="shared" si="29"/>
        <v>D. Cease</v>
      </c>
      <c r="E189" s="206" t="str">
        <f t="shared" si="30"/>
        <v>Dylan Cease</v>
      </c>
      <c r="F189" s="246"/>
      <c r="G189" s="584">
        <v>38</v>
      </c>
      <c r="H189" s="584">
        <v>2</v>
      </c>
      <c r="I189" s="584">
        <v>14</v>
      </c>
      <c r="J189" s="336">
        <v>35061</v>
      </c>
      <c r="K189" s="195"/>
      <c r="L189" s="135" t="s">
        <v>519</v>
      </c>
      <c r="M189" s="134" t="str">
        <f t="shared" si="31"/>
        <v>min</v>
      </c>
      <c r="N189" s="147" t="s">
        <v>1876</v>
      </c>
      <c r="O189" s="169" t="s">
        <v>4135</v>
      </c>
      <c r="P189" s="206" t="str">
        <f t="shared" si="32"/>
        <v>Cease, Dylan (min)</v>
      </c>
      <c r="Q189" s="166" t="str">
        <f t="shared" si="36"/>
        <v/>
      </c>
      <c r="R189" s="166" t="str">
        <f t="shared" si="37"/>
        <v/>
      </c>
      <c r="S189" s="261" t="str">
        <f t="shared" si="38"/>
        <v/>
      </c>
      <c r="T189" s="261" t="str">
        <f t="shared" si="39"/>
        <v/>
      </c>
      <c r="U189" s="147" t="s">
        <v>658</v>
      </c>
      <c r="V189" s="167"/>
      <c r="W189" s="134"/>
      <c r="X189" s="212"/>
      <c r="Y189" s="134"/>
      <c r="Z189" s="212"/>
      <c r="AA189" s="134"/>
      <c r="AB189" s="271"/>
      <c r="AC189" s="134"/>
      <c r="AD189" s="134"/>
      <c r="AE189" s="134"/>
    </row>
    <row r="190" spans="1:32" ht="14.25" customHeight="1" x14ac:dyDescent="0.2">
      <c r="A190" s="584" t="s">
        <v>1896</v>
      </c>
      <c r="B190" s="214" t="str">
        <f t="shared" si="27"/>
        <v>Cecchini</v>
      </c>
      <c r="C190" s="219" t="str">
        <f t="shared" si="28"/>
        <v>Garin*</v>
      </c>
      <c r="D190" s="134" t="str">
        <f t="shared" si="29"/>
        <v>G. Cecchini</v>
      </c>
      <c r="E190" s="206" t="str">
        <f t="shared" si="30"/>
        <v>Garin* Cecchini</v>
      </c>
      <c r="F190" s="246"/>
      <c r="G190" s="584">
        <v>108</v>
      </c>
      <c r="H190" s="584">
        <v>4</v>
      </c>
      <c r="I190" s="584">
        <v>15</v>
      </c>
      <c r="J190" s="336">
        <v>33348</v>
      </c>
      <c r="K190" s="195" t="s">
        <v>1005</v>
      </c>
      <c r="L190" s="135" t="s">
        <v>7</v>
      </c>
      <c r="M190" s="134" t="str">
        <f t="shared" si="31"/>
        <v>MM</v>
      </c>
      <c r="N190" s="584" t="s">
        <v>64</v>
      </c>
      <c r="O190" s="169" t="s">
        <v>1968</v>
      </c>
      <c r="P190" s="206" t="str">
        <f t="shared" si="32"/>
        <v>Cecchini, Garin* (MM)</v>
      </c>
      <c r="Q190" s="166">
        <f t="shared" si="36"/>
        <v>100000</v>
      </c>
      <c r="R190" s="166" t="str">
        <f t="shared" si="37"/>
        <v/>
      </c>
      <c r="S190" s="261" t="str">
        <f t="shared" si="38"/>
        <v/>
      </c>
      <c r="T190" s="261" t="str">
        <f t="shared" si="39"/>
        <v/>
      </c>
      <c r="U190" s="147" t="s">
        <v>517</v>
      </c>
      <c r="V190" s="207">
        <v>100000</v>
      </c>
      <c r="W190" s="134"/>
      <c r="X190" s="212"/>
      <c r="Y190" s="134"/>
      <c r="Z190" s="212"/>
      <c r="AA190" s="134"/>
      <c r="AB190" s="271"/>
      <c r="AC190" s="134"/>
      <c r="AD190" s="134"/>
      <c r="AE190" s="584"/>
    </row>
    <row r="191" spans="1:32" ht="14.25" customHeight="1" x14ac:dyDescent="0.2">
      <c r="A191" s="584" t="s">
        <v>827</v>
      </c>
      <c r="B191" s="214" t="str">
        <f t="shared" si="27"/>
        <v>Cecchini</v>
      </c>
      <c r="C191" s="219" t="str">
        <f t="shared" si="28"/>
        <v>Gavin</v>
      </c>
      <c r="D191" s="134" t="str">
        <f t="shared" si="29"/>
        <v>G. Cecchini</v>
      </c>
      <c r="E191" s="206" t="str">
        <f t="shared" si="30"/>
        <v>Gavin Cecchini</v>
      </c>
      <c r="F191" s="135" t="s">
        <v>1002</v>
      </c>
      <c r="G191" s="135"/>
      <c r="H191" s="135"/>
      <c r="I191" s="135"/>
      <c r="J191" s="336">
        <v>34325</v>
      </c>
      <c r="K191" s="134" t="s">
        <v>1006</v>
      </c>
      <c r="L191" s="135" t="s">
        <v>7</v>
      </c>
      <c r="M191" s="134" t="str">
        <f t="shared" si="31"/>
        <v>MM</v>
      </c>
      <c r="N191" s="147" t="s">
        <v>348</v>
      </c>
      <c r="O191" s="135" t="s">
        <v>3437</v>
      </c>
      <c r="P191" s="206" t="str">
        <f t="shared" si="32"/>
        <v>Cecchini, Gavin (MM)</v>
      </c>
      <c r="Q191" s="166">
        <f t="shared" si="36"/>
        <v>100000</v>
      </c>
      <c r="R191" s="166" t="str">
        <f t="shared" si="37"/>
        <v/>
      </c>
      <c r="S191" s="261" t="str">
        <f t="shared" si="38"/>
        <v/>
      </c>
      <c r="T191" s="261" t="str">
        <f t="shared" si="39"/>
        <v/>
      </c>
      <c r="U191" s="148" t="s">
        <v>517</v>
      </c>
      <c r="V191" s="167">
        <v>100000</v>
      </c>
      <c r="W191" s="584"/>
      <c r="X191" s="364"/>
      <c r="Y191" s="584"/>
      <c r="Z191" s="243"/>
      <c r="AA191" s="134"/>
      <c r="AB191" s="271"/>
      <c r="AC191" s="134"/>
      <c r="AD191" s="167"/>
      <c r="AE191" s="134"/>
    </row>
    <row r="192" spans="1:32" ht="14.25" customHeight="1" x14ac:dyDescent="0.2">
      <c r="A192" s="198" t="s">
        <v>1059</v>
      </c>
      <c r="B192" s="214" t="str">
        <f t="shared" si="27"/>
        <v>Cecil</v>
      </c>
      <c r="C192" s="219" t="str">
        <f t="shared" si="28"/>
        <v>Brett</v>
      </c>
      <c r="D192" s="134" t="str">
        <f t="shared" si="29"/>
        <v>B. Cecil</v>
      </c>
      <c r="E192" s="206" t="str">
        <f t="shared" si="30"/>
        <v>Brett Cecil</v>
      </c>
      <c r="F192" s="199" t="s">
        <v>412</v>
      </c>
      <c r="G192" s="199"/>
      <c r="H192" s="199"/>
      <c r="I192" s="199"/>
      <c r="J192" s="200">
        <v>31595</v>
      </c>
      <c r="K192" s="201" t="s">
        <v>999</v>
      </c>
      <c r="L192" s="135" t="s">
        <v>135</v>
      </c>
      <c r="M192" s="134" t="str">
        <f t="shared" si="31"/>
        <v>4,F4-8.8M</v>
      </c>
      <c r="N192" s="147" t="str">
        <f>Aaron!$AE$2</f>
        <v>Pismo Beach</v>
      </c>
      <c r="O192" s="199" t="s">
        <v>1114</v>
      </c>
      <c r="P192" s="206" t="str">
        <f t="shared" si="32"/>
        <v>Cecil, Brett (4,F4-8.8M)</v>
      </c>
      <c r="Q192" s="166">
        <f t="shared" si="36"/>
        <v>2200000</v>
      </c>
      <c r="R192" s="166" t="str">
        <f t="shared" si="37"/>
        <v/>
      </c>
      <c r="S192" s="261" t="str">
        <f t="shared" si="38"/>
        <v/>
      </c>
      <c r="T192" s="261" t="str">
        <f t="shared" si="39"/>
        <v/>
      </c>
      <c r="U192" s="251" t="s">
        <v>1060</v>
      </c>
      <c r="V192" s="211">
        <v>2200000</v>
      </c>
      <c r="W192" s="198" t="s">
        <v>334</v>
      </c>
      <c r="X192" s="211"/>
      <c r="Y192" s="134"/>
      <c r="Z192" s="212"/>
      <c r="AA192" s="134"/>
      <c r="AB192" s="271"/>
      <c r="AC192" s="134"/>
      <c r="AD192" s="134"/>
      <c r="AE192" s="134"/>
    </row>
    <row r="193" spans="1:32" ht="14.25" customHeight="1" x14ac:dyDescent="0.2">
      <c r="A193" s="148" t="s">
        <v>1848</v>
      </c>
      <c r="B193" s="214" t="str">
        <f t="shared" si="27"/>
        <v>Cedeno</v>
      </c>
      <c r="C193" s="219" t="str">
        <f t="shared" si="28"/>
        <v>Xavier</v>
      </c>
      <c r="D193" s="134" t="str">
        <f t="shared" si="29"/>
        <v>X. Cedeno</v>
      </c>
      <c r="E193" s="206" t="str">
        <f t="shared" si="30"/>
        <v>Xavier Cedeno</v>
      </c>
      <c r="F193" s="135" t="s">
        <v>412</v>
      </c>
      <c r="G193" s="147"/>
      <c r="H193" s="147"/>
      <c r="I193" s="147"/>
      <c r="J193" s="380">
        <v>31650</v>
      </c>
      <c r="K193" s="134" t="s">
        <v>999</v>
      </c>
      <c r="L193" s="135" t="s">
        <v>135</v>
      </c>
      <c r="M193" s="134" t="str">
        <f t="shared" si="31"/>
        <v>2,F3-$1,554M</v>
      </c>
      <c r="N193" s="147" t="str">
        <f>Cobb!$M$2</f>
        <v>Mansfield</v>
      </c>
      <c r="O193" s="320" t="s">
        <v>1686</v>
      </c>
      <c r="P193" s="206" t="str">
        <f t="shared" si="32"/>
        <v>Cedeno, Xavier (2,F3-$1,554M)</v>
      </c>
      <c r="Q193" s="166">
        <f t="shared" si="36"/>
        <v>518000</v>
      </c>
      <c r="R193" s="166">
        <f t="shared" si="37"/>
        <v>518000</v>
      </c>
      <c r="S193" s="261" t="str">
        <f t="shared" si="38"/>
        <v/>
      </c>
      <c r="T193" s="261" t="str">
        <f t="shared" si="39"/>
        <v/>
      </c>
      <c r="U193" s="148" t="s">
        <v>1788</v>
      </c>
      <c r="V193" s="361">
        <v>518000</v>
      </c>
      <c r="W193" s="148" t="s">
        <v>1712</v>
      </c>
      <c r="X193" s="364">
        <v>518000</v>
      </c>
      <c r="Y193" s="134" t="s">
        <v>334</v>
      </c>
      <c r="Z193" s="271"/>
      <c r="AA193" s="134"/>
      <c r="AB193" s="271"/>
      <c r="AC193" s="134"/>
      <c r="AD193" s="584"/>
      <c r="AE193" s="134"/>
    </row>
    <row r="194" spans="1:32" ht="14.25" customHeight="1" x14ac:dyDescent="0.2">
      <c r="A194" s="134" t="s">
        <v>3705</v>
      </c>
      <c r="B194" s="214" t="str">
        <f t="shared" si="27"/>
        <v>Centeno</v>
      </c>
      <c r="C194" s="219" t="str">
        <f t="shared" si="28"/>
        <v>Juan</v>
      </c>
      <c r="D194" s="134" t="str">
        <f t="shared" si="29"/>
        <v>J. Centeno</v>
      </c>
      <c r="E194" s="206" t="str">
        <f t="shared" si="30"/>
        <v>Juan Centeno</v>
      </c>
      <c r="F194" s="206" t="s">
        <v>412</v>
      </c>
      <c r="G194" s="134">
        <v>124</v>
      </c>
      <c r="H194" s="134">
        <v>5</v>
      </c>
      <c r="I194" s="134">
        <v>1</v>
      </c>
      <c r="J194" s="535">
        <v>32828</v>
      </c>
      <c r="K194" s="134" t="s">
        <v>1003</v>
      </c>
      <c r="L194" s="135" t="s">
        <v>7</v>
      </c>
      <c r="M194" s="134" t="str">
        <f t="shared" si="31"/>
        <v>Y1</v>
      </c>
      <c r="N194" s="134" t="s">
        <v>1872</v>
      </c>
      <c r="O194" s="135" t="s">
        <v>3485</v>
      </c>
      <c r="P194" s="206" t="str">
        <f t="shared" si="32"/>
        <v>Centeno, Juan (Y1)</v>
      </c>
      <c r="Q194" s="166">
        <f t="shared" si="36"/>
        <v>200000</v>
      </c>
      <c r="R194" s="166">
        <f t="shared" si="37"/>
        <v>300000</v>
      </c>
      <c r="S194" s="261">
        <f t="shared" si="38"/>
        <v>400000</v>
      </c>
      <c r="T194" s="261" t="str">
        <f t="shared" si="39"/>
        <v/>
      </c>
      <c r="U194" s="134" t="s">
        <v>520</v>
      </c>
      <c r="V194" s="167">
        <v>200000</v>
      </c>
      <c r="W194" s="134" t="s">
        <v>521</v>
      </c>
      <c r="X194" s="212">
        <v>300000</v>
      </c>
      <c r="Y194" s="134" t="s">
        <v>375</v>
      </c>
      <c r="Z194" s="212">
        <v>400000</v>
      </c>
      <c r="AA194" s="134" t="s">
        <v>645</v>
      </c>
      <c r="AB194" s="134"/>
      <c r="AC194" s="134"/>
      <c r="AD194" s="134"/>
      <c r="AE194" s="134"/>
    </row>
    <row r="195" spans="1:32" ht="14.25" customHeight="1" x14ac:dyDescent="0.2">
      <c r="A195" s="148" t="s">
        <v>1022</v>
      </c>
      <c r="B195" s="214" t="str">
        <f t="shared" ref="B195:B258" si="40">LEFT(A195,FIND(", ",A195,1)-1)</f>
        <v>Cervelli</v>
      </c>
      <c r="C195" s="219" t="str">
        <f t="shared" ref="C195:C258" si="41">RIGHT(A195,LEN(A195)-FIND(", ",A195,1)-1)</f>
        <v>Francisco</v>
      </c>
      <c r="D195" s="134" t="str">
        <f t="shared" ref="D195:D258" si="42">CONCATENATE(MID(C195,1,1),". ",B195)</f>
        <v>F. Cervelli</v>
      </c>
      <c r="E195" s="206" t="str">
        <f t="shared" ref="E195:E258" si="43">CONCATENATE(C195," ",B195)</f>
        <v>Francisco Cervelli</v>
      </c>
      <c r="F195" s="199" t="s">
        <v>1002</v>
      </c>
      <c r="G195" s="199"/>
      <c r="H195" s="199"/>
      <c r="I195" s="199"/>
      <c r="J195" s="202">
        <v>31477</v>
      </c>
      <c r="K195" s="203" t="s">
        <v>1003</v>
      </c>
      <c r="L195" s="135" t="s">
        <v>7</v>
      </c>
      <c r="M195" s="134" t="str">
        <f t="shared" ref="M195:M258" si="44">$U195</f>
        <v>2,F5-$17M</v>
      </c>
      <c r="N195" s="147" t="str">
        <f>Ruth!$S$2</f>
        <v>New York</v>
      </c>
      <c r="O195" s="320" t="s">
        <v>1686</v>
      </c>
      <c r="P195" s="206" t="str">
        <f t="shared" ref="P195:P258" si="45">CONCATENATE(A195," (",M195,")")</f>
        <v>Cervelli, Francisco (2,F5-$17M)</v>
      </c>
      <c r="Q195" s="166">
        <f t="shared" si="36"/>
        <v>3400000</v>
      </c>
      <c r="R195" s="166">
        <f t="shared" si="37"/>
        <v>3400000</v>
      </c>
      <c r="S195" s="261">
        <f t="shared" si="38"/>
        <v>3400000</v>
      </c>
      <c r="T195" s="261">
        <f t="shared" si="39"/>
        <v>3400000</v>
      </c>
      <c r="U195" s="148" t="s">
        <v>1838</v>
      </c>
      <c r="V195" s="361">
        <v>3400000</v>
      </c>
      <c r="W195" s="148" t="s">
        <v>1725</v>
      </c>
      <c r="X195" s="364">
        <v>3400000</v>
      </c>
      <c r="Y195" s="148" t="s">
        <v>1708</v>
      </c>
      <c r="Z195" s="364">
        <v>3400000</v>
      </c>
      <c r="AA195" s="148" t="s">
        <v>1691</v>
      </c>
      <c r="AB195" s="364">
        <v>3400000</v>
      </c>
      <c r="AC195" s="134" t="s">
        <v>334</v>
      </c>
      <c r="AD195" s="134"/>
      <c r="AE195" s="134"/>
    </row>
    <row r="196" spans="1:32" ht="14.25" customHeight="1" x14ac:dyDescent="0.2">
      <c r="A196" s="134" t="s">
        <v>3707</v>
      </c>
      <c r="B196" s="214" t="str">
        <f t="shared" si="40"/>
        <v>Cervenka</v>
      </c>
      <c r="C196" s="219" t="str">
        <f t="shared" si="41"/>
        <v>Hunter</v>
      </c>
      <c r="D196" s="134" t="str">
        <f t="shared" si="42"/>
        <v>H. Cervenka</v>
      </c>
      <c r="E196" s="206" t="str">
        <f t="shared" si="43"/>
        <v>Hunter Cervenka</v>
      </c>
      <c r="F196" s="206" t="s">
        <v>412</v>
      </c>
      <c r="G196" s="134">
        <f>G195+1</f>
        <v>1</v>
      </c>
      <c r="H196" s="134">
        <v>5</v>
      </c>
      <c r="I196" s="134">
        <v>11</v>
      </c>
      <c r="J196" s="535">
        <v>32876</v>
      </c>
      <c r="K196" s="134" t="s">
        <v>999</v>
      </c>
      <c r="L196" s="135" t="s">
        <v>135</v>
      </c>
      <c r="M196" s="134" t="str">
        <f t="shared" si="44"/>
        <v>Y1</v>
      </c>
      <c r="N196" s="134" t="s">
        <v>1876</v>
      </c>
      <c r="O196" s="135" t="s">
        <v>3485</v>
      </c>
      <c r="P196" s="206" t="str">
        <f t="shared" si="45"/>
        <v>Cervenka, Hunter (Y1)</v>
      </c>
      <c r="Q196" s="166">
        <f t="shared" si="36"/>
        <v>200000</v>
      </c>
      <c r="R196" s="166">
        <f t="shared" si="37"/>
        <v>300000</v>
      </c>
      <c r="S196" s="261">
        <f t="shared" si="38"/>
        <v>400000</v>
      </c>
      <c r="T196" s="261" t="str">
        <f t="shared" si="39"/>
        <v/>
      </c>
      <c r="U196" s="134" t="s">
        <v>520</v>
      </c>
      <c r="V196" s="167">
        <v>200000</v>
      </c>
      <c r="W196" s="134" t="s">
        <v>521</v>
      </c>
      <c r="X196" s="212">
        <v>300000</v>
      </c>
      <c r="Y196" s="134" t="s">
        <v>375</v>
      </c>
      <c r="Z196" s="212">
        <v>400000</v>
      </c>
      <c r="AA196" s="134" t="s">
        <v>645</v>
      </c>
      <c r="AB196" s="134"/>
      <c r="AC196" s="134"/>
      <c r="AD196" s="134"/>
      <c r="AE196" s="134"/>
    </row>
    <row r="197" spans="1:32" ht="14.25" customHeight="1" x14ac:dyDescent="0.2">
      <c r="A197" s="134" t="s">
        <v>845</v>
      </c>
      <c r="B197" s="214" t="str">
        <f t="shared" si="40"/>
        <v>Cespedes</v>
      </c>
      <c r="C197" s="219" t="str">
        <f t="shared" si="41"/>
        <v>Yoenis</v>
      </c>
      <c r="D197" s="134" t="str">
        <f t="shared" si="42"/>
        <v>Y. Cespedes</v>
      </c>
      <c r="E197" s="206" t="str">
        <f t="shared" si="43"/>
        <v>Yoenis Cespedes</v>
      </c>
      <c r="F197" s="135" t="s">
        <v>1002</v>
      </c>
      <c r="G197" s="135"/>
      <c r="H197" s="135"/>
      <c r="I197" s="135"/>
      <c r="J197" s="193">
        <v>31338</v>
      </c>
      <c r="K197" s="147" t="s">
        <v>1008</v>
      </c>
      <c r="L197" s="135" t="s">
        <v>7</v>
      </c>
      <c r="M197" s="134" t="str">
        <f t="shared" si="44"/>
        <v>5,F5-26.5M</v>
      </c>
      <c r="N197" s="147" t="str">
        <f>Ruth!$A$2</f>
        <v>Plum Island</v>
      </c>
      <c r="O197" s="169" t="s">
        <v>856</v>
      </c>
      <c r="P197" s="206" t="str">
        <f t="shared" si="45"/>
        <v>Cespedes, Yoenis (5,F5-26.5M)</v>
      </c>
      <c r="Q197" s="166">
        <f t="shared" si="36"/>
        <v>5300000</v>
      </c>
      <c r="R197" s="166" t="str">
        <f t="shared" si="37"/>
        <v/>
      </c>
      <c r="S197" s="261" t="str">
        <f t="shared" si="38"/>
        <v/>
      </c>
      <c r="T197" s="261" t="str">
        <f t="shared" si="39"/>
        <v/>
      </c>
      <c r="U197" s="147" t="s">
        <v>853</v>
      </c>
      <c r="V197" s="167">
        <v>5300000</v>
      </c>
      <c r="W197" s="134" t="s">
        <v>334</v>
      </c>
      <c r="X197" s="212"/>
      <c r="Y197" s="134"/>
      <c r="Z197" s="212"/>
      <c r="AA197" s="134"/>
      <c r="AB197" s="271"/>
      <c r="AC197" s="134"/>
      <c r="AD197" s="134"/>
      <c r="AE197" s="134"/>
    </row>
    <row r="198" spans="1:32" ht="14.25" customHeight="1" x14ac:dyDescent="0.2">
      <c r="A198" s="134" t="s">
        <v>3667</v>
      </c>
      <c r="B198" s="214" t="str">
        <f t="shared" si="40"/>
        <v>Cessa</v>
      </c>
      <c r="C198" s="219" t="str">
        <f t="shared" si="41"/>
        <v>Luis</v>
      </c>
      <c r="D198" s="134" t="str">
        <f t="shared" si="42"/>
        <v>L. Cessa</v>
      </c>
      <c r="E198" s="206" t="str">
        <f t="shared" si="43"/>
        <v>Luis Cessa</v>
      </c>
      <c r="F198" s="206" t="s">
        <v>1002</v>
      </c>
      <c r="G198" s="134">
        <f>G197+1</f>
        <v>1</v>
      </c>
      <c r="H198" s="134">
        <v>3</v>
      </c>
      <c r="I198" s="134">
        <v>4</v>
      </c>
      <c r="J198" s="535">
        <v>33719</v>
      </c>
      <c r="K198" s="134" t="s">
        <v>999</v>
      </c>
      <c r="L198" s="135" t="s">
        <v>135</v>
      </c>
      <c r="M198" s="134" t="str">
        <f t="shared" si="44"/>
        <v>Y1</v>
      </c>
      <c r="N198" s="134" t="s">
        <v>655</v>
      </c>
      <c r="O198" s="135" t="s">
        <v>3485</v>
      </c>
      <c r="P198" s="206" t="str">
        <f t="shared" si="45"/>
        <v>Cessa, Luis (Y1)</v>
      </c>
      <c r="Q198" s="166">
        <f t="shared" si="36"/>
        <v>200000</v>
      </c>
      <c r="R198" s="166">
        <f t="shared" si="37"/>
        <v>300000</v>
      </c>
      <c r="S198" s="261">
        <f t="shared" si="38"/>
        <v>400000</v>
      </c>
      <c r="T198" s="261" t="str">
        <f t="shared" si="39"/>
        <v/>
      </c>
      <c r="U198" s="134" t="s">
        <v>520</v>
      </c>
      <c r="V198" s="167">
        <v>200000</v>
      </c>
      <c r="W198" s="134" t="s">
        <v>521</v>
      </c>
      <c r="X198" s="212">
        <v>300000</v>
      </c>
      <c r="Y198" s="134" t="s">
        <v>375</v>
      </c>
      <c r="Z198" s="212">
        <v>400000</v>
      </c>
      <c r="AA198" s="134" t="s">
        <v>645</v>
      </c>
      <c r="AB198" s="134"/>
      <c r="AC198" s="134"/>
      <c r="AD198" s="134"/>
      <c r="AE198" s="134"/>
    </row>
    <row r="199" spans="1:32" ht="14.25" customHeight="1" x14ac:dyDescent="0.2">
      <c r="A199" s="134" t="s">
        <v>364</v>
      </c>
      <c r="B199" s="214" t="str">
        <f t="shared" si="40"/>
        <v>Chacin</v>
      </c>
      <c r="C199" s="219" t="str">
        <f t="shared" si="41"/>
        <v>Jhoulys</v>
      </c>
      <c r="D199" s="134" t="str">
        <f t="shared" si="42"/>
        <v>J. Chacin</v>
      </c>
      <c r="E199" s="206" t="str">
        <f t="shared" si="43"/>
        <v>Jhoulys Chacin</v>
      </c>
      <c r="F199" s="135" t="s">
        <v>1002</v>
      </c>
      <c r="G199" s="135"/>
      <c r="H199" s="135"/>
      <c r="I199" s="135"/>
      <c r="J199" s="193">
        <v>32149</v>
      </c>
      <c r="K199" s="147" t="s">
        <v>747</v>
      </c>
      <c r="L199" s="135" t="s">
        <v>135</v>
      </c>
      <c r="M199" s="134" t="str">
        <f t="shared" si="44"/>
        <v>3,F3-1.425M</v>
      </c>
      <c r="N199" s="254" t="s">
        <v>437</v>
      </c>
      <c r="O199" s="257" t="s">
        <v>1300</v>
      </c>
      <c r="P199" s="206" t="str">
        <f t="shared" si="45"/>
        <v>Chacin, Jhoulys (3,F3-1.425M)</v>
      </c>
      <c r="Q199" s="166">
        <f t="shared" si="36"/>
        <v>475000</v>
      </c>
      <c r="R199" s="166" t="str">
        <f t="shared" si="37"/>
        <v/>
      </c>
      <c r="S199" s="261" t="str">
        <f t="shared" si="38"/>
        <v/>
      </c>
      <c r="T199" s="261" t="str">
        <f t="shared" si="39"/>
        <v/>
      </c>
      <c r="U199" s="147" t="s">
        <v>1350</v>
      </c>
      <c r="V199" s="211">
        <v>475000</v>
      </c>
      <c r="W199" s="147" t="s">
        <v>334</v>
      </c>
      <c r="X199" s="362"/>
      <c r="Y199" s="147"/>
      <c r="Z199" s="362"/>
      <c r="AA199" s="134"/>
      <c r="AB199" s="271"/>
      <c r="AC199" s="134"/>
      <c r="AD199" s="134"/>
      <c r="AE199" s="134"/>
    </row>
    <row r="200" spans="1:32" ht="14.25" customHeight="1" x14ac:dyDescent="0.2">
      <c r="A200" s="584" t="s">
        <v>1433</v>
      </c>
      <c r="B200" s="214" t="str">
        <f t="shared" si="40"/>
        <v>Chafin</v>
      </c>
      <c r="C200" s="219" t="str">
        <f t="shared" si="41"/>
        <v>Andrew*</v>
      </c>
      <c r="D200" s="134" t="str">
        <f t="shared" si="42"/>
        <v>A. Chafin</v>
      </c>
      <c r="E200" s="206" t="str">
        <f t="shared" si="43"/>
        <v>Andrew* Chafin</v>
      </c>
      <c r="F200" s="135" t="s">
        <v>412</v>
      </c>
      <c r="G200" s="135"/>
      <c r="H200" s="135"/>
      <c r="I200" s="135"/>
      <c r="J200" s="336">
        <v>33041</v>
      </c>
      <c r="K200" s="134" t="s">
        <v>747</v>
      </c>
      <c r="L200" s="135" t="s">
        <v>135</v>
      </c>
      <c r="M200" s="134" t="str">
        <f t="shared" si="44"/>
        <v>Y2</v>
      </c>
      <c r="N200" s="147" t="str">
        <f>Aaron!$S$2</f>
        <v>San Jose</v>
      </c>
      <c r="O200" s="135" t="s">
        <v>1461</v>
      </c>
      <c r="P200" s="206" t="str">
        <f t="shared" si="45"/>
        <v>Chafin, Andrew* (Y2)</v>
      </c>
      <c r="Q200" s="166">
        <f t="shared" si="36"/>
        <v>300000</v>
      </c>
      <c r="R200" s="166">
        <f t="shared" si="37"/>
        <v>400000</v>
      </c>
      <c r="S200" s="261" t="str">
        <f t="shared" si="38"/>
        <v/>
      </c>
      <c r="T200" s="261" t="str">
        <f t="shared" si="39"/>
        <v/>
      </c>
      <c r="U200" s="147" t="s">
        <v>521</v>
      </c>
      <c r="V200" s="230">
        <v>300000</v>
      </c>
      <c r="W200" s="134" t="s">
        <v>375</v>
      </c>
      <c r="X200" s="364">
        <v>400000</v>
      </c>
      <c r="Y200" s="134" t="s">
        <v>645</v>
      </c>
      <c r="Z200" s="243"/>
      <c r="AA200" s="134" t="s">
        <v>973</v>
      </c>
      <c r="AB200" s="271"/>
      <c r="AC200" s="134"/>
      <c r="AD200" s="134"/>
      <c r="AE200" s="134"/>
    </row>
    <row r="201" spans="1:32" ht="14.25" customHeight="1" x14ac:dyDescent="0.2">
      <c r="A201" s="134" t="s">
        <v>81</v>
      </c>
      <c r="B201" s="214" t="str">
        <f t="shared" si="40"/>
        <v>Chapman</v>
      </c>
      <c r="C201" s="219" t="str">
        <f t="shared" si="41"/>
        <v>Aroldis</v>
      </c>
      <c r="D201" s="134" t="str">
        <f t="shared" si="42"/>
        <v>A. Chapman</v>
      </c>
      <c r="E201" s="206" t="str">
        <f t="shared" si="43"/>
        <v>Aroldis Chapman</v>
      </c>
      <c r="F201" s="135" t="s">
        <v>412</v>
      </c>
      <c r="G201" s="135"/>
      <c r="H201" s="135"/>
      <c r="I201" s="135"/>
      <c r="J201" s="193">
        <v>32201</v>
      </c>
      <c r="K201" s="147" t="s">
        <v>999</v>
      </c>
      <c r="L201" s="135" t="s">
        <v>135</v>
      </c>
      <c r="M201" s="134" t="str">
        <f t="shared" si="44"/>
        <v>3,L5-14M</v>
      </c>
      <c r="N201" s="147" t="str">
        <f>Mays!$Y$2</f>
        <v>Los Angeles</v>
      </c>
      <c r="O201" s="169" t="s">
        <v>315</v>
      </c>
      <c r="P201" s="206" t="str">
        <f t="shared" si="45"/>
        <v>Chapman, Aroldis (3,L5-14M)</v>
      </c>
      <c r="Q201" s="166">
        <f t="shared" si="36"/>
        <v>2800000</v>
      </c>
      <c r="R201" s="166">
        <f t="shared" si="37"/>
        <v>2800000</v>
      </c>
      <c r="S201" s="261">
        <f t="shared" si="38"/>
        <v>2800000</v>
      </c>
      <c r="T201" s="261" t="str">
        <f t="shared" si="39"/>
        <v/>
      </c>
      <c r="U201" s="147" t="s">
        <v>317</v>
      </c>
      <c r="V201" s="167">
        <v>2800000</v>
      </c>
      <c r="W201" s="134" t="s">
        <v>316</v>
      </c>
      <c r="X201" s="212">
        <v>2800000</v>
      </c>
      <c r="Y201" s="134" t="s">
        <v>605</v>
      </c>
      <c r="Z201" s="212">
        <v>2800000</v>
      </c>
      <c r="AA201" s="147" t="s">
        <v>334</v>
      </c>
      <c r="AB201" s="271"/>
      <c r="AC201" s="134"/>
      <c r="AD201" s="134"/>
      <c r="AE201" s="134"/>
    </row>
    <row r="202" spans="1:32" ht="14.25" customHeight="1" x14ac:dyDescent="0.2">
      <c r="A202" s="584" t="s">
        <v>1582</v>
      </c>
      <c r="B202" s="214" t="str">
        <f t="shared" si="40"/>
        <v>Chapman</v>
      </c>
      <c r="C202" s="219" t="str">
        <f t="shared" si="41"/>
        <v>Matt</v>
      </c>
      <c r="D202" s="134" t="str">
        <f t="shared" si="42"/>
        <v>M. Chapman</v>
      </c>
      <c r="E202" s="206" t="str">
        <f t="shared" si="43"/>
        <v>Matt Chapman</v>
      </c>
      <c r="F202" s="135" t="s">
        <v>1002</v>
      </c>
      <c r="G202" s="135"/>
      <c r="H202" s="135"/>
      <c r="I202" s="135"/>
      <c r="J202" s="336">
        <v>34087</v>
      </c>
      <c r="K202" s="134" t="s">
        <v>1005</v>
      </c>
      <c r="L202" s="135" t="s">
        <v>519</v>
      </c>
      <c r="M202" s="134" t="str">
        <f t="shared" si="44"/>
        <v>min</v>
      </c>
      <c r="N202" s="147" t="str">
        <f>Ruth!$S$2</f>
        <v>New York</v>
      </c>
      <c r="O202" s="135" t="s">
        <v>1461</v>
      </c>
      <c r="P202" s="206" t="str">
        <f t="shared" si="45"/>
        <v>Chapman, Matt (min)</v>
      </c>
      <c r="Q202" s="166" t="str">
        <f t="shared" si="36"/>
        <v/>
      </c>
      <c r="R202" s="166" t="str">
        <f t="shared" si="37"/>
        <v/>
      </c>
      <c r="S202" s="261" t="str">
        <f t="shared" si="38"/>
        <v/>
      </c>
      <c r="T202" s="261" t="str">
        <f t="shared" si="39"/>
        <v/>
      </c>
      <c r="U202" s="148" t="s">
        <v>658</v>
      </c>
      <c r="V202" s="230"/>
      <c r="W202" s="584"/>
      <c r="X202" s="364"/>
      <c r="Y202" s="584"/>
      <c r="Z202" s="243"/>
      <c r="AA202" s="134"/>
      <c r="AB202" s="271"/>
      <c r="AC202" s="134"/>
      <c r="AD202" s="134"/>
      <c r="AE202" s="134"/>
    </row>
    <row r="203" spans="1:32" ht="14.25" customHeight="1" x14ac:dyDescent="0.2">
      <c r="A203" s="134" t="s">
        <v>3714</v>
      </c>
      <c r="B203" s="214" t="str">
        <f t="shared" si="40"/>
        <v>Chargois</v>
      </c>
      <c r="C203" s="219" t="str">
        <f t="shared" si="41"/>
        <v>J.T.</v>
      </c>
      <c r="D203" s="134" t="str">
        <f t="shared" si="42"/>
        <v>J. Chargois</v>
      </c>
      <c r="E203" s="206" t="str">
        <f t="shared" si="43"/>
        <v>J.T. Chargois</v>
      </c>
      <c r="F203" s="206" t="s">
        <v>1002</v>
      </c>
      <c r="G203" s="134">
        <f>G202+1</f>
        <v>1</v>
      </c>
      <c r="H203" s="134">
        <v>6</v>
      </c>
      <c r="I203" s="134">
        <v>18</v>
      </c>
      <c r="J203" s="535">
        <v>33210</v>
      </c>
      <c r="K203" s="134" t="s">
        <v>999</v>
      </c>
      <c r="L203" s="135" t="s">
        <v>135</v>
      </c>
      <c r="M203" s="134" t="str">
        <f t="shared" si="44"/>
        <v>Y1</v>
      </c>
      <c r="N203" s="134" t="s">
        <v>348</v>
      </c>
      <c r="O203" s="135" t="s">
        <v>3485</v>
      </c>
      <c r="P203" s="206" t="str">
        <f t="shared" si="45"/>
        <v>Chargois, J.T. (Y1)</v>
      </c>
      <c r="Q203" s="166">
        <f t="shared" si="36"/>
        <v>200000</v>
      </c>
      <c r="R203" s="166">
        <f t="shared" si="37"/>
        <v>300000</v>
      </c>
      <c r="S203" s="261">
        <f t="shared" si="38"/>
        <v>400000</v>
      </c>
      <c r="T203" s="261" t="str">
        <f t="shared" si="39"/>
        <v/>
      </c>
      <c r="U203" s="134" t="s">
        <v>520</v>
      </c>
      <c r="V203" s="167">
        <v>200000</v>
      </c>
      <c r="W203" s="134" t="s">
        <v>521</v>
      </c>
      <c r="X203" s="212">
        <v>300000</v>
      </c>
      <c r="Y203" s="134" t="s">
        <v>375</v>
      </c>
      <c r="Z203" s="212">
        <v>400000</v>
      </c>
      <c r="AA203" s="134" t="s">
        <v>645</v>
      </c>
      <c r="AB203" s="134"/>
      <c r="AC203" s="134"/>
      <c r="AD203" s="134"/>
      <c r="AE203" s="134"/>
      <c r="AF203" s="187"/>
    </row>
    <row r="204" spans="1:32" ht="14.25" customHeight="1" x14ac:dyDescent="0.2">
      <c r="A204" s="388" t="s">
        <v>2991</v>
      </c>
      <c r="B204" s="214" t="str">
        <f t="shared" si="40"/>
        <v>Chatwood</v>
      </c>
      <c r="C204" s="219" t="str">
        <f t="shared" si="41"/>
        <v xml:space="preserve">Tyler </v>
      </c>
      <c r="D204" s="134" t="str">
        <f t="shared" si="42"/>
        <v>T. Chatwood</v>
      </c>
      <c r="E204" s="206" t="str">
        <f t="shared" si="43"/>
        <v>Tyler  Chatwood</v>
      </c>
      <c r="F204" s="417" t="s">
        <v>1002</v>
      </c>
      <c r="G204" s="388"/>
      <c r="H204" s="388"/>
      <c r="I204" s="388"/>
      <c r="J204" s="418">
        <v>32858</v>
      </c>
      <c r="K204" s="419" t="s">
        <v>747</v>
      </c>
      <c r="L204" s="386" t="s">
        <v>135</v>
      </c>
      <c r="M204" s="134" t="str">
        <f t="shared" si="44"/>
        <v>1,F5-$9.375M</v>
      </c>
      <c r="N204" s="388" t="s">
        <v>2981</v>
      </c>
      <c r="O204" s="421" t="s">
        <v>2994</v>
      </c>
      <c r="P204" s="206" t="str">
        <f t="shared" si="45"/>
        <v>Chatwood, Tyler  (1,F5-$9.375M)</v>
      </c>
      <c r="Q204" s="166">
        <f t="shared" si="36"/>
        <v>1875000</v>
      </c>
      <c r="R204" s="166">
        <f t="shared" ref="R204:R221" si="46">IF(ISBLANK($X204),"",$X204)</f>
        <v>1875000</v>
      </c>
      <c r="S204" s="261">
        <f t="shared" si="38"/>
        <v>1875000</v>
      </c>
      <c r="T204" s="261">
        <f t="shared" si="39"/>
        <v>1875000</v>
      </c>
      <c r="U204" s="389" t="s">
        <v>3067</v>
      </c>
      <c r="V204" s="387">
        <v>1875000</v>
      </c>
      <c r="W204" s="389" t="s">
        <v>3180</v>
      </c>
      <c r="X204" s="387">
        <v>1875000</v>
      </c>
      <c r="Y204" s="389" t="s">
        <v>3198</v>
      </c>
      <c r="Z204" s="387">
        <v>1875000</v>
      </c>
      <c r="AA204" s="389" t="s">
        <v>3199</v>
      </c>
      <c r="AB204" s="387">
        <v>1875000</v>
      </c>
      <c r="AC204" s="389" t="s">
        <v>3200</v>
      </c>
      <c r="AD204" s="387">
        <v>1875000</v>
      </c>
      <c r="AE204" s="134" t="s">
        <v>334</v>
      </c>
    </row>
    <row r="205" spans="1:32" ht="14.25" customHeight="1" x14ac:dyDescent="0.2">
      <c r="A205" s="148" t="s">
        <v>1020</v>
      </c>
      <c r="B205" s="214" t="str">
        <f t="shared" si="40"/>
        <v>Chavez</v>
      </c>
      <c r="C205" s="219" t="str">
        <f t="shared" si="41"/>
        <v>Jesse</v>
      </c>
      <c r="D205" s="134" t="str">
        <f t="shared" si="42"/>
        <v>J. Chavez</v>
      </c>
      <c r="E205" s="206" t="str">
        <f t="shared" si="43"/>
        <v>Jesse Chavez</v>
      </c>
      <c r="F205" s="199" t="s">
        <v>1002</v>
      </c>
      <c r="G205" s="199"/>
      <c r="H205" s="199"/>
      <c r="I205" s="199"/>
      <c r="J205" s="200">
        <v>30549</v>
      </c>
      <c r="K205" s="201" t="s">
        <v>999</v>
      </c>
      <c r="L205" s="135" t="s">
        <v>135</v>
      </c>
      <c r="M205" s="134" t="str">
        <f t="shared" si="44"/>
        <v>2,F3-$5.7M</v>
      </c>
      <c r="N205" s="147" t="str">
        <f>Aaron!$M$2</f>
        <v>Virginia</v>
      </c>
      <c r="O205" s="320" t="s">
        <v>1686</v>
      </c>
      <c r="P205" s="206" t="str">
        <f t="shared" si="45"/>
        <v>Chavez, Jesse (2,F3-$5.7M)</v>
      </c>
      <c r="Q205" s="166">
        <f t="shared" si="36"/>
        <v>1900000</v>
      </c>
      <c r="R205" s="166">
        <f t="shared" si="46"/>
        <v>1900000</v>
      </c>
      <c r="S205" s="261" t="str">
        <f t="shared" si="38"/>
        <v/>
      </c>
      <c r="T205" s="261" t="str">
        <f t="shared" si="39"/>
        <v/>
      </c>
      <c r="U205" s="148" t="s">
        <v>1822</v>
      </c>
      <c r="V205" s="361">
        <v>1900000</v>
      </c>
      <c r="W205" s="148" t="s">
        <v>1741</v>
      </c>
      <c r="X205" s="364">
        <v>1900000</v>
      </c>
      <c r="Y205" s="134" t="s">
        <v>334</v>
      </c>
      <c r="Z205" s="271"/>
      <c r="AA205" s="134"/>
      <c r="AB205" s="271"/>
      <c r="AC205" s="134"/>
      <c r="AD205" s="134"/>
      <c r="AE205" s="134"/>
    </row>
    <row r="206" spans="1:32" ht="14.25" customHeight="1" x14ac:dyDescent="0.2">
      <c r="A206" s="148" t="s">
        <v>1857</v>
      </c>
      <c r="B206" s="214" t="str">
        <f t="shared" si="40"/>
        <v>Chen</v>
      </c>
      <c r="C206" s="219" t="str">
        <f t="shared" si="41"/>
        <v>Wei-Yen</v>
      </c>
      <c r="D206" s="134" t="str">
        <f t="shared" si="42"/>
        <v>W. Chen</v>
      </c>
      <c r="E206" s="206" t="str">
        <f t="shared" si="43"/>
        <v>Wei-Yen Chen</v>
      </c>
      <c r="F206" s="246" t="s">
        <v>412</v>
      </c>
      <c r="G206" s="246"/>
      <c r="H206" s="246"/>
      <c r="I206" s="246"/>
      <c r="J206" s="193">
        <v>31249</v>
      </c>
      <c r="K206" s="195" t="s">
        <v>747</v>
      </c>
      <c r="L206" s="135" t="s">
        <v>135</v>
      </c>
      <c r="M206" s="134" t="str">
        <f t="shared" si="44"/>
        <v>2,F4-$10M</v>
      </c>
      <c r="N206" s="147" t="str">
        <f>Cobb!$G$2</f>
        <v>Alaska</v>
      </c>
      <c r="O206" s="320" t="s">
        <v>1686</v>
      </c>
      <c r="P206" s="206" t="str">
        <f t="shared" si="45"/>
        <v>Chen, Wei-Yen (2,F4-$10M)</v>
      </c>
      <c r="Q206" s="166">
        <f t="shared" si="36"/>
        <v>2500000</v>
      </c>
      <c r="R206" s="166">
        <f t="shared" si="46"/>
        <v>2500000</v>
      </c>
      <c r="S206" s="261">
        <f t="shared" si="38"/>
        <v>2500000</v>
      </c>
      <c r="T206" s="261" t="str">
        <f t="shared" si="39"/>
        <v/>
      </c>
      <c r="U206" s="148" t="s">
        <v>1825</v>
      </c>
      <c r="V206" s="361">
        <v>2500000</v>
      </c>
      <c r="W206" s="148" t="s">
        <v>1738</v>
      </c>
      <c r="X206" s="364">
        <v>2500000</v>
      </c>
      <c r="Y206" s="148" t="s">
        <v>1695</v>
      </c>
      <c r="Z206" s="364">
        <v>2500000</v>
      </c>
      <c r="AA206" s="134" t="s">
        <v>334</v>
      </c>
      <c r="AB206" s="271"/>
      <c r="AC206" s="134"/>
      <c r="AD206" s="134"/>
      <c r="AE206" s="134"/>
    </row>
    <row r="207" spans="1:32" ht="14.25" customHeight="1" x14ac:dyDescent="0.2">
      <c r="A207" s="584" t="s">
        <v>1407</v>
      </c>
      <c r="B207" s="214" t="str">
        <f t="shared" si="40"/>
        <v>Chirinos</v>
      </c>
      <c r="C207" s="219" t="str">
        <f t="shared" si="41"/>
        <v>Robinson</v>
      </c>
      <c r="D207" s="134" t="str">
        <f t="shared" si="42"/>
        <v>R. Chirinos</v>
      </c>
      <c r="E207" s="206" t="str">
        <f t="shared" si="43"/>
        <v>Robinson Chirinos</v>
      </c>
      <c r="F207" s="135" t="s">
        <v>1002</v>
      </c>
      <c r="G207" s="135"/>
      <c r="H207" s="135"/>
      <c r="I207" s="135"/>
      <c r="J207" s="336">
        <v>30838</v>
      </c>
      <c r="K207" s="134" t="s">
        <v>1003</v>
      </c>
      <c r="L207" s="135" t="s">
        <v>7</v>
      </c>
      <c r="M207" s="134" t="str">
        <f t="shared" si="44"/>
        <v>Y3</v>
      </c>
      <c r="N207" s="147" t="str">
        <f>Ruth!$Y$2</f>
        <v>Rock Island</v>
      </c>
      <c r="O207" s="135" t="s">
        <v>1866</v>
      </c>
      <c r="P207" s="206" t="str">
        <f t="shared" si="45"/>
        <v>Chirinos, Robinson (Y3)</v>
      </c>
      <c r="Q207" s="166">
        <f t="shared" si="36"/>
        <v>400000</v>
      </c>
      <c r="R207" s="166" t="str">
        <f t="shared" si="46"/>
        <v/>
      </c>
      <c r="S207" s="261" t="str">
        <f t="shared" si="38"/>
        <v/>
      </c>
      <c r="T207" s="261" t="str">
        <f t="shared" si="39"/>
        <v/>
      </c>
      <c r="U207" s="259" t="s">
        <v>375</v>
      </c>
      <c r="V207" s="207">
        <v>400000</v>
      </c>
      <c r="W207" s="134" t="s">
        <v>645</v>
      </c>
      <c r="X207" s="364"/>
      <c r="Y207" s="134" t="s">
        <v>973</v>
      </c>
      <c r="Z207" s="243"/>
      <c r="AA207" s="134" t="s">
        <v>974</v>
      </c>
      <c r="AB207" s="271"/>
      <c r="AC207" s="134"/>
      <c r="AD207" s="134"/>
      <c r="AE207" s="134"/>
    </row>
    <row r="208" spans="1:32" ht="14.25" customHeight="1" x14ac:dyDescent="0.2">
      <c r="A208" s="134" t="s">
        <v>432</v>
      </c>
      <c r="B208" s="214" t="str">
        <f t="shared" si="40"/>
        <v>Chisenhall</v>
      </c>
      <c r="C208" s="219" t="str">
        <f t="shared" si="41"/>
        <v>Lonnie</v>
      </c>
      <c r="D208" s="134" t="str">
        <f t="shared" si="42"/>
        <v>L. Chisenhall</v>
      </c>
      <c r="E208" s="206" t="str">
        <f t="shared" si="43"/>
        <v>Lonnie Chisenhall</v>
      </c>
      <c r="F208" s="135" t="s">
        <v>412</v>
      </c>
      <c r="G208" s="135"/>
      <c r="H208" s="135"/>
      <c r="I208" s="135"/>
      <c r="J208" s="193">
        <v>32420</v>
      </c>
      <c r="K208" s="147" t="s">
        <v>1005</v>
      </c>
      <c r="L208" s="135" t="s">
        <v>7</v>
      </c>
      <c r="M208" s="134" t="str">
        <f t="shared" si="44"/>
        <v>ARB-Y6</v>
      </c>
      <c r="N208" s="147" t="str">
        <f>Aaron!$S$2</f>
        <v>San Jose</v>
      </c>
      <c r="O208" s="169" t="s">
        <v>1485</v>
      </c>
      <c r="P208" s="206" t="str">
        <f t="shared" si="45"/>
        <v>Chisenhall, Lonnie (ARB-Y6)</v>
      </c>
      <c r="Q208" s="166">
        <f t="shared" si="36"/>
        <v>2205000</v>
      </c>
      <c r="R208" s="166" t="str">
        <f t="shared" si="46"/>
        <v/>
      </c>
      <c r="S208" s="261" t="str">
        <f t="shared" si="38"/>
        <v/>
      </c>
      <c r="T208" s="261" t="str">
        <f t="shared" si="39"/>
        <v/>
      </c>
      <c r="U208" s="147" t="s">
        <v>974</v>
      </c>
      <c r="V208" s="167">
        <v>2205000</v>
      </c>
      <c r="W208" s="134" t="s">
        <v>975</v>
      </c>
      <c r="X208" s="212"/>
      <c r="Y208" s="134" t="s">
        <v>334</v>
      </c>
      <c r="Z208" s="212"/>
      <c r="AA208" s="134"/>
      <c r="AB208" s="271"/>
      <c r="AC208" s="134"/>
      <c r="AD208" s="134"/>
      <c r="AE208" s="134"/>
    </row>
    <row r="209" spans="1:32" ht="14.25" customHeight="1" x14ac:dyDescent="0.2">
      <c r="A209" s="134" t="s">
        <v>3592</v>
      </c>
      <c r="B209" s="214" t="str">
        <f t="shared" si="40"/>
        <v>Chisholm</v>
      </c>
      <c r="C209" s="219" t="str">
        <f t="shared" si="41"/>
        <v>Jasardo</v>
      </c>
      <c r="D209" s="134" t="str">
        <f t="shared" si="42"/>
        <v>J. Chisholm</v>
      </c>
      <c r="E209" s="206" t="str">
        <f t="shared" si="43"/>
        <v>Jasardo Chisholm</v>
      </c>
      <c r="F209" s="206" t="s">
        <v>412</v>
      </c>
      <c r="G209" s="134">
        <f>G208+1</f>
        <v>1</v>
      </c>
      <c r="H209" s="134">
        <v>12</v>
      </c>
      <c r="I209" s="134">
        <v>6</v>
      </c>
      <c r="J209" s="535">
        <v>35827</v>
      </c>
      <c r="K209" s="134" t="s">
        <v>1006</v>
      </c>
      <c r="L209" s="135" t="s">
        <v>519</v>
      </c>
      <c r="M209" s="134" t="str">
        <f t="shared" si="44"/>
        <v>min</v>
      </c>
      <c r="N209" s="134" t="s">
        <v>456</v>
      </c>
      <c r="O209" s="135" t="s">
        <v>3485</v>
      </c>
      <c r="P209" s="206" t="str">
        <f t="shared" si="45"/>
        <v>Chisholm, Jasardo (min)</v>
      </c>
      <c r="Q209" s="166" t="str">
        <f t="shared" si="36"/>
        <v/>
      </c>
      <c r="R209" s="166" t="str">
        <f t="shared" si="46"/>
        <v/>
      </c>
      <c r="S209" s="261" t="str">
        <f t="shared" si="38"/>
        <v/>
      </c>
      <c r="T209" s="261" t="str">
        <f t="shared" si="39"/>
        <v/>
      </c>
      <c r="U209" s="134" t="s">
        <v>658</v>
      </c>
      <c r="V209" s="134"/>
      <c r="W209" s="134"/>
      <c r="X209" s="134"/>
      <c r="Y209" s="134"/>
      <c r="Z209" s="134"/>
      <c r="AA209" s="134"/>
      <c r="AB209" s="134"/>
      <c r="AC209" s="134"/>
      <c r="AD209" s="134"/>
      <c r="AE209" s="134"/>
    </row>
    <row r="210" spans="1:32" ht="14.25" customHeight="1" x14ac:dyDescent="0.2">
      <c r="A210" s="134" t="s">
        <v>552</v>
      </c>
      <c r="B210" s="214" t="str">
        <f t="shared" si="40"/>
        <v>Choo</v>
      </c>
      <c r="C210" s="219" t="str">
        <f t="shared" si="41"/>
        <v>Shin-Soo</v>
      </c>
      <c r="D210" s="134" t="str">
        <f t="shared" si="42"/>
        <v>S. Choo</v>
      </c>
      <c r="E210" s="206" t="str">
        <f t="shared" si="43"/>
        <v>Shin-Soo Choo</v>
      </c>
      <c r="F210" s="135" t="s">
        <v>412</v>
      </c>
      <c r="G210" s="135"/>
      <c r="H210" s="135"/>
      <c r="I210" s="135"/>
      <c r="J210" s="193">
        <v>30145</v>
      </c>
      <c r="K210" s="147" t="s">
        <v>1004</v>
      </c>
      <c r="L210" s="135" t="s">
        <v>7</v>
      </c>
      <c r="M210" s="134" t="str">
        <f t="shared" si="44"/>
        <v>3,F4-9.31M</v>
      </c>
      <c r="N210" s="254" t="s">
        <v>1876</v>
      </c>
      <c r="O210" s="257" t="s">
        <v>1882</v>
      </c>
      <c r="P210" s="206" t="str">
        <f t="shared" si="45"/>
        <v>Choo, Shin-Soo (3,F4-9.31M)</v>
      </c>
      <c r="Q210" s="166">
        <f t="shared" si="36"/>
        <v>2327500</v>
      </c>
      <c r="R210" s="166">
        <f t="shared" si="46"/>
        <v>2327500</v>
      </c>
      <c r="S210" s="261" t="str">
        <f t="shared" si="38"/>
        <v/>
      </c>
      <c r="T210" s="261" t="str">
        <f t="shared" si="39"/>
        <v/>
      </c>
      <c r="U210" s="147" t="s">
        <v>1327</v>
      </c>
      <c r="V210" s="211">
        <v>2327500</v>
      </c>
      <c r="W210" s="147" t="s">
        <v>1372</v>
      </c>
      <c r="X210" s="211">
        <v>2327500</v>
      </c>
      <c r="Y210" s="147" t="s">
        <v>334</v>
      </c>
      <c r="Z210" s="362"/>
      <c r="AA210" s="134"/>
      <c r="AB210" s="271"/>
      <c r="AC210" s="134"/>
      <c r="AD210" s="134"/>
      <c r="AE210" s="134"/>
    </row>
    <row r="211" spans="1:32" ht="14.25" customHeight="1" x14ac:dyDescent="0.2">
      <c r="A211" s="148" t="s">
        <v>882</v>
      </c>
      <c r="B211" s="214" t="str">
        <f t="shared" si="40"/>
        <v>Cingrani</v>
      </c>
      <c r="C211" s="219" t="str">
        <f t="shared" si="41"/>
        <v>Tony</v>
      </c>
      <c r="D211" s="134" t="str">
        <f t="shared" si="42"/>
        <v>T. Cingrani</v>
      </c>
      <c r="E211" s="206" t="str">
        <f t="shared" si="43"/>
        <v>Tony Cingrani</v>
      </c>
      <c r="F211" s="135" t="s">
        <v>412</v>
      </c>
      <c r="G211" s="135"/>
      <c r="H211" s="135"/>
      <c r="I211" s="135"/>
      <c r="J211" s="193">
        <v>32694</v>
      </c>
      <c r="K211" s="147" t="s">
        <v>747</v>
      </c>
      <c r="L211" s="135" t="s">
        <v>135</v>
      </c>
      <c r="M211" s="134" t="str">
        <f t="shared" si="44"/>
        <v>2,F3-$1.545M</v>
      </c>
      <c r="N211" s="147" t="str">
        <f>Ruth!$Y$2</f>
        <v>Rock Island</v>
      </c>
      <c r="O211" s="320" t="s">
        <v>1686</v>
      </c>
      <c r="P211" s="206" t="str">
        <f t="shared" si="45"/>
        <v>Cingrani, Tony (2,F3-$1.545M)</v>
      </c>
      <c r="Q211" s="166">
        <f t="shared" si="36"/>
        <v>515000</v>
      </c>
      <c r="R211" s="166">
        <f t="shared" si="46"/>
        <v>515000</v>
      </c>
      <c r="S211" s="261" t="str">
        <f t="shared" si="38"/>
        <v/>
      </c>
      <c r="T211" s="261" t="str">
        <f t="shared" si="39"/>
        <v/>
      </c>
      <c r="U211" s="148" t="s">
        <v>1794</v>
      </c>
      <c r="V211" s="361">
        <v>515000</v>
      </c>
      <c r="W211" s="148" t="s">
        <v>1718</v>
      </c>
      <c r="X211" s="364">
        <v>515000</v>
      </c>
      <c r="Y211" s="134" t="s">
        <v>334</v>
      </c>
      <c r="Z211" s="271"/>
      <c r="AA211" s="134"/>
      <c r="AB211" s="271"/>
      <c r="AC211" s="134"/>
      <c r="AD211" s="167"/>
      <c r="AE211" s="134"/>
    </row>
    <row r="212" spans="1:32" ht="14.25" customHeight="1" x14ac:dyDescent="0.2">
      <c r="A212" s="134" t="s">
        <v>801</v>
      </c>
      <c r="B212" s="214" t="str">
        <f t="shared" si="40"/>
        <v>Cishek</v>
      </c>
      <c r="C212" s="219" t="str">
        <f t="shared" si="41"/>
        <v>Steve</v>
      </c>
      <c r="D212" s="134" t="str">
        <f t="shared" si="42"/>
        <v>S. Cishek</v>
      </c>
      <c r="E212" s="206" t="str">
        <f t="shared" si="43"/>
        <v>Steve Cishek</v>
      </c>
      <c r="F212" s="135" t="s">
        <v>1002</v>
      </c>
      <c r="G212" s="135"/>
      <c r="H212" s="135"/>
      <c r="I212" s="135"/>
      <c r="J212" s="193">
        <v>31581</v>
      </c>
      <c r="K212" s="147" t="s">
        <v>999</v>
      </c>
      <c r="L212" s="135" t="s">
        <v>135</v>
      </c>
      <c r="M212" s="134" t="str">
        <f t="shared" si="44"/>
        <v>ARB-Y5</v>
      </c>
      <c r="N212" s="147" t="s">
        <v>566</v>
      </c>
      <c r="O212" s="169" t="s">
        <v>3987</v>
      </c>
      <c r="P212" s="206" t="str">
        <f t="shared" si="45"/>
        <v>Cishek, Steve (ARB-Y5)</v>
      </c>
      <c r="Q212" s="166">
        <f t="shared" si="36"/>
        <v>1512000</v>
      </c>
      <c r="R212" s="166" t="str">
        <f t="shared" si="46"/>
        <v/>
      </c>
      <c r="S212" s="261" t="str">
        <f t="shared" si="38"/>
        <v/>
      </c>
      <c r="T212" s="261" t="str">
        <f t="shared" si="39"/>
        <v/>
      </c>
      <c r="U212" s="147" t="s">
        <v>973</v>
      </c>
      <c r="V212" s="167">
        <v>1512000</v>
      </c>
      <c r="W212" s="134" t="s">
        <v>974</v>
      </c>
      <c r="X212" s="212"/>
      <c r="Y212" s="134" t="s">
        <v>975</v>
      </c>
      <c r="Z212" s="212"/>
      <c r="AA212" s="134" t="s">
        <v>334</v>
      </c>
      <c r="AB212" s="271"/>
      <c r="AC212" s="134"/>
      <c r="AD212" s="134"/>
      <c r="AE212" s="134"/>
    </row>
    <row r="213" spans="1:32" ht="14.25" customHeight="1" x14ac:dyDescent="0.2">
      <c r="A213" s="134" t="s">
        <v>1985</v>
      </c>
      <c r="B213" s="214" t="str">
        <f t="shared" si="40"/>
        <v>Clark</v>
      </c>
      <c r="C213" s="219" t="str">
        <f t="shared" si="41"/>
        <v>Trent</v>
      </c>
      <c r="D213" s="134" t="str">
        <f t="shared" si="42"/>
        <v>T. Clark</v>
      </c>
      <c r="E213" s="206" t="str">
        <f t="shared" si="43"/>
        <v>Trent Clark</v>
      </c>
      <c r="F213" s="246"/>
      <c r="G213" s="584">
        <v>63</v>
      </c>
      <c r="H213" s="584">
        <v>3</v>
      </c>
      <c r="I213" s="584">
        <v>14</v>
      </c>
      <c r="J213" s="336">
        <v>35370</v>
      </c>
      <c r="K213" s="195"/>
      <c r="L213" s="135" t="s">
        <v>519</v>
      </c>
      <c r="M213" s="134" t="str">
        <f t="shared" si="44"/>
        <v>min</v>
      </c>
      <c r="N213" s="147" t="str">
        <f>Mays!$Y$2</f>
        <v>Los Angeles</v>
      </c>
      <c r="O213" s="169" t="s">
        <v>1968</v>
      </c>
      <c r="P213" s="206" t="str">
        <f t="shared" si="45"/>
        <v>Clark, Trent (min)</v>
      </c>
      <c r="Q213" s="166" t="str">
        <f t="shared" si="36"/>
        <v/>
      </c>
      <c r="R213" s="166" t="str">
        <f t="shared" si="46"/>
        <v/>
      </c>
      <c r="S213" s="261" t="str">
        <f t="shared" si="38"/>
        <v/>
      </c>
      <c r="T213" s="261" t="str">
        <f t="shared" si="39"/>
        <v/>
      </c>
      <c r="U213" s="147" t="s">
        <v>658</v>
      </c>
      <c r="V213" s="167"/>
      <c r="W213" s="134"/>
      <c r="X213" s="212"/>
      <c r="Y213" s="134"/>
      <c r="Z213" s="212"/>
      <c r="AA213" s="134"/>
      <c r="AB213" s="271"/>
      <c r="AC213" s="134"/>
      <c r="AD213" s="167"/>
      <c r="AE213" s="134"/>
      <c r="AF213" s="187"/>
    </row>
    <row r="214" spans="1:32" ht="14.25" customHeight="1" x14ac:dyDescent="0.2">
      <c r="A214" s="584" t="s">
        <v>1451</v>
      </c>
      <c r="B214" s="214" t="str">
        <f t="shared" si="40"/>
        <v>Claudio</v>
      </c>
      <c r="C214" s="219" t="str">
        <f t="shared" si="41"/>
        <v>Alex*</v>
      </c>
      <c r="D214" s="134" t="str">
        <f t="shared" si="42"/>
        <v>A. Claudio</v>
      </c>
      <c r="E214" s="206" t="str">
        <f t="shared" si="43"/>
        <v>Alex* Claudio</v>
      </c>
      <c r="F214" s="135" t="s">
        <v>412</v>
      </c>
      <c r="G214" s="135"/>
      <c r="H214" s="135"/>
      <c r="I214" s="135"/>
      <c r="J214" s="336">
        <v>33634</v>
      </c>
      <c r="K214" s="134" t="s">
        <v>999</v>
      </c>
      <c r="L214" s="135" t="s">
        <v>135</v>
      </c>
      <c r="M214" s="134" t="str">
        <f t="shared" si="44"/>
        <v>Y1</v>
      </c>
      <c r="N214" s="147" t="s">
        <v>566</v>
      </c>
      <c r="O214" s="135" t="s">
        <v>2156</v>
      </c>
      <c r="P214" s="206" t="str">
        <f t="shared" si="45"/>
        <v>Claudio, Alex* (Y1)</v>
      </c>
      <c r="Q214" s="166">
        <f t="shared" si="36"/>
        <v>200000</v>
      </c>
      <c r="R214" s="166">
        <f t="shared" si="46"/>
        <v>300000</v>
      </c>
      <c r="S214" s="261">
        <f t="shared" si="38"/>
        <v>400000</v>
      </c>
      <c r="T214" s="261" t="str">
        <f t="shared" si="39"/>
        <v/>
      </c>
      <c r="U214" s="148" t="s">
        <v>520</v>
      </c>
      <c r="V214" s="167">
        <v>200000</v>
      </c>
      <c r="W214" s="134" t="s">
        <v>521</v>
      </c>
      <c r="X214" s="212">
        <v>300000</v>
      </c>
      <c r="Y214" s="134" t="s">
        <v>375</v>
      </c>
      <c r="Z214" s="212">
        <v>400000</v>
      </c>
      <c r="AA214" s="134" t="s">
        <v>645</v>
      </c>
      <c r="AB214" s="271"/>
      <c r="AC214" s="134"/>
      <c r="AD214" s="134"/>
      <c r="AE214" s="134"/>
    </row>
    <row r="215" spans="1:32" ht="14.25" customHeight="1" x14ac:dyDescent="0.2">
      <c r="A215" s="584" t="s">
        <v>4091</v>
      </c>
      <c r="B215" s="214" t="str">
        <f t="shared" si="40"/>
        <v>Clemens</v>
      </c>
      <c r="C215" s="219" t="str">
        <f t="shared" si="41"/>
        <v>Paul</v>
      </c>
      <c r="D215" s="134" t="str">
        <f t="shared" si="42"/>
        <v>P. Clemens</v>
      </c>
      <c r="E215" s="206" t="str">
        <f t="shared" si="43"/>
        <v>Paul Clemens</v>
      </c>
      <c r="F215" s="135"/>
      <c r="G215" s="135"/>
      <c r="H215" s="135"/>
      <c r="I215" s="135"/>
      <c r="J215" s="336"/>
      <c r="K215" s="134"/>
      <c r="L215" s="135" t="s">
        <v>135</v>
      </c>
      <c r="M215" s="134" t="str">
        <f t="shared" si="44"/>
        <v>1,F1-200K</v>
      </c>
      <c r="N215" s="147" t="s">
        <v>657</v>
      </c>
      <c r="O215" s="135" t="s">
        <v>4077</v>
      </c>
      <c r="P215" s="206" t="str">
        <f t="shared" si="45"/>
        <v>Clemens, Paul (1,F1-200K)</v>
      </c>
      <c r="Q215" s="166">
        <f t="shared" si="36"/>
        <v>200000</v>
      </c>
      <c r="R215" s="166" t="str">
        <f t="shared" si="46"/>
        <v/>
      </c>
      <c r="S215" s="261"/>
      <c r="T215" s="261"/>
      <c r="U215" s="148" t="s">
        <v>4088</v>
      </c>
      <c r="V215" s="167">
        <v>200000</v>
      </c>
      <c r="W215" s="134" t="s">
        <v>334</v>
      </c>
      <c r="X215" s="212"/>
      <c r="Y215" s="134"/>
      <c r="Z215" s="212"/>
      <c r="AA215" s="134"/>
      <c r="AB215" s="271"/>
      <c r="AC215" s="134"/>
      <c r="AD215" s="134"/>
      <c r="AE215" s="134"/>
    </row>
    <row r="216" spans="1:32" ht="14.25" customHeight="1" x14ac:dyDescent="0.2">
      <c r="A216" s="134" t="s">
        <v>1986</v>
      </c>
      <c r="B216" s="214" t="str">
        <f t="shared" si="40"/>
        <v>Clevinger</v>
      </c>
      <c r="C216" s="219" t="str">
        <f t="shared" si="41"/>
        <v>Mike</v>
      </c>
      <c r="D216" s="134" t="str">
        <f t="shared" si="42"/>
        <v>M. Clevinger</v>
      </c>
      <c r="E216" s="206" t="str">
        <f t="shared" si="43"/>
        <v>Mike Clevinger</v>
      </c>
      <c r="F216" s="246" t="s">
        <v>1002</v>
      </c>
      <c r="G216" s="584">
        <v>123</v>
      </c>
      <c r="H216" s="584">
        <v>5</v>
      </c>
      <c r="I216" s="584">
        <v>7</v>
      </c>
      <c r="J216" s="336">
        <v>33228</v>
      </c>
      <c r="K216" s="195" t="s">
        <v>747</v>
      </c>
      <c r="L216" s="135" t="s">
        <v>135</v>
      </c>
      <c r="M216" s="134" t="str">
        <f t="shared" si="44"/>
        <v>Y1</v>
      </c>
      <c r="N216" s="147" t="str">
        <f>Cobb!$M$2</f>
        <v>Mansfield</v>
      </c>
      <c r="O216" s="169" t="s">
        <v>1968</v>
      </c>
      <c r="P216" s="206" t="str">
        <f t="shared" si="45"/>
        <v>Clevinger, Mike (Y1)</v>
      </c>
      <c r="Q216" s="166">
        <f t="shared" si="36"/>
        <v>200000</v>
      </c>
      <c r="R216" s="166">
        <f t="shared" si="46"/>
        <v>300000</v>
      </c>
      <c r="S216" s="261">
        <f t="shared" ref="S216:S221" si="47">IF(ISBLANK($Z216),"",$Z216)</f>
        <v>400000</v>
      </c>
      <c r="T216" s="261" t="str">
        <f t="shared" ref="T216:T221" si="48">IF(ISBLANK($AB216),"",$AB216)</f>
        <v/>
      </c>
      <c r="U216" s="147" t="s">
        <v>520</v>
      </c>
      <c r="V216" s="167">
        <v>200000</v>
      </c>
      <c r="W216" s="134" t="s">
        <v>521</v>
      </c>
      <c r="X216" s="212">
        <v>300000</v>
      </c>
      <c r="Y216" s="134" t="s">
        <v>375</v>
      </c>
      <c r="Z216" s="212">
        <v>400000</v>
      </c>
      <c r="AA216" s="134" t="s">
        <v>645</v>
      </c>
      <c r="AB216" s="271"/>
      <c r="AC216" s="134"/>
      <c r="AD216" s="134"/>
      <c r="AE216" s="134"/>
      <c r="AF216" s="232"/>
    </row>
    <row r="217" spans="1:32" ht="14.25" customHeight="1" x14ac:dyDescent="0.2">
      <c r="A217" s="134" t="s">
        <v>3523</v>
      </c>
      <c r="B217" s="214" t="str">
        <f t="shared" si="40"/>
        <v>Clifton</v>
      </c>
      <c r="C217" s="219" t="str">
        <f t="shared" si="41"/>
        <v>Trevor</v>
      </c>
      <c r="D217" s="134" t="str">
        <f t="shared" si="42"/>
        <v>T. Clifton</v>
      </c>
      <c r="E217" s="206" t="str">
        <f t="shared" si="43"/>
        <v>Trevor Clifton</v>
      </c>
      <c r="F217" s="206" t="s">
        <v>1002</v>
      </c>
      <c r="G217" s="134">
        <f>G216+1</f>
        <v>124</v>
      </c>
      <c r="H217" s="134" t="s">
        <v>626</v>
      </c>
      <c r="I217" s="134">
        <v>12</v>
      </c>
      <c r="J217" s="535">
        <v>34830</v>
      </c>
      <c r="K217" s="134" t="s">
        <v>747</v>
      </c>
      <c r="L217" s="135" t="s">
        <v>519</v>
      </c>
      <c r="M217" s="134" t="str">
        <f t="shared" si="44"/>
        <v>min</v>
      </c>
      <c r="N217" s="134" t="s">
        <v>530</v>
      </c>
      <c r="O217" s="135" t="s">
        <v>3485</v>
      </c>
      <c r="P217" s="206" t="str">
        <f t="shared" si="45"/>
        <v>Clifton, Trevor (min)</v>
      </c>
      <c r="Q217" s="166" t="str">
        <f t="shared" si="36"/>
        <v/>
      </c>
      <c r="R217" s="166" t="str">
        <f t="shared" si="46"/>
        <v/>
      </c>
      <c r="S217" s="261" t="str">
        <f t="shared" si="47"/>
        <v/>
      </c>
      <c r="T217" s="261" t="str">
        <f t="shared" si="48"/>
        <v/>
      </c>
      <c r="U217" s="134" t="s">
        <v>658</v>
      </c>
      <c r="V217" s="134"/>
      <c r="W217" s="134"/>
      <c r="X217" s="134"/>
      <c r="Y217" s="134"/>
      <c r="Z217" s="134"/>
      <c r="AA217" s="134"/>
      <c r="AB217" s="134"/>
      <c r="AC217" s="134"/>
      <c r="AD217" s="134"/>
      <c r="AE217" s="134"/>
    </row>
    <row r="218" spans="1:32" ht="14.25" customHeight="1" x14ac:dyDescent="0.25">
      <c r="A218" s="147" t="s">
        <v>694</v>
      </c>
      <c r="B218" s="214" t="str">
        <f t="shared" si="40"/>
        <v>Clippard</v>
      </c>
      <c r="C218" s="219" t="str">
        <f t="shared" si="41"/>
        <v>Tyler</v>
      </c>
      <c r="D218" s="134" t="str">
        <f t="shared" si="42"/>
        <v>T. Clippard</v>
      </c>
      <c r="E218" s="206" t="str">
        <f t="shared" si="43"/>
        <v>Tyler Clippard</v>
      </c>
      <c r="F218" s="382" t="s">
        <v>1002</v>
      </c>
      <c r="G218" s="135"/>
      <c r="H218" s="135"/>
      <c r="I218" s="135"/>
      <c r="J218" s="383">
        <v>31092</v>
      </c>
      <c r="K218" s="384" t="s">
        <v>999</v>
      </c>
      <c r="L218" s="135" t="s">
        <v>135</v>
      </c>
      <c r="M218" s="134" t="str">
        <f t="shared" si="44"/>
        <v>1,F3-$2.331M</v>
      </c>
      <c r="N218" s="388" t="s">
        <v>2983</v>
      </c>
      <c r="O218" s="421" t="s">
        <v>2994</v>
      </c>
      <c r="P218" s="206" t="str">
        <f t="shared" si="45"/>
        <v>Clippard, Tyler (1,F3-$2.331M)</v>
      </c>
      <c r="Q218" s="166">
        <f t="shared" si="36"/>
        <v>777001</v>
      </c>
      <c r="R218" s="166">
        <f t="shared" si="46"/>
        <v>777001</v>
      </c>
      <c r="S218" s="261">
        <f t="shared" si="47"/>
        <v>777001</v>
      </c>
      <c r="T218" s="261" t="str">
        <f t="shared" si="48"/>
        <v/>
      </c>
      <c r="U218" s="389" t="s">
        <v>3036</v>
      </c>
      <c r="V218" s="387">
        <v>777001</v>
      </c>
      <c r="W218" s="389" t="s">
        <v>3138</v>
      </c>
      <c r="X218" s="387">
        <v>777001</v>
      </c>
      <c r="Y218" s="389" t="s">
        <v>3144</v>
      </c>
      <c r="Z218" s="387">
        <v>777001</v>
      </c>
      <c r="AA218" s="134" t="s">
        <v>334</v>
      </c>
      <c r="AB218" s="271"/>
      <c r="AC218" s="134"/>
      <c r="AD218" s="134"/>
      <c r="AE218" s="134"/>
      <c r="AF218" s="232"/>
    </row>
    <row r="219" spans="1:32" ht="14.25" customHeight="1" x14ac:dyDescent="0.2">
      <c r="A219" s="134" t="s">
        <v>822</v>
      </c>
      <c r="B219" s="214" t="str">
        <f t="shared" si="40"/>
        <v>Cobb</v>
      </c>
      <c r="C219" s="219" t="str">
        <f t="shared" si="41"/>
        <v>Alex</v>
      </c>
      <c r="D219" s="134" t="str">
        <f t="shared" si="42"/>
        <v>A. Cobb</v>
      </c>
      <c r="E219" s="206" t="str">
        <f t="shared" si="43"/>
        <v>Alex Cobb</v>
      </c>
      <c r="F219" s="135" t="s">
        <v>1002</v>
      </c>
      <c r="G219" s="135"/>
      <c r="H219" s="135"/>
      <c r="I219" s="135"/>
      <c r="J219" s="193">
        <v>32057</v>
      </c>
      <c r="K219" s="147" t="s">
        <v>747</v>
      </c>
      <c r="L219" s="135" t="s">
        <v>135</v>
      </c>
      <c r="M219" s="134" t="str">
        <f t="shared" si="44"/>
        <v>3,L5-14M</v>
      </c>
      <c r="N219" s="147" t="str">
        <f>Mays!$AE$2</f>
        <v>West Oakland</v>
      </c>
      <c r="O219" s="169" t="s">
        <v>830</v>
      </c>
      <c r="P219" s="206" t="str">
        <f t="shared" si="45"/>
        <v>Cobb, Alex (3,L5-14M)</v>
      </c>
      <c r="Q219" s="166">
        <f t="shared" si="36"/>
        <v>2800000</v>
      </c>
      <c r="R219" s="166">
        <f t="shared" si="46"/>
        <v>2800000</v>
      </c>
      <c r="S219" s="261">
        <f t="shared" si="47"/>
        <v>2800000</v>
      </c>
      <c r="T219" s="261" t="str">
        <f t="shared" si="48"/>
        <v/>
      </c>
      <c r="U219" s="147" t="s">
        <v>317</v>
      </c>
      <c r="V219" s="167">
        <v>2800000</v>
      </c>
      <c r="W219" s="134" t="s">
        <v>316</v>
      </c>
      <c r="X219" s="212">
        <v>2800000</v>
      </c>
      <c r="Y219" s="134" t="s">
        <v>605</v>
      </c>
      <c r="Z219" s="212">
        <v>2800000</v>
      </c>
      <c r="AA219" s="147" t="s">
        <v>334</v>
      </c>
      <c r="AB219" s="271"/>
      <c r="AC219" s="134"/>
      <c r="AD219" s="134"/>
      <c r="AE219" s="134"/>
    </row>
    <row r="220" spans="1:32" ht="14.25" customHeight="1" x14ac:dyDescent="0.2">
      <c r="A220" s="134" t="s">
        <v>778</v>
      </c>
      <c r="B220" s="214" t="str">
        <f t="shared" si="40"/>
        <v>Cole</v>
      </c>
      <c r="C220" s="219" t="str">
        <f t="shared" si="41"/>
        <v>A.J.</v>
      </c>
      <c r="D220" s="134" t="str">
        <f t="shared" si="42"/>
        <v>A. Cole</v>
      </c>
      <c r="E220" s="206" t="str">
        <f t="shared" si="43"/>
        <v>A.J. Cole</v>
      </c>
      <c r="F220" s="135" t="s">
        <v>1002</v>
      </c>
      <c r="G220" s="135"/>
      <c r="H220" s="135"/>
      <c r="I220" s="135"/>
      <c r="J220" s="193">
        <v>33608</v>
      </c>
      <c r="K220" s="147" t="s">
        <v>747</v>
      </c>
      <c r="L220" s="135" t="s">
        <v>135</v>
      </c>
      <c r="M220" s="134" t="str">
        <f t="shared" si="44"/>
        <v>Y1</v>
      </c>
      <c r="N220" s="147" t="str">
        <f>Ruth!$S$2</f>
        <v>New York</v>
      </c>
      <c r="O220" s="169" t="s">
        <v>830</v>
      </c>
      <c r="P220" s="206" t="str">
        <f t="shared" si="45"/>
        <v>Cole, A.J. (Y1)</v>
      </c>
      <c r="Q220" s="166">
        <f t="shared" si="36"/>
        <v>200000</v>
      </c>
      <c r="R220" s="166">
        <f t="shared" si="46"/>
        <v>300000</v>
      </c>
      <c r="S220" s="261">
        <f t="shared" si="47"/>
        <v>400000</v>
      </c>
      <c r="T220" s="261" t="str">
        <f t="shared" si="48"/>
        <v/>
      </c>
      <c r="U220" s="147" t="s">
        <v>520</v>
      </c>
      <c r="V220" s="207">
        <v>200000</v>
      </c>
      <c r="W220" s="206" t="s">
        <v>521</v>
      </c>
      <c r="X220" s="207">
        <v>300000</v>
      </c>
      <c r="Y220" s="134" t="s">
        <v>375</v>
      </c>
      <c r="Z220" s="212">
        <v>400000</v>
      </c>
      <c r="AA220" s="134" t="s">
        <v>645</v>
      </c>
      <c r="AB220" s="271"/>
      <c r="AC220" s="134"/>
      <c r="AD220" s="134"/>
      <c r="AE220" s="584"/>
    </row>
    <row r="221" spans="1:32" ht="14.25" customHeight="1" x14ac:dyDescent="0.2">
      <c r="A221" s="134" t="s">
        <v>1281</v>
      </c>
      <c r="B221" s="214" t="str">
        <f t="shared" si="40"/>
        <v>Cole</v>
      </c>
      <c r="C221" s="219" t="str">
        <f t="shared" si="41"/>
        <v>Gerrit</v>
      </c>
      <c r="D221" s="134" t="str">
        <f t="shared" si="42"/>
        <v>G. Cole</v>
      </c>
      <c r="E221" s="206" t="str">
        <f t="shared" si="43"/>
        <v>Gerrit Cole</v>
      </c>
      <c r="F221" s="135" t="s">
        <v>1002</v>
      </c>
      <c r="G221" s="135"/>
      <c r="H221" s="135"/>
      <c r="I221" s="135"/>
      <c r="J221" s="193">
        <v>33124</v>
      </c>
      <c r="K221" s="147" t="s">
        <v>747</v>
      </c>
      <c r="L221" s="135" t="s">
        <v>135</v>
      </c>
      <c r="M221" s="134" t="str">
        <f t="shared" si="44"/>
        <v>1,L5-14M</v>
      </c>
      <c r="N221" s="147" t="str">
        <f>Ruth!$S$2</f>
        <v>New York</v>
      </c>
      <c r="O221" s="169" t="s">
        <v>115</v>
      </c>
      <c r="P221" s="206" t="str">
        <f t="shared" si="45"/>
        <v>Cole, Gerrit (1,L5-14M)</v>
      </c>
      <c r="Q221" s="166">
        <f t="shared" si="36"/>
        <v>2800000</v>
      </c>
      <c r="R221" s="166">
        <f t="shared" si="46"/>
        <v>2800000</v>
      </c>
      <c r="S221" s="261">
        <f t="shared" si="47"/>
        <v>2800000</v>
      </c>
      <c r="T221" s="261">
        <f t="shared" si="48"/>
        <v>2800000</v>
      </c>
      <c r="U221" s="147" t="s">
        <v>1622</v>
      </c>
      <c r="V221" s="167">
        <v>2800000</v>
      </c>
      <c r="W221" s="134" t="s">
        <v>647</v>
      </c>
      <c r="X221" s="212">
        <v>2800000</v>
      </c>
      <c r="Y221" s="134" t="s">
        <v>317</v>
      </c>
      <c r="Z221" s="212">
        <v>2800000</v>
      </c>
      <c r="AA221" s="134" t="s">
        <v>316</v>
      </c>
      <c r="AB221" s="271">
        <v>2800000</v>
      </c>
      <c r="AC221" s="134" t="s">
        <v>605</v>
      </c>
      <c r="AD221" s="134">
        <v>2800000</v>
      </c>
      <c r="AE221" s="134"/>
    </row>
    <row r="222" spans="1:32" ht="14.25" customHeight="1" x14ac:dyDescent="0.2">
      <c r="A222" s="134" t="s">
        <v>4152</v>
      </c>
      <c r="B222" s="214" t="str">
        <f t="shared" si="40"/>
        <v>Coleman</v>
      </c>
      <c r="C222" s="219" t="str">
        <f t="shared" si="41"/>
        <v>Louis</v>
      </c>
      <c r="D222" s="134" t="str">
        <f t="shared" si="42"/>
        <v>L. Coleman</v>
      </c>
      <c r="E222" s="206" t="str">
        <f t="shared" si="43"/>
        <v>Louis Coleman</v>
      </c>
      <c r="F222" s="135"/>
      <c r="G222" s="135"/>
      <c r="H222" s="135"/>
      <c r="I222" s="135"/>
      <c r="J222" s="193"/>
      <c r="K222" s="147"/>
      <c r="L222" s="135" t="s">
        <v>135</v>
      </c>
      <c r="M222" s="134" t="str">
        <f t="shared" si="44"/>
        <v>1,F1-200K</v>
      </c>
      <c r="N222" s="147" t="s">
        <v>657</v>
      </c>
      <c r="O222" s="169" t="s">
        <v>4077</v>
      </c>
      <c r="P222" s="206" t="str">
        <f t="shared" si="45"/>
        <v>Coleman, Louis (1,F1-200K)</v>
      </c>
      <c r="Q222" s="166">
        <f t="shared" ref="Q222:Q285" si="49">IF(ISBLANK($V222),"",$V222)</f>
        <v>200000</v>
      </c>
      <c r="R222" s="166"/>
      <c r="S222" s="261"/>
      <c r="T222" s="261"/>
      <c r="U222" s="147" t="s">
        <v>4088</v>
      </c>
      <c r="V222" s="167">
        <v>200000</v>
      </c>
      <c r="W222" s="134" t="s">
        <v>334</v>
      </c>
      <c r="X222" s="212"/>
      <c r="Y222" s="134"/>
      <c r="Z222" s="212"/>
      <c r="AA222" s="134"/>
      <c r="AB222" s="271"/>
      <c r="AC222" s="134"/>
      <c r="AD222" s="134"/>
      <c r="AE222" s="134"/>
    </row>
    <row r="223" spans="1:32" ht="14.25" customHeight="1" x14ac:dyDescent="0.2">
      <c r="A223" s="146" t="s">
        <v>926</v>
      </c>
      <c r="B223" s="214" t="str">
        <f t="shared" si="40"/>
        <v>Collins</v>
      </c>
      <c r="C223" s="219" t="str">
        <f t="shared" si="41"/>
        <v>Tyler</v>
      </c>
      <c r="D223" s="134" t="str">
        <f t="shared" si="42"/>
        <v>T. Collins</v>
      </c>
      <c r="E223" s="206" t="str">
        <f t="shared" si="43"/>
        <v>Tyler Collins</v>
      </c>
      <c r="F223" s="135" t="s">
        <v>412</v>
      </c>
      <c r="G223" s="135"/>
      <c r="H223" s="135"/>
      <c r="I223" s="135"/>
      <c r="J223" s="193">
        <v>33030</v>
      </c>
      <c r="K223" s="147" t="s">
        <v>1008</v>
      </c>
      <c r="L223" s="135" t="s">
        <v>7</v>
      </c>
      <c r="M223" s="134" t="str">
        <f t="shared" si="44"/>
        <v>Y2</v>
      </c>
      <c r="N223" s="147" t="str">
        <f>Aaron!$M$2</f>
        <v>Virginia</v>
      </c>
      <c r="O223" s="135" t="s">
        <v>874</v>
      </c>
      <c r="P223" s="206" t="str">
        <f t="shared" si="45"/>
        <v>Collins, Tyler (Y2)</v>
      </c>
      <c r="Q223" s="166">
        <f t="shared" si="49"/>
        <v>300000</v>
      </c>
      <c r="R223" s="166">
        <f t="shared" ref="R223:R254" si="50">IF(ISBLANK($X223),"",$X223)</f>
        <v>400000</v>
      </c>
      <c r="S223" s="261" t="str">
        <f>IF(ISBLANK($Z223),"",$Z223)</f>
        <v/>
      </c>
      <c r="T223" s="261" t="str">
        <f>IF(ISBLANK($AB223),"",$AB223)</f>
        <v/>
      </c>
      <c r="U223" s="147" t="s">
        <v>521</v>
      </c>
      <c r="V223" s="230">
        <v>300000</v>
      </c>
      <c r="W223" s="134" t="s">
        <v>375</v>
      </c>
      <c r="X223" s="364">
        <v>400000</v>
      </c>
      <c r="Y223" s="134" t="s">
        <v>645</v>
      </c>
      <c r="Z223" s="212"/>
      <c r="AA223" s="134" t="s">
        <v>973</v>
      </c>
      <c r="AB223" s="271"/>
      <c r="AC223" s="134"/>
      <c r="AD223" s="134"/>
      <c r="AE223" s="134"/>
    </row>
    <row r="224" spans="1:32" ht="14.25" customHeight="1" x14ac:dyDescent="0.2">
      <c r="A224" s="134" t="s">
        <v>3493</v>
      </c>
      <c r="B224" s="214" t="str">
        <f t="shared" si="40"/>
        <v>Collins</v>
      </c>
      <c r="C224" s="219" t="str">
        <f t="shared" si="41"/>
        <v>Zack</v>
      </c>
      <c r="D224" s="134" t="str">
        <f t="shared" si="42"/>
        <v>Z. Collins</v>
      </c>
      <c r="E224" s="206" t="str">
        <f t="shared" si="43"/>
        <v>Zack Collins</v>
      </c>
      <c r="F224" s="206" t="s">
        <v>412</v>
      </c>
      <c r="G224" s="134">
        <f>G223+1</f>
        <v>1</v>
      </c>
      <c r="H224" s="134">
        <v>1</v>
      </c>
      <c r="I224" s="134">
        <v>18</v>
      </c>
      <c r="J224" s="535">
        <v>34736</v>
      </c>
      <c r="K224" s="134" t="s">
        <v>1003</v>
      </c>
      <c r="L224" s="135" t="s">
        <v>519</v>
      </c>
      <c r="M224" s="134" t="str">
        <f t="shared" si="44"/>
        <v>min</v>
      </c>
      <c r="N224" s="134" t="s">
        <v>1124</v>
      </c>
      <c r="O224" s="135" t="s">
        <v>3485</v>
      </c>
      <c r="P224" s="206" t="str">
        <f t="shared" si="45"/>
        <v>Collins, Zack (min)</v>
      </c>
      <c r="Q224" s="166" t="str">
        <f t="shared" si="49"/>
        <v/>
      </c>
      <c r="R224" s="166" t="str">
        <f t="shared" si="50"/>
        <v/>
      </c>
      <c r="S224" s="261" t="str">
        <f>IF(ISBLANK($Z224),"",$Z224)</f>
        <v/>
      </c>
      <c r="T224" s="261" t="str">
        <f>IF(ISBLANK($AB224),"",$AB224)</f>
        <v/>
      </c>
      <c r="U224" s="134" t="s">
        <v>658</v>
      </c>
      <c r="V224" s="134"/>
      <c r="W224" s="134"/>
      <c r="X224" s="134"/>
      <c r="Y224" s="134"/>
      <c r="Z224" s="134"/>
      <c r="AA224" s="134"/>
      <c r="AB224" s="134"/>
      <c r="AC224" s="134"/>
      <c r="AD224" s="134"/>
      <c r="AE224" s="134"/>
    </row>
    <row r="225" spans="1:32" ht="14.25" customHeight="1" x14ac:dyDescent="0.2">
      <c r="A225" s="134" t="s">
        <v>4096</v>
      </c>
      <c r="B225" s="214" t="str">
        <f t="shared" si="40"/>
        <v>Collmenter</v>
      </c>
      <c r="C225" s="219" t="str">
        <f t="shared" si="41"/>
        <v>Josh</v>
      </c>
      <c r="D225" s="134" t="str">
        <f t="shared" si="42"/>
        <v>J. Collmenter</v>
      </c>
      <c r="E225" s="206" t="str">
        <f t="shared" si="43"/>
        <v>Josh Collmenter</v>
      </c>
      <c r="F225" s="206"/>
      <c r="G225" s="134"/>
      <c r="H225" s="134"/>
      <c r="I225" s="134"/>
      <c r="J225" s="535"/>
      <c r="K225" s="134"/>
      <c r="L225" s="135"/>
      <c r="M225" s="134" t="str">
        <f t="shared" si="44"/>
        <v>1,F1-200K</v>
      </c>
      <c r="N225" s="134" t="s">
        <v>1124</v>
      </c>
      <c r="O225" s="135" t="s">
        <v>4077</v>
      </c>
      <c r="P225" s="206" t="str">
        <f t="shared" si="45"/>
        <v>Collmenter, Josh (1,F1-200K)</v>
      </c>
      <c r="Q225" s="166">
        <f t="shared" si="49"/>
        <v>200000</v>
      </c>
      <c r="R225" s="166" t="str">
        <f t="shared" si="50"/>
        <v/>
      </c>
      <c r="S225" s="261"/>
      <c r="T225" s="261"/>
      <c r="U225" s="134" t="s">
        <v>4088</v>
      </c>
      <c r="V225" s="567">
        <v>200000</v>
      </c>
      <c r="W225" s="134" t="s">
        <v>334</v>
      </c>
      <c r="X225" s="134"/>
      <c r="Y225" s="134"/>
      <c r="Z225" s="134"/>
      <c r="AA225" s="134"/>
      <c r="AB225" s="134"/>
      <c r="AC225" s="134"/>
      <c r="AD225" s="134"/>
      <c r="AE225" s="134"/>
    </row>
    <row r="226" spans="1:32" ht="14.25" customHeight="1" x14ac:dyDescent="0.2">
      <c r="A226" s="134" t="s">
        <v>718</v>
      </c>
      <c r="B226" s="214" t="str">
        <f t="shared" si="40"/>
        <v>Colome</v>
      </c>
      <c r="C226" s="219" t="str">
        <f t="shared" si="41"/>
        <v>Alexander</v>
      </c>
      <c r="D226" s="134" t="str">
        <f t="shared" si="42"/>
        <v>A. Colome</v>
      </c>
      <c r="E226" s="206" t="str">
        <f t="shared" si="43"/>
        <v>Alexander Colome</v>
      </c>
      <c r="F226" s="135" t="s">
        <v>1002</v>
      </c>
      <c r="G226" s="135"/>
      <c r="H226" s="135"/>
      <c r="I226" s="135"/>
      <c r="J226" s="193">
        <v>32508</v>
      </c>
      <c r="K226" s="147" t="s">
        <v>747</v>
      </c>
      <c r="L226" s="135" t="s">
        <v>135</v>
      </c>
      <c r="M226" s="134" t="str">
        <f t="shared" si="44"/>
        <v>Y2</v>
      </c>
      <c r="N226" s="147" t="str">
        <f>Ruth!$M$2</f>
        <v>Hoboken</v>
      </c>
      <c r="O226" s="169" t="s">
        <v>726</v>
      </c>
      <c r="P226" s="206" t="str">
        <f t="shared" si="45"/>
        <v>Colome, Alexander (Y2)</v>
      </c>
      <c r="Q226" s="166">
        <f t="shared" si="49"/>
        <v>300000</v>
      </c>
      <c r="R226" s="166">
        <f t="shared" si="50"/>
        <v>400000</v>
      </c>
      <c r="S226" s="261" t="str">
        <f t="shared" ref="S226:S273" si="51">IF(ISBLANK($Z226),"",$Z226)</f>
        <v/>
      </c>
      <c r="T226" s="261" t="str">
        <f t="shared" ref="T226:T273" si="52">IF(ISBLANK($AB226),"",$AB226)</f>
        <v/>
      </c>
      <c r="U226" s="147" t="s">
        <v>521</v>
      </c>
      <c r="V226" s="230">
        <v>300000</v>
      </c>
      <c r="W226" s="134" t="s">
        <v>375</v>
      </c>
      <c r="X226" s="364">
        <v>400000</v>
      </c>
      <c r="Y226" s="134" t="s">
        <v>645</v>
      </c>
      <c r="Z226" s="212"/>
      <c r="AA226" s="134" t="s">
        <v>973</v>
      </c>
      <c r="AB226" s="271"/>
      <c r="AC226" s="134"/>
      <c r="AD226" s="134"/>
      <c r="AE226" s="134"/>
    </row>
    <row r="227" spans="1:32" ht="14.25" customHeight="1" x14ac:dyDescent="0.25">
      <c r="A227" s="148" t="s">
        <v>441</v>
      </c>
      <c r="B227" s="214" t="str">
        <f t="shared" si="40"/>
        <v>Colon</v>
      </c>
      <c r="C227" s="219" t="str">
        <f t="shared" si="41"/>
        <v>Bartolo</v>
      </c>
      <c r="D227" s="134" t="str">
        <f t="shared" si="42"/>
        <v>B. Colon</v>
      </c>
      <c r="E227" s="206" t="str">
        <f t="shared" si="43"/>
        <v>Bartolo Colon</v>
      </c>
      <c r="F227" s="382" t="s">
        <v>1002</v>
      </c>
      <c r="G227" s="135"/>
      <c r="H227" s="135"/>
      <c r="I227" s="135"/>
      <c r="J227" s="383">
        <v>26808</v>
      </c>
      <c r="K227" s="384" t="s">
        <v>747</v>
      </c>
      <c r="L227" s="135" t="s">
        <v>135</v>
      </c>
      <c r="M227" s="134" t="str">
        <f t="shared" si="44"/>
        <v>1,F2-$9.1M</v>
      </c>
      <c r="N227" s="388" t="s">
        <v>2966</v>
      </c>
      <c r="O227" s="421" t="s">
        <v>2994</v>
      </c>
      <c r="P227" s="206" t="str">
        <f t="shared" si="45"/>
        <v>Colon, Bartolo (1,F2-$9.1M)</v>
      </c>
      <c r="Q227" s="166">
        <f t="shared" si="49"/>
        <v>4550000</v>
      </c>
      <c r="R227" s="166">
        <f t="shared" si="50"/>
        <v>4550000</v>
      </c>
      <c r="S227" s="261" t="str">
        <f t="shared" si="51"/>
        <v/>
      </c>
      <c r="T227" s="261" t="str">
        <f t="shared" si="52"/>
        <v/>
      </c>
      <c r="U227" s="389" t="s">
        <v>3095</v>
      </c>
      <c r="V227" s="387">
        <v>4550000</v>
      </c>
      <c r="W227" s="389" t="s">
        <v>3233</v>
      </c>
      <c r="X227" s="387">
        <v>4550000</v>
      </c>
      <c r="Y227" s="389" t="s">
        <v>334</v>
      </c>
      <c r="Z227" s="212"/>
      <c r="AA227" s="134"/>
      <c r="AB227" s="271"/>
      <c r="AC227" s="134"/>
      <c r="AD227" s="134"/>
      <c r="AE227" s="134"/>
      <c r="AF227" s="232"/>
    </row>
    <row r="228" spans="1:32" ht="14.25" customHeight="1" x14ac:dyDescent="0.2">
      <c r="A228" s="584" t="s">
        <v>1458</v>
      </c>
      <c r="B228" s="214" t="str">
        <f t="shared" si="40"/>
        <v>Colon</v>
      </c>
      <c r="C228" s="219" t="str">
        <f t="shared" si="41"/>
        <v>Christian</v>
      </c>
      <c r="D228" s="134" t="str">
        <f t="shared" si="42"/>
        <v>C. Colon</v>
      </c>
      <c r="E228" s="206" t="str">
        <f t="shared" si="43"/>
        <v>Christian Colon</v>
      </c>
      <c r="F228" s="135" t="s">
        <v>1002</v>
      </c>
      <c r="G228" s="135"/>
      <c r="H228" s="135"/>
      <c r="I228" s="135"/>
      <c r="J228" s="336">
        <v>32642</v>
      </c>
      <c r="K228" s="134" t="s">
        <v>1000</v>
      </c>
      <c r="L228" s="135" t="s">
        <v>7</v>
      </c>
      <c r="M228" s="134" t="str">
        <f t="shared" si="44"/>
        <v>Y2</v>
      </c>
      <c r="N228" s="251" t="str">
        <f>Ruth!$AE$2</f>
        <v>Williamsburg</v>
      </c>
      <c r="O228" s="135" t="s">
        <v>1461</v>
      </c>
      <c r="P228" s="206" t="str">
        <f t="shared" si="45"/>
        <v>Colon, Christian (Y2)</v>
      </c>
      <c r="Q228" s="166">
        <f t="shared" si="49"/>
        <v>300000</v>
      </c>
      <c r="R228" s="166">
        <f t="shared" si="50"/>
        <v>400000</v>
      </c>
      <c r="S228" s="261" t="str">
        <f t="shared" si="51"/>
        <v/>
      </c>
      <c r="T228" s="261" t="str">
        <f t="shared" si="52"/>
        <v/>
      </c>
      <c r="U228" s="147" t="s">
        <v>521</v>
      </c>
      <c r="V228" s="230">
        <v>300000</v>
      </c>
      <c r="W228" s="134" t="s">
        <v>375</v>
      </c>
      <c r="X228" s="364">
        <v>400000</v>
      </c>
      <c r="Y228" s="134" t="s">
        <v>645</v>
      </c>
      <c r="Z228" s="243"/>
      <c r="AA228" s="134" t="s">
        <v>973</v>
      </c>
      <c r="AB228" s="271"/>
      <c r="AC228" s="134"/>
      <c r="AD228" s="167"/>
      <c r="AE228" s="134"/>
    </row>
    <row r="229" spans="1:32" ht="14.25" customHeight="1" x14ac:dyDescent="0.2">
      <c r="A229" s="584" t="s">
        <v>1586</v>
      </c>
      <c r="B229" s="214" t="str">
        <f t="shared" si="40"/>
        <v>Conforto</v>
      </c>
      <c r="C229" s="219" t="str">
        <f t="shared" si="41"/>
        <v>Michael</v>
      </c>
      <c r="D229" s="134" t="str">
        <f t="shared" si="42"/>
        <v>M. Conforto</v>
      </c>
      <c r="E229" s="206" t="str">
        <f t="shared" si="43"/>
        <v>Michael Conforto</v>
      </c>
      <c r="F229" s="135" t="s">
        <v>412</v>
      </c>
      <c r="G229" s="135"/>
      <c r="H229" s="135"/>
      <c r="I229" s="135"/>
      <c r="J229" s="336">
        <v>34029</v>
      </c>
      <c r="K229" s="134" t="s">
        <v>1008</v>
      </c>
      <c r="L229" s="135" t="s">
        <v>7</v>
      </c>
      <c r="M229" s="134" t="str">
        <f t="shared" si="44"/>
        <v>Y2</v>
      </c>
      <c r="N229" s="147" t="str">
        <f>Mays!$AE$2</f>
        <v>West Oakland</v>
      </c>
      <c r="O229" s="135" t="s">
        <v>1461</v>
      </c>
      <c r="P229" s="206" t="str">
        <f t="shared" si="45"/>
        <v>Conforto, Michael (Y2)</v>
      </c>
      <c r="Q229" s="166">
        <f t="shared" si="49"/>
        <v>300000</v>
      </c>
      <c r="R229" s="166">
        <f t="shared" si="50"/>
        <v>400000</v>
      </c>
      <c r="S229" s="261" t="str">
        <f t="shared" si="51"/>
        <v/>
      </c>
      <c r="T229" s="261" t="str">
        <f t="shared" si="52"/>
        <v/>
      </c>
      <c r="U229" s="147" t="s">
        <v>521</v>
      </c>
      <c r="V229" s="230">
        <v>300000</v>
      </c>
      <c r="W229" s="134" t="s">
        <v>375</v>
      </c>
      <c r="X229" s="364">
        <v>400000</v>
      </c>
      <c r="Y229" s="134" t="s">
        <v>645</v>
      </c>
      <c r="Z229" s="243"/>
      <c r="AA229" s="134" t="s">
        <v>973</v>
      </c>
      <c r="AB229" s="271"/>
      <c r="AC229" s="134"/>
      <c r="AD229" s="134"/>
      <c r="AE229" s="134"/>
    </row>
    <row r="230" spans="1:32" ht="14.25" customHeight="1" x14ac:dyDescent="0.2">
      <c r="A230" s="584" t="s">
        <v>1925</v>
      </c>
      <c r="B230" s="214" t="str">
        <f t="shared" si="40"/>
        <v>Conley</v>
      </c>
      <c r="C230" s="219" t="str">
        <f t="shared" si="41"/>
        <v>Adam*</v>
      </c>
      <c r="D230" s="134" t="str">
        <f t="shared" si="42"/>
        <v>A. Conley</v>
      </c>
      <c r="E230" s="206" t="str">
        <f t="shared" si="43"/>
        <v>Adam* Conley</v>
      </c>
      <c r="F230" s="246" t="s">
        <v>412</v>
      </c>
      <c r="G230" s="584">
        <v>41</v>
      </c>
      <c r="H230" s="584">
        <v>2</v>
      </c>
      <c r="I230" s="584">
        <v>17</v>
      </c>
      <c r="J230" s="336">
        <v>33017</v>
      </c>
      <c r="K230" s="195" t="s">
        <v>747</v>
      </c>
      <c r="L230" s="135" t="s">
        <v>135</v>
      </c>
      <c r="M230" s="134" t="str">
        <f t="shared" si="44"/>
        <v>Y2</v>
      </c>
      <c r="N230" s="251" t="str">
        <f>Aaron!$Y$2</f>
        <v>Columbus</v>
      </c>
      <c r="O230" s="169" t="s">
        <v>1968</v>
      </c>
      <c r="P230" s="206" t="str">
        <f t="shared" si="45"/>
        <v>Conley, Adam* (Y2)</v>
      </c>
      <c r="Q230" s="166">
        <f t="shared" si="49"/>
        <v>300000</v>
      </c>
      <c r="R230" s="166">
        <f t="shared" si="50"/>
        <v>400000</v>
      </c>
      <c r="S230" s="261" t="str">
        <f t="shared" si="51"/>
        <v/>
      </c>
      <c r="T230" s="261" t="str">
        <f t="shared" si="52"/>
        <v/>
      </c>
      <c r="U230" s="147" t="s">
        <v>521</v>
      </c>
      <c r="V230" s="167">
        <v>300000</v>
      </c>
      <c r="W230" s="134" t="s">
        <v>375</v>
      </c>
      <c r="X230" s="212">
        <v>400000</v>
      </c>
      <c r="Y230" s="134" t="s">
        <v>645</v>
      </c>
      <c r="Z230" s="212"/>
      <c r="AA230" s="134" t="s">
        <v>973</v>
      </c>
      <c r="AB230" s="271"/>
      <c r="AC230" s="134"/>
      <c r="AD230" s="134"/>
      <c r="AE230" s="134"/>
    </row>
    <row r="231" spans="1:32" ht="14.25" customHeight="1" x14ac:dyDescent="0.2">
      <c r="A231" s="134" t="s">
        <v>3596</v>
      </c>
      <c r="B231" s="214" t="str">
        <f t="shared" si="40"/>
        <v>Contreras</v>
      </c>
      <c r="C231" s="219" t="str">
        <f t="shared" si="41"/>
        <v>Juan</v>
      </c>
      <c r="D231" s="134" t="str">
        <f t="shared" si="42"/>
        <v>J. Contreras</v>
      </c>
      <c r="E231" s="206" t="str">
        <f t="shared" si="43"/>
        <v>Juan Contreras</v>
      </c>
      <c r="F231" s="206"/>
      <c r="G231" s="134">
        <v>228</v>
      </c>
      <c r="H231" s="134">
        <v>16</v>
      </c>
      <c r="I231" s="134">
        <v>1</v>
      </c>
      <c r="J231" s="134"/>
      <c r="K231" s="134"/>
      <c r="L231" s="135" t="s">
        <v>519</v>
      </c>
      <c r="M231" s="134" t="str">
        <f t="shared" si="44"/>
        <v>min</v>
      </c>
      <c r="N231" s="134" t="s">
        <v>1872</v>
      </c>
      <c r="O231" s="135" t="s">
        <v>3485</v>
      </c>
      <c r="P231" s="206" t="str">
        <f t="shared" si="45"/>
        <v>Contreras, Juan (min)</v>
      </c>
      <c r="Q231" s="166" t="str">
        <f t="shared" si="49"/>
        <v/>
      </c>
      <c r="R231" s="166" t="str">
        <f t="shared" si="50"/>
        <v/>
      </c>
      <c r="S231" s="261" t="str">
        <f t="shared" si="51"/>
        <v/>
      </c>
      <c r="T231" s="261" t="str">
        <f t="shared" si="52"/>
        <v/>
      </c>
      <c r="U231" s="134" t="s">
        <v>658</v>
      </c>
      <c r="V231" s="134"/>
      <c r="W231" s="134"/>
      <c r="X231" s="134"/>
      <c r="Y231" s="134"/>
      <c r="Z231" s="134"/>
      <c r="AA231" s="134"/>
      <c r="AB231" s="134"/>
      <c r="AC231" s="134"/>
      <c r="AD231" s="134"/>
      <c r="AE231" s="134"/>
    </row>
    <row r="232" spans="1:32" ht="14.25" customHeight="1" x14ac:dyDescent="0.2">
      <c r="A232" s="134" t="s">
        <v>1987</v>
      </c>
      <c r="B232" s="214" t="str">
        <f t="shared" si="40"/>
        <v>Contreras</v>
      </c>
      <c r="C232" s="219" t="str">
        <f t="shared" si="41"/>
        <v>Willson</v>
      </c>
      <c r="D232" s="134" t="str">
        <f t="shared" si="42"/>
        <v>W. Contreras</v>
      </c>
      <c r="E232" s="206" t="str">
        <f t="shared" si="43"/>
        <v>Willson Contreras</v>
      </c>
      <c r="F232" s="246" t="s">
        <v>1002</v>
      </c>
      <c r="G232" s="584">
        <v>36</v>
      </c>
      <c r="H232" s="584">
        <v>2</v>
      </c>
      <c r="I232" s="584">
        <v>12</v>
      </c>
      <c r="J232" s="336">
        <v>33737</v>
      </c>
      <c r="K232" s="195" t="s">
        <v>1462</v>
      </c>
      <c r="L232" s="135" t="s">
        <v>7</v>
      </c>
      <c r="M232" s="134" t="str">
        <f t="shared" si="44"/>
        <v>Y1</v>
      </c>
      <c r="N232" s="147" t="str">
        <f>Mays!$AE$2</f>
        <v>West Oakland</v>
      </c>
      <c r="O232" s="169" t="s">
        <v>1968</v>
      </c>
      <c r="P232" s="206" t="str">
        <f t="shared" si="45"/>
        <v>Contreras, Willson (Y1)</v>
      </c>
      <c r="Q232" s="166">
        <f t="shared" si="49"/>
        <v>200000</v>
      </c>
      <c r="R232" s="166">
        <f t="shared" si="50"/>
        <v>300000</v>
      </c>
      <c r="S232" s="261">
        <f t="shared" si="51"/>
        <v>400000</v>
      </c>
      <c r="T232" s="261" t="str">
        <f t="shared" si="52"/>
        <v/>
      </c>
      <c r="U232" s="147" t="s">
        <v>520</v>
      </c>
      <c r="V232" s="207">
        <v>200000</v>
      </c>
      <c r="W232" s="206" t="s">
        <v>521</v>
      </c>
      <c r="X232" s="207">
        <v>300000</v>
      </c>
      <c r="Y232" s="134" t="s">
        <v>375</v>
      </c>
      <c r="Z232" s="212">
        <v>400000</v>
      </c>
      <c r="AA232" s="134" t="s">
        <v>645</v>
      </c>
      <c r="AB232" s="271"/>
      <c r="AC232" s="134"/>
      <c r="AD232" s="134"/>
      <c r="AE232" s="134"/>
    </row>
    <row r="233" spans="1:32" ht="14.25" customHeight="1" x14ac:dyDescent="0.2">
      <c r="A233" s="146" t="s">
        <v>890</v>
      </c>
      <c r="B233" s="214" t="str">
        <f t="shared" si="40"/>
        <v>Corbin</v>
      </c>
      <c r="C233" s="219" t="str">
        <f t="shared" si="41"/>
        <v>Patrick</v>
      </c>
      <c r="D233" s="134" t="str">
        <f t="shared" si="42"/>
        <v>P. Corbin</v>
      </c>
      <c r="E233" s="206" t="str">
        <f t="shared" si="43"/>
        <v>Patrick Corbin</v>
      </c>
      <c r="F233" s="135" t="s">
        <v>412</v>
      </c>
      <c r="G233" s="135"/>
      <c r="H233" s="135"/>
      <c r="I233" s="135"/>
      <c r="J233" s="193">
        <v>32708</v>
      </c>
      <c r="K233" s="147" t="s">
        <v>747</v>
      </c>
      <c r="L233" s="135" t="s">
        <v>135</v>
      </c>
      <c r="M233" s="134" t="str">
        <f t="shared" si="44"/>
        <v>ARB-Y4</v>
      </c>
      <c r="N233" s="147" t="str">
        <f>Ruth!$M$2</f>
        <v>Hoboken</v>
      </c>
      <c r="O233" s="135" t="s">
        <v>874</v>
      </c>
      <c r="P233" s="206" t="str">
        <f t="shared" si="45"/>
        <v>Corbin, Patrick (ARB-Y4)</v>
      </c>
      <c r="Q233" s="166">
        <f t="shared" si="49"/>
        <v>840000</v>
      </c>
      <c r="R233" s="166" t="str">
        <f t="shared" si="50"/>
        <v/>
      </c>
      <c r="S233" s="261" t="str">
        <f t="shared" si="51"/>
        <v/>
      </c>
      <c r="T233" s="261" t="str">
        <f t="shared" si="52"/>
        <v/>
      </c>
      <c r="U233" s="259" t="s">
        <v>645</v>
      </c>
      <c r="V233" s="167">
        <v>840000</v>
      </c>
      <c r="W233" s="134" t="s">
        <v>973</v>
      </c>
      <c r="X233" s="212"/>
      <c r="Y233" s="134" t="s">
        <v>974</v>
      </c>
      <c r="Z233" s="212"/>
      <c r="AA233" s="134" t="s">
        <v>975</v>
      </c>
      <c r="AB233" s="271"/>
      <c r="AC233" s="134" t="s">
        <v>334</v>
      </c>
      <c r="AD233" s="134"/>
      <c r="AE233" s="584"/>
      <c r="AF233" s="187"/>
    </row>
    <row r="234" spans="1:32" ht="14.25" customHeight="1" x14ac:dyDescent="0.2">
      <c r="A234" s="146" t="s">
        <v>919</v>
      </c>
      <c r="B234" s="214" t="str">
        <f t="shared" si="40"/>
        <v>Correa</v>
      </c>
      <c r="C234" s="219" t="str">
        <f t="shared" si="41"/>
        <v>Carlos</v>
      </c>
      <c r="D234" s="134" t="str">
        <f t="shared" si="42"/>
        <v>C. Correa</v>
      </c>
      <c r="E234" s="206" t="str">
        <f t="shared" si="43"/>
        <v>Carlos Correa</v>
      </c>
      <c r="F234" s="135" t="s">
        <v>1002</v>
      </c>
      <c r="G234" s="135"/>
      <c r="H234" s="135"/>
      <c r="I234" s="135"/>
      <c r="J234" s="193">
        <v>34599</v>
      </c>
      <c r="K234" s="147" t="s">
        <v>1006</v>
      </c>
      <c r="L234" s="135" t="s">
        <v>7</v>
      </c>
      <c r="M234" s="134" t="str">
        <f t="shared" si="44"/>
        <v>Y2</v>
      </c>
      <c r="N234" s="147" t="str">
        <f>Ruth!$A$2</f>
        <v>Plum Island</v>
      </c>
      <c r="O234" s="135" t="s">
        <v>874</v>
      </c>
      <c r="P234" s="206" t="str">
        <f t="shared" si="45"/>
        <v>Correa, Carlos (Y2)</v>
      </c>
      <c r="Q234" s="166">
        <f t="shared" si="49"/>
        <v>300000</v>
      </c>
      <c r="R234" s="166">
        <f t="shared" si="50"/>
        <v>400000</v>
      </c>
      <c r="S234" s="261" t="str">
        <f t="shared" si="51"/>
        <v/>
      </c>
      <c r="T234" s="261" t="str">
        <f t="shared" si="52"/>
        <v/>
      </c>
      <c r="U234" s="147" t="s">
        <v>521</v>
      </c>
      <c r="V234" s="230">
        <v>300000</v>
      </c>
      <c r="W234" s="134" t="s">
        <v>375</v>
      </c>
      <c r="X234" s="364">
        <v>400000</v>
      </c>
      <c r="Y234" s="134" t="s">
        <v>645</v>
      </c>
      <c r="Z234" s="212"/>
      <c r="AA234" s="134" t="s">
        <v>973</v>
      </c>
      <c r="AB234" s="271"/>
      <c r="AC234" s="134"/>
      <c r="AD234" s="584"/>
      <c r="AE234" s="134"/>
    </row>
    <row r="235" spans="1:32" ht="14.25" customHeight="1" x14ac:dyDescent="0.2">
      <c r="A235" s="134" t="s">
        <v>296</v>
      </c>
      <c r="B235" s="214" t="str">
        <f t="shared" si="40"/>
        <v>Cosart</v>
      </c>
      <c r="C235" s="219" t="str">
        <f t="shared" si="41"/>
        <v>Jarred</v>
      </c>
      <c r="D235" s="134" t="str">
        <f t="shared" si="42"/>
        <v>J. Cosart</v>
      </c>
      <c r="E235" s="206" t="str">
        <f t="shared" si="43"/>
        <v>Jarred Cosart</v>
      </c>
      <c r="F235" s="135" t="s">
        <v>1002</v>
      </c>
      <c r="G235" s="135"/>
      <c r="H235" s="135"/>
      <c r="I235" s="135"/>
      <c r="J235" s="193">
        <v>33018</v>
      </c>
      <c r="K235" s="147" t="s">
        <v>747</v>
      </c>
      <c r="L235" s="135" t="s">
        <v>135</v>
      </c>
      <c r="M235" s="134" t="str">
        <f t="shared" si="44"/>
        <v>1,L5-14M</v>
      </c>
      <c r="N235" s="147" t="str">
        <f>Ruth!$Y$2</f>
        <v>Rock Island</v>
      </c>
      <c r="O235" s="169" t="s">
        <v>1867</v>
      </c>
      <c r="P235" s="206" t="str">
        <f t="shared" si="45"/>
        <v>Cosart, Jarred (1,L5-14M)</v>
      </c>
      <c r="Q235" s="166">
        <f t="shared" si="49"/>
        <v>2800000</v>
      </c>
      <c r="R235" s="166">
        <f t="shared" si="50"/>
        <v>2800000</v>
      </c>
      <c r="S235" s="261">
        <f t="shared" si="51"/>
        <v>2800000</v>
      </c>
      <c r="T235" s="261">
        <f t="shared" si="52"/>
        <v>2800000</v>
      </c>
      <c r="U235" s="147" t="s">
        <v>1622</v>
      </c>
      <c r="V235" s="167">
        <v>2800000</v>
      </c>
      <c r="W235" s="134" t="s">
        <v>647</v>
      </c>
      <c r="X235" s="212">
        <v>2800000</v>
      </c>
      <c r="Y235" s="134" t="s">
        <v>317</v>
      </c>
      <c r="Z235" s="212">
        <v>2800000</v>
      </c>
      <c r="AA235" s="134" t="s">
        <v>316</v>
      </c>
      <c r="AB235" s="271">
        <v>2800000</v>
      </c>
      <c r="AC235" s="134" t="s">
        <v>605</v>
      </c>
      <c r="AD235" s="134">
        <v>2800000</v>
      </c>
      <c r="AE235" s="134"/>
    </row>
    <row r="236" spans="1:32" ht="14.25" customHeight="1" x14ac:dyDescent="0.2">
      <c r="A236" s="134" t="s">
        <v>1988</v>
      </c>
      <c r="B236" s="214" t="str">
        <f t="shared" si="40"/>
        <v>Cotton</v>
      </c>
      <c r="C236" s="219" t="str">
        <f t="shared" si="41"/>
        <v>Jharel</v>
      </c>
      <c r="D236" s="134" t="str">
        <f t="shared" si="42"/>
        <v>J. Cotton</v>
      </c>
      <c r="E236" s="206" t="str">
        <f t="shared" si="43"/>
        <v>Jharel Cotton</v>
      </c>
      <c r="F236" s="246" t="s">
        <v>1002</v>
      </c>
      <c r="G236" s="584">
        <v>111</v>
      </c>
      <c r="H236" s="584">
        <v>4</v>
      </c>
      <c r="I236" s="584">
        <v>18</v>
      </c>
      <c r="J236" s="336">
        <v>33622</v>
      </c>
      <c r="K236" s="195" t="s">
        <v>747</v>
      </c>
      <c r="L236" s="135" t="s">
        <v>135</v>
      </c>
      <c r="M236" s="134" t="str">
        <f t="shared" si="44"/>
        <v>MM</v>
      </c>
      <c r="N236" s="147" t="str">
        <f>Aaron!$AE$2</f>
        <v>Pismo Beach</v>
      </c>
      <c r="O236" s="169" t="s">
        <v>1968</v>
      </c>
      <c r="P236" s="206" t="str">
        <f t="shared" si="45"/>
        <v>Cotton, Jharel (MM)</v>
      </c>
      <c r="Q236" s="166">
        <f t="shared" si="49"/>
        <v>100000</v>
      </c>
      <c r="R236" s="166" t="str">
        <f t="shared" si="50"/>
        <v/>
      </c>
      <c r="S236" s="261" t="str">
        <f t="shared" si="51"/>
        <v/>
      </c>
      <c r="T236" s="261" t="str">
        <f t="shared" si="52"/>
        <v/>
      </c>
      <c r="U236" s="147" t="s">
        <v>517</v>
      </c>
      <c r="V236" s="207">
        <v>100000</v>
      </c>
      <c r="W236" s="134"/>
      <c r="X236" s="212"/>
      <c r="Y236" s="134"/>
      <c r="Z236" s="212"/>
      <c r="AA236" s="134"/>
      <c r="AB236" s="271"/>
      <c r="AC236" s="134"/>
      <c r="AD236" s="134"/>
      <c r="AE236" s="134"/>
    </row>
    <row r="237" spans="1:32" ht="14.25" customHeight="1" x14ac:dyDescent="0.2">
      <c r="A237" s="134" t="s">
        <v>3685</v>
      </c>
      <c r="B237" s="214" t="str">
        <f t="shared" si="40"/>
        <v>Coulombe</v>
      </c>
      <c r="C237" s="219" t="str">
        <f t="shared" si="41"/>
        <v>Daniel</v>
      </c>
      <c r="D237" s="134" t="str">
        <f t="shared" si="42"/>
        <v>D. Coulombe</v>
      </c>
      <c r="E237" s="206" t="str">
        <f t="shared" si="43"/>
        <v>Daniel Coulombe</v>
      </c>
      <c r="F237" s="206" t="s">
        <v>412</v>
      </c>
      <c r="G237" s="134">
        <f>G236+1</f>
        <v>112</v>
      </c>
      <c r="H237" s="134" t="s">
        <v>626</v>
      </c>
      <c r="I237" s="134">
        <v>10</v>
      </c>
      <c r="J237" s="535">
        <v>32807</v>
      </c>
      <c r="K237" s="134" t="s">
        <v>999</v>
      </c>
      <c r="L237" s="135" t="s">
        <v>135</v>
      </c>
      <c r="M237" s="134" t="str">
        <f t="shared" si="44"/>
        <v>Y1</v>
      </c>
      <c r="N237" s="134" t="s">
        <v>566</v>
      </c>
      <c r="O237" s="135" t="s">
        <v>3485</v>
      </c>
      <c r="P237" s="206" t="str">
        <f t="shared" si="45"/>
        <v>Coulombe, Daniel (Y1)</v>
      </c>
      <c r="Q237" s="166">
        <f t="shared" si="49"/>
        <v>200000</v>
      </c>
      <c r="R237" s="166">
        <f t="shared" si="50"/>
        <v>300000</v>
      </c>
      <c r="S237" s="261">
        <f t="shared" si="51"/>
        <v>400000</v>
      </c>
      <c r="T237" s="261" t="str">
        <f t="shared" si="52"/>
        <v/>
      </c>
      <c r="U237" s="134" t="s">
        <v>520</v>
      </c>
      <c r="V237" s="167">
        <v>200000</v>
      </c>
      <c r="W237" s="134" t="s">
        <v>521</v>
      </c>
      <c r="X237" s="212">
        <v>300000</v>
      </c>
      <c r="Y237" s="134" t="s">
        <v>375</v>
      </c>
      <c r="Z237" s="212">
        <v>400000</v>
      </c>
      <c r="AA237" s="134" t="s">
        <v>645</v>
      </c>
      <c r="AB237" s="134"/>
      <c r="AC237" s="134"/>
      <c r="AD237" s="134"/>
      <c r="AE237" s="134"/>
      <c r="AF237" s="255"/>
    </row>
    <row r="238" spans="1:32" ht="14.25" customHeight="1" x14ac:dyDescent="0.2">
      <c r="A238" s="584" t="s">
        <v>1897</v>
      </c>
      <c r="B238" s="214" t="str">
        <f t="shared" si="40"/>
        <v>Cowart</v>
      </c>
      <c r="C238" s="219" t="str">
        <f t="shared" si="41"/>
        <v>Kaleb+</v>
      </c>
      <c r="D238" s="134" t="str">
        <f t="shared" si="42"/>
        <v>K. Cowart</v>
      </c>
      <c r="E238" s="206" t="str">
        <f t="shared" si="43"/>
        <v>Kaleb+ Cowart</v>
      </c>
      <c r="F238" s="246"/>
      <c r="G238" s="584">
        <v>148</v>
      </c>
      <c r="H238" s="584">
        <v>6</v>
      </c>
      <c r="I238" s="584">
        <v>9</v>
      </c>
      <c r="J238" s="336">
        <v>33757</v>
      </c>
      <c r="K238" s="195" t="s">
        <v>1005</v>
      </c>
      <c r="L238" s="135" t="s">
        <v>7</v>
      </c>
      <c r="M238" s="134" t="str">
        <f t="shared" si="44"/>
        <v>MM</v>
      </c>
      <c r="N238" s="251" t="str">
        <f>Mays!$S$2</f>
        <v>Thunder Bay</v>
      </c>
      <c r="O238" s="169" t="s">
        <v>1968</v>
      </c>
      <c r="P238" s="206" t="str">
        <f t="shared" si="45"/>
        <v>Cowart, Kaleb+ (MM)</v>
      </c>
      <c r="Q238" s="166">
        <f t="shared" si="49"/>
        <v>100000</v>
      </c>
      <c r="R238" s="166" t="str">
        <f t="shared" si="50"/>
        <v/>
      </c>
      <c r="S238" s="261" t="str">
        <f t="shared" si="51"/>
        <v/>
      </c>
      <c r="T238" s="261" t="str">
        <f t="shared" si="52"/>
        <v/>
      </c>
      <c r="U238" s="147" t="s">
        <v>517</v>
      </c>
      <c r="V238" s="167">
        <v>100000</v>
      </c>
      <c r="W238" s="134"/>
      <c r="X238" s="212"/>
      <c r="Y238" s="134"/>
      <c r="Z238" s="212"/>
      <c r="AA238" s="134"/>
      <c r="AB238" s="271"/>
      <c r="AC238" s="134"/>
      <c r="AD238" s="134"/>
      <c r="AE238" s="134"/>
      <c r="AF238" s="232"/>
    </row>
    <row r="239" spans="1:32" ht="14.25" customHeight="1" x14ac:dyDescent="0.2">
      <c r="A239" s="134" t="s">
        <v>310</v>
      </c>
      <c r="B239" s="214" t="str">
        <f t="shared" si="40"/>
        <v>Cozart</v>
      </c>
      <c r="C239" s="219" t="str">
        <f t="shared" si="41"/>
        <v>Zack</v>
      </c>
      <c r="D239" s="134" t="str">
        <f t="shared" si="42"/>
        <v>Z. Cozart</v>
      </c>
      <c r="E239" s="206" t="str">
        <f t="shared" si="43"/>
        <v>Zack Cozart</v>
      </c>
      <c r="F239" s="135" t="s">
        <v>1002</v>
      </c>
      <c r="G239" s="135"/>
      <c r="H239" s="135"/>
      <c r="I239" s="135"/>
      <c r="J239" s="193">
        <v>31271</v>
      </c>
      <c r="K239" s="147" t="s">
        <v>1006</v>
      </c>
      <c r="L239" s="135" t="s">
        <v>7</v>
      </c>
      <c r="M239" s="134" t="str">
        <f t="shared" si="44"/>
        <v>ARB-Y5</v>
      </c>
      <c r="N239" s="147" t="s">
        <v>566</v>
      </c>
      <c r="O239" s="169" t="s">
        <v>2943</v>
      </c>
      <c r="P239" s="206" t="str">
        <f t="shared" si="45"/>
        <v>Cozart, Zack (ARB-Y5)</v>
      </c>
      <c r="Q239" s="166">
        <f t="shared" si="49"/>
        <v>1260000</v>
      </c>
      <c r="R239" s="166" t="str">
        <f t="shared" si="50"/>
        <v/>
      </c>
      <c r="S239" s="261" t="str">
        <f t="shared" si="51"/>
        <v/>
      </c>
      <c r="T239" s="261" t="str">
        <f t="shared" si="52"/>
        <v/>
      </c>
      <c r="U239" s="147" t="s">
        <v>973</v>
      </c>
      <c r="V239" s="167">
        <v>1260000</v>
      </c>
      <c r="W239" s="134" t="s">
        <v>974</v>
      </c>
      <c r="X239" s="212"/>
      <c r="Y239" s="134" t="s">
        <v>975</v>
      </c>
      <c r="Z239" s="212"/>
      <c r="AA239" s="134" t="s">
        <v>334</v>
      </c>
      <c r="AB239" s="271"/>
      <c r="AC239" s="134"/>
      <c r="AD239" s="134"/>
      <c r="AE239" s="134"/>
    </row>
    <row r="240" spans="1:32" ht="14.25" customHeight="1" x14ac:dyDescent="0.2">
      <c r="A240" s="134" t="s">
        <v>3532</v>
      </c>
      <c r="B240" s="214" t="str">
        <f t="shared" si="40"/>
        <v>Cozens</v>
      </c>
      <c r="C240" s="219" t="str">
        <f t="shared" si="41"/>
        <v>Dylan</v>
      </c>
      <c r="D240" s="134" t="str">
        <f t="shared" si="42"/>
        <v>D. Cozens</v>
      </c>
      <c r="E240" s="206" t="str">
        <f t="shared" si="43"/>
        <v>Dylan Cozens</v>
      </c>
      <c r="F240" s="206" t="s">
        <v>412</v>
      </c>
      <c r="G240" s="134">
        <f>G239+1</f>
        <v>1</v>
      </c>
      <c r="H240" s="134">
        <v>4</v>
      </c>
      <c r="I240" s="134">
        <v>11</v>
      </c>
      <c r="J240" s="535">
        <v>34485</v>
      </c>
      <c r="K240" s="134" t="s">
        <v>1007</v>
      </c>
      <c r="L240" s="135" t="s">
        <v>519</v>
      </c>
      <c r="M240" s="134" t="str">
        <f t="shared" si="44"/>
        <v>min</v>
      </c>
      <c r="N240" s="134" t="s">
        <v>468</v>
      </c>
      <c r="O240" s="135" t="s">
        <v>3485</v>
      </c>
      <c r="P240" s="206" t="str">
        <f t="shared" si="45"/>
        <v>Cozens, Dylan (min)</v>
      </c>
      <c r="Q240" s="166" t="str">
        <f t="shared" si="49"/>
        <v/>
      </c>
      <c r="R240" s="166" t="str">
        <f t="shared" si="50"/>
        <v/>
      </c>
      <c r="S240" s="261" t="str">
        <f t="shared" si="51"/>
        <v/>
      </c>
      <c r="T240" s="261" t="str">
        <f t="shared" si="52"/>
        <v/>
      </c>
      <c r="U240" s="134" t="s">
        <v>658</v>
      </c>
      <c r="V240" s="134"/>
      <c r="W240" s="134"/>
      <c r="X240" s="134"/>
      <c r="Y240" s="134"/>
      <c r="Z240" s="134"/>
      <c r="AA240" s="134"/>
      <c r="AB240" s="134"/>
      <c r="AC240" s="134"/>
      <c r="AD240" s="134"/>
      <c r="AE240" s="134"/>
    </row>
    <row r="241" spans="1:32" ht="14.25" customHeight="1" x14ac:dyDescent="0.2">
      <c r="A241" s="134" t="s">
        <v>779</v>
      </c>
      <c r="B241" s="214" t="str">
        <f t="shared" si="40"/>
        <v>Crawford</v>
      </c>
      <c r="C241" s="219" t="str">
        <f t="shared" si="41"/>
        <v>Brandon</v>
      </c>
      <c r="D241" s="134" t="str">
        <f t="shared" si="42"/>
        <v>B. Crawford</v>
      </c>
      <c r="E241" s="206" t="str">
        <f t="shared" si="43"/>
        <v>Brandon Crawford</v>
      </c>
      <c r="F241" s="135" t="s">
        <v>412</v>
      </c>
      <c r="G241" s="135"/>
      <c r="H241" s="135"/>
      <c r="I241" s="135"/>
      <c r="J241" s="193">
        <v>31798</v>
      </c>
      <c r="K241" s="147" t="s">
        <v>1006</v>
      </c>
      <c r="L241" s="135" t="s">
        <v>7</v>
      </c>
      <c r="M241" s="134" t="str">
        <f t="shared" si="44"/>
        <v>ARB-Y6</v>
      </c>
      <c r="N241" s="147" t="str">
        <f>Aaron!$A$2</f>
        <v>Middlesex</v>
      </c>
      <c r="O241" s="169" t="s">
        <v>1609</v>
      </c>
      <c r="P241" s="206" t="str">
        <f t="shared" si="45"/>
        <v>Crawford, Brandon (ARB-Y6)</v>
      </c>
      <c r="Q241" s="166">
        <f t="shared" si="49"/>
        <v>2100000</v>
      </c>
      <c r="R241" s="166" t="str">
        <f t="shared" si="50"/>
        <v/>
      </c>
      <c r="S241" s="261" t="str">
        <f t="shared" si="51"/>
        <v/>
      </c>
      <c r="T241" s="261" t="str">
        <f t="shared" si="52"/>
        <v/>
      </c>
      <c r="U241" s="147" t="s">
        <v>974</v>
      </c>
      <c r="V241" s="167">
        <v>2100000</v>
      </c>
      <c r="W241" s="134" t="s">
        <v>975</v>
      </c>
      <c r="X241" s="212"/>
      <c r="Y241" s="134" t="s">
        <v>334</v>
      </c>
      <c r="Z241" s="206"/>
      <c r="AA241" s="134"/>
      <c r="AB241" s="271"/>
      <c r="AC241" s="134"/>
      <c r="AD241" s="134"/>
      <c r="AE241" s="134"/>
    </row>
    <row r="242" spans="1:32" ht="14.25" customHeight="1" x14ac:dyDescent="0.2">
      <c r="A242" s="214" t="s">
        <v>1189</v>
      </c>
      <c r="B242" s="214" t="str">
        <f t="shared" si="40"/>
        <v>Crawford</v>
      </c>
      <c r="C242" s="219" t="str">
        <f t="shared" si="41"/>
        <v>JP</v>
      </c>
      <c r="D242" s="134" t="str">
        <f t="shared" si="42"/>
        <v>J. Crawford</v>
      </c>
      <c r="E242" s="206" t="str">
        <f t="shared" si="43"/>
        <v>JP Crawford</v>
      </c>
      <c r="F242" s="213" t="s">
        <v>412</v>
      </c>
      <c r="G242" s="213"/>
      <c r="H242" s="213"/>
      <c r="I242" s="213"/>
      <c r="J242" s="223">
        <v>34710</v>
      </c>
      <c r="K242" s="224" t="s">
        <v>1006</v>
      </c>
      <c r="L242" s="135" t="s">
        <v>519</v>
      </c>
      <c r="M242" s="134" t="str">
        <f t="shared" si="44"/>
        <v>min</v>
      </c>
      <c r="N242" s="147" t="str">
        <f>Mays!$AE$2</f>
        <v>West Oakland</v>
      </c>
      <c r="O242" s="213" t="s">
        <v>1129</v>
      </c>
      <c r="P242" s="206" t="str">
        <f t="shared" si="45"/>
        <v>Crawford, JP (min)</v>
      </c>
      <c r="Q242" s="166" t="str">
        <f t="shared" si="49"/>
        <v/>
      </c>
      <c r="R242" s="166" t="str">
        <f t="shared" si="50"/>
        <v/>
      </c>
      <c r="S242" s="261" t="str">
        <f t="shared" si="51"/>
        <v/>
      </c>
      <c r="T242" s="261" t="str">
        <f t="shared" si="52"/>
        <v/>
      </c>
      <c r="U242" s="259" t="s">
        <v>658</v>
      </c>
      <c r="V242" s="207"/>
      <c r="W242" s="206"/>
      <c r="X242" s="207"/>
      <c r="Y242" s="134"/>
      <c r="Z242" s="212"/>
      <c r="AA242" s="134"/>
      <c r="AB242" s="271"/>
      <c r="AC242" s="134"/>
      <c r="AD242" s="134"/>
      <c r="AE242" s="134"/>
    </row>
    <row r="243" spans="1:32" ht="14.25" customHeight="1" x14ac:dyDescent="0.2">
      <c r="A243" s="198" t="s">
        <v>1052</v>
      </c>
      <c r="B243" s="214" t="str">
        <f t="shared" si="40"/>
        <v>Crisp</v>
      </c>
      <c r="C243" s="219" t="str">
        <f t="shared" si="41"/>
        <v>Coco</v>
      </c>
      <c r="D243" s="134" t="str">
        <f t="shared" si="42"/>
        <v>C. Crisp</v>
      </c>
      <c r="E243" s="206" t="str">
        <f t="shared" si="43"/>
        <v>Coco Crisp</v>
      </c>
      <c r="F243" s="199" t="s">
        <v>1009</v>
      </c>
      <c r="G243" s="199"/>
      <c r="H243" s="199"/>
      <c r="I243" s="199"/>
      <c r="J243" s="202">
        <v>29160</v>
      </c>
      <c r="K243" s="203" t="s">
        <v>1004</v>
      </c>
      <c r="L243" s="135" t="s">
        <v>7</v>
      </c>
      <c r="M243" s="134" t="str">
        <f t="shared" si="44"/>
        <v>4,F4-12M</v>
      </c>
      <c r="N243" s="251" t="str">
        <f>Mays!$S$2</f>
        <v>Thunder Bay</v>
      </c>
      <c r="O243" s="199" t="s">
        <v>1114</v>
      </c>
      <c r="P243" s="206" t="str">
        <f t="shared" si="45"/>
        <v>Crisp, Coco (4,F4-12M)</v>
      </c>
      <c r="Q243" s="166">
        <f t="shared" si="49"/>
        <v>3000000</v>
      </c>
      <c r="R243" s="166" t="str">
        <f t="shared" si="50"/>
        <v/>
      </c>
      <c r="S243" s="261" t="str">
        <f t="shared" si="51"/>
        <v/>
      </c>
      <c r="T243" s="261" t="str">
        <f t="shared" si="52"/>
        <v/>
      </c>
      <c r="U243" s="251" t="s">
        <v>1053</v>
      </c>
      <c r="V243" s="211">
        <v>3000000</v>
      </c>
      <c r="W243" s="198" t="s">
        <v>334</v>
      </c>
      <c r="X243" s="211"/>
      <c r="Y243" s="134"/>
      <c r="Z243" s="212"/>
      <c r="AA243" s="134"/>
      <c r="AB243" s="271"/>
      <c r="AC243" s="134"/>
      <c r="AD243" s="584"/>
      <c r="AE243" s="134"/>
    </row>
    <row r="244" spans="1:32" ht="14.25" customHeight="1" x14ac:dyDescent="0.2">
      <c r="A244" s="146" t="s">
        <v>917</v>
      </c>
      <c r="B244" s="214" t="str">
        <f t="shared" si="40"/>
        <v>Cron</v>
      </c>
      <c r="C244" s="219" t="str">
        <f t="shared" si="41"/>
        <v>CJ</v>
      </c>
      <c r="D244" s="134" t="str">
        <f t="shared" si="42"/>
        <v>C. Cron</v>
      </c>
      <c r="E244" s="206" t="str">
        <f t="shared" si="43"/>
        <v>CJ Cron</v>
      </c>
      <c r="F244" s="135" t="s">
        <v>1002</v>
      </c>
      <c r="G244" s="135"/>
      <c r="H244" s="135"/>
      <c r="I244" s="135"/>
      <c r="J244" s="193">
        <v>32878</v>
      </c>
      <c r="K244" s="147" t="s">
        <v>1001</v>
      </c>
      <c r="L244" s="135" t="s">
        <v>7</v>
      </c>
      <c r="M244" s="134" t="str">
        <f t="shared" si="44"/>
        <v>Y3</v>
      </c>
      <c r="N244" s="147" t="str">
        <f>Cobb!$M$2</f>
        <v>Mansfield</v>
      </c>
      <c r="O244" s="135" t="s">
        <v>874</v>
      </c>
      <c r="P244" s="206" t="str">
        <f t="shared" si="45"/>
        <v>Cron, CJ (Y3)</v>
      </c>
      <c r="Q244" s="166">
        <f t="shared" si="49"/>
        <v>400000</v>
      </c>
      <c r="R244" s="166" t="str">
        <f t="shared" si="50"/>
        <v/>
      </c>
      <c r="S244" s="261" t="str">
        <f t="shared" si="51"/>
        <v/>
      </c>
      <c r="T244" s="261" t="str">
        <f t="shared" si="52"/>
        <v/>
      </c>
      <c r="U244" s="259" t="s">
        <v>375</v>
      </c>
      <c r="V244" s="207">
        <v>400000</v>
      </c>
      <c r="W244" s="134" t="s">
        <v>645</v>
      </c>
      <c r="X244" s="212"/>
      <c r="Y244" s="134" t="s">
        <v>973</v>
      </c>
      <c r="Z244" s="212"/>
      <c r="AA244" s="134" t="s">
        <v>974</v>
      </c>
      <c r="AB244" s="271"/>
      <c r="AC244" s="134"/>
      <c r="AD244" s="134"/>
      <c r="AE244" s="134"/>
    </row>
    <row r="245" spans="1:32" ht="14.25" customHeight="1" x14ac:dyDescent="0.25">
      <c r="A245" s="147" t="s">
        <v>593</v>
      </c>
      <c r="B245" s="214" t="str">
        <f t="shared" si="40"/>
        <v>Cruz</v>
      </c>
      <c r="C245" s="219" t="str">
        <f t="shared" si="41"/>
        <v>Nelson R.</v>
      </c>
      <c r="D245" s="134" t="str">
        <f t="shared" si="42"/>
        <v>N. Cruz</v>
      </c>
      <c r="E245" s="206" t="str">
        <f t="shared" si="43"/>
        <v>Nelson R. Cruz</v>
      </c>
      <c r="F245" s="382" t="s">
        <v>1002</v>
      </c>
      <c r="G245" s="135"/>
      <c r="H245" s="135"/>
      <c r="I245" s="135"/>
      <c r="J245" s="383">
        <v>29403</v>
      </c>
      <c r="K245" s="384" t="s">
        <v>1007</v>
      </c>
      <c r="L245" s="135" t="s">
        <v>7</v>
      </c>
      <c r="M245" s="134" t="str">
        <f t="shared" si="44"/>
        <v>1,F1-$7.5M</v>
      </c>
      <c r="N245" s="388" t="s">
        <v>2981</v>
      </c>
      <c r="O245" s="421" t="s">
        <v>2994</v>
      </c>
      <c r="P245" s="206" t="str">
        <f t="shared" si="45"/>
        <v>Cruz, Nelson R. (1,F1-$7.5M)</v>
      </c>
      <c r="Q245" s="166">
        <f t="shared" si="49"/>
        <v>7500000</v>
      </c>
      <c r="R245" s="166" t="str">
        <f t="shared" si="50"/>
        <v/>
      </c>
      <c r="S245" s="261" t="str">
        <f t="shared" si="51"/>
        <v/>
      </c>
      <c r="T245" s="261" t="str">
        <f t="shared" si="52"/>
        <v/>
      </c>
      <c r="U245" s="389" t="s">
        <v>3100</v>
      </c>
      <c r="V245" s="387">
        <v>7500000</v>
      </c>
      <c r="W245" s="134" t="s">
        <v>334</v>
      </c>
      <c r="X245" s="230"/>
      <c r="Y245" s="584"/>
      <c r="Z245" s="212"/>
      <c r="AA245" s="134"/>
      <c r="AB245" s="271"/>
      <c r="AC245" s="134"/>
      <c r="AD245" s="134"/>
      <c r="AE245" s="134"/>
    </row>
    <row r="246" spans="1:32" ht="14.25" customHeight="1" x14ac:dyDescent="0.25">
      <c r="A246" s="147" t="s">
        <v>62</v>
      </c>
      <c r="B246" s="214" t="str">
        <f t="shared" si="40"/>
        <v>Cueto</v>
      </c>
      <c r="C246" s="219" t="str">
        <f t="shared" si="41"/>
        <v>Johnny</v>
      </c>
      <c r="D246" s="134" t="str">
        <f t="shared" si="42"/>
        <v>J. Cueto</v>
      </c>
      <c r="E246" s="206" t="str">
        <f t="shared" si="43"/>
        <v>Johnny Cueto</v>
      </c>
      <c r="F246" s="382" t="s">
        <v>1002</v>
      </c>
      <c r="G246" s="135"/>
      <c r="H246" s="135"/>
      <c r="I246" s="135"/>
      <c r="J246" s="383">
        <v>31458</v>
      </c>
      <c r="K246" s="384" t="s">
        <v>747</v>
      </c>
      <c r="L246" s="135" t="s">
        <v>135</v>
      </c>
      <c r="M246" s="134" t="str">
        <f t="shared" si="44"/>
        <v>1,F3-$21M</v>
      </c>
      <c r="N246" s="388" t="s">
        <v>2968</v>
      </c>
      <c r="O246" s="421" t="s">
        <v>2994</v>
      </c>
      <c r="P246" s="206" t="str">
        <f t="shared" si="45"/>
        <v>Cueto, Johnny (1,F3-$21M)</v>
      </c>
      <c r="Q246" s="166">
        <f t="shared" si="49"/>
        <v>7000000</v>
      </c>
      <c r="R246" s="166">
        <f t="shared" si="50"/>
        <v>7000000</v>
      </c>
      <c r="S246" s="261">
        <f t="shared" si="51"/>
        <v>7000000</v>
      </c>
      <c r="T246" s="261" t="str">
        <f t="shared" si="52"/>
        <v/>
      </c>
      <c r="U246" s="389" t="s">
        <v>3097</v>
      </c>
      <c r="V246" s="387">
        <v>7000000</v>
      </c>
      <c r="W246" s="389" t="s">
        <v>3255</v>
      </c>
      <c r="X246" s="387">
        <v>7000000</v>
      </c>
      <c r="Y246" s="389" t="s">
        <v>3258</v>
      </c>
      <c r="Z246" s="387">
        <v>7000000</v>
      </c>
      <c r="AA246" s="134" t="s">
        <v>334</v>
      </c>
      <c r="AB246" s="271"/>
      <c r="AC246" s="134"/>
      <c r="AD246" s="134"/>
      <c r="AE246" s="134"/>
    </row>
    <row r="247" spans="1:32" ht="14.25" customHeight="1" x14ac:dyDescent="0.2">
      <c r="A247" s="134" t="s">
        <v>761</v>
      </c>
      <c r="B247" s="214" t="str">
        <f t="shared" si="40"/>
        <v>Cuthbert</v>
      </c>
      <c r="C247" s="219" t="str">
        <f t="shared" si="41"/>
        <v>Cheslor</v>
      </c>
      <c r="D247" s="134" t="str">
        <f t="shared" si="42"/>
        <v>C. Cuthbert</v>
      </c>
      <c r="E247" s="206" t="str">
        <f t="shared" si="43"/>
        <v>Cheslor Cuthbert</v>
      </c>
      <c r="F247" s="135" t="s">
        <v>1002</v>
      </c>
      <c r="G247" s="135"/>
      <c r="H247" s="135"/>
      <c r="I247" s="135"/>
      <c r="J247" s="193">
        <v>33924</v>
      </c>
      <c r="K247" s="147" t="s">
        <v>1005</v>
      </c>
      <c r="L247" s="135" t="s">
        <v>7</v>
      </c>
      <c r="M247" s="134" t="str">
        <f t="shared" si="44"/>
        <v>Y1</v>
      </c>
      <c r="N247" s="147" t="str">
        <f>Cobb!$Y$2</f>
        <v>Gateway</v>
      </c>
      <c r="O247" s="169" t="s">
        <v>830</v>
      </c>
      <c r="P247" s="206" t="str">
        <f t="shared" si="45"/>
        <v>Cuthbert, Cheslor (Y1)</v>
      </c>
      <c r="Q247" s="166">
        <f t="shared" si="49"/>
        <v>200000</v>
      </c>
      <c r="R247" s="166">
        <f t="shared" si="50"/>
        <v>300000</v>
      </c>
      <c r="S247" s="261">
        <f t="shared" si="51"/>
        <v>400000</v>
      </c>
      <c r="T247" s="261" t="str">
        <f t="shared" si="52"/>
        <v/>
      </c>
      <c r="U247" s="147" t="s">
        <v>520</v>
      </c>
      <c r="V247" s="167">
        <v>200000</v>
      </c>
      <c r="W247" s="134" t="s">
        <v>521</v>
      </c>
      <c r="X247" s="212">
        <v>300000</v>
      </c>
      <c r="Y247" s="134" t="s">
        <v>375</v>
      </c>
      <c r="Z247" s="212">
        <v>400000</v>
      </c>
      <c r="AA247" s="134" t="s">
        <v>645</v>
      </c>
      <c r="AB247" s="271"/>
      <c r="AC247" s="134"/>
      <c r="AD247" s="134"/>
      <c r="AE247" s="134"/>
    </row>
    <row r="248" spans="1:32" ht="14.25" customHeight="1" x14ac:dyDescent="0.2">
      <c r="A248" s="214" t="s">
        <v>1176</v>
      </c>
      <c r="B248" s="214" t="str">
        <f t="shared" si="40"/>
        <v>Dahl</v>
      </c>
      <c r="C248" s="219" t="str">
        <f t="shared" si="41"/>
        <v>David</v>
      </c>
      <c r="D248" s="134" t="str">
        <f t="shared" si="42"/>
        <v>D. Dahl</v>
      </c>
      <c r="E248" s="206" t="str">
        <f t="shared" si="43"/>
        <v>David Dahl</v>
      </c>
      <c r="F248" s="213" t="s">
        <v>412</v>
      </c>
      <c r="G248" s="213"/>
      <c r="H248" s="213"/>
      <c r="I248" s="213"/>
      <c r="J248" s="223">
        <v>34425</v>
      </c>
      <c r="K248" s="224" t="s">
        <v>1128</v>
      </c>
      <c r="L248" s="135" t="s">
        <v>7</v>
      </c>
      <c r="M248" s="134" t="str">
        <f t="shared" si="44"/>
        <v>Y1</v>
      </c>
      <c r="N248" s="251" t="str">
        <f>Mays!$S$2</f>
        <v>Thunder Bay</v>
      </c>
      <c r="O248" s="213" t="s">
        <v>1129</v>
      </c>
      <c r="P248" s="206" t="str">
        <f t="shared" si="45"/>
        <v>Dahl, David (Y1)</v>
      </c>
      <c r="Q248" s="166">
        <f t="shared" si="49"/>
        <v>200000</v>
      </c>
      <c r="R248" s="166">
        <f t="shared" si="50"/>
        <v>300000</v>
      </c>
      <c r="S248" s="261">
        <f t="shared" si="51"/>
        <v>400000</v>
      </c>
      <c r="T248" s="261" t="str">
        <f t="shared" si="52"/>
        <v/>
      </c>
      <c r="U248" s="259" t="s">
        <v>520</v>
      </c>
      <c r="V248" s="167">
        <v>200000</v>
      </c>
      <c r="W248" s="134" t="s">
        <v>521</v>
      </c>
      <c r="X248" s="212">
        <v>300000</v>
      </c>
      <c r="Y248" s="134" t="s">
        <v>375</v>
      </c>
      <c r="Z248" s="212">
        <v>400000</v>
      </c>
      <c r="AA248" s="134" t="s">
        <v>645</v>
      </c>
      <c r="AB248" s="271"/>
      <c r="AC248" s="134"/>
      <c r="AD248" s="584"/>
      <c r="AE248" s="134"/>
    </row>
    <row r="249" spans="1:32" ht="14.25" customHeight="1" x14ac:dyDescent="0.2">
      <c r="A249" s="134" t="s">
        <v>3591</v>
      </c>
      <c r="B249" s="214" t="str">
        <f t="shared" si="40"/>
        <v>Dalbec</v>
      </c>
      <c r="C249" s="219" t="str">
        <f t="shared" si="41"/>
        <v>Bobby</v>
      </c>
      <c r="D249" s="134" t="str">
        <f t="shared" si="42"/>
        <v>B. Dalbec</v>
      </c>
      <c r="E249" s="206" t="str">
        <f t="shared" si="43"/>
        <v>Bobby Dalbec</v>
      </c>
      <c r="F249" s="206" t="s">
        <v>1002</v>
      </c>
      <c r="G249" s="134">
        <v>218</v>
      </c>
      <c r="H249" s="134">
        <v>12</v>
      </c>
      <c r="I249" s="134">
        <v>4</v>
      </c>
      <c r="J249" s="535">
        <v>34879</v>
      </c>
      <c r="K249" s="134" t="s">
        <v>1005</v>
      </c>
      <c r="L249" s="135" t="s">
        <v>519</v>
      </c>
      <c r="M249" s="134" t="str">
        <f t="shared" si="44"/>
        <v>min</v>
      </c>
      <c r="N249" s="134" t="s">
        <v>1296</v>
      </c>
      <c r="O249" s="135" t="s">
        <v>3485</v>
      </c>
      <c r="P249" s="206" t="str">
        <f t="shared" si="45"/>
        <v>Dalbec, Bobby (min)</v>
      </c>
      <c r="Q249" s="166" t="str">
        <f t="shared" si="49"/>
        <v/>
      </c>
      <c r="R249" s="166" t="str">
        <f t="shared" si="50"/>
        <v/>
      </c>
      <c r="S249" s="261" t="str">
        <f t="shared" si="51"/>
        <v/>
      </c>
      <c r="T249" s="261" t="str">
        <f t="shared" si="52"/>
        <v/>
      </c>
      <c r="U249" s="134" t="s">
        <v>658</v>
      </c>
      <c r="V249" s="134"/>
      <c r="W249" s="134"/>
      <c r="X249" s="134"/>
      <c r="Y249" s="134"/>
      <c r="Z249" s="134"/>
      <c r="AA249" s="134"/>
      <c r="AB249" s="134"/>
      <c r="AC249" s="134"/>
      <c r="AD249" s="134"/>
      <c r="AE249" s="134"/>
    </row>
    <row r="250" spans="1:32" ht="14.25" customHeight="1" x14ac:dyDescent="0.2">
      <c r="A250" s="388" t="s">
        <v>2980</v>
      </c>
      <c r="B250" s="214" t="str">
        <f t="shared" si="40"/>
        <v>D'Arnaud</v>
      </c>
      <c r="C250" s="219" t="str">
        <f t="shared" si="41"/>
        <v>Chase</v>
      </c>
      <c r="D250" s="134" t="str">
        <f t="shared" si="42"/>
        <v>C. D'Arnaud</v>
      </c>
      <c r="E250" s="206" t="str">
        <f t="shared" si="43"/>
        <v>Chase D'Arnaud</v>
      </c>
      <c r="F250" s="417" t="s">
        <v>1002</v>
      </c>
      <c r="G250" s="388"/>
      <c r="H250" s="388"/>
      <c r="I250" s="388"/>
      <c r="J250" s="418">
        <v>31798</v>
      </c>
      <c r="K250" s="419" t="s">
        <v>1006</v>
      </c>
      <c r="L250" s="386" t="s">
        <v>7</v>
      </c>
      <c r="M250" s="134" t="str">
        <f t="shared" si="44"/>
        <v>1,F2-$750k</v>
      </c>
      <c r="N250" s="388" t="s">
        <v>2981</v>
      </c>
      <c r="O250" s="421" t="s">
        <v>2994</v>
      </c>
      <c r="P250" s="206" t="str">
        <f t="shared" si="45"/>
        <v>D'Arnaud, Chase (1,F2-$750k)</v>
      </c>
      <c r="Q250" s="166">
        <f t="shared" si="49"/>
        <v>375000</v>
      </c>
      <c r="R250" s="166">
        <f t="shared" si="50"/>
        <v>375000</v>
      </c>
      <c r="S250" s="261" t="str">
        <f t="shared" si="51"/>
        <v/>
      </c>
      <c r="T250" s="261" t="str">
        <f t="shared" si="52"/>
        <v/>
      </c>
      <c r="U250" s="389" t="s">
        <v>3010</v>
      </c>
      <c r="V250" s="387">
        <v>375000</v>
      </c>
      <c r="W250" s="389" t="s">
        <v>3111</v>
      </c>
      <c r="X250" s="387">
        <v>375000</v>
      </c>
      <c r="Y250" s="389" t="s">
        <v>334</v>
      </c>
      <c r="Z250" s="212"/>
      <c r="AA250" s="134"/>
      <c r="AB250" s="271"/>
      <c r="AC250" s="134"/>
      <c r="AD250" s="134"/>
      <c r="AE250" s="134"/>
    </row>
    <row r="251" spans="1:32" ht="14.25" customHeight="1" x14ac:dyDescent="0.25">
      <c r="A251" s="147" t="s">
        <v>19</v>
      </c>
      <c r="B251" s="214" t="str">
        <f t="shared" si="40"/>
        <v>d'Arnaud</v>
      </c>
      <c r="C251" s="219" t="str">
        <f t="shared" si="41"/>
        <v>Travis</v>
      </c>
      <c r="D251" s="134" t="str">
        <f t="shared" si="42"/>
        <v>T. d'Arnaud</v>
      </c>
      <c r="E251" s="206" t="str">
        <f t="shared" si="43"/>
        <v>Travis d'Arnaud</v>
      </c>
      <c r="F251" s="382" t="s">
        <v>1002</v>
      </c>
      <c r="G251" s="135"/>
      <c r="H251" s="135"/>
      <c r="I251" s="135"/>
      <c r="J251" s="383">
        <v>32549</v>
      </c>
      <c r="K251" s="384" t="s">
        <v>1003</v>
      </c>
      <c r="L251" s="135" t="s">
        <v>7</v>
      </c>
      <c r="M251" s="134" t="str">
        <f t="shared" si="44"/>
        <v>1,F5-$14.077M</v>
      </c>
      <c r="N251" s="388" t="s">
        <v>2990</v>
      </c>
      <c r="O251" s="421" t="s">
        <v>2994</v>
      </c>
      <c r="P251" s="206" t="str">
        <f t="shared" si="45"/>
        <v>d'Arnaud, Travis (1,F5-$14.077M)</v>
      </c>
      <c r="Q251" s="166">
        <f t="shared" si="49"/>
        <v>2815346</v>
      </c>
      <c r="R251" s="166">
        <f t="shared" si="50"/>
        <v>2815346</v>
      </c>
      <c r="S251" s="261">
        <f t="shared" si="51"/>
        <v>2815346</v>
      </c>
      <c r="T251" s="261">
        <f t="shared" si="52"/>
        <v>2815346</v>
      </c>
      <c r="U251" s="389" t="s">
        <v>3079</v>
      </c>
      <c r="V251" s="387">
        <v>2815346</v>
      </c>
      <c r="W251" s="389" t="s">
        <v>3217</v>
      </c>
      <c r="X251" s="387">
        <v>2815346</v>
      </c>
      <c r="Y251" s="389" t="s">
        <v>3234</v>
      </c>
      <c r="Z251" s="387">
        <v>2815346</v>
      </c>
      <c r="AA251" s="389" t="s">
        <v>3236</v>
      </c>
      <c r="AB251" s="387">
        <v>2815346</v>
      </c>
      <c r="AC251" s="389" t="s">
        <v>3238</v>
      </c>
      <c r="AD251" s="387">
        <v>2815346</v>
      </c>
      <c r="AE251" s="134" t="s">
        <v>334</v>
      </c>
      <c r="AF251" s="250"/>
    </row>
    <row r="252" spans="1:32" ht="14.25" customHeight="1" x14ac:dyDescent="0.2">
      <c r="A252" s="134" t="s">
        <v>847</v>
      </c>
      <c r="B252" s="214" t="str">
        <f t="shared" si="40"/>
        <v>Darvish</v>
      </c>
      <c r="C252" s="219" t="str">
        <f t="shared" si="41"/>
        <v>Yu</v>
      </c>
      <c r="D252" s="134" t="str">
        <f t="shared" si="42"/>
        <v>Y. Darvish</v>
      </c>
      <c r="E252" s="206" t="str">
        <f t="shared" si="43"/>
        <v>Yu Darvish</v>
      </c>
      <c r="F252" s="135" t="s">
        <v>1002</v>
      </c>
      <c r="G252" s="135"/>
      <c r="H252" s="135"/>
      <c r="I252" s="135"/>
      <c r="J252" s="193">
        <v>31640</v>
      </c>
      <c r="K252" s="147" t="s">
        <v>747</v>
      </c>
      <c r="L252" s="135" t="s">
        <v>135</v>
      </c>
      <c r="M252" s="134" t="str">
        <f t="shared" si="44"/>
        <v>5,F5-33.5M</v>
      </c>
      <c r="N252" s="147" t="s">
        <v>403</v>
      </c>
      <c r="O252" s="169" t="s">
        <v>4135</v>
      </c>
      <c r="P252" s="206" t="str">
        <f t="shared" si="45"/>
        <v>Darvish, Yu (5,F5-33.5M)</v>
      </c>
      <c r="Q252" s="166">
        <f t="shared" si="49"/>
        <v>6700000</v>
      </c>
      <c r="R252" s="166" t="str">
        <f t="shared" si="50"/>
        <v/>
      </c>
      <c r="S252" s="261" t="str">
        <f t="shared" si="51"/>
        <v/>
      </c>
      <c r="T252" s="261" t="str">
        <f t="shared" si="52"/>
        <v/>
      </c>
      <c r="U252" s="147" t="s">
        <v>74</v>
      </c>
      <c r="V252" s="167">
        <v>6700000</v>
      </c>
      <c r="W252" s="134" t="s">
        <v>334</v>
      </c>
      <c r="X252" s="212"/>
      <c r="Y252" s="134"/>
      <c r="Z252" s="212"/>
      <c r="AA252" s="134"/>
      <c r="AB252" s="271"/>
      <c r="AC252" s="134"/>
      <c r="AD252" s="134"/>
      <c r="AE252" s="134"/>
      <c r="AF252" s="187"/>
    </row>
    <row r="253" spans="1:32" ht="14.25" customHeight="1" x14ac:dyDescent="0.2">
      <c r="A253" s="134" t="s">
        <v>97</v>
      </c>
      <c r="B253" s="214" t="str">
        <f t="shared" si="40"/>
        <v>Davidson</v>
      </c>
      <c r="C253" s="219" t="str">
        <f t="shared" si="41"/>
        <v>Matt</v>
      </c>
      <c r="D253" s="134" t="str">
        <f t="shared" si="42"/>
        <v>M. Davidson</v>
      </c>
      <c r="E253" s="206" t="str">
        <f t="shared" si="43"/>
        <v>Matt Davidson</v>
      </c>
      <c r="F253" s="135" t="s">
        <v>1002</v>
      </c>
      <c r="G253" s="135"/>
      <c r="H253" s="135"/>
      <c r="I253" s="135"/>
      <c r="J253" s="193">
        <v>33323</v>
      </c>
      <c r="K253" s="147" t="s">
        <v>1005</v>
      </c>
      <c r="L253" s="135" t="s">
        <v>7</v>
      </c>
      <c r="M253" s="134" t="str">
        <f t="shared" si="44"/>
        <v>MM</v>
      </c>
      <c r="N253" s="147" t="str">
        <f>Ruth!$G$2</f>
        <v>Gotham City</v>
      </c>
      <c r="O253" s="169" t="s">
        <v>315</v>
      </c>
      <c r="P253" s="206" t="str">
        <f t="shared" si="45"/>
        <v>Davidson, Matt (MM)</v>
      </c>
      <c r="Q253" s="166">
        <f t="shared" si="49"/>
        <v>100000</v>
      </c>
      <c r="R253" s="166" t="str">
        <f t="shared" si="50"/>
        <v/>
      </c>
      <c r="S253" s="261" t="str">
        <f t="shared" si="51"/>
        <v/>
      </c>
      <c r="T253" s="261" t="str">
        <f t="shared" si="52"/>
        <v/>
      </c>
      <c r="U253" s="147" t="s">
        <v>517</v>
      </c>
      <c r="V253" s="207">
        <v>100000</v>
      </c>
      <c r="W253" s="134"/>
      <c r="X253" s="212"/>
      <c r="Y253" s="206"/>
      <c r="Z253" s="206"/>
      <c r="AA253" s="134"/>
      <c r="AB253" s="271"/>
      <c r="AC253" s="134"/>
      <c r="AD253" s="134"/>
      <c r="AE253" s="134"/>
      <c r="AF253" s="232"/>
    </row>
    <row r="254" spans="1:32" ht="14.25" customHeight="1" x14ac:dyDescent="0.2">
      <c r="A254" s="584" t="s">
        <v>1510</v>
      </c>
      <c r="B254" s="214" t="str">
        <f t="shared" si="40"/>
        <v>Davies</v>
      </c>
      <c r="C254" s="219" t="str">
        <f t="shared" si="41"/>
        <v>Zach</v>
      </c>
      <c r="D254" s="134" t="str">
        <f t="shared" si="42"/>
        <v>Z. Davies</v>
      </c>
      <c r="E254" s="206" t="str">
        <f t="shared" si="43"/>
        <v>Zach Davies</v>
      </c>
      <c r="F254" s="135" t="s">
        <v>1002</v>
      </c>
      <c r="G254" s="135"/>
      <c r="H254" s="135"/>
      <c r="I254" s="135"/>
      <c r="J254" s="336">
        <v>34007</v>
      </c>
      <c r="K254" s="134" t="s">
        <v>747</v>
      </c>
      <c r="L254" s="135" t="s">
        <v>135</v>
      </c>
      <c r="M254" s="134" t="str">
        <f t="shared" si="44"/>
        <v>Y2</v>
      </c>
      <c r="N254" s="147" t="str">
        <f>Cobb!$S$2</f>
        <v>Waikiki</v>
      </c>
      <c r="O254" s="135" t="s">
        <v>1461</v>
      </c>
      <c r="P254" s="206" t="str">
        <f t="shared" si="45"/>
        <v>Davies, Zach (Y2)</v>
      </c>
      <c r="Q254" s="166">
        <f t="shared" si="49"/>
        <v>300000</v>
      </c>
      <c r="R254" s="166">
        <f t="shared" si="50"/>
        <v>400000</v>
      </c>
      <c r="S254" s="261" t="str">
        <f t="shared" si="51"/>
        <v/>
      </c>
      <c r="T254" s="261" t="str">
        <f t="shared" si="52"/>
        <v/>
      </c>
      <c r="U254" s="147" t="s">
        <v>521</v>
      </c>
      <c r="V254" s="230">
        <v>300000</v>
      </c>
      <c r="W254" s="134" t="s">
        <v>375</v>
      </c>
      <c r="X254" s="364">
        <v>400000</v>
      </c>
      <c r="Y254" s="134" t="s">
        <v>645</v>
      </c>
      <c r="Z254" s="243"/>
      <c r="AA254" s="134" t="s">
        <v>973</v>
      </c>
      <c r="AB254" s="271"/>
      <c r="AC254" s="134"/>
      <c r="AD254" s="134"/>
      <c r="AE254" s="134"/>
      <c r="AF254" s="232"/>
    </row>
    <row r="255" spans="1:32" ht="14.25" customHeight="1" x14ac:dyDescent="0.25">
      <c r="A255" s="147" t="s">
        <v>505</v>
      </c>
      <c r="B255" s="214" t="str">
        <f t="shared" si="40"/>
        <v>Davis</v>
      </c>
      <c r="C255" s="219" t="str">
        <f t="shared" si="41"/>
        <v>Chris</v>
      </c>
      <c r="D255" s="134" t="str">
        <f t="shared" si="42"/>
        <v>C. Davis</v>
      </c>
      <c r="E255" s="206" t="str">
        <f t="shared" si="43"/>
        <v>Chris Davis</v>
      </c>
      <c r="F255" s="382" t="s">
        <v>412</v>
      </c>
      <c r="G255" s="135"/>
      <c r="H255" s="135"/>
      <c r="I255" s="135"/>
      <c r="J255" s="383">
        <v>31488</v>
      </c>
      <c r="K255" s="384" t="s">
        <v>1001</v>
      </c>
      <c r="L255" s="135" t="s">
        <v>7</v>
      </c>
      <c r="M255" s="134" t="str">
        <f t="shared" si="44"/>
        <v>1,F4-$10.3M</v>
      </c>
      <c r="N255" s="388" t="s">
        <v>2970</v>
      </c>
      <c r="O255" s="421" t="s">
        <v>2994</v>
      </c>
      <c r="P255" s="206" t="str">
        <f t="shared" si="45"/>
        <v>Davis, Chris (1,F4-$10.3M)</v>
      </c>
      <c r="Q255" s="166">
        <f t="shared" si="49"/>
        <v>2575000</v>
      </c>
      <c r="R255" s="166">
        <f t="shared" ref="R255:R273" si="53">IF(ISBLANK($X255),"",$X255)</f>
        <v>2575000</v>
      </c>
      <c r="S255" s="261">
        <f t="shared" si="51"/>
        <v>2575000</v>
      </c>
      <c r="T255" s="261">
        <f t="shared" si="52"/>
        <v>2575000</v>
      </c>
      <c r="U255" s="389" t="s">
        <v>3076</v>
      </c>
      <c r="V255" s="387">
        <v>2575000</v>
      </c>
      <c r="W255" s="389" t="s">
        <v>3189</v>
      </c>
      <c r="X255" s="387">
        <v>2575000</v>
      </c>
      <c r="Y255" s="389" t="s">
        <v>3213</v>
      </c>
      <c r="Z255" s="387">
        <v>2575000</v>
      </c>
      <c r="AA255" s="389" t="s">
        <v>3215</v>
      </c>
      <c r="AB255" s="387">
        <v>2575000</v>
      </c>
      <c r="AC255" s="134" t="s">
        <v>334</v>
      </c>
      <c r="AD255" s="134"/>
      <c r="AE255" s="134"/>
    </row>
    <row r="256" spans="1:32" ht="14.25" customHeight="1" x14ac:dyDescent="0.2">
      <c r="A256" s="220" t="s">
        <v>1224</v>
      </c>
      <c r="B256" s="214" t="str">
        <f t="shared" si="40"/>
        <v>Davis</v>
      </c>
      <c r="C256" s="219" t="str">
        <f t="shared" si="41"/>
        <v>Khris</v>
      </c>
      <c r="D256" s="134" t="str">
        <f t="shared" si="42"/>
        <v>K. Davis</v>
      </c>
      <c r="E256" s="206" t="str">
        <f t="shared" si="43"/>
        <v>Khris Davis</v>
      </c>
      <c r="F256" s="226" t="s">
        <v>1002</v>
      </c>
      <c r="G256" s="226"/>
      <c r="H256" s="226"/>
      <c r="I256" s="226"/>
      <c r="J256" s="227">
        <v>32132</v>
      </c>
      <c r="K256" s="220" t="s">
        <v>1137</v>
      </c>
      <c r="L256" s="135" t="s">
        <v>7</v>
      </c>
      <c r="M256" s="134" t="str">
        <f t="shared" si="44"/>
        <v>1,L5-14M</v>
      </c>
      <c r="N256" s="147" t="s">
        <v>403</v>
      </c>
      <c r="O256" s="213" t="s">
        <v>4123</v>
      </c>
      <c r="P256" s="206" t="str">
        <f t="shared" si="45"/>
        <v>Davis, Khris (1,L5-14M)</v>
      </c>
      <c r="Q256" s="166">
        <f t="shared" si="49"/>
        <v>2800000</v>
      </c>
      <c r="R256" s="166">
        <f t="shared" si="53"/>
        <v>2800000</v>
      </c>
      <c r="S256" s="261">
        <f t="shared" si="51"/>
        <v>2800000</v>
      </c>
      <c r="T256" s="261">
        <f t="shared" si="52"/>
        <v>2800000</v>
      </c>
      <c r="U256" s="147" t="s">
        <v>1622</v>
      </c>
      <c r="V256" s="167">
        <v>2800000</v>
      </c>
      <c r="W256" s="134" t="s">
        <v>647</v>
      </c>
      <c r="X256" s="212">
        <v>2800000</v>
      </c>
      <c r="Y256" s="134" t="s">
        <v>317</v>
      </c>
      <c r="Z256" s="212">
        <v>2800000</v>
      </c>
      <c r="AA256" s="134" t="s">
        <v>316</v>
      </c>
      <c r="AB256" s="271">
        <v>2800000</v>
      </c>
      <c r="AC256" s="134" t="s">
        <v>605</v>
      </c>
      <c r="AD256" s="134">
        <v>2800000</v>
      </c>
      <c r="AE256" s="134"/>
    </row>
    <row r="257" spans="1:32" ht="14.25" customHeight="1" x14ac:dyDescent="0.2">
      <c r="A257" s="134" t="s">
        <v>176</v>
      </c>
      <c r="B257" s="214" t="str">
        <f t="shared" si="40"/>
        <v>Davis</v>
      </c>
      <c r="C257" s="219" t="str">
        <f t="shared" si="41"/>
        <v>Rajai</v>
      </c>
      <c r="D257" s="134" t="str">
        <f t="shared" si="42"/>
        <v>R. Davis</v>
      </c>
      <c r="E257" s="206" t="str">
        <f t="shared" si="43"/>
        <v>Rajai Davis</v>
      </c>
      <c r="F257" s="135" t="s">
        <v>1002</v>
      </c>
      <c r="G257" s="135"/>
      <c r="H257" s="135"/>
      <c r="I257" s="135"/>
      <c r="J257" s="193">
        <v>29513</v>
      </c>
      <c r="K257" s="147" t="s">
        <v>1008</v>
      </c>
      <c r="L257" s="135" t="s">
        <v>7</v>
      </c>
      <c r="M257" s="134" t="str">
        <f t="shared" si="44"/>
        <v>3,F4-6.6M</v>
      </c>
      <c r="N257" s="147" t="str">
        <f>Aaron!$A$2</f>
        <v>Middlesex</v>
      </c>
      <c r="O257" s="257" t="s">
        <v>1300</v>
      </c>
      <c r="P257" s="206" t="str">
        <f t="shared" si="45"/>
        <v>Davis, Rajai (3,F4-6.6M)</v>
      </c>
      <c r="Q257" s="166">
        <f t="shared" si="49"/>
        <v>1650000</v>
      </c>
      <c r="R257" s="166">
        <f t="shared" si="53"/>
        <v>1650000</v>
      </c>
      <c r="S257" s="261" t="str">
        <f t="shared" si="51"/>
        <v/>
      </c>
      <c r="T257" s="261" t="str">
        <f t="shared" si="52"/>
        <v/>
      </c>
      <c r="U257" s="147" t="s">
        <v>1335</v>
      </c>
      <c r="V257" s="211">
        <v>1650000</v>
      </c>
      <c r="W257" s="147" t="s">
        <v>1375</v>
      </c>
      <c r="X257" s="211">
        <v>1650000</v>
      </c>
      <c r="Y257" s="147" t="s">
        <v>334</v>
      </c>
      <c r="Z257" s="211"/>
      <c r="AA257" s="134"/>
      <c r="AB257" s="271"/>
      <c r="AC257" s="134"/>
      <c r="AD257" s="134"/>
      <c r="AE257" s="134"/>
      <c r="AF257" s="187"/>
    </row>
    <row r="258" spans="1:32" ht="14.25" customHeight="1" x14ac:dyDescent="0.2">
      <c r="A258" s="134" t="s">
        <v>395</v>
      </c>
      <c r="B258" s="214" t="str">
        <f t="shared" si="40"/>
        <v>Davis</v>
      </c>
      <c r="C258" s="219" t="str">
        <f t="shared" si="41"/>
        <v>Wade</v>
      </c>
      <c r="D258" s="134" t="str">
        <f t="shared" si="42"/>
        <v>W. Davis</v>
      </c>
      <c r="E258" s="206" t="str">
        <f t="shared" si="43"/>
        <v>Wade Davis</v>
      </c>
      <c r="F258" s="135" t="s">
        <v>1002</v>
      </c>
      <c r="G258" s="135"/>
      <c r="H258" s="135"/>
      <c r="I258" s="135"/>
      <c r="J258" s="193">
        <v>31297</v>
      </c>
      <c r="K258" s="147" t="s">
        <v>747</v>
      </c>
      <c r="L258" s="135" t="s">
        <v>135</v>
      </c>
      <c r="M258" s="134" t="str">
        <f t="shared" si="44"/>
        <v>5,L5-14M</v>
      </c>
      <c r="N258" s="147" t="str">
        <f>Ruth!$A$2</f>
        <v>Plum Island</v>
      </c>
      <c r="O258" s="169" t="s">
        <v>113</v>
      </c>
      <c r="P258" s="206" t="str">
        <f t="shared" si="45"/>
        <v>Davis, Wade (5,L5-14M)</v>
      </c>
      <c r="Q258" s="166">
        <f t="shared" si="49"/>
        <v>2800000</v>
      </c>
      <c r="R258" s="166" t="str">
        <f t="shared" si="53"/>
        <v/>
      </c>
      <c r="S258" s="261" t="str">
        <f t="shared" si="51"/>
        <v/>
      </c>
      <c r="T258" s="261" t="str">
        <f t="shared" si="52"/>
        <v/>
      </c>
      <c r="U258" s="147" t="s">
        <v>605</v>
      </c>
      <c r="V258" s="166">
        <v>2800000</v>
      </c>
      <c r="W258" s="134" t="s">
        <v>334</v>
      </c>
      <c r="X258" s="212"/>
      <c r="Y258" s="134"/>
      <c r="Z258" s="212"/>
      <c r="AA258" s="134"/>
      <c r="AB258" s="271"/>
      <c r="AC258" s="134"/>
      <c r="AD258" s="584"/>
      <c r="AE258" s="134"/>
    </row>
    <row r="259" spans="1:32" ht="14.25" customHeight="1" x14ac:dyDescent="0.2">
      <c r="A259" s="134" t="s">
        <v>3659</v>
      </c>
      <c r="B259" s="214" t="str">
        <f t="shared" ref="B259:B322" si="54">LEFT(A259,FIND(", ",A259,1)-1)</f>
        <v>Dayton</v>
      </c>
      <c r="C259" s="219" t="str">
        <f t="shared" ref="C259:C322" si="55">RIGHT(A259,LEN(A259)-FIND(", ",A259,1)-1)</f>
        <v>Grant</v>
      </c>
      <c r="D259" s="134" t="str">
        <f t="shared" ref="D259:D322" si="56">CONCATENATE(MID(C259,1,1),". ",B259)</f>
        <v>G. Dayton</v>
      </c>
      <c r="E259" s="206" t="str">
        <f t="shared" ref="E259:E322" si="57">CONCATENATE(C259," ",B259)</f>
        <v>Grant Dayton</v>
      </c>
      <c r="F259" s="206" t="s">
        <v>412</v>
      </c>
      <c r="G259" s="134">
        <f>G258+1</f>
        <v>1</v>
      </c>
      <c r="H259" s="134">
        <v>2</v>
      </c>
      <c r="I259" s="134">
        <v>11</v>
      </c>
      <c r="J259" s="535">
        <v>32106</v>
      </c>
      <c r="K259" s="134" t="s">
        <v>999</v>
      </c>
      <c r="L259" s="135" t="s">
        <v>135</v>
      </c>
      <c r="M259" s="134" t="str">
        <f t="shared" ref="M259:M322" si="58">$U259</f>
        <v>Y1</v>
      </c>
      <c r="N259" s="134" t="s">
        <v>468</v>
      </c>
      <c r="O259" s="135" t="s">
        <v>3485</v>
      </c>
      <c r="P259" s="206" t="str">
        <f t="shared" ref="P259:P322" si="59">CONCATENATE(A259," (",M259,")")</f>
        <v>Dayton, Grant (Y1)</v>
      </c>
      <c r="Q259" s="166">
        <f t="shared" si="49"/>
        <v>200000</v>
      </c>
      <c r="R259" s="166">
        <f t="shared" si="53"/>
        <v>300000</v>
      </c>
      <c r="S259" s="261">
        <f t="shared" si="51"/>
        <v>400000</v>
      </c>
      <c r="T259" s="261" t="str">
        <f t="shared" si="52"/>
        <v/>
      </c>
      <c r="U259" s="134" t="s">
        <v>520</v>
      </c>
      <c r="V259" s="167">
        <v>200000</v>
      </c>
      <c r="W259" s="134" t="s">
        <v>521</v>
      </c>
      <c r="X259" s="212">
        <v>300000</v>
      </c>
      <c r="Y259" s="134" t="s">
        <v>375</v>
      </c>
      <c r="Z259" s="212">
        <v>400000</v>
      </c>
      <c r="AA259" s="134" t="s">
        <v>645</v>
      </c>
      <c r="AB259" s="134"/>
      <c r="AC259" s="134"/>
      <c r="AD259" s="134"/>
      <c r="AE259" s="134"/>
    </row>
    <row r="260" spans="1:32" ht="14.25" customHeight="1" x14ac:dyDescent="0.2">
      <c r="A260" s="584" t="s">
        <v>1926</v>
      </c>
      <c r="B260" s="214" t="str">
        <f t="shared" si="54"/>
        <v>De Jesus</v>
      </c>
      <c r="C260" s="219" t="str">
        <f t="shared" si="55"/>
        <v>Ivan</v>
      </c>
      <c r="D260" s="134" t="str">
        <f t="shared" si="56"/>
        <v>I. De Jesus</v>
      </c>
      <c r="E260" s="206" t="str">
        <f t="shared" si="57"/>
        <v>Ivan De Jesus</v>
      </c>
      <c r="F260" s="246" t="s">
        <v>1002</v>
      </c>
      <c r="G260" s="584">
        <v>194</v>
      </c>
      <c r="H260" s="584">
        <v>8</v>
      </c>
      <c r="I260" s="584">
        <v>21</v>
      </c>
      <c r="J260" s="336">
        <v>31898</v>
      </c>
      <c r="K260" s="195" t="s">
        <v>2055</v>
      </c>
      <c r="L260" s="135" t="s">
        <v>7</v>
      </c>
      <c r="M260" s="134" t="str">
        <f t="shared" si="58"/>
        <v>Y2</v>
      </c>
      <c r="N260" s="147" t="s">
        <v>566</v>
      </c>
      <c r="O260" s="169" t="s">
        <v>2177</v>
      </c>
      <c r="P260" s="206" t="str">
        <f t="shared" si="59"/>
        <v>De Jesus, Ivan (Y2)</v>
      </c>
      <c r="Q260" s="166">
        <f t="shared" si="49"/>
        <v>300000</v>
      </c>
      <c r="R260" s="166">
        <f t="shared" si="53"/>
        <v>400000</v>
      </c>
      <c r="S260" s="261" t="str">
        <f t="shared" si="51"/>
        <v/>
      </c>
      <c r="T260" s="261" t="str">
        <f t="shared" si="52"/>
        <v/>
      </c>
      <c r="U260" s="147" t="s">
        <v>521</v>
      </c>
      <c r="V260" s="167">
        <v>300000</v>
      </c>
      <c r="W260" s="134" t="s">
        <v>375</v>
      </c>
      <c r="X260" s="212">
        <v>400000</v>
      </c>
      <c r="Y260" s="134" t="s">
        <v>645</v>
      </c>
      <c r="Z260" s="212"/>
      <c r="AA260" s="134" t="s">
        <v>973</v>
      </c>
      <c r="AB260" s="271"/>
      <c r="AC260" s="134"/>
      <c r="AD260" s="134"/>
      <c r="AE260" s="134"/>
    </row>
    <row r="261" spans="1:32" ht="14.25" customHeight="1" x14ac:dyDescent="0.2">
      <c r="A261" s="584" t="s">
        <v>1926</v>
      </c>
      <c r="B261" s="214" t="str">
        <f t="shared" si="54"/>
        <v>De Jesus</v>
      </c>
      <c r="C261" s="219" t="str">
        <f t="shared" si="55"/>
        <v>Ivan</v>
      </c>
      <c r="D261" s="134" t="str">
        <f t="shared" si="56"/>
        <v>I. De Jesus</v>
      </c>
      <c r="E261" s="206" t="str">
        <f t="shared" si="57"/>
        <v>Ivan De Jesus</v>
      </c>
      <c r="F261" s="246" t="s">
        <v>1002</v>
      </c>
      <c r="G261" s="584">
        <v>194</v>
      </c>
      <c r="H261" s="584">
        <v>8</v>
      </c>
      <c r="I261" s="584">
        <v>21</v>
      </c>
      <c r="J261" s="336">
        <v>31898</v>
      </c>
      <c r="K261" s="195" t="s">
        <v>2055</v>
      </c>
      <c r="L261" s="135" t="s">
        <v>7</v>
      </c>
      <c r="M261" s="134" t="str">
        <f t="shared" si="58"/>
        <v>Y2</v>
      </c>
      <c r="N261" s="147" t="s">
        <v>566</v>
      </c>
      <c r="O261" s="169" t="s">
        <v>2177</v>
      </c>
      <c r="P261" s="206" t="str">
        <f t="shared" si="59"/>
        <v>De Jesus, Ivan (Y2)</v>
      </c>
      <c r="Q261" s="166">
        <f t="shared" si="49"/>
        <v>300000</v>
      </c>
      <c r="R261" s="166">
        <f t="shared" si="53"/>
        <v>400000</v>
      </c>
      <c r="S261" s="261" t="str">
        <f t="shared" si="51"/>
        <v/>
      </c>
      <c r="T261" s="261" t="str">
        <f t="shared" si="52"/>
        <v/>
      </c>
      <c r="U261" s="147" t="s">
        <v>521</v>
      </c>
      <c r="V261" s="167">
        <v>300000</v>
      </c>
      <c r="W261" s="134" t="s">
        <v>375</v>
      </c>
      <c r="X261" s="212">
        <v>400000</v>
      </c>
      <c r="Y261" s="134" t="s">
        <v>645</v>
      </c>
      <c r="Z261" s="212"/>
      <c r="AA261" s="134" t="s">
        <v>973</v>
      </c>
      <c r="AB261" s="271"/>
      <c r="AC261" s="134"/>
      <c r="AD261" s="134"/>
      <c r="AE261" s="134"/>
      <c r="AF261" s="232"/>
    </row>
    <row r="262" spans="1:32" ht="14.25" customHeight="1" x14ac:dyDescent="0.2">
      <c r="A262" s="134" t="s">
        <v>3701</v>
      </c>
      <c r="B262" s="214" t="str">
        <f t="shared" si="54"/>
        <v>De La Cruz</v>
      </c>
      <c r="C262" s="219" t="str">
        <f t="shared" si="55"/>
        <v>Joel</v>
      </c>
      <c r="D262" s="134" t="str">
        <f t="shared" si="56"/>
        <v>J. De La Cruz</v>
      </c>
      <c r="E262" s="206" t="str">
        <f t="shared" si="57"/>
        <v>Joel De La Cruz</v>
      </c>
      <c r="F262" s="206" t="s">
        <v>1002</v>
      </c>
      <c r="G262" s="134">
        <f>G260+1</f>
        <v>195</v>
      </c>
      <c r="H262" s="134">
        <v>4</v>
      </c>
      <c r="I262" s="134">
        <v>18</v>
      </c>
      <c r="J262" s="535">
        <v>32668</v>
      </c>
      <c r="K262" s="134" t="s">
        <v>999</v>
      </c>
      <c r="L262" s="135" t="s">
        <v>135</v>
      </c>
      <c r="M262" s="134" t="str">
        <f t="shared" si="58"/>
        <v>Y1</v>
      </c>
      <c r="N262" s="134" t="s">
        <v>1872</v>
      </c>
      <c r="O262" s="135" t="s">
        <v>3485</v>
      </c>
      <c r="P262" s="206" t="str">
        <f t="shared" si="59"/>
        <v>De La Cruz, Joel (Y1)</v>
      </c>
      <c r="Q262" s="166">
        <f t="shared" si="49"/>
        <v>200000</v>
      </c>
      <c r="R262" s="166">
        <f t="shared" si="53"/>
        <v>300000</v>
      </c>
      <c r="S262" s="261">
        <f t="shared" si="51"/>
        <v>400000</v>
      </c>
      <c r="T262" s="261" t="str">
        <f t="shared" si="52"/>
        <v/>
      </c>
      <c r="U262" s="134" t="s">
        <v>520</v>
      </c>
      <c r="V262" s="167">
        <v>200000</v>
      </c>
      <c r="W262" s="134" t="s">
        <v>521</v>
      </c>
      <c r="X262" s="212">
        <v>300000</v>
      </c>
      <c r="Y262" s="134" t="s">
        <v>375</v>
      </c>
      <c r="Z262" s="212">
        <v>400000</v>
      </c>
      <c r="AA262" s="134" t="s">
        <v>645</v>
      </c>
      <c r="AB262" s="134"/>
      <c r="AC262" s="134"/>
      <c r="AD262" s="134"/>
      <c r="AE262" s="134"/>
    </row>
    <row r="263" spans="1:32" ht="14.25" customHeight="1" x14ac:dyDescent="0.2">
      <c r="A263" s="134" t="s">
        <v>3575</v>
      </c>
      <c r="B263" s="214" t="str">
        <f t="shared" si="54"/>
        <v>de la Cruz</v>
      </c>
      <c r="C263" s="219" t="str">
        <f t="shared" si="55"/>
        <v>Oscar</v>
      </c>
      <c r="D263" s="134" t="str">
        <f t="shared" si="56"/>
        <v>O. de la Cruz</v>
      </c>
      <c r="E263" s="206" t="str">
        <f t="shared" si="57"/>
        <v>Oscar de la Cruz</v>
      </c>
      <c r="F263" s="206" t="s">
        <v>1002</v>
      </c>
      <c r="G263" s="134">
        <f>G262+1</f>
        <v>196</v>
      </c>
      <c r="H263" s="134">
        <v>8</v>
      </c>
      <c r="I263" s="134">
        <v>11</v>
      </c>
      <c r="J263" s="535">
        <v>34762</v>
      </c>
      <c r="K263" s="134" t="s">
        <v>747</v>
      </c>
      <c r="L263" s="135" t="s">
        <v>519</v>
      </c>
      <c r="M263" s="134" t="str">
        <f t="shared" si="58"/>
        <v>min</v>
      </c>
      <c r="N263" s="134" t="s">
        <v>959</v>
      </c>
      <c r="O263" s="135" t="s">
        <v>3485</v>
      </c>
      <c r="P263" s="206" t="str">
        <f t="shared" si="59"/>
        <v>de la Cruz, Oscar (min)</v>
      </c>
      <c r="Q263" s="166" t="str">
        <f t="shared" si="49"/>
        <v/>
      </c>
      <c r="R263" s="166" t="str">
        <f t="shared" si="53"/>
        <v/>
      </c>
      <c r="S263" s="261" t="str">
        <f t="shared" si="51"/>
        <v/>
      </c>
      <c r="T263" s="261" t="str">
        <f t="shared" si="52"/>
        <v/>
      </c>
      <c r="U263" s="134" t="s">
        <v>658</v>
      </c>
      <c r="V263" s="134"/>
      <c r="W263" s="134"/>
      <c r="X263" s="134"/>
      <c r="Y263" s="134"/>
      <c r="Z263" s="134"/>
      <c r="AA263" s="134"/>
      <c r="AB263" s="134"/>
      <c r="AC263" s="134"/>
      <c r="AD263" s="134"/>
      <c r="AE263" s="134"/>
    </row>
    <row r="264" spans="1:32" ht="14.25" customHeight="1" x14ac:dyDescent="0.2">
      <c r="A264" s="134" t="s">
        <v>394</v>
      </c>
      <c r="B264" s="214" t="str">
        <f t="shared" si="54"/>
        <v>de la Rosa</v>
      </c>
      <c r="C264" s="219" t="str">
        <f t="shared" si="55"/>
        <v>Jorge</v>
      </c>
      <c r="D264" s="134" t="str">
        <f t="shared" si="56"/>
        <v>J. de la Rosa</v>
      </c>
      <c r="E264" s="206" t="str">
        <f t="shared" si="57"/>
        <v>Jorge de la Rosa</v>
      </c>
      <c r="F264" s="135" t="s">
        <v>412</v>
      </c>
      <c r="G264" s="135"/>
      <c r="H264" s="135"/>
      <c r="I264" s="135"/>
      <c r="J264" s="193">
        <v>29681</v>
      </c>
      <c r="K264" s="147" t="s">
        <v>747</v>
      </c>
      <c r="L264" s="135" t="s">
        <v>135</v>
      </c>
      <c r="M264" s="134" t="str">
        <f t="shared" si="58"/>
        <v>3,F3-8.539M</v>
      </c>
      <c r="N264" s="147" t="s">
        <v>456</v>
      </c>
      <c r="O264" s="257" t="s">
        <v>3477</v>
      </c>
      <c r="P264" s="206" t="str">
        <f t="shared" si="59"/>
        <v>de la Rosa, Jorge (3,F3-8.539M)</v>
      </c>
      <c r="Q264" s="166">
        <f t="shared" si="49"/>
        <v>2846386</v>
      </c>
      <c r="R264" s="166" t="str">
        <f t="shared" si="53"/>
        <v/>
      </c>
      <c r="S264" s="261" t="str">
        <f t="shared" si="51"/>
        <v/>
      </c>
      <c r="T264" s="261" t="str">
        <f t="shared" si="52"/>
        <v/>
      </c>
      <c r="U264" s="147" t="s">
        <v>1329</v>
      </c>
      <c r="V264" s="211">
        <v>2846386</v>
      </c>
      <c r="W264" s="147" t="s">
        <v>334</v>
      </c>
      <c r="X264" s="211"/>
      <c r="Y264" s="147"/>
      <c r="Z264" s="211"/>
      <c r="AA264" s="134"/>
      <c r="AB264" s="271"/>
      <c r="AC264" s="134"/>
      <c r="AD264" s="134"/>
      <c r="AE264" s="134"/>
    </row>
    <row r="265" spans="1:32" ht="14.25" customHeight="1" x14ac:dyDescent="0.2">
      <c r="A265" s="584" t="s">
        <v>1567</v>
      </c>
      <c r="B265" s="214" t="str">
        <f t="shared" si="54"/>
        <v>De Leon</v>
      </c>
      <c r="C265" s="219" t="str">
        <f t="shared" si="55"/>
        <v>Jose</v>
      </c>
      <c r="D265" s="134" t="str">
        <f t="shared" si="56"/>
        <v>J. De Leon</v>
      </c>
      <c r="E265" s="206" t="str">
        <f t="shared" si="57"/>
        <v>Jose De Leon</v>
      </c>
      <c r="F265" s="135" t="s">
        <v>1002</v>
      </c>
      <c r="G265" s="135"/>
      <c r="H265" s="135"/>
      <c r="I265" s="135"/>
      <c r="J265" s="336">
        <v>33823</v>
      </c>
      <c r="K265" s="134" t="s">
        <v>747</v>
      </c>
      <c r="L265" s="135" t="s">
        <v>135</v>
      </c>
      <c r="M265" s="134" t="str">
        <f t="shared" si="58"/>
        <v>MM</v>
      </c>
      <c r="N265" s="147" t="str">
        <f>Cobb!$M$2</f>
        <v>Mansfield</v>
      </c>
      <c r="O265" s="135" t="s">
        <v>1461</v>
      </c>
      <c r="P265" s="206" t="str">
        <f t="shared" si="59"/>
        <v>De Leon, Jose (MM)</v>
      </c>
      <c r="Q265" s="166">
        <f t="shared" si="49"/>
        <v>100000</v>
      </c>
      <c r="R265" s="166" t="str">
        <f t="shared" si="53"/>
        <v/>
      </c>
      <c r="S265" s="261" t="str">
        <f t="shared" si="51"/>
        <v/>
      </c>
      <c r="T265" s="261" t="str">
        <f t="shared" si="52"/>
        <v/>
      </c>
      <c r="U265" s="148" t="s">
        <v>517</v>
      </c>
      <c r="V265" s="167">
        <v>100000</v>
      </c>
      <c r="W265" s="584"/>
      <c r="X265" s="364"/>
      <c r="Y265" s="584"/>
      <c r="Z265" s="243"/>
      <c r="AA265" s="134"/>
      <c r="AB265" s="271"/>
      <c r="AC265" s="134"/>
      <c r="AD265" s="134"/>
      <c r="AE265" s="134"/>
      <c r="AF265" s="232"/>
    </row>
    <row r="266" spans="1:32" ht="14.25" customHeight="1" x14ac:dyDescent="0.2">
      <c r="A266" s="584" t="s">
        <v>1571</v>
      </c>
      <c r="B266" s="214" t="str">
        <f t="shared" si="54"/>
        <v>De Leon</v>
      </c>
      <c r="C266" s="219" t="str">
        <f t="shared" si="55"/>
        <v>Juan</v>
      </c>
      <c r="D266" s="134" t="str">
        <f t="shared" si="56"/>
        <v>J. De Leon</v>
      </c>
      <c r="E266" s="206" t="str">
        <f t="shared" si="57"/>
        <v>Juan De Leon</v>
      </c>
      <c r="F266" s="583"/>
      <c r="G266" s="583"/>
      <c r="H266" s="583"/>
      <c r="I266" s="583"/>
      <c r="J266" s="336"/>
      <c r="K266" s="584"/>
      <c r="L266" s="135" t="s">
        <v>519</v>
      </c>
      <c r="M266" s="134" t="str">
        <f t="shared" si="58"/>
        <v>min</v>
      </c>
      <c r="N266" s="147" t="str">
        <f>Cobb!$Y$2</f>
        <v>Gateway</v>
      </c>
      <c r="O266" s="135" t="s">
        <v>1461</v>
      </c>
      <c r="P266" s="206" t="str">
        <f t="shared" si="59"/>
        <v>De Leon, Juan (min)</v>
      </c>
      <c r="Q266" s="166" t="str">
        <f t="shared" si="49"/>
        <v/>
      </c>
      <c r="R266" s="166" t="str">
        <f t="shared" si="53"/>
        <v/>
      </c>
      <c r="S266" s="261" t="str">
        <f t="shared" si="51"/>
        <v/>
      </c>
      <c r="T266" s="261" t="str">
        <f t="shared" si="52"/>
        <v/>
      </c>
      <c r="U266" s="148" t="s">
        <v>658</v>
      </c>
      <c r="V266" s="230"/>
      <c r="W266" s="584"/>
      <c r="X266" s="364"/>
      <c r="Y266" s="584"/>
      <c r="Z266" s="243"/>
      <c r="AA266" s="134"/>
      <c r="AB266" s="271"/>
      <c r="AC266" s="134"/>
      <c r="AD266" s="134"/>
      <c r="AE266" s="134"/>
    </row>
    <row r="267" spans="1:32" ht="14.25" customHeight="1" x14ac:dyDescent="0.2">
      <c r="A267" s="134" t="s">
        <v>3723</v>
      </c>
      <c r="B267" s="214" t="str">
        <f t="shared" si="54"/>
        <v>Dean</v>
      </c>
      <c r="C267" s="219" t="str">
        <f t="shared" si="55"/>
        <v>Pat</v>
      </c>
      <c r="D267" s="134" t="str">
        <f t="shared" si="56"/>
        <v>P. Dean</v>
      </c>
      <c r="E267" s="206" t="str">
        <f t="shared" si="57"/>
        <v>Pat Dean</v>
      </c>
      <c r="F267" s="206" t="s">
        <v>412</v>
      </c>
      <c r="G267" s="134">
        <v>200</v>
      </c>
      <c r="H267" s="134">
        <v>9</v>
      </c>
      <c r="I267" s="134">
        <v>1</v>
      </c>
      <c r="J267" s="535">
        <v>32653</v>
      </c>
      <c r="K267" s="134" t="s">
        <v>747</v>
      </c>
      <c r="L267" s="135" t="s">
        <v>135</v>
      </c>
      <c r="M267" s="134" t="str">
        <f t="shared" si="58"/>
        <v>Y1</v>
      </c>
      <c r="N267" s="134" t="s">
        <v>1872</v>
      </c>
      <c r="O267" s="135" t="s">
        <v>3485</v>
      </c>
      <c r="P267" s="206" t="str">
        <f t="shared" si="59"/>
        <v>Dean, Pat (Y1)</v>
      </c>
      <c r="Q267" s="166">
        <f t="shared" si="49"/>
        <v>200000</v>
      </c>
      <c r="R267" s="166">
        <f t="shared" si="53"/>
        <v>300000</v>
      </c>
      <c r="S267" s="261">
        <f t="shared" si="51"/>
        <v>400000</v>
      </c>
      <c r="T267" s="261" t="str">
        <f t="shared" si="52"/>
        <v/>
      </c>
      <c r="U267" s="134" t="s">
        <v>520</v>
      </c>
      <c r="V267" s="167">
        <v>200000</v>
      </c>
      <c r="W267" s="134" t="s">
        <v>521</v>
      </c>
      <c r="X267" s="212">
        <v>300000</v>
      </c>
      <c r="Y267" s="134" t="s">
        <v>375</v>
      </c>
      <c r="Z267" s="212">
        <v>400000</v>
      </c>
      <c r="AA267" s="134" t="s">
        <v>645</v>
      </c>
      <c r="AB267" s="134"/>
      <c r="AC267" s="134"/>
      <c r="AD267" s="134"/>
      <c r="AE267" s="134"/>
    </row>
    <row r="268" spans="1:32" ht="14.25" customHeight="1" x14ac:dyDescent="0.2">
      <c r="A268" s="584" t="s">
        <v>1420</v>
      </c>
      <c r="B268" s="214" t="str">
        <f t="shared" si="54"/>
        <v>Degrom</v>
      </c>
      <c r="C268" s="219" t="str">
        <f t="shared" si="55"/>
        <v>Jacob</v>
      </c>
      <c r="D268" s="134" t="str">
        <f t="shared" si="56"/>
        <v>J. Degrom</v>
      </c>
      <c r="E268" s="206" t="str">
        <f t="shared" si="57"/>
        <v>Jacob Degrom</v>
      </c>
      <c r="F268" s="135" t="s">
        <v>1002</v>
      </c>
      <c r="G268" s="135"/>
      <c r="H268" s="135"/>
      <c r="I268" s="135"/>
      <c r="J268" s="336">
        <v>32313</v>
      </c>
      <c r="K268" s="134" t="s">
        <v>747</v>
      </c>
      <c r="L268" s="135" t="s">
        <v>135</v>
      </c>
      <c r="M268" s="134" t="str">
        <f t="shared" si="58"/>
        <v>Y3</v>
      </c>
      <c r="N268" s="147" t="str">
        <f>Cobb!$M$2</f>
        <v>Mansfield</v>
      </c>
      <c r="O268" s="135" t="s">
        <v>1461</v>
      </c>
      <c r="P268" s="206" t="str">
        <f t="shared" si="59"/>
        <v>Degrom, Jacob (Y3)</v>
      </c>
      <c r="Q268" s="166">
        <f t="shared" si="49"/>
        <v>400000</v>
      </c>
      <c r="R268" s="166" t="str">
        <f t="shared" si="53"/>
        <v/>
      </c>
      <c r="S268" s="261" t="str">
        <f t="shared" si="51"/>
        <v/>
      </c>
      <c r="T268" s="261" t="str">
        <f t="shared" si="52"/>
        <v/>
      </c>
      <c r="U268" s="259" t="s">
        <v>375</v>
      </c>
      <c r="V268" s="207">
        <v>400000</v>
      </c>
      <c r="W268" s="134" t="s">
        <v>645</v>
      </c>
      <c r="X268" s="364"/>
      <c r="Y268" s="134" t="s">
        <v>973</v>
      </c>
      <c r="Z268" s="243"/>
      <c r="AA268" s="134" t="s">
        <v>974</v>
      </c>
      <c r="AB268" s="271"/>
      <c r="AC268" s="134"/>
      <c r="AD268" s="584"/>
      <c r="AE268" s="134"/>
      <c r="AF268" s="232"/>
    </row>
    <row r="269" spans="1:32" ht="14.25" customHeight="1" x14ac:dyDescent="0.25">
      <c r="A269" s="147" t="s">
        <v>294</v>
      </c>
      <c r="B269" s="214" t="str">
        <f t="shared" si="54"/>
        <v>Delgado</v>
      </c>
      <c r="C269" s="219" t="str">
        <f t="shared" si="55"/>
        <v>Randall</v>
      </c>
      <c r="D269" s="134" t="str">
        <f t="shared" si="56"/>
        <v>R. Delgado</v>
      </c>
      <c r="E269" s="206" t="str">
        <f t="shared" si="57"/>
        <v>Randall Delgado</v>
      </c>
      <c r="F269" s="382" t="s">
        <v>1002</v>
      </c>
      <c r="G269" s="135"/>
      <c r="H269" s="135"/>
      <c r="I269" s="135"/>
      <c r="J269" s="383">
        <v>32913</v>
      </c>
      <c r="K269" s="384" t="s">
        <v>747</v>
      </c>
      <c r="L269" s="135" t="s">
        <v>135</v>
      </c>
      <c r="M269" s="134" t="str">
        <f t="shared" si="58"/>
        <v>1,F3-$1.26M</v>
      </c>
      <c r="N269" s="147" t="str">
        <f>Cobb!$Y$2</f>
        <v>Gateway</v>
      </c>
      <c r="O269" s="421" t="s">
        <v>2994</v>
      </c>
      <c r="P269" s="206" t="str">
        <f t="shared" si="59"/>
        <v>Delgado, Randall (1,F3-$1.26M)</v>
      </c>
      <c r="Q269" s="166">
        <f t="shared" si="49"/>
        <v>420001</v>
      </c>
      <c r="R269" s="166">
        <f t="shared" si="53"/>
        <v>420001</v>
      </c>
      <c r="S269" s="261">
        <f t="shared" si="51"/>
        <v>420001</v>
      </c>
      <c r="T269" s="261" t="str">
        <f t="shared" si="52"/>
        <v/>
      </c>
      <c r="U269" s="389" t="s">
        <v>1679</v>
      </c>
      <c r="V269" s="387">
        <v>420001</v>
      </c>
      <c r="W269" s="389" t="s">
        <v>1792</v>
      </c>
      <c r="X269" s="387">
        <v>420001</v>
      </c>
      <c r="Y269" s="389" t="s">
        <v>1716</v>
      </c>
      <c r="Z269" s="387">
        <v>420001</v>
      </c>
      <c r="AA269" s="134" t="s">
        <v>334</v>
      </c>
      <c r="AB269" s="271"/>
      <c r="AC269" s="134"/>
      <c r="AD269" s="134"/>
      <c r="AE269" s="134"/>
    </row>
    <row r="270" spans="1:32" ht="14.25" customHeight="1" x14ac:dyDescent="0.2">
      <c r="A270" s="148" t="s">
        <v>101</v>
      </c>
      <c r="B270" s="214" t="str">
        <f t="shared" si="54"/>
        <v>Descalso</v>
      </c>
      <c r="C270" s="219" t="str">
        <f t="shared" si="55"/>
        <v>Daniel</v>
      </c>
      <c r="D270" s="134" t="str">
        <f t="shared" si="56"/>
        <v>D. Descalso</v>
      </c>
      <c r="E270" s="206" t="str">
        <f t="shared" si="57"/>
        <v>Daniel Descalso</v>
      </c>
      <c r="F270" s="135" t="s">
        <v>412</v>
      </c>
      <c r="G270" s="135"/>
      <c r="H270" s="135"/>
      <c r="I270" s="135"/>
      <c r="J270" s="193">
        <v>31704</v>
      </c>
      <c r="K270" s="147" t="s">
        <v>1006</v>
      </c>
      <c r="L270" s="135" t="s">
        <v>7</v>
      </c>
      <c r="M270" s="134" t="str">
        <f t="shared" si="58"/>
        <v>2,F2-$600k</v>
      </c>
      <c r="N270" s="148" t="s">
        <v>1670</v>
      </c>
      <c r="O270" s="320" t="s">
        <v>1686</v>
      </c>
      <c r="P270" s="206" t="str">
        <f t="shared" si="59"/>
        <v>Descalso, Daniel (2,F2-$600k)</v>
      </c>
      <c r="Q270" s="166">
        <f t="shared" si="49"/>
        <v>300000</v>
      </c>
      <c r="R270" s="166" t="str">
        <f t="shared" si="53"/>
        <v/>
      </c>
      <c r="S270" s="261" t="str">
        <f t="shared" si="51"/>
        <v/>
      </c>
      <c r="T270" s="261" t="str">
        <f t="shared" si="52"/>
        <v/>
      </c>
      <c r="U270" s="148" t="s">
        <v>1784</v>
      </c>
      <c r="V270" s="361">
        <v>300000</v>
      </c>
      <c r="W270" s="134" t="s">
        <v>334</v>
      </c>
      <c r="X270" s="365"/>
      <c r="Y270" s="134"/>
      <c r="Z270" s="271"/>
      <c r="AA270" s="134"/>
      <c r="AB270" s="271"/>
      <c r="AC270" s="134"/>
      <c r="AD270" s="134"/>
      <c r="AE270" s="134"/>
    </row>
    <row r="271" spans="1:32" ht="14.25" customHeight="1" x14ac:dyDescent="0.2">
      <c r="A271" s="584" t="s">
        <v>1441</v>
      </c>
      <c r="B271" s="214" t="str">
        <f t="shared" si="54"/>
        <v>Desclafani</v>
      </c>
      <c r="C271" s="219" t="str">
        <f t="shared" si="55"/>
        <v>Anthony</v>
      </c>
      <c r="D271" s="134" t="str">
        <f t="shared" si="56"/>
        <v>A. Desclafani</v>
      </c>
      <c r="E271" s="206" t="str">
        <f t="shared" si="57"/>
        <v>Anthony Desclafani</v>
      </c>
      <c r="F271" s="135" t="s">
        <v>1002</v>
      </c>
      <c r="G271" s="135"/>
      <c r="H271" s="135"/>
      <c r="I271" s="135"/>
      <c r="J271" s="336">
        <v>32981</v>
      </c>
      <c r="K271" s="134" t="s">
        <v>999</v>
      </c>
      <c r="L271" s="135" t="s">
        <v>135</v>
      </c>
      <c r="M271" s="134" t="str">
        <f t="shared" si="58"/>
        <v>Y3</v>
      </c>
      <c r="N271" s="251" t="str">
        <f>Mays!$S$2</f>
        <v>Thunder Bay</v>
      </c>
      <c r="O271" s="135" t="s">
        <v>1461</v>
      </c>
      <c r="P271" s="206" t="str">
        <f t="shared" si="59"/>
        <v>Desclafani, Anthony (Y3)</v>
      </c>
      <c r="Q271" s="166">
        <f t="shared" si="49"/>
        <v>400000</v>
      </c>
      <c r="R271" s="166" t="str">
        <f t="shared" si="53"/>
        <v/>
      </c>
      <c r="S271" s="261" t="str">
        <f t="shared" si="51"/>
        <v/>
      </c>
      <c r="T271" s="261" t="str">
        <f t="shared" si="52"/>
        <v/>
      </c>
      <c r="U271" s="259" t="s">
        <v>375</v>
      </c>
      <c r="V271" s="207">
        <v>400000</v>
      </c>
      <c r="W271" s="134" t="s">
        <v>645</v>
      </c>
      <c r="X271" s="364"/>
      <c r="Y271" s="134" t="s">
        <v>973</v>
      </c>
      <c r="Z271" s="243"/>
      <c r="AA271" s="134" t="s">
        <v>974</v>
      </c>
      <c r="AB271" s="271"/>
      <c r="AC271" s="134"/>
      <c r="AD271" s="134"/>
      <c r="AE271" s="134"/>
    </row>
    <row r="272" spans="1:32" ht="14.25" customHeight="1" x14ac:dyDescent="0.2">
      <c r="A272" s="584" t="s">
        <v>1927</v>
      </c>
      <c r="B272" s="214" t="str">
        <f t="shared" si="54"/>
        <v>Deshields</v>
      </c>
      <c r="C272" s="219" t="str">
        <f t="shared" si="55"/>
        <v>Delino</v>
      </c>
      <c r="D272" s="134" t="str">
        <f t="shared" si="56"/>
        <v>D. Deshields</v>
      </c>
      <c r="E272" s="206" t="str">
        <f t="shared" si="57"/>
        <v>Delino Deshields</v>
      </c>
      <c r="F272" s="246" t="s">
        <v>1002</v>
      </c>
      <c r="G272" s="584">
        <v>15</v>
      </c>
      <c r="H272" s="584">
        <v>1</v>
      </c>
      <c r="I272" s="584">
        <v>15</v>
      </c>
      <c r="J272" s="336">
        <v>33832</v>
      </c>
      <c r="K272" s="195" t="s">
        <v>1004</v>
      </c>
      <c r="L272" s="135" t="s">
        <v>7</v>
      </c>
      <c r="M272" s="134" t="str">
        <f t="shared" si="58"/>
        <v>Y2</v>
      </c>
      <c r="N272" s="147" t="str">
        <f>Aaron!$M$2</f>
        <v>Virginia</v>
      </c>
      <c r="O272" s="169" t="s">
        <v>1968</v>
      </c>
      <c r="P272" s="206" t="str">
        <f t="shared" si="59"/>
        <v>Deshields, Delino (Y2)</v>
      </c>
      <c r="Q272" s="166">
        <f t="shared" si="49"/>
        <v>300000</v>
      </c>
      <c r="R272" s="166">
        <f t="shared" si="53"/>
        <v>400000</v>
      </c>
      <c r="S272" s="261" t="str">
        <f t="shared" si="51"/>
        <v/>
      </c>
      <c r="T272" s="261" t="str">
        <f t="shared" si="52"/>
        <v/>
      </c>
      <c r="U272" s="147" t="s">
        <v>521</v>
      </c>
      <c r="V272" s="167">
        <v>300000</v>
      </c>
      <c r="W272" s="134" t="s">
        <v>375</v>
      </c>
      <c r="X272" s="212">
        <v>400000</v>
      </c>
      <c r="Y272" s="134" t="s">
        <v>645</v>
      </c>
      <c r="Z272" s="212"/>
      <c r="AA272" s="134" t="s">
        <v>973</v>
      </c>
      <c r="AB272" s="271"/>
      <c r="AC272" s="134"/>
      <c r="AD272" s="167"/>
      <c r="AE272" s="134"/>
    </row>
    <row r="273" spans="1:34" ht="14.25" customHeight="1" x14ac:dyDescent="0.2">
      <c r="A273" s="134" t="s">
        <v>608</v>
      </c>
      <c r="B273" s="214" t="str">
        <f t="shared" si="54"/>
        <v>Desmond</v>
      </c>
      <c r="C273" s="219" t="str">
        <f t="shared" si="55"/>
        <v>Ian</v>
      </c>
      <c r="D273" s="134" t="str">
        <f t="shared" si="56"/>
        <v>I. Desmond</v>
      </c>
      <c r="E273" s="206" t="str">
        <f t="shared" si="57"/>
        <v>Ian Desmond</v>
      </c>
      <c r="F273" s="135" t="s">
        <v>1002</v>
      </c>
      <c r="G273" s="135"/>
      <c r="H273" s="135"/>
      <c r="I273" s="135"/>
      <c r="J273" s="193">
        <v>31310</v>
      </c>
      <c r="K273" s="147" t="s">
        <v>1006</v>
      </c>
      <c r="L273" s="135" t="s">
        <v>7</v>
      </c>
      <c r="M273" s="134" t="str">
        <f t="shared" si="58"/>
        <v>4,L5-14M</v>
      </c>
      <c r="N273" s="147" t="str">
        <f>Aaron!$G$2</f>
        <v>Exeter</v>
      </c>
      <c r="O273" s="169" t="s">
        <v>1265</v>
      </c>
      <c r="P273" s="206" t="str">
        <f t="shared" si="59"/>
        <v>Desmond, Ian (4,L5-14M)</v>
      </c>
      <c r="Q273" s="166">
        <f t="shared" si="49"/>
        <v>2800000</v>
      </c>
      <c r="R273" s="166">
        <f t="shared" si="53"/>
        <v>2800000</v>
      </c>
      <c r="S273" s="261" t="str">
        <f t="shared" si="51"/>
        <v/>
      </c>
      <c r="T273" s="261" t="str">
        <f t="shared" si="52"/>
        <v/>
      </c>
      <c r="U273" s="147" t="s">
        <v>316</v>
      </c>
      <c r="V273" s="167">
        <v>2800000</v>
      </c>
      <c r="W273" s="134" t="s">
        <v>605</v>
      </c>
      <c r="X273" s="212">
        <v>2800000</v>
      </c>
      <c r="Y273" s="134" t="s">
        <v>334</v>
      </c>
      <c r="Z273" s="212"/>
      <c r="AA273" s="134"/>
      <c r="AB273" s="271"/>
      <c r="AC273" s="134"/>
      <c r="AD273" s="134"/>
      <c r="AE273" s="134"/>
    </row>
    <row r="274" spans="1:34" ht="14.25" customHeight="1" x14ac:dyDescent="0.2">
      <c r="A274" s="357" t="s">
        <v>4200</v>
      </c>
      <c r="B274" s="431" t="str">
        <f t="shared" si="54"/>
        <v>Detwiler</v>
      </c>
      <c r="C274" s="432" t="str">
        <f t="shared" si="55"/>
        <v>Ross</v>
      </c>
      <c r="D274" s="357" t="str">
        <f t="shared" si="56"/>
        <v>R. Detwiler</v>
      </c>
      <c r="E274" s="426" t="str">
        <f t="shared" si="57"/>
        <v>Ross Detwiler</v>
      </c>
      <c r="F274" s="358"/>
      <c r="G274" s="358"/>
      <c r="H274" s="358"/>
      <c r="I274" s="358"/>
      <c r="J274" s="433"/>
      <c r="K274" s="355"/>
      <c r="L274" s="358" t="s">
        <v>135</v>
      </c>
      <c r="M274" s="357" t="str">
        <f t="shared" si="58"/>
        <v>1,F1-$200k</v>
      </c>
      <c r="N274" s="355" t="s">
        <v>566</v>
      </c>
      <c r="O274" s="434" t="s">
        <v>4077</v>
      </c>
      <c r="P274" s="206" t="str">
        <f t="shared" si="59"/>
        <v>Detwiler, Ross (1,F1-$200k)</v>
      </c>
      <c r="Q274" s="166">
        <f t="shared" si="49"/>
        <v>200000</v>
      </c>
      <c r="R274" s="166"/>
      <c r="S274" s="261"/>
      <c r="T274" s="261"/>
      <c r="U274" s="147" t="s">
        <v>1673</v>
      </c>
      <c r="V274" s="167">
        <v>200000</v>
      </c>
      <c r="W274" s="134" t="s">
        <v>334</v>
      </c>
      <c r="X274" s="212"/>
      <c r="Y274" s="134"/>
      <c r="Z274" s="212"/>
      <c r="AA274" s="134"/>
      <c r="AB274" s="271"/>
      <c r="AC274" s="134"/>
      <c r="AD274" s="134"/>
      <c r="AE274" s="134"/>
    </row>
    <row r="275" spans="1:34" ht="14.25" customHeight="1" x14ac:dyDescent="0.2">
      <c r="A275" s="134" t="s">
        <v>3648</v>
      </c>
      <c r="B275" s="214" t="str">
        <f t="shared" si="54"/>
        <v>Devenski</v>
      </c>
      <c r="C275" s="219" t="str">
        <f t="shared" si="55"/>
        <v>Chris</v>
      </c>
      <c r="D275" s="134" t="str">
        <f t="shared" si="56"/>
        <v>C. Devenski</v>
      </c>
      <c r="E275" s="206" t="str">
        <f t="shared" si="57"/>
        <v>Chris Devenski</v>
      </c>
      <c r="F275" s="206" t="s">
        <v>1002</v>
      </c>
      <c r="G275" s="134">
        <f>G273+1</f>
        <v>1</v>
      </c>
      <c r="H275" s="134">
        <v>1</v>
      </c>
      <c r="I275" s="134">
        <v>12</v>
      </c>
      <c r="J275" s="535">
        <v>33190</v>
      </c>
      <c r="K275" s="134" t="s">
        <v>999</v>
      </c>
      <c r="L275" s="135" t="s">
        <v>135</v>
      </c>
      <c r="M275" s="134" t="str">
        <f t="shared" si="58"/>
        <v>Y1</v>
      </c>
      <c r="N275" s="134" t="s">
        <v>566</v>
      </c>
      <c r="O275" s="135" t="s">
        <v>3485</v>
      </c>
      <c r="P275" s="206" t="str">
        <f t="shared" si="59"/>
        <v>Devenski, Chris (Y1)</v>
      </c>
      <c r="Q275" s="166">
        <f t="shared" si="49"/>
        <v>200000</v>
      </c>
      <c r="R275" s="166">
        <f t="shared" ref="R275:R306" si="60">IF(ISBLANK($X275),"",$X275)</f>
        <v>300000</v>
      </c>
      <c r="S275" s="261">
        <f t="shared" ref="S275:S306" si="61">IF(ISBLANK($Z275),"",$Z275)</f>
        <v>400000</v>
      </c>
      <c r="T275" s="261" t="str">
        <f t="shared" ref="T275:T306" si="62">IF(ISBLANK($AB275),"",$AB275)</f>
        <v/>
      </c>
      <c r="U275" s="134" t="s">
        <v>520</v>
      </c>
      <c r="V275" s="167">
        <v>200000</v>
      </c>
      <c r="W275" s="134" t="s">
        <v>521</v>
      </c>
      <c r="X275" s="212">
        <v>300000</v>
      </c>
      <c r="Y275" s="134" t="s">
        <v>375</v>
      </c>
      <c r="Z275" s="212">
        <v>400000</v>
      </c>
      <c r="AA275" s="134" t="s">
        <v>645</v>
      </c>
      <c r="AB275" s="134"/>
      <c r="AC275" s="134"/>
      <c r="AD275" s="134"/>
      <c r="AE275" s="134"/>
    </row>
    <row r="276" spans="1:34" ht="14.25" customHeight="1" x14ac:dyDescent="0.2">
      <c r="A276" s="584" t="s">
        <v>1594</v>
      </c>
      <c r="B276" s="214" t="str">
        <f t="shared" si="54"/>
        <v>Devers</v>
      </c>
      <c r="C276" s="219" t="str">
        <f t="shared" si="55"/>
        <v>Rafael</v>
      </c>
      <c r="D276" s="134" t="str">
        <f t="shared" si="56"/>
        <v>R. Devers</v>
      </c>
      <c r="E276" s="206" t="str">
        <f t="shared" si="57"/>
        <v>Rafael Devers</v>
      </c>
      <c r="F276" s="135" t="s">
        <v>412</v>
      </c>
      <c r="G276" s="135"/>
      <c r="H276" s="135"/>
      <c r="I276" s="135"/>
      <c r="J276" s="336">
        <v>35362</v>
      </c>
      <c r="K276" s="134" t="s">
        <v>1005</v>
      </c>
      <c r="L276" s="135" t="s">
        <v>519</v>
      </c>
      <c r="M276" s="134" t="str">
        <f t="shared" si="58"/>
        <v>min</v>
      </c>
      <c r="N276" s="147" t="str">
        <f>Cobb!$A$2</f>
        <v>Greenville</v>
      </c>
      <c r="O276" s="135" t="s">
        <v>1461</v>
      </c>
      <c r="P276" s="206" t="str">
        <f t="shared" si="59"/>
        <v>Devers, Rafael (min)</v>
      </c>
      <c r="Q276" s="166" t="str">
        <f t="shared" si="49"/>
        <v/>
      </c>
      <c r="R276" s="166" t="str">
        <f t="shared" si="60"/>
        <v/>
      </c>
      <c r="S276" s="261" t="str">
        <f t="shared" si="61"/>
        <v/>
      </c>
      <c r="T276" s="261" t="str">
        <f t="shared" si="62"/>
        <v/>
      </c>
      <c r="U276" s="148" t="s">
        <v>658</v>
      </c>
      <c r="V276" s="230"/>
      <c r="W276" s="584"/>
      <c r="X276" s="364"/>
      <c r="Y276" s="584"/>
      <c r="Z276" s="243"/>
      <c r="AA276" s="134"/>
      <c r="AB276" s="271"/>
      <c r="AC276" s="134"/>
      <c r="AD276" s="134"/>
      <c r="AE276" s="134"/>
    </row>
    <row r="277" spans="1:34" ht="14.25" customHeight="1" x14ac:dyDescent="0.2">
      <c r="A277" s="134" t="s">
        <v>3645</v>
      </c>
      <c r="B277" s="214" t="str">
        <f t="shared" si="54"/>
        <v>Diaz</v>
      </c>
      <c r="C277" s="219" t="str">
        <f t="shared" si="55"/>
        <v>Aledmys</v>
      </c>
      <c r="D277" s="134" t="str">
        <f t="shared" si="56"/>
        <v>A. Diaz</v>
      </c>
      <c r="E277" s="206" t="str">
        <f t="shared" si="57"/>
        <v>Aledmys Diaz</v>
      </c>
      <c r="F277" s="206" t="s">
        <v>1002</v>
      </c>
      <c r="G277" s="134">
        <f>G276+1</f>
        <v>1</v>
      </c>
      <c r="H277" s="134">
        <v>1</v>
      </c>
      <c r="I277" s="134">
        <v>5</v>
      </c>
      <c r="J277" s="535">
        <v>33086</v>
      </c>
      <c r="K277" s="134" t="s">
        <v>1006</v>
      </c>
      <c r="L277" s="135" t="s">
        <v>7</v>
      </c>
      <c r="M277" s="134" t="str">
        <f t="shared" si="58"/>
        <v>Y1</v>
      </c>
      <c r="N277" s="134" t="s">
        <v>657</v>
      </c>
      <c r="O277" s="135" t="s">
        <v>3485</v>
      </c>
      <c r="P277" s="206" t="str">
        <f t="shared" si="59"/>
        <v>Diaz, Aledmys (Y1)</v>
      </c>
      <c r="Q277" s="166">
        <f t="shared" si="49"/>
        <v>200000</v>
      </c>
      <c r="R277" s="166">
        <f t="shared" si="60"/>
        <v>300000</v>
      </c>
      <c r="S277" s="261">
        <f t="shared" si="61"/>
        <v>400000</v>
      </c>
      <c r="T277" s="261" t="str">
        <f t="shared" si="62"/>
        <v/>
      </c>
      <c r="U277" s="134" t="s">
        <v>520</v>
      </c>
      <c r="V277" s="167">
        <v>200000</v>
      </c>
      <c r="W277" s="134" t="s">
        <v>521</v>
      </c>
      <c r="X277" s="212">
        <v>300000</v>
      </c>
      <c r="Y277" s="134" t="s">
        <v>375</v>
      </c>
      <c r="Z277" s="212">
        <v>400000</v>
      </c>
      <c r="AA277" s="134" t="s">
        <v>645</v>
      </c>
      <c r="AB277" s="134"/>
      <c r="AC277" s="134"/>
      <c r="AD277" s="134"/>
      <c r="AE277" s="134"/>
    </row>
    <row r="278" spans="1:34" ht="14.25" customHeight="1" x14ac:dyDescent="0.2">
      <c r="A278" s="214" t="s">
        <v>1169</v>
      </c>
      <c r="B278" s="214" t="str">
        <f t="shared" si="54"/>
        <v>Diaz</v>
      </c>
      <c r="C278" s="219" t="str">
        <f t="shared" si="55"/>
        <v>Edwin</v>
      </c>
      <c r="D278" s="134" t="str">
        <f t="shared" si="56"/>
        <v>E. Diaz</v>
      </c>
      <c r="E278" s="206" t="str">
        <f t="shared" si="57"/>
        <v>Edwin Diaz</v>
      </c>
      <c r="F278" s="213" t="s">
        <v>1002</v>
      </c>
      <c r="G278" s="213"/>
      <c r="H278" s="213"/>
      <c r="I278" s="213"/>
      <c r="J278" s="223">
        <v>34415</v>
      </c>
      <c r="K278" s="224" t="s">
        <v>135</v>
      </c>
      <c r="L278" s="135" t="s">
        <v>135</v>
      </c>
      <c r="M278" s="134" t="str">
        <f t="shared" si="58"/>
        <v>Y1</v>
      </c>
      <c r="N278" s="147" t="s">
        <v>1124</v>
      </c>
      <c r="O278" s="213" t="s">
        <v>3431</v>
      </c>
      <c r="P278" s="206" t="str">
        <f t="shared" si="59"/>
        <v>Diaz, Edwin (Y1)</v>
      </c>
      <c r="Q278" s="166">
        <f t="shared" si="49"/>
        <v>200000</v>
      </c>
      <c r="R278" s="166">
        <f t="shared" si="60"/>
        <v>300000</v>
      </c>
      <c r="S278" s="261">
        <f t="shared" si="61"/>
        <v>400000</v>
      </c>
      <c r="T278" s="261" t="str">
        <f t="shared" si="62"/>
        <v/>
      </c>
      <c r="U278" s="259" t="s">
        <v>520</v>
      </c>
      <c r="V278" s="207">
        <v>200000</v>
      </c>
      <c r="W278" s="206" t="s">
        <v>521</v>
      </c>
      <c r="X278" s="207">
        <v>300000</v>
      </c>
      <c r="Y278" s="134" t="s">
        <v>375</v>
      </c>
      <c r="Z278" s="212">
        <v>400000</v>
      </c>
      <c r="AA278" s="134" t="s">
        <v>645</v>
      </c>
      <c r="AB278" s="271"/>
      <c r="AC278" s="134"/>
      <c r="AD278" s="134"/>
      <c r="AE278" s="134"/>
    </row>
    <row r="279" spans="1:34" ht="14.25" customHeight="1" x14ac:dyDescent="0.2">
      <c r="A279" s="584" t="s">
        <v>1898</v>
      </c>
      <c r="B279" s="214" t="str">
        <f t="shared" si="54"/>
        <v>Diaz</v>
      </c>
      <c r="C279" s="219" t="str">
        <f t="shared" si="55"/>
        <v>Elias</v>
      </c>
      <c r="D279" s="134" t="str">
        <f t="shared" si="56"/>
        <v>E. Diaz</v>
      </c>
      <c r="E279" s="206" t="str">
        <f t="shared" si="57"/>
        <v>Elias Diaz</v>
      </c>
      <c r="F279" s="246"/>
      <c r="G279" s="584">
        <v>102</v>
      </c>
      <c r="H279" s="584">
        <v>4</v>
      </c>
      <c r="I279" s="584">
        <v>9</v>
      </c>
      <c r="J279" s="336">
        <v>33194</v>
      </c>
      <c r="K279" s="195" t="s">
        <v>1003</v>
      </c>
      <c r="L279" s="135" t="s">
        <v>7</v>
      </c>
      <c r="M279" s="134" t="str">
        <f t="shared" si="58"/>
        <v>MM</v>
      </c>
      <c r="N279" s="147" t="str">
        <f>Cobb!$S$2</f>
        <v>Waikiki</v>
      </c>
      <c r="O279" s="169" t="s">
        <v>1968</v>
      </c>
      <c r="P279" s="206" t="str">
        <f t="shared" si="59"/>
        <v>Diaz, Elias (MM)</v>
      </c>
      <c r="Q279" s="166">
        <f t="shared" si="49"/>
        <v>100000</v>
      </c>
      <c r="R279" s="166" t="str">
        <f t="shared" si="60"/>
        <v/>
      </c>
      <c r="S279" s="261" t="str">
        <f t="shared" si="61"/>
        <v/>
      </c>
      <c r="T279" s="261" t="str">
        <f t="shared" si="62"/>
        <v/>
      </c>
      <c r="U279" s="147" t="s">
        <v>517</v>
      </c>
      <c r="V279" s="167">
        <v>100000</v>
      </c>
      <c r="W279" s="134"/>
      <c r="X279" s="212"/>
      <c r="Y279" s="134"/>
      <c r="Z279" s="212"/>
      <c r="AA279" s="134"/>
      <c r="AB279" s="271"/>
      <c r="AC279" s="134"/>
      <c r="AD279" s="134"/>
      <c r="AE279" s="134"/>
      <c r="AH279" s="187"/>
    </row>
    <row r="280" spans="1:34" ht="14.25" customHeight="1" x14ac:dyDescent="0.2">
      <c r="A280" s="134" t="s">
        <v>1989</v>
      </c>
      <c r="B280" s="214" t="str">
        <f t="shared" si="54"/>
        <v>Diaz</v>
      </c>
      <c r="C280" s="219" t="str">
        <f t="shared" si="55"/>
        <v>Isan</v>
      </c>
      <c r="D280" s="134" t="str">
        <f t="shared" si="56"/>
        <v>I. Diaz</v>
      </c>
      <c r="E280" s="206" t="str">
        <f t="shared" si="57"/>
        <v>Isan Diaz</v>
      </c>
      <c r="F280" s="246"/>
      <c r="G280" s="584">
        <v>158</v>
      </c>
      <c r="H280" s="584">
        <v>6</v>
      </c>
      <c r="I280" s="584">
        <v>20</v>
      </c>
      <c r="J280" s="336">
        <v>35212</v>
      </c>
      <c r="K280" s="195"/>
      <c r="L280" s="135" t="s">
        <v>519</v>
      </c>
      <c r="M280" s="134" t="str">
        <f t="shared" si="58"/>
        <v>min</v>
      </c>
      <c r="N280" s="147" t="str">
        <f>Aaron!$S$2</f>
        <v>San Jose</v>
      </c>
      <c r="O280" s="169" t="s">
        <v>1968</v>
      </c>
      <c r="P280" s="206" t="str">
        <f t="shared" si="59"/>
        <v>Diaz, Isan (min)</v>
      </c>
      <c r="Q280" s="166" t="str">
        <f t="shared" si="49"/>
        <v/>
      </c>
      <c r="R280" s="166" t="str">
        <f t="shared" si="60"/>
        <v/>
      </c>
      <c r="S280" s="261" t="str">
        <f t="shared" si="61"/>
        <v/>
      </c>
      <c r="T280" s="261" t="str">
        <f t="shared" si="62"/>
        <v/>
      </c>
      <c r="U280" s="147" t="s">
        <v>658</v>
      </c>
      <c r="V280" s="167"/>
      <c r="W280" s="134"/>
      <c r="X280" s="212"/>
      <c r="Y280" s="134"/>
      <c r="Z280" s="212"/>
      <c r="AA280" s="134"/>
      <c r="AB280" s="271"/>
      <c r="AC280" s="134"/>
      <c r="AD280" s="134"/>
      <c r="AE280" s="134"/>
    </row>
    <row r="281" spans="1:34" ht="14.25" customHeight="1" x14ac:dyDescent="0.2">
      <c r="A281" s="584" t="s">
        <v>1442</v>
      </c>
      <c r="B281" s="214" t="str">
        <f t="shared" si="54"/>
        <v>Diaz</v>
      </c>
      <c r="C281" s="219" t="str">
        <f t="shared" si="55"/>
        <v>Jumbo</v>
      </c>
      <c r="D281" s="134" t="str">
        <f t="shared" si="56"/>
        <v>J. Diaz</v>
      </c>
      <c r="E281" s="206" t="str">
        <f t="shared" si="57"/>
        <v>Jumbo Diaz</v>
      </c>
      <c r="F281" s="135" t="s">
        <v>1002</v>
      </c>
      <c r="G281" s="135"/>
      <c r="H281" s="135"/>
      <c r="I281" s="135"/>
      <c r="J281" s="336">
        <v>30739</v>
      </c>
      <c r="K281" s="134" t="s">
        <v>999</v>
      </c>
      <c r="L281" s="135" t="s">
        <v>135</v>
      </c>
      <c r="M281" s="134" t="str">
        <f t="shared" si="58"/>
        <v>Y3</v>
      </c>
      <c r="N281" s="251" t="str">
        <f>Mays!$S$2</f>
        <v>Thunder Bay</v>
      </c>
      <c r="O281" s="135" t="s">
        <v>1461</v>
      </c>
      <c r="P281" s="206" t="str">
        <f t="shared" si="59"/>
        <v>Diaz, Jumbo (Y3)</v>
      </c>
      <c r="Q281" s="166">
        <f t="shared" si="49"/>
        <v>400000</v>
      </c>
      <c r="R281" s="166" t="str">
        <f t="shared" si="60"/>
        <v/>
      </c>
      <c r="S281" s="261" t="str">
        <f t="shared" si="61"/>
        <v/>
      </c>
      <c r="T281" s="261" t="str">
        <f t="shared" si="62"/>
        <v/>
      </c>
      <c r="U281" s="259" t="s">
        <v>375</v>
      </c>
      <c r="V281" s="207">
        <v>400000</v>
      </c>
      <c r="W281" s="134" t="s">
        <v>645</v>
      </c>
      <c r="X281" s="364"/>
      <c r="Y281" s="134" t="s">
        <v>973</v>
      </c>
      <c r="Z281" s="243"/>
      <c r="AA281" s="134" t="s">
        <v>974</v>
      </c>
      <c r="AB281" s="271"/>
      <c r="AC281" s="134"/>
      <c r="AD281" s="134"/>
      <c r="AE281" s="134"/>
    </row>
    <row r="282" spans="1:34" ht="14.25" customHeight="1" x14ac:dyDescent="0.2">
      <c r="A282" s="134" t="s">
        <v>3537</v>
      </c>
      <c r="B282" s="214" t="str">
        <f t="shared" si="54"/>
        <v>Diaz</v>
      </c>
      <c r="C282" s="219" t="str">
        <f t="shared" si="55"/>
        <v>Yandy</v>
      </c>
      <c r="D282" s="134" t="str">
        <f t="shared" si="56"/>
        <v>Y. Diaz</v>
      </c>
      <c r="E282" s="206" t="str">
        <f t="shared" si="57"/>
        <v>Yandy Diaz</v>
      </c>
      <c r="F282" s="206" t="s">
        <v>1002</v>
      </c>
      <c r="G282" s="134">
        <f>G281+1</f>
        <v>1</v>
      </c>
      <c r="H282" s="134">
        <v>5</v>
      </c>
      <c r="I282" s="134">
        <v>2</v>
      </c>
      <c r="J282" s="535">
        <v>33458</v>
      </c>
      <c r="K282" s="134" t="s">
        <v>1128</v>
      </c>
      <c r="L282" s="135" t="s">
        <v>519</v>
      </c>
      <c r="M282" s="134" t="str">
        <f t="shared" si="58"/>
        <v>min</v>
      </c>
      <c r="N282" s="134" t="s">
        <v>1290</v>
      </c>
      <c r="O282" s="135" t="s">
        <v>3485</v>
      </c>
      <c r="P282" s="206" t="str">
        <f t="shared" si="59"/>
        <v>Diaz, Yandy (min)</v>
      </c>
      <c r="Q282" s="166" t="str">
        <f t="shared" si="49"/>
        <v/>
      </c>
      <c r="R282" s="166" t="str">
        <f t="shared" si="60"/>
        <v/>
      </c>
      <c r="S282" s="261" t="str">
        <f t="shared" si="61"/>
        <v/>
      </c>
      <c r="T282" s="261" t="str">
        <f t="shared" si="62"/>
        <v/>
      </c>
      <c r="U282" s="134" t="s">
        <v>658</v>
      </c>
      <c r="V282" s="134"/>
      <c r="W282" s="134"/>
      <c r="X282" s="134"/>
      <c r="Y282" s="134"/>
      <c r="Z282" s="134"/>
      <c r="AA282" s="134"/>
      <c r="AB282" s="134"/>
      <c r="AC282" s="134"/>
      <c r="AD282" s="134"/>
      <c r="AE282" s="134"/>
    </row>
    <row r="283" spans="1:34" ht="14.25" customHeight="1" x14ac:dyDescent="0.2">
      <c r="A283" s="134" t="s">
        <v>1990</v>
      </c>
      <c r="B283" s="214" t="str">
        <f t="shared" si="54"/>
        <v>Diaz</v>
      </c>
      <c r="C283" s="219" t="str">
        <f t="shared" si="55"/>
        <v>Yusnial</v>
      </c>
      <c r="D283" s="134" t="str">
        <f t="shared" si="56"/>
        <v>Y. Diaz</v>
      </c>
      <c r="E283" s="206" t="str">
        <f t="shared" si="57"/>
        <v>Yusnial Diaz</v>
      </c>
      <c r="F283" s="246"/>
      <c r="G283" s="584">
        <v>23</v>
      </c>
      <c r="H283" s="584">
        <v>1</v>
      </c>
      <c r="I283" s="584">
        <v>23</v>
      </c>
      <c r="J283" s="336" t="s">
        <v>1888</v>
      </c>
      <c r="K283" s="195"/>
      <c r="L283" s="135" t="s">
        <v>519</v>
      </c>
      <c r="M283" s="134" t="str">
        <f t="shared" si="58"/>
        <v>min</v>
      </c>
      <c r="N283" s="147" t="str">
        <f>Ruth!$A$2</f>
        <v>Plum Island</v>
      </c>
      <c r="O283" s="169" t="s">
        <v>1968</v>
      </c>
      <c r="P283" s="206" t="str">
        <f t="shared" si="59"/>
        <v>Diaz, Yusnial (min)</v>
      </c>
      <c r="Q283" s="166" t="str">
        <f t="shared" si="49"/>
        <v/>
      </c>
      <c r="R283" s="166" t="str">
        <f t="shared" si="60"/>
        <v/>
      </c>
      <c r="S283" s="261" t="str">
        <f t="shared" si="61"/>
        <v/>
      </c>
      <c r="T283" s="261" t="str">
        <f t="shared" si="62"/>
        <v/>
      </c>
      <c r="U283" s="147" t="s">
        <v>658</v>
      </c>
      <c r="V283" s="167"/>
      <c r="W283" s="134"/>
      <c r="X283" s="212"/>
      <c r="Y283" s="134"/>
      <c r="Z283" s="212"/>
      <c r="AA283" s="134"/>
      <c r="AB283" s="271"/>
      <c r="AC283" s="134"/>
      <c r="AD283" s="167"/>
      <c r="AE283" s="584"/>
    </row>
    <row r="284" spans="1:34" ht="14.25" customHeight="1" x14ac:dyDescent="0.2">
      <c r="A284" s="584" t="s">
        <v>1899</v>
      </c>
      <c r="B284" s="214" t="str">
        <f t="shared" si="54"/>
        <v>Dickerson</v>
      </c>
      <c r="C284" s="219" t="str">
        <f t="shared" si="55"/>
        <v>Alex*</v>
      </c>
      <c r="D284" s="134" t="str">
        <f t="shared" si="56"/>
        <v>A. Dickerson</v>
      </c>
      <c r="E284" s="206" t="str">
        <f t="shared" si="57"/>
        <v>Alex* Dickerson</v>
      </c>
      <c r="F284" s="246"/>
      <c r="G284" s="584">
        <v>216</v>
      </c>
      <c r="H284" s="584">
        <v>11</v>
      </c>
      <c r="I284" s="584">
        <v>20</v>
      </c>
      <c r="J284" s="336">
        <v>33019</v>
      </c>
      <c r="K284" s="195" t="s">
        <v>1008</v>
      </c>
      <c r="L284" s="135" t="s">
        <v>7</v>
      </c>
      <c r="M284" s="134" t="str">
        <f t="shared" si="58"/>
        <v>Y1</v>
      </c>
      <c r="N284" s="147" t="str">
        <f>Aaron!$S$2</f>
        <v>San Jose</v>
      </c>
      <c r="O284" s="169" t="s">
        <v>1968</v>
      </c>
      <c r="P284" s="206" t="str">
        <f t="shared" si="59"/>
        <v>Dickerson, Alex* (Y1)</v>
      </c>
      <c r="Q284" s="166">
        <f t="shared" si="49"/>
        <v>200000</v>
      </c>
      <c r="R284" s="166">
        <f t="shared" si="60"/>
        <v>300000</v>
      </c>
      <c r="S284" s="261">
        <f t="shared" si="61"/>
        <v>400000</v>
      </c>
      <c r="T284" s="261" t="str">
        <f t="shared" si="62"/>
        <v/>
      </c>
      <c r="U284" s="147" t="s">
        <v>520</v>
      </c>
      <c r="V284" s="207">
        <v>200000</v>
      </c>
      <c r="W284" s="206" t="s">
        <v>521</v>
      </c>
      <c r="X284" s="207">
        <v>300000</v>
      </c>
      <c r="Y284" s="134" t="s">
        <v>375</v>
      </c>
      <c r="Z284" s="212">
        <v>400000</v>
      </c>
      <c r="AA284" s="134" t="s">
        <v>645</v>
      </c>
      <c r="AB284" s="271"/>
      <c r="AC284" s="134"/>
      <c r="AD284" s="134"/>
      <c r="AE284" s="134"/>
    </row>
    <row r="285" spans="1:34" ht="14.25" customHeight="1" x14ac:dyDescent="0.2">
      <c r="A285" s="220" t="s">
        <v>1236</v>
      </c>
      <c r="B285" s="214" t="str">
        <f t="shared" si="54"/>
        <v>Dickerson</v>
      </c>
      <c r="C285" s="219" t="str">
        <f t="shared" si="55"/>
        <v>Corey</v>
      </c>
      <c r="D285" s="134" t="str">
        <f t="shared" si="56"/>
        <v>C. Dickerson</v>
      </c>
      <c r="E285" s="206" t="str">
        <f t="shared" si="57"/>
        <v>Corey Dickerson</v>
      </c>
      <c r="F285" s="226" t="s">
        <v>412</v>
      </c>
      <c r="G285" s="226"/>
      <c r="H285" s="226"/>
      <c r="I285" s="226"/>
      <c r="J285" s="227">
        <v>32650</v>
      </c>
      <c r="K285" s="220" t="s">
        <v>1138</v>
      </c>
      <c r="L285" s="135" t="s">
        <v>7</v>
      </c>
      <c r="M285" s="134" t="str">
        <f t="shared" si="58"/>
        <v>ARB-Y4</v>
      </c>
      <c r="N285" s="147" t="s">
        <v>437</v>
      </c>
      <c r="O285" s="213" t="s">
        <v>3999</v>
      </c>
      <c r="P285" s="206" t="str">
        <f t="shared" si="59"/>
        <v>Dickerson, Corey (ARB-Y4)</v>
      </c>
      <c r="Q285" s="166">
        <f t="shared" si="49"/>
        <v>600000</v>
      </c>
      <c r="R285" s="166" t="str">
        <f t="shared" si="60"/>
        <v/>
      </c>
      <c r="S285" s="261" t="str">
        <f t="shared" si="61"/>
        <v/>
      </c>
      <c r="T285" s="261" t="str">
        <f t="shared" si="62"/>
        <v/>
      </c>
      <c r="U285" s="259" t="s">
        <v>645</v>
      </c>
      <c r="V285" s="207">
        <v>600000</v>
      </c>
      <c r="W285" s="134" t="s">
        <v>973</v>
      </c>
      <c r="X285" s="207"/>
      <c r="Y285" s="134" t="s">
        <v>974</v>
      </c>
      <c r="Z285" s="212"/>
      <c r="AA285" s="134" t="s">
        <v>975</v>
      </c>
      <c r="AB285" s="271"/>
      <c r="AC285" s="134" t="s">
        <v>334</v>
      </c>
      <c r="AD285" s="134"/>
      <c r="AE285" s="134"/>
    </row>
    <row r="286" spans="1:34" ht="14.25" customHeight="1" x14ac:dyDescent="0.25">
      <c r="A286" s="147" t="s">
        <v>133</v>
      </c>
      <c r="B286" s="214" t="str">
        <f t="shared" si="54"/>
        <v>Dickey</v>
      </c>
      <c r="C286" s="219" t="str">
        <f t="shared" si="55"/>
        <v>R.A.</v>
      </c>
      <c r="D286" s="134" t="str">
        <f t="shared" si="56"/>
        <v>R. Dickey</v>
      </c>
      <c r="E286" s="206" t="str">
        <f t="shared" si="57"/>
        <v>R.A. Dickey</v>
      </c>
      <c r="F286" s="382" t="s">
        <v>1002</v>
      </c>
      <c r="G286" s="135"/>
      <c r="H286" s="135"/>
      <c r="I286" s="135"/>
      <c r="J286" s="383">
        <v>27331</v>
      </c>
      <c r="K286" s="384" t="s">
        <v>747</v>
      </c>
      <c r="L286" s="135" t="s">
        <v>135</v>
      </c>
      <c r="M286" s="134" t="str">
        <f t="shared" si="58"/>
        <v>1,F2-$8M</v>
      </c>
      <c r="N286" s="388" t="s">
        <v>1672</v>
      </c>
      <c r="O286" s="421" t="s">
        <v>2994</v>
      </c>
      <c r="P286" s="206" t="str">
        <f t="shared" si="59"/>
        <v>Dickey, R.A. (1,F2-$8M)</v>
      </c>
      <c r="Q286" s="166">
        <f t="shared" ref="Q286:Q349" si="63">IF(ISBLANK($V286),"",$V286)</f>
        <v>4000000</v>
      </c>
      <c r="R286" s="166">
        <f t="shared" si="60"/>
        <v>4000000</v>
      </c>
      <c r="S286" s="261" t="str">
        <f t="shared" si="61"/>
        <v/>
      </c>
      <c r="T286" s="261" t="str">
        <f t="shared" si="62"/>
        <v/>
      </c>
      <c r="U286" s="389" t="s">
        <v>3094</v>
      </c>
      <c r="V286" s="387">
        <v>4000000</v>
      </c>
      <c r="W286" s="389" t="s">
        <v>3232</v>
      </c>
      <c r="X286" s="387">
        <v>4000000</v>
      </c>
      <c r="Y286" s="389" t="s">
        <v>334</v>
      </c>
      <c r="Z286" s="212"/>
      <c r="AA286" s="134"/>
      <c r="AB286" s="271"/>
      <c r="AC286" s="134"/>
      <c r="AD286" s="134"/>
      <c r="AE286" s="134"/>
    </row>
    <row r="287" spans="1:34" ht="14.25" customHeight="1" x14ac:dyDescent="0.2">
      <c r="A287" s="146" t="s">
        <v>913</v>
      </c>
      <c r="B287" s="214" t="str">
        <f t="shared" si="54"/>
        <v>Diekman</v>
      </c>
      <c r="C287" s="219" t="str">
        <f t="shared" si="55"/>
        <v>Jake</v>
      </c>
      <c r="D287" s="134" t="str">
        <f t="shared" si="56"/>
        <v>J. Diekman</v>
      </c>
      <c r="E287" s="206" t="str">
        <f t="shared" si="57"/>
        <v>Jake Diekman</v>
      </c>
      <c r="F287" s="135" t="s">
        <v>412</v>
      </c>
      <c r="G287" s="135"/>
      <c r="H287" s="135"/>
      <c r="I287" s="135"/>
      <c r="J287" s="193">
        <v>31798</v>
      </c>
      <c r="K287" s="147" t="s">
        <v>999</v>
      </c>
      <c r="L287" s="135" t="s">
        <v>135</v>
      </c>
      <c r="M287" s="134" t="str">
        <f t="shared" si="58"/>
        <v>ARB-Y5</v>
      </c>
      <c r="N287" s="147" t="s">
        <v>64</v>
      </c>
      <c r="O287" s="135" t="s">
        <v>2939</v>
      </c>
      <c r="P287" s="206" t="str">
        <f t="shared" si="59"/>
        <v>Diekman, Jake (ARB-Y5)</v>
      </c>
      <c r="Q287" s="166">
        <f t="shared" si="63"/>
        <v>1080000</v>
      </c>
      <c r="R287" s="166" t="str">
        <f t="shared" si="60"/>
        <v/>
      </c>
      <c r="S287" s="261" t="str">
        <f t="shared" si="61"/>
        <v/>
      </c>
      <c r="T287" s="261" t="str">
        <f t="shared" si="62"/>
        <v/>
      </c>
      <c r="U287" s="147" t="s">
        <v>973</v>
      </c>
      <c r="V287" s="167">
        <v>1080000</v>
      </c>
      <c r="W287" s="134" t="s">
        <v>974</v>
      </c>
      <c r="X287" s="212"/>
      <c r="Y287" s="134" t="s">
        <v>975</v>
      </c>
      <c r="Z287" s="206"/>
      <c r="AA287" s="134" t="s">
        <v>334</v>
      </c>
      <c r="AB287" s="271"/>
      <c r="AC287" s="134"/>
      <c r="AD287" s="584"/>
      <c r="AE287" s="134"/>
    </row>
    <row r="288" spans="1:34" ht="14.25" customHeight="1" x14ac:dyDescent="0.2">
      <c r="A288" s="215" t="s">
        <v>1213</v>
      </c>
      <c r="B288" s="214" t="str">
        <f t="shared" si="54"/>
        <v>Dietrich</v>
      </c>
      <c r="C288" s="219" t="str">
        <f t="shared" si="55"/>
        <v>Derek</v>
      </c>
      <c r="D288" s="134" t="str">
        <f t="shared" si="56"/>
        <v>D. Dietrich</v>
      </c>
      <c r="E288" s="206" t="str">
        <f t="shared" si="57"/>
        <v>Derek Dietrich</v>
      </c>
      <c r="F288" s="218" t="s">
        <v>412</v>
      </c>
      <c r="G288" s="218"/>
      <c r="H288" s="218"/>
      <c r="I288" s="218"/>
      <c r="J288" s="225">
        <v>32707</v>
      </c>
      <c r="K288" s="221" t="s">
        <v>7</v>
      </c>
      <c r="L288" s="135" t="s">
        <v>7</v>
      </c>
      <c r="M288" s="134" t="str">
        <f t="shared" si="58"/>
        <v>ARB-Y4</v>
      </c>
      <c r="N288" s="147" t="str">
        <f>Cobb!$Y$2</f>
        <v>Gateway</v>
      </c>
      <c r="O288" s="213" t="s">
        <v>1129</v>
      </c>
      <c r="P288" s="206" t="str">
        <f t="shared" si="59"/>
        <v>Dietrich, Derek (ARB-Y4)</v>
      </c>
      <c r="Q288" s="166">
        <f t="shared" si="63"/>
        <v>840000</v>
      </c>
      <c r="R288" s="166" t="str">
        <f t="shared" si="60"/>
        <v/>
      </c>
      <c r="S288" s="261" t="str">
        <f t="shared" si="61"/>
        <v/>
      </c>
      <c r="T288" s="261" t="str">
        <f t="shared" si="62"/>
        <v/>
      </c>
      <c r="U288" s="259" t="s">
        <v>645</v>
      </c>
      <c r="V288" s="207">
        <v>840000</v>
      </c>
      <c r="W288" s="134" t="s">
        <v>973</v>
      </c>
      <c r="X288" s="207"/>
      <c r="Y288" s="134" t="s">
        <v>974</v>
      </c>
      <c r="Z288" s="212"/>
      <c r="AA288" s="134" t="s">
        <v>975</v>
      </c>
      <c r="AB288" s="271"/>
      <c r="AC288" s="134" t="s">
        <v>334</v>
      </c>
      <c r="AD288" s="134"/>
      <c r="AE288" s="134"/>
      <c r="AF288" s="232"/>
    </row>
    <row r="289" spans="1:32" ht="14.25" customHeight="1" x14ac:dyDescent="0.2">
      <c r="A289" s="584" t="s">
        <v>1513</v>
      </c>
      <c r="B289" s="214" t="str">
        <f t="shared" si="54"/>
        <v>Difo</v>
      </c>
      <c r="C289" s="219" t="str">
        <f t="shared" si="55"/>
        <v>Wilmer</v>
      </c>
      <c r="D289" s="134" t="str">
        <f t="shared" si="56"/>
        <v>W. Difo</v>
      </c>
      <c r="E289" s="206" t="str">
        <f t="shared" si="57"/>
        <v>Wilmer Difo</v>
      </c>
      <c r="F289" s="135" t="s">
        <v>1009</v>
      </c>
      <c r="G289" s="135"/>
      <c r="H289" s="135"/>
      <c r="I289" s="135"/>
      <c r="J289" s="336">
        <v>33696</v>
      </c>
      <c r="K289" s="134" t="s">
        <v>1006</v>
      </c>
      <c r="L289" s="135" t="s">
        <v>7</v>
      </c>
      <c r="M289" s="134" t="str">
        <f t="shared" si="58"/>
        <v>MM</v>
      </c>
      <c r="N289" s="147" t="str">
        <f>Aaron!$AE$2</f>
        <v>Pismo Beach</v>
      </c>
      <c r="O289" s="135" t="s">
        <v>2140</v>
      </c>
      <c r="P289" s="206" t="str">
        <f t="shared" si="59"/>
        <v>Difo, Wilmer (MM)</v>
      </c>
      <c r="Q289" s="166">
        <f t="shared" si="63"/>
        <v>100000</v>
      </c>
      <c r="R289" s="166" t="str">
        <f t="shared" si="60"/>
        <v/>
      </c>
      <c r="S289" s="261" t="str">
        <f t="shared" si="61"/>
        <v/>
      </c>
      <c r="T289" s="261" t="str">
        <f t="shared" si="62"/>
        <v/>
      </c>
      <c r="U289" s="148" t="s">
        <v>517</v>
      </c>
      <c r="V289" s="167">
        <v>100000</v>
      </c>
      <c r="W289" s="584"/>
      <c r="X289" s="364"/>
      <c r="Y289" s="584"/>
      <c r="Z289" s="243"/>
      <c r="AA289" s="134"/>
      <c r="AB289" s="271"/>
      <c r="AC289" s="134"/>
      <c r="AD289" s="134"/>
      <c r="AE289" s="134"/>
    </row>
    <row r="290" spans="1:32" ht="14.25" customHeight="1" x14ac:dyDescent="0.2">
      <c r="A290" s="134" t="s">
        <v>3579</v>
      </c>
      <c r="B290" s="214" t="str">
        <f t="shared" si="54"/>
        <v>Diplan</v>
      </c>
      <c r="C290" s="219" t="str">
        <f t="shared" si="55"/>
        <v>Marco</v>
      </c>
      <c r="D290" s="134" t="str">
        <f t="shared" si="56"/>
        <v>M. Diplan</v>
      </c>
      <c r="E290" s="206" t="str">
        <f t="shared" si="57"/>
        <v>Marco Diplan</v>
      </c>
      <c r="F290" s="206" t="s">
        <v>1002</v>
      </c>
      <c r="G290" s="134">
        <f>G289+1</f>
        <v>1</v>
      </c>
      <c r="H290" s="134">
        <v>9</v>
      </c>
      <c r="I290" s="134">
        <v>9</v>
      </c>
      <c r="J290" s="535">
        <v>35326</v>
      </c>
      <c r="K290" s="134" t="s">
        <v>747</v>
      </c>
      <c r="L290" s="135" t="s">
        <v>519</v>
      </c>
      <c r="M290" s="134" t="str">
        <f t="shared" si="58"/>
        <v>min</v>
      </c>
      <c r="N290" s="134" t="s">
        <v>456</v>
      </c>
      <c r="O290" s="135" t="s">
        <v>3485</v>
      </c>
      <c r="P290" s="206" t="str">
        <f t="shared" si="59"/>
        <v>Diplan, Marco (min)</v>
      </c>
      <c r="Q290" s="166" t="str">
        <f t="shared" si="63"/>
        <v/>
      </c>
      <c r="R290" s="166" t="str">
        <f t="shared" si="60"/>
        <v/>
      </c>
      <c r="S290" s="261" t="str">
        <f t="shared" si="61"/>
        <v/>
      </c>
      <c r="T290" s="261" t="str">
        <f t="shared" si="62"/>
        <v/>
      </c>
      <c r="U290" s="134" t="s">
        <v>658</v>
      </c>
      <c r="V290" s="134"/>
      <c r="W290" s="134"/>
      <c r="X290" s="134"/>
      <c r="Y290" s="134"/>
      <c r="Z290" s="134"/>
      <c r="AA290" s="134"/>
      <c r="AB290" s="134"/>
      <c r="AC290" s="134"/>
      <c r="AD290" s="134"/>
      <c r="AE290" s="134"/>
    </row>
    <row r="291" spans="1:32" ht="14.25" customHeight="1" x14ac:dyDescent="0.2">
      <c r="A291" s="134" t="s">
        <v>676</v>
      </c>
      <c r="B291" s="214" t="str">
        <f t="shared" si="54"/>
        <v>Donaldson</v>
      </c>
      <c r="C291" s="219" t="str">
        <f t="shared" si="55"/>
        <v>Josh</v>
      </c>
      <c r="D291" s="134" t="str">
        <f t="shared" si="56"/>
        <v>J. Donaldson</v>
      </c>
      <c r="E291" s="206" t="str">
        <f t="shared" si="57"/>
        <v>Josh Donaldson</v>
      </c>
      <c r="F291" s="135" t="s">
        <v>1002</v>
      </c>
      <c r="G291" s="135"/>
      <c r="H291" s="135"/>
      <c r="I291" s="135"/>
      <c r="J291" s="193">
        <v>31389</v>
      </c>
      <c r="K291" s="147" t="s">
        <v>1005</v>
      </c>
      <c r="L291" s="135" t="s">
        <v>7</v>
      </c>
      <c r="M291" s="134" t="str">
        <f t="shared" si="58"/>
        <v>ARB-Y5</v>
      </c>
      <c r="N291" s="147" t="s">
        <v>1124</v>
      </c>
      <c r="O291" s="169" t="s">
        <v>2932</v>
      </c>
      <c r="P291" s="206" t="str">
        <f t="shared" si="59"/>
        <v>Donaldson, Josh (ARB-Y5)</v>
      </c>
      <c r="Q291" s="166">
        <f t="shared" si="63"/>
        <v>1350000</v>
      </c>
      <c r="R291" s="166" t="str">
        <f t="shared" si="60"/>
        <v/>
      </c>
      <c r="S291" s="261" t="str">
        <f t="shared" si="61"/>
        <v/>
      </c>
      <c r="T291" s="261" t="str">
        <f t="shared" si="62"/>
        <v/>
      </c>
      <c r="U291" s="147" t="s">
        <v>973</v>
      </c>
      <c r="V291" s="167">
        <v>1350000</v>
      </c>
      <c r="W291" s="134" t="s">
        <v>974</v>
      </c>
      <c r="X291" s="212"/>
      <c r="Y291" s="134" t="s">
        <v>975</v>
      </c>
      <c r="Z291" s="212"/>
      <c r="AA291" s="134" t="s">
        <v>334</v>
      </c>
      <c r="AB291" s="271"/>
      <c r="AC291" s="134"/>
      <c r="AD291" s="584"/>
      <c r="AE291" s="134"/>
      <c r="AF291" s="187"/>
    </row>
    <row r="292" spans="1:32" ht="14.25" customHeight="1" x14ac:dyDescent="0.25">
      <c r="A292" s="422" t="s">
        <v>893</v>
      </c>
      <c r="B292" s="214" t="str">
        <f t="shared" si="54"/>
        <v>Doolittle</v>
      </c>
      <c r="C292" s="219" t="str">
        <f t="shared" si="55"/>
        <v>Sean</v>
      </c>
      <c r="D292" s="134" t="str">
        <f t="shared" si="56"/>
        <v>S. Doolittle</v>
      </c>
      <c r="E292" s="206" t="str">
        <f t="shared" si="57"/>
        <v>Sean Doolittle</v>
      </c>
      <c r="F292" s="382" t="s">
        <v>412</v>
      </c>
      <c r="G292" s="135"/>
      <c r="H292" s="135"/>
      <c r="I292" s="135"/>
      <c r="J292" s="383">
        <v>31681</v>
      </c>
      <c r="K292" s="384" t="s">
        <v>999</v>
      </c>
      <c r="L292" s="135" t="s">
        <v>135</v>
      </c>
      <c r="M292" s="134" t="str">
        <f t="shared" si="58"/>
        <v>1,F2-$1.638M</v>
      </c>
      <c r="N292" s="388" t="s">
        <v>2979</v>
      </c>
      <c r="O292" s="421" t="s">
        <v>2994</v>
      </c>
      <c r="P292" s="206" t="str">
        <f t="shared" si="59"/>
        <v>Doolittle, Sean (1,F2-$1.638M)</v>
      </c>
      <c r="Q292" s="166">
        <f t="shared" si="63"/>
        <v>819079</v>
      </c>
      <c r="R292" s="166">
        <f t="shared" si="60"/>
        <v>819079</v>
      </c>
      <c r="S292" s="261" t="str">
        <f t="shared" si="61"/>
        <v/>
      </c>
      <c r="T292" s="261" t="str">
        <f t="shared" si="62"/>
        <v/>
      </c>
      <c r="U292" s="389" t="s">
        <v>3038</v>
      </c>
      <c r="V292" s="387">
        <v>819079</v>
      </c>
      <c r="W292" s="389" t="s">
        <v>3140</v>
      </c>
      <c r="X292" s="387">
        <v>819079</v>
      </c>
      <c r="Y292" s="389" t="s">
        <v>334</v>
      </c>
      <c r="Z292" s="212"/>
      <c r="AA292" s="134"/>
      <c r="AB292" s="271"/>
      <c r="AC292" s="134"/>
      <c r="AD292" s="134"/>
      <c r="AE292" s="134"/>
    </row>
    <row r="293" spans="1:32" s="232" customFormat="1" ht="14.25" customHeight="1" x14ac:dyDescent="0.2">
      <c r="A293" s="134" t="s">
        <v>765</v>
      </c>
      <c r="B293" s="214" t="str">
        <f t="shared" si="54"/>
        <v>Dozier</v>
      </c>
      <c r="C293" s="219" t="str">
        <f t="shared" si="55"/>
        <v>Brian</v>
      </c>
      <c r="D293" s="134" t="str">
        <f t="shared" si="56"/>
        <v>B. Dozier</v>
      </c>
      <c r="E293" s="206" t="str">
        <f t="shared" si="57"/>
        <v>Brian Dozier</v>
      </c>
      <c r="F293" s="135" t="s">
        <v>1002</v>
      </c>
      <c r="G293" s="135"/>
      <c r="H293" s="135"/>
      <c r="I293" s="135"/>
      <c r="J293" s="193">
        <v>31912</v>
      </c>
      <c r="K293" s="147" t="s">
        <v>1000</v>
      </c>
      <c r="L293" s="135" t="s">
        <v>7</v>
      </c>
      <c r="M293" s="134" t="str">
        <f t="shared" si="58"/>
        <v>2,L5-14M</v>
      </c>
      <c r="N293" s="147" t="str">
        <f>Ruth!$Y$2</f>
        <v>Rock Island</v>
      </c>
      <c r="O293" s="169" t="s">
        <v>830</v>
      </c>
      <c r="P293" s="206" t="str">
        <f t="shared" si="59"/>
        <v>Dozier, Brian (2,L5-14M)</v>
      </c>
      <c r="Q293" s="166">
        <f t="shared" si="63"/>
        <v>2800000</v>
      </c>
      <c r="R293" s="166">
        <f t="shared" si="60"/>
        <v>2800000</v>
      </c>
      <c r="S293" s="261">
        <f t="shared" si="61"/>
        <v>2800000</v>
      </c>
      <c r="T293" s="261">
        <f t="shared" si="62"/>
        <v>2800000</v>
      </c>
      <c r="U293" s="147" t="s">
        <v>647</v>
      </c>
      <c r="V293" s="167">
        <v>2800000</v>
      </c>
      <c r="W293" s="147" t="s">
        <v>317</v>
      </c>
      <c r="X293" s="212">
        <v>2800000</v>
      </c>
      <c r="Y293" s="147" t="s">
        <v>316</v>
      </c>
      <c r="Z293" s="212">
        <v>2800000</v>
      </c>
      <c r="AA293" s="147" t="s">
        <v>605</v>
      </c>
      <c r="AB293" s="365">
        <v>2800000</v>
      </c>
      <c r="AC293" s="134" t="s">
        <v>334</v>
      </c>
      <c r="AD293" s="134"/>
      <c r="AE293" s="134"/>
      <c r="AF293" s="168"/>
    </row>
    <row r="294" spans="1:32" s="232" customFormat="1" ht="14.25" customHeight="1" x14ac:dyDescent="0.2">
      <c r="A294" s="134" t="s">
        <v>3604</v>
      </c>
      <c r="B294" s="214" t="str">
        <f t="shared" si="54"/>
        <v>Dozier</v>
      </c>
      <c r="C294" s="219" t="str">
        <f t="shared" si="55"/>
        <v>Hunter</v>
      </c>
      <c r="D294" s="134" t="str">
        <f t="shared" si="56"/>
        <v>H. Dozier</v>
      </c>
      <c r="E294" s="206" t="str">
        <f t="shared" si="57"/>
        <v>Hunter Dozier</v>
      </c>
      <c r="F294" s="206" t="s">
        <v>1002</v>
      </c>
      <c r="G294" s="134">
        <f>G293+1</f>
        <v>1</v>
      </c>
      <c r="H294" s="134">
        <v>3</v>
      </c>
      <c r="I294" s="134">
        <v>14</v>
      </c>
      <c r="J294" s="535">
        <v>33472</v>
      </c>
      <c r="K294" s="134" t="s">
        <v>1005</v>
      </c>
      <c r="L294" s="135" t="s">
        <v>7</v>
      </c>
      <c r="M294" s="134" t="str">
        <f t="shared" si="58"/>
        <v>MM</v>
      </c>
      <c r="N294" s="134" t="s">
        <v>530</v>
      </c>
      <c r="O294" s="135" t="s">
        <v>3485</v>
      </c>
      <c r="P294" s="206" t="str">
        <f t="shared" si="59"/>
        <v>Dozier, Hunter (MM)</v>
      </c>
      <c r="Q294" s="166">
        <f t="shared" si="63"/>
        <v>100000</v>
      </c>
      <c r="R294" s="166" t="str">
        <f t="shared" si="60"/>
        <v/>
      </c>
      <c r="S294" s="261" t="str">
        <f t="shared" si="61"/>
        <v/>
      </c>
      <c r="T294" s="261" t="str">
        <f t="shared" si="62"/>
        <v/>
      </c>
      <c r="U294" s="134" t="s">
        <v>517</v>
      </c>
      <c r="V294" s="167">
        <v>100000</v>
      </c>
      <c r="W294" s="134"/>
      <c r="X294" s="134"/>
      <c r="Y294" s="134"/>
      <c r="Z294" s="134"/>
      <c r="AA294" s="134"/>
      <c r="AB294" s="134"/>
      <c r="AC294" s="134"/>
      <c r="AD294" s="134"/>
      <c r="AE294" s="134"/>
      <c r="AF294" s="168"/>
    </row>
    <row r="295" spans="1:32" s="232" customFormat="1" ht="14.25" customHeight="1" x14ac:dyDescent="0.25">
      <c r="A295" s="148" t="s">
        <v>205</v>
      </c>
      <c r="B295" s="214" t="str">
        <f t="shared" si="54"/>
        <v>Drew</v>
      </c>
      <c r="C295" s="219" t="str">
        <f t="shared" si="55"/>
        <v>Stephen</v>
      </c>
      <c r="D295" s="134" t="str">
        <f t="shared" si="56"/>
        <v>S. Drew</v>
      </c>
      <c r="E295" s="206" t="str">
        <f t="shared" si="57"/>
        <v>Stephen Drew</v>
      </c>
      <c r="F295" s="382" t="s">
        <v>412</v>
      </c>
      <c r="G295" s="135"/>
      <c r="H295" s="135"/>
      <c r="I295" s="135"/>
      <c r="J295" s="383">
        <v>30391</v>
      </c>
      <c r="K295" s="384" t="s">
        <v>1006</v>
      </c>
      <c r="L295" s="135" t="s">
        <v>7</v>
      </c>
      <c r="M295" s="134" t="str">
        <f t="shared" si="58"/>
        <v>1,F2-$1.42M</v>
      </c>
      <c r="N295" s="388" t="s">
        <v>1672</v>
      </c>
      <c r="O295" s="421" t="s">
        <v>2994</v>
      </c>
      <c r="P295" s="206" t="str">
        <f t="shared" si="59"/>
        <v>Drew, Stephen (1,F2-$1.42M)</v>
      </c>
      <c r="Q295" s="166">
        <f t="shared" si="63"/>
        <v>710000</v>
      </c>
      <c r="R295" s="166">
        <f t="shared" si="60"/>
        <v>710000</v>
      </c>
      <c r="S295" s="261" t="str">
        <f t="shared" si="61"/>
        <v/>
      </c>
      <c r="T295" s="261" t="str">
        <f t="shared" si="62"/>
        <v/>
      </c>
      <c r="U295" s="389" t="s">
        <v>3032</v>
      </c>
      <c r="V295" s="387">
        <v>710000</v>
      </c>
      <c r="W295" s="389" t="s">
        <v>3134</v>
      </c>
      <c r="X295" s="387">
        <v>710000</v>
      </c>
      <c r="Y295" s="389" t="s">
        <v>334</v>
      </c>
      <c r="Z295" s="212"/>
      <c r="AA295" s="134"/>
      <c r="AB295" s="271"/>
      <c r="AC295" s="134"/>
      <c r="AD295" s="134"/>
      <c r="AE295" s="134"/>
      <c r="AF295" s="168"/>
    </row>
    <row r="296" spans="1:32" s="232" customFormat="1" ht="14.25" customHeight="1" x14ac:dyDescent="0.2">
      <c r="A296" s="584" t="s">
        <v>1543</v>
      </c>
      <c r="B296" s="214" t="str">
        <f t="shared" si="54"/>
        <v>Drury</v>
      </c>
      <c r="C296" s="219" t="str">
        <f t="shared" si="55"/>
        <v>Brandon</v>
      </c>
      <c r="D296" s="134" t="str">
        <f t="shared" si="56"/>
        <v>B. Drury</v>
      </c>
      <c r="E296" s="206" t="str">
        <f t="shared" si="57"/>
        <v>Brandon Drury</v>
      </c>
      <c r="F296" s="135" t="s">
        <v>1002</v>
      </c>
      <c r="G296" s="135"/>
      <c r="H296" s="135"/>
      <c r="I296" s="135"/>
      <c r="J296" s="336">
        <v>33837</v>
      </c>
      <c r="K296" s="134" t="s">
        <v>1005</v>
      </c>
      <c r="L296" s="135" t="s">
        <v>7</v>
      </c>
      <c r="M296" s="134" t="str">
        <f t="shared" si="58"/>
        <v>Y1</v>
      </c>
      <c r="N296" s="147" t="str">
        <f>Cobb!$G$2</f>
        <v>Alaska</v>
      </c>
      <c r="O296" s="135" t="s">
        <v>1461</v>
      </c>
      <c r="P296" s="206" t="str">
        <f t="shared" si="59"/>
        <v>Drury, Brandon (Y1)</v>
      </c>
      <c r="Q296" s="166">
        <f t="shared" si="63"/>
        <v>200000</v>
      </c>
      <c r="R296" s="166">
        <f t="shared" si="60"/>
        <v>300000</v>
      </c>
      <c r="S296" s="261">
        <f t="shared" si="61"/>
        <v>400000</v>
      </c>
      <c r="T296" s="261" t="str">
        <f t="shared" si="62"/>
        <v/>
      </c>
      <c r="U296" s="148" t="s">
        <v>520</v>
      </c>
      <c r="V296" s="167">
        <v>200000</v>
      </c>
      <c r="W296" s="134" t="s">
        <v>521</v>
      </c>
      <c r="X296" s="212">
        <v>300000</v>
      </c>
      <c r="Y296" s="134" t="s">
        <v>375</v>
      </c>
      <c r="Z296" s="212">
        <v>400000</v>
      </c>
      <c r="AA296" s="134" t="s">
        <v>645</v>
      </c>
      <c r="AB296" s="271"/>
      <c r="AC296" s="134"/>
      <c r="AD296" s="134"/>
      <c r="AE296" s="134"/>
      <c r="AF296" s="168"/>
    </row>
    <row r="297" spans="1:32" s="232" customFormat="1" ht="14.25" customHeight="1" x14ac:dyDescent="0.2">
      <c r="A297" s="134" t="s">
        <v>3549</v>
      </c>
      <c r="B297" s="214" t="str">
        <f t="shared" si="54"/>
        <v>Dubon</v>
      </c>
      <c r="C297" s="219" t="str">
        <f t="shared" si="55"/>
        <v>Mauricio</v>
      </c>
      <c r="D297" s="134" t="str">
        <f t="shared" si="56"/>
        <v>M. Dubon</v>
      </c>
      <c r="E297" s="206" t="str">
        <f t="shared" si="57"/>
        <v>Mauricio Dubon</v>
      </c>
      <c r="F297" s="206" t="s">
        <v>1002</v>
      </c>
      <c r="G297" s="134">
        <f>G296+1</f>
        <v>1</v>
      </c>
      <c r="H297" s="134">
        <v>6</v>
      </c>
      <c r="I297" s="134">
        <v>6</v>
      </c>
      <c r="J297" s="535">
        <v>34534</v>
      </c>
      <c r="K297" s="134" t="s">
        <v>1006</v>
      </c>
      <c r="L297" s="135" t="s">
        <v>519</v>
      </c>
      <c r="M297" s="134" t="str">
        <f t="shared" si="58"/>
        <v>min</v>
      </c>
      <c r="N297" s="134" t="s">
        <v>437</v>
      </c>
      <c r="O297" s="135" t="s">
        <v>3485</v>
      </c>
      <c r="P297" s="206" t="str">
        <f t="shared" si="59"/>
        <v>Dubon, Mauricio (min)</v>
      </c>
      <c r="Q297" s="166" t="str">
        <f t="shared" si="63"/>
        <v/>
      </c>
      <c r="R297" s="166" t="str">
        <f t="shared" si="60"/>
        <v/>
      </c>
      <c r="S297" s="261" t="str">
        <f t="shared" si="61"/>
        <v/>
      </c>
      <c r="T297" s="261" t="str">
        <f t="shared" si="62"/>
        <v/>
      </c>
      <c r="U297" s="134" t="s">
        <v>658</v>
      </c>
      <c r="V297" s="134"/>
      <c r="W297" s="134"/>
      <c r="X297" s="134"/>
      <c r="Y297" s="134"/>
      <c r="Z297" s="134"/>
      <c r="AA297" s="134"/>
      <c r="AB297" s="134"/>
      <c r="AC297" s="134"/>
      <c r="AD297" s="134"/>
      <c r="AE297" s="134"/>
      <c r="AF297" s="168"/>
    </row>
    <row r="298" spans="1:32" s="232" customFormat="1" ht="14.25" customHeight="1" x14ac:dyDescent="0.2">
      <c r="A298" s="134" t="s">
        <v>100</v>
      </c>
      <c r="B298" s="214" t="str">
        <f t="shared" si="54"/>
        <v>Duda</v>
      </c>
      <c r="C298" s="219" t="str">
        <f t="shared" si="55"/>
        <v>Lucas</v>
      </c>
      <c r="D298" s="134" t="str">
        <f t="shared" si="56"/>
        <v>L. Duda</v>
      </c>
      <c r="E298" s="206" t="str">
        <f t="shared" si="57"/>
        <v>Lucas Duda</v>
      </c>
      <c r="F298" s="135" t="s">
        <v>412</v>
      </c>
      <c r="G298" s="135"/>
      <c r="H298" s="135"/>
      <c r="I298" s="135"/>
      <c r="J298" s="193">
        <v>31446</v>
      </c>
      <c r="K298" s="147" t="s">
        <v>1001</v>
      </c>
      <c r="L298" s="135" t="s">
        <v>7</v>
      </c>
      <c r="M298" s="134" t="str">
        <f t="shared" si="58"/>
        <v>3,L5-14M</v>
      </c>
      <c r="N298" s="147" t="str">
        <f>Cobb!$G$2</f>
        <v>Alaska</v>
      </c>
      <c r="O298" s="169" t="s">
        <v>315</v>
      </c>
      <c r="P298" s="206" t="str">
        <f t="shared" si="59"/>
        <v>Duda, Lucas (3,L5-14M)</v>
      </c>
      <c r="Q298" s="166">
        <f t="shared" si="63"/>
        <v>2800000</v>
      </c>
      <c r="R298" s="166">
        <f t="shared" si="60"/>
        <v>2800000</v>
      </c>
      <c r="S298" s="261">
        <f t="shared" si="61"/>
        <v>2800000</v>
      </c>
      <c r="T298" s="261" t="str">
        <f t="shared" si="62"/>
        <v/>
      </c>
      <c r="U298" s="147" t="s">
        <v>317</v>
      </c>
      <c r="V298" s="167">
        <v>2800000</v>
      </c>
      <c r="W298" s="134" t="s">
        <v>316</v>
      </c>
      <c r="X298" s="212">
        <v>2800000</v>
      </c>
      <c r="Y298" s="134" t="s">
        <v>605</v>
      </c>
      <c r="Z298" s="212">
        <v>2800000</v>
      </c>
      <c r="AA298" s="147" t="s">
        <v>334</v>
      </c>
      <c r="AB298" s="271"/>
      <c r="AC298" s="134"/>
      <c r="AD298" s="134"/>
      <c r="AE298" s="134"/>
      <c r="AF298" s="168"/>
    </row>
    <row r="299" spans="1:32" s="232" customFormat="1" ht="14.25" customHeight="1" x14ac:dyDescent="0.2">
      <c r="A299" s="584" t="s">
        <v>1928</v>
      </c>
      <c r="B299" s="214" t="str">
        <f t="shared" si="54"/>
        <v>Duffey</v>
      </c>
      <c r="C299" s="219" t="str">
        <f t="shared" si="55"/>
        <v>Tyler</v>
      </c>
      <c r="D299" s="134" t="str">
        <f t="shared" si="56"/>
        <v>T. Duffey</v>
      </c>
      <c r="E299" s="206" t="str">
        <f t="shared" si="57"/>
        <v>Tyler Duffey</v>
      </c>
      <c r="F299" s="246" t="s">
        <v>1002</v>
      </c>
      <c r="G299" s="584">
        <v>33</v>
      </c>
      <c r="H299" s="584">
        <v>2</v>
      </c>
      <c r="I299" s="584">
        <v>9</v>
      </c>
      <c r="J299" s="336">
        <v>33234</v>
      </c>
      <c r="K299" s="195" t="s">
        <v>747</v>
      </c>
      <c r="L299" s="135" t="s">
        <v>135</v>
      </c>
      <c r="M299" s="134" t="str">
        <f t="shared" si="58"/>
        <v>Y2</v>
      </c>
      <c r="N299" s="251" t="str">
        <f>Mays!$S$2</f>
        <v>Thunder Bay</v>
      </c>
      <c r="O299" s="169" t="s">
        <v>1968</v>
      </c>
      <c r="P299" s="206" t="str">
        <f t="shared" si="59"/>
        <v>Duffey, Tyler (Y2)</v>
      </c>
      <c r="Q299" s="166">
        <f t="shared" si="63"/>
        <v>300000</v>
      </c>
      <c r="R299" s="166">
        <f t="shared" si="60"/>
        <v>400000</v>
      </c>
      <c r="S299" s="261" t="str">
        <f t="shared" si="61"/>
        <v/>
      </c>
      <c r="T299" s="261" t="str">
        <f t="shared" si="62"/>
        <v/>
      </c>
      <c r="U299" s="147" t="s">
        <v>521</v>
      </c>
      <c r="V299" s="167">
        <v>300000</v>
      </c>
      <c r="W299" s="134" t="s">
        <v>375</v>
      </c>
      <c r="X299" s="212">
        <v>400000</v>
      </c>
      <c r="Y299" s="134" t="s">
        <v>645</v>
      </c>
      <c r="Z299" s="212"/>
      <c r="AA299" s="134" t="s">
        <v>973</v>
      </c>
      <c r="AB299" s="271"/>
      <c r="AC299" s="134"/>
      <c r="AD299" s="134"/>
      <c r="AE299" s="134"/>
      <c r="AF299" s="168"/>
    </row>
    <row r="300" spans="1:32" s="232" customFormat="1" ht="14.25" customHeight="1" x14ac:dyDescent="0.2">
      <c r="A300" s="134" t="s">
        <v>290</v>
      </c>
      <c r="B300" s="214" t="str">
        <f t="shared" si="54"/>
        <v>Duffy</v>
      </c>
      <c r="C300" s="219" t="str">
        <f t="shared" si="55"/>
        <v>Danny</v>
      </c>
      <c r="D300" s="134" t="str">
        <f t="shared" si="56"/>
        <v>D. Duffy</v>
      </c>
      <c r="E300" s="206" t="str">
        <f t="shared" si="57"/>
        <v>Danny Duffy</v>
      </c>
      <c r="F300" s="135" t="s">
        <v>412</v>
      </c>
      <c r="G300" s="135"/>
      <c r="H300" s="135"/>
      <c r="I300" s="135"/>
      <c r="J300" s="193">
        <v>32498</v>
      </c>
      <c r="K300" s="147" t="s">
        <v>747</v>
      </c>
      <c r="L300" s="135" t="s">
        <v>135</v>
      </c>
      <c r="M300" s="134" t="str">
        <f t="shared" si="58"/>
        <v>1,L5-14M</v>
      </c>
      <c r="N300" s="147" t="s">
        <v>627</v>
      </c>
      <c r="O300" s="169" t="s">
        <v>3446</v>
      </c>
      <c r="P300" s="206" t="str">
        <f t="shared" si="59"/>
        <v>Duffy, Danny (1,L5-14M)</v>
      </c>
      <c r="Q300" s="166">
        <f t="shared" si="63"/>
        <v>2800000</v>
      </c>
      <c r="R300" s="166">
        <f t="shared" si="60"/>
        <v>2800000</v>
      </c>
      <c r="S300" s="261">
        <f t="shared" si="61"/>
        <v>2800000</v>
      </c>
      <c r="T300" s="261">
        <f t="shared" si="62"/>
        <v>2800000</v>
      </c>
      <c r="U300" s="147" t="s">
        <v>1622</v>
      </c>
      <c r="V300" s="167">
        <v>2800000</v>
      </c>
      <c r="W300" s="134" t="s">
        <v>647</v>
      </c>
      <c r="X300" s="212">
        <v>2800000</v>
      </c>
      <c r="Y300" s="134" t="s">
        <v>317</v>
      </c>
      <c r="Z300" s="212">
        <v>2800000</v>
      </c>
      <c r="AA300" s="134" t="s">
        <v>316</v>
      </c>
      <c r="AB300" s="271">
        <v>2800000</v>
      </c>
      <c r="AC300" s="134" t="s">
        <v>605</v>
      </c>
      <c r="AD300" s="134">
        <v>2800000</v>
      </c>
      <c r="AE300" s="134"/>
      <c r="AF300" s="168"/>
    </row>
    <row r="301" spans="1:32" s="232" customFormat="1" ht="14.25" customHeight="1" x14ac:dyDescent="0.2">
      <c r="A301" s="584" t="s">
        <v>1605</v>
      </c>
      <c r="B301" s="214" t="str">
        <f t="shared" si="54"/>
        <v>Duffy</v>
      </c>
      <c r="C301" s="219" t="str">
        <f t="shared" si="55"/>
        <v>Matt Michael</v>
      </c>
      <c r="D301" s="134" t="str">
        <f t="shared" si="56"/>
        <v>M. Duffy</v>
      </c>
      <c r="E301" s="206" t="str">
        <f t="shared" si="57"/>
        <v>Matt Michael Duffy</v>
      </c>
      <c r="F301" s="135" t="s">
        <v>1002</v>
      </c>
      <c r="G301" s="135"/>
      <c r="H301" s="135"/>
      <c r="I301" s="135"/>
      <c r="J301" s="336">
        <v>33253</v>
      </c>
      <c r="K301" s="134" t="s">
        <v>1006</v>
      </c>
      <c r="L301" s="135" t="s">
        <v>7</v>
      </c>
      <c r="M301" s="134" t="str">
        <f t="shared" si="58"/>
        <v>Y2</v>
      </c>
      <c r="N301" s="147" t="str">
        <f>Cobb!$S$2</f>
        <v>Waikiki</v>
      </c>
      <c r="O301" s="135" t="s">
        <v>1461</v>
      </c>
      <c r="P301" s="206" t="str">
        <f t="shared" si="59"/>
        <v>Duffy, Matt Michael (Y2)</v>
      </c>
      <c r="Q301" s="166">
        <f t="shared" si="63"/>
        <v>300000</v>
      </c>
      <c r="R301" s="166">
        <f t="shared" si="60"/>
        <v>400000</v>
      </c>
      <c r="S301" s="261" t="str">
        <f t="shared" si="61"/>
        <v/>
      </c>
      <c r="T301" s="261" t="str">
        <f t="shared" si="62"/>
        <v/>
      </c>
      <c r="U301" s="147" t="s">
        <v>521</v>
      </c>
      <c r="V301" s="230">
        <v>300000</v>
      </c>
      <c r="W301" s="134" t="s">
        <v>375</v>
      </c>
      <c r="X301" s="364">
        <v>400000</v>
      </c>
      <c r="Y301" s="134" t="s">
        <v>645</v>
      </c>
      <c r="Z301" s="243"/>
      <c r="AA301" s="134" t="s">
        <v>973</v>
      </c>
      <c r="AB301" s="271"/>
      <c r="AC301" s="134"/>
      <c r="AD301" s="134"/>
      <c r="AE301" s="134"/>
      <c r="AF301" s="168"/>
    </row>
    <row r="302" spans="1:32" s="232" customFormat="1" ht="14.25" customHeight="1" x14ac:dyDescent="0.2">
      <c r="A302" s="253" t="s">
        <v>1531</v>
      </c>
      <c r="B302" s="214" t="str">
        <f t="shared" si="54"/>
        <v>Duke</v>
      </c>
      <c r="C302" s="219" t="str">
        <f t="shared" si="55"/>
        <v>Zach</v>
      </c>
      <c r="D302" s="134" t="str">
        <f t="shared" si="56"/>
        <v>Z. Duke</v>
      </c>
      <c r="E302" s="206" t="str">
        <f t="shared" si="57"/>
        <v>Zach Duke</v>
      </c>
      <c r="F302" s="257" t="s">
        <v>412</v>
      </c>
      <c r="G302" s="257"/>
      <c r="H302" s="257"/>
      <c r="I302" s="257"/>
      <c r="J302" s="381"/>
      <c r="K302" s="253"/>
      <c r="L302" s="135" t="s">
        <v>135</v>
      </c>
      <c r="M302" s="134" t="str">
        <f t="shared" si="58"/>
        <v>3,F3-3.937M</v>
      </c>
      <c r="N302" s="254" t="s">
        <v>566</v>
      </c>
      <c r="O302" s="257" t="s">
        <v>3468</v>
      </c>
      <c r="P302" s="206" t="str">
        <f t="shared" si="59"/>
        <v>Duke, Zach (3,F3-3.937M)</v>
      </c>
      <c r="Q302" s="166">
        <f t="shared" si="63"/>
        <v>1312500</v>
      </c>
      <c r="R302" s="166" t="str">
        <f t="shared" si="60"/>
        <v/>
      </c>
      <c r="S302" s="261" t="str">
        <f t="shared" si="61"/>
        <v/>
      </c>
      <c r="T302" s="261" t="str">
        <f t="shared" si="62"/>
        <v/>
      </c>
      <c r="U302" s="147" t="s">
        <v>1340</v>
      </c>
      <c r="V302" s="211">
        <v>1312500</v>
      </c>
      <c r="W302" s="147" t="s">
        <v>334</v>
      </c>
      <c r="X302" s="211"/>
      <c r="Y302" s="147"/>
      <c r="Z302" s="211"/>
      <c r="AA302" s="134"/>
      <c r="AB302" s="271"/>
      <c r="AC302" s="134"/>
      <c r="AD302" s="134"/>
      <c r="AE302" s="134"/>
      <c r="AF302" s="168"/>
    </row>
    <row r="303" spans="1:32" s="232" customFormat="1" ht="14.25" customHeight="1" x14ac:dyDescent="0.2">
      <c r="A303" s="584" t="s">
        <v>1900</v>
      </c>
      <c r="B303" s="214" t="str">
        <f t="shared" si="54"/>
        <v>Dull</v>
      </c>
      <c r="C303" s="219" t="str">
        <f t="shared" si="55"/>
        <v>Ryan</v>
      </c>
      <c r="D303" s="134" t="str">
        <f t="shared" si="56"/>
        <v>R. Dull</v>
      </c>
      <c r="E303" s="206" t="str">
        <f t="shared" si="57"/>
        <v>Ryan Dull</v>
      </c>
      <c r="F303" s="246"/>
      <c r="G303" s="584">
        <v>161</v>
      </c>
      <c r="H303" s="584">
        <v>6</v>
      </c>
      <c r="I303" s="584">
        <v>23</v>
      </c>
      <c r="J303" s="336">
        <v>32783</v>
      </c>
      <c r="K303" s="195" t="s">
        <v>999</v>
      </c>
      <c r="L303" s="135" t="s">
        <v>135</v>
      </c>
      <c r="M303" s="134" t="str">
        <f t="shared" si="58"/>
        <v>Y1</v>
      </c>
      <c r="N303" s="147" t="str">
        <f>Ruth!$A$2</f>
        <v>Plum Island</v>
      </c>
      <c r="O303" s="169" t="s">
        <v>1968</v>
      </c>
      <c r="P303" s="206" t="str">
        <f t="shared" si="59"/>
        <v>Dull, Ryan (Y1)</v>
      </c>
      <c r="Q303" s="166">
        <f t="shared" si="63"/>
        <v>200000</v>
      </c>
      <c r="R303" s="166">
        <f t="shared" si="60"/>
        <v>300000</v>
      </c>
      <c r="S303" s="261">
        <f t="shared" si="61"/>
        <v>400000</v>
      </c>
      <c r="T303" s="261" t="str">
        <f t="shared" si="62"/>
        <v/>
      </c>
      <c r="U303" s="147" t="s">
        <v>520</v>
      </c>
      <c r="V303" s="207">
        <v>200000</v>
      </c>
      <c r="W303" s="206" t="s">
        <v>521</v>
      </c>
      <c r="X303" s="207">
        <v>300000</v>
      </c>
      <c r="Y303" s="134" t="s">
        <v>375</v>
      </c>
      <c r="Z303" s="212">
        <v>400000</v>
      </c>
      <c r="AA303" s="134" t="s">
        <v>645</v>
      </c>
      <c r="AB303" s="271"/>
      <c r="AC303" s="134"/>
      <c r="AD303" s="134"/>
      <c r="AE303" s="134"/>
      <c r="AF303" s="168"/>
    </row>
    <row r="304" spans="1:32" s="232" customFormat="1" ht="14.25" customHeight="1" x14ac:dyDescent="0.2">
      <c r="A304" s="134" t="s">
        <v>3515</v>
      </c>
      <c r="B304" s="214" t="str">
        <f t="shared" si="54"/>
        <v>Dunn</v>
      </c>
      <c r="C304" s="219" t="str">
        <f t="shared" si="55"/>
        <v>Justin</v>
      </c>
      <c r="D304" s="134" t="str">
        <f t="shared" si="56"/>
        <v>J. Dunn</v>
      </c>
      <c r="E304" s="206" t="str">
        <f t="shared" si="57"/>
        <v>Justin Dunn</v>
      </c>
      <c r="F304" s="206" t="s">
        <v>1002</v>
      </c>
      <c r="G304" s="134">
        <f>G303+1</f>
        <v>162</v>
      </c>
      <c r="H304" s="134">
        <v>3</v>
      </c>
      <c r="I304" s="134">
        <v>9</v>
      </c>
      <c r="J304" s="535">
        <v>34964</v>
      </c>
      <c r="K304" s="134" t="s">
        <v>747</v>
      </c>
      <c r="L304" s="135" t="s">
        <v>519</v>
      </c>
      <c r="M304" s="134" t="str">
        <f t="shared" si="58"/>
        <v>min</v>
      </c>
      <c r="N304" s="134" t="s">
        <v>403</v>
      </c>
      <c r="O304" s="135" t="s">
        <v>3485</v>
      </c>
      <c r="P304" s="206" t="str">
        <f t="shared" si="59"/>
        <v>Dunn, Justin (min)</v>
      </c>
      <c r="Q304" s="166" t="str">
        <f t="shared" si="63"/>
        <v/>
      </c>
      <c r="R304" s="166" t="str">
        <f t="shared" si="60"/>
        <v/>
      </c>
      <c r="S304" s="261" t="str">
        <f t="shared" si="61"/>
        <v/>
      </c>
      <c r="T304" s="261" t="str">
        <f t="shared" si="62"/>
        <v/>
      </c>
      <c r="U304" s="134" t="s">
        <v>658</v>
      </c>
      <c r="V304" s="134"/>
      <c r="W304" s="134"/>
      <c r="X304" s="134"/>
      <c r="Y304" s="134"/>
      <c r="Z304" s="134"/>
      <c r="AA304" s="134"/>
      <c r="AB304" s="134"/>
      <c r="AC304" s="134"/>
      <c r="AD304" s="134"/>
      <c r="AE304" s="134"/>
      <c r="AF304" s="168"/>
    </row>
    <row r="305" spans="1:32" s="232" customFormat="1" ht="14.25" customHeight="1" x14ac:dyDescent="0.2">
      <c r="A305" s="134" t="s">
        <v>9</v>
      </c>
      <c r="B305" s="214" t="str">
        <f t="shared" si="54"/>
        <v>Dunn</v>
      </c>
      <c r="C305" s="219" t="str">
        <f t="shared" si="55"/>
        <v>Mike</v>
      </c>
      <c r="D305" s="134" t="str">
        <f t="shared" si="56"/>
        <v>M. Dunn</v>
      </c>
      <c r="E305" s="206" t="str">
        <f t="shared" si="57"/>
        <v>Mike Dunn</v>
      </c>
      <c r="F305" s="135" t="s">
        <v>412</v>
      </c>
      <c r="G305" s="135"/>
      <c r="H305" s="135"/>
      <c r="I305" s="135"/>
      <c r="J305" s="193">
        <v>31190</v>
      </c>
      <c r="K305" s="147" t="s">
        <v>999</v>
      </c>
      <c r="L305" s="135" t="s">
        <v>135</v>
      </c>
      <c r="M305" s="134" t="str">
        <f t="shared" si="58"/>
        <v>ARB-Y6</v>
      </c>
      <c r="N305" s="147" t="str">
        <f>Aaron!$G$2</f>
        <v>Exeter</v>
      </c>
      <c r="O305" s="169" t="s">
        <v>726</v>
      </c>
      <c r="P305" s="206" t="str">
        <f t="shared" si="59"/>
        <v>Dunn, Mike (ARB-Y6)</v>
      </c>
      <c r="Q305" s="166">
        <f t="shared" si="63"/>
        <v>1200000</v>
      </c>
      <c r="R305" s="166" t="str">
        <f t="shared" si="60"/>
        <v/>
      </c>
      <c r="S305" s="261" t="str">
        <f t="shared" si="61"/>
        <v/>
      </c>
      <c r="T305" s="261" t="str">
        <f t="shared" si="62"/>
        <v/>
      </c>
      <c r="U305" s="147" t="s">
        <v>974</v>
      </c>
      <c r="V305" s="167">
        <v>1200000</v>
      </c>
      <c r="W305" s="134" t="s">
        <v>975</v>
      </c>
      <c r="X305" s="212"/>
      <c r="Y305" s="134" t="s">
        <v>334</v>
      </c>
      <c r="Z305" s="212"/>
      <c r="AA305" s="134"/>
      <c r="AB305" s="271"/>
      <c r="AC305" s="134"/>
      <c r="AD305" s="134"/>
      <c r="AE305" s="134"/>
      <c r="AF305" s="168"/>
    </row>
    <row r="306" spans="1:32" s="232" customFormat="1" ht="14.25" customHeight="1" x14ac:dyDescent="0.2">
      <c r="A306" s="584" t="s">
        <v>1436</v>
      </c>
      <c r="B306" s="214" t="str">
        <f t="shared" si="54"/>
        <v>Duvall</v>
      </c>
      <c r="C306" s="219" t="str">
        <f t="shared" si="55"/>
        <v>Adam</v>
      </c>
      <c r="D306" s="134" t="str">
        <f t="shared" si="56"/>
        <v>A. Duvall</v>
      </c>
      <c r="E306" s="206" t="str">
        <f t="shared" si="57"/>
        <v>Adam Duvall</v>
      </c>
      <c r="F306" s="135" t="s">
        <v>1002</v>
      </c>
      <c r="G306" s="135"/>
      <c r="H306" s="135"/>
      <c r="I306" s="135"/>
      <c r="J306" s="336">
        <v>32390</v>
      </c>
      <c r="K306" s="134" t="s">
        <v>1001</v>
      </c>
      <c r="L306" s="135" t="s">
        <v>7</v>
      </c>
      <c r="M306" s="134" t="str">
        <f t="shared" si="58"/>
        <v>Y1</v>
      </c>
      <c r="N306" s="147" t="str">
        <f>Cobb!$AE$2</f>
        <v>Chicago</v>
      </c>
      <c r="O306" s="135" t="s">
        <v>1461</v>
      </c>
      <c r="P306" s="206" t="str">
        <f t="shared" si="59"/>
        <v>Duvall, Adam (Y1)</v>
      </c>
      <c r="Q306" s="166">
        <f t="shared" si="63"/>
        <v>200000</v>
      </c>
      <c r="R306" s="166">
        <f t="shared" si="60"/>
        <v>300000</v>
      </c>
      <c r="S306" s="261">
        <f t="shared" si="61"/>
        <v>400000</v>
      </c>
      <c r="T306" s="261" t="str">
        <f t="shared" si="62"/>
        <v/>
      </c>
      <c r="U306" s="148" t="s">
        <v>520</v>
      </c>
      <c r="V306" s="167">
        <v>200000</v>
      </c>
      <c r="W306" s="134" t="s">
        <v>521</v>
      </c>
      <c r="X306" s="212">
        <v>300000</v>
      </c>
      <c r="Y306" s="134" t="s">
        <v>375</v>
      </c>
      <c r="Z306" s="212">
        <v>400000</v>
      </c>
      <c r="AA306" s="134" t="s">
        <v>645</v>
      </c>
      <c r="AB306" s="271"/>
      <c r="AC306" s="134"/>
      <c r="AD306" s="134"/>
      <c r="AE306" s="134"/>
      <c r="AF306" s="168"/>
    </row>
    <row r="307" spans="1:32" s="232" customFormat="1" ht="14.25" customHeight="1" x14ac:dyDescent="0.2">
      <c r="A307" s="146" t="s">
        <v>889</v>
      </c>
      <c r="B307" s="214" t="str">
        <f t="shared" si="54"/>
        <v>Dyson</v>
      </c>
      <c r="C307" s="219" t="str">
        <f t="shared" si="55"/>
        <v>Jarrod</v>
      </c>
      <c r="D307" s="134" t="str">
        <f t="shared" si="56"/>
        <v>J. Dyson</v>
      </c>
      <c r="E307" s="206" t="str">
        <f t="shared" si="57"/>
        <v>Jarrod Dyson</v>
      </c>
      <c r="F307" s="135" t="s">
        <v>412</v>
      </c>
      <c r="G307" s="135"/>
      <c r="H307" s="135"/>
      <c r="I307" s="135"/>
      <c r="J307" s="193">
        <v>30909</v>
      </c>
      <c r="K307" s="147" t="s">
        <v>1004</v>
      </c>
      <c r="L307" s="135" t="s">
        <v>7</v>
      </c>
      <c r="M307" s="134" t="str">
        <f t="shared" si="58"/>
        <v>ARB-Y5</v>
      </c>
      <c r="N307" s="147" t="str">
        <f>Aaron!$S$2</f>
        <v>San Jose</v>
      </c>
      <c r="O307" s="135" t="s">
        <v>1120</v>
      </c>
      <c r="P307" s="206" t="str">
        <f t="shared" si="59"/>
        <v>Dyson, Jarrod (ARB-Y5)</v>
      </c>
      <c r="Q307" s="166">
        <f t="shared" si="63"/>
        <v>780000</v>
      </c>
      <c r="R307" s="166" t="str">
        <f t="shared" ref="R307:R338" si="64">IF(ISBLANK($X307),"",$X307)</f>
        <v/>
      </c>
      <c r="S307" s="261" t="str">
        <f t="shared" ref="S307:S338" si="65">IF(ISBLANK($Z307),"",$Z307)</f>
        <v/>
      </c>
      <c r="T307" s="261" t="str">
        <f t="shared" ref="T307:T338" si="66">IF(ISBLANK($AB307),"",$AB307)</f>
        <v/>
      </c>
      <c r="U307" s="147" t="s">
        <v>973</v>
      </c>
      <c r="V307" s="167">
        <v>780000</v>
      </c>
      <c r="W307" s="134" t="s">
        <v>974</v>
      </c>
      <c r="X307" s="212"/>
      <c r="Y307" s="134" t="s">
        <v>975</v>
      </c>
      <c r="Z307" s="212"/>
      <c r="AA307" s="134" t="s">
        <v>334</v>
      </c>
      <c r="AB307" s="271"/>
      <c r="AC307" s="134"/>
      <c r="AD307" s="134"/>
      <c r="AE307" s="167"/>
      <c r="AF307" s="168"/>
    </row>
    <row r="308" spans="1:32" s="232" customFormat="1" ht="14.25" customHeight="1" x14ac:dyDescent="0.2">
      <c r="A308" s="584" t="s">
        <v>1400</v>
      </c>
      <c r="B308" s="214" t="str">
        <f t="shared" si="54"/>
        <v>Dyson</v>
      </c>
      <c r="C308" s="219" t="str">
        <f t="shared" si="55"/>
        <v>Sam</v>
      </c>
      <c r="D308" s="134" t="str">
        <f t="shared" si="56"/>
        <v>S. Dyson</v>
      </c>
      <c r="E308" s="206" t="str">
        <f t="shared" si="57"/>
        <v>Sam Dyson</v>
      </c>
      <c r="F308" s="135" t="s">
        <v>1002</v>
      </c>
      <c r="G308" s="135"/>
      <c r="H308" s="135"/>
      <c r="I308" s="135"/>
      <c r="J308" s="336">
        <v>32270</v>
      </c>
      <c r="K308" s="134" t="s">
        <v>999</v>
      </c>
      <c r="L308" s="135" t="s">
        <v>135</v>
      </c>
      <c r="M308" s="134" t="str">
        <f t="shared" si="58"/>
        <v>Y3</v>
      </c>
      <c r="N308" s="251" t="str">
        <f>Aaron!$Y$2</f>
        <v>Columbus</v>
      </c>
      <c r="O308" s="135" t="s">
        <v>1461</v>
      </c>
      <c r="P308" s="206" t="str">
        <f t="shared" si="59"/>
        <v>Dyson, Sam (Y3)</v>
      </c>
      <c r="Q308" s="166">
        <f t="shared" si="63"/>
        <v>400000</v>
      </c>
      <c r="R308" s="166" t="str">
        <f t="shared" si="64"/>
        <v/>
      </c>
      <c r="S308" s="261" t="str">
        <f t="shared" si="65"/>
        <v/>
      </c>
      <c r="T308" s="261" t="str">
        <f t="shared" si="66"/>
        <v/>
      </c>
      <c r="U308" s="259" t="s">
        <v>375</v>
      </c>
      <c r="V308" s="207">
        <v>400000</v>
      </c>
      <c r="W308" s="134" t="s">
        <v>645</v>
      </c>
      <c r="X308" s="364"/>
      <c r="Y308" s="134" t="s">
        <v>973</v>
      </c>
      <c r="Z308" s="243"/>
      <c r="AA308" s="134" t="s">
        <v>974</v>
      </c>
      <c r="AB308" s="271"/>
      <c r="AC308" s="134"/>
      <c r="AD308" s="134"/>
      <c r="AE308" s="134"/>
      <c r="AF308" s="187"/>
    </row>
    <row r="309" spans="1:32" s="232" customFormat="1" ht="14.25" customHeight="1" x14ac:dyDescent="0.2">
      <c r="A309" s="146" t="s">
        <v>638</v>
      </c>
      <c r="B309" s="214" t="str">
        <f t="shared" si="54"/>
        <v>Eaton</v>
      </c>
      <c r="C309" s="219" t="str">
        <f t="shared" si="55"/>
        <v>Adam</v>
      </c>
      <c r="D309" s="134" t="str">
        <f t="shared" si="56"/>
        <v>A. Eaton</v>
      </c>
      <c r="E309" s="206" t="str">
        <f t="shared" si="57"/>
        <v>Adam Eaton</v>
      </c>
      <c r="F309" s="135" t="s">
        <v>412</v>
      </c>
      <c r="G309" s="135"/>
      <c r="H309" s="135"/>
      <c r="I309" s="135"/>
      <c r="J309" s="193">
        <v>32483</v>
      </c>
      <c r="K309" s="147" t="s">
        <v>1004</v>
      </c>
      <c r="L309" s="135" t="s">
        <v>7</v>
      </c>
      <c r="M309" s="134" t="str">
        <f t="shared" si="58"/>
        <v>1,L5-14M</v>
      </c>
      <c r="N309" s="147" t="str">
        <f>Cobb!$G$2</f>
        <v>Alaska</v>
      </c>
      <c r="O309" s="135" t="s">
        <v>874</v>
      </c>
      <c r="P309" s="206" t="str">
        <f t="shared" si="59"/>
        <v>Eaton, Adam (1,L5-14M)</v>
      </c>
      <c r="Q309" s="166">
        <f t="shared" si="63"/>
        <v>2800000</v>
      </c>
      <c r="R309" s="166">
        <f t="shared" si="64"/>
        <v>2800000</v>
      </c>
      <c r="S309" s="261">
        <f t="shared" si="65"/>
        <v>2800000</v>
      </c>
      <c r="T309" s="261">
        <f t="shared" si="66"/>
        <v>2800000</v>
      </c>
      <c r="U309" s="147" t="s">
        <v>1622</v>
      </c>
      <c r="V309" s="167">
        <v>2800000</v>
      </c>
      <c r="W309" s="134" t="s">
        <v>647</v>
      </c>
      <c r="X309" s="212">
        <v>2800000</v>
      </c>
      <c r="Y309" s="134" t="s">
        <v>317</v>
      </c>
      <c r="Z309" s="206">
        <v>2800000</v>
      </c>
      <c r="AA309" s="134" t="s">
        <v>316</v>
      </c>
      <c r="AB309" s="271">
        <v>2800000</v>
      </c>
      <c r="AC309" s="134" t="s">
        <v>605</v>
      </c>
      <c r="AD309" s="167">
        <v>2800000</v>
      </c>
      <c r="AE309" s="134"/>
      <c r="AF309" s="168"/>
    </row>
    <row r="310" spans="1:32" s="232" customFormat="1" ht="14.25" customHeight="1" x14ac:dyDescent="0.2">
      <c r="A310" s="134" t="s">
        <v>3654</v>
      </c>
      <c r="B310" s="214" t="str">
        <f t="shared" si="54"/>
        <v>Edwards Jr.</v>
      </c>
      <c r="C310" s="219" t="str">
        <f t="shared" si="55"/>
        <v>Carl</v>
      </c>
      <c r="D310" s="134" t="str">
        <f t="shared" si="56"/>
        <v>C. Edwards Jr.</v>
      </c>
      <c r="E310" s="206" t="str">
        <f t="shared" si="57"/>
        <v>Carl Edwards Jr.</v>
      </c>
      <c r="F310" s="206" t="s">
        <v>1002</v>
      </c>
      <c r="G310" s="134">
        <f>G309+1</f>
        <v>1</v>
      </c>
      <c r="H310" s="134">
        <v>2</v>
      </c>
      <c r="I310" s="134">
        <v>2</v>
      </c>
      <c r="J310" s="535">
        <v>33484</v>
      </c>
      <c r="K310" s="134" t="s">
        <v>999</v>
      </c>
      <c r="L310" s="135" t="s">
        <v>135</v>
      </c>
      <c r="M310" s="134" t="str">
        <f t="shared" si="58"/>
        <v>Y1</v>
      </c>
      <c r="N310" s="134" t="s">
        <v>1290</v>
      </c>
      <c r="O310" s="135" t="s">
        <v>3485</v>
      </c>
      <c r="P310" s="206" t="str">
        <f t="shared" si="59"/>
        <v>Edwards Jr., Carl (Y1)</v>
      </c>
      <c r="Q310" s="166">
        <f t="shared" si="63"/>
        <v>200000</v>
      </c>
      <c r="R310" s="166">
        <f t="shared" si="64"/>
        <v>300000</v>
      </c>
      <c r="S310" s="261">
        <f t="shared" si="65"/>
        <v>400000</v>
      </c>
      <c r="T310" s="261" t="str">
        <f t="shared" si="66"/>
        <v/>
      </c>
      <c r="U310" s="134" t="s">
        <v>520</v>
      </c>
      <c r="V310" s="167">
        <v>200000</v>
      </c>
      <c r="W310" s="134" t="s">
        <v>521</v>
      </c>
      <c r="X310" s="212">
        <v>300000</v>
      </c>
      <c r="Y310" s="134" t="s">
        <v>375</v>
      </c>
      <c r="Z310" s="212">
        <v>400000</v>
      </c>
      <c r="AA310" s="134" t="s">
        <v>645</v>
      </c>
      <c r="AB310" s="134"/>
      <c r="AC310" s="134"/>
      <c r="AD310" s="134"/>
      <c r="AE310" s="134"/>
      <c r="AF310" s="187"/>
    </row>
    <row r="311" spans="1:32" ht="14.25" customHeight="1" x14ac:dyDescent="0.2">
      <c r="A311" s="584" t="s">
        <v>1497</v>
      </c>
      <c r="B311" s="214" t="str">
        <f t="shared" si="54"/>
        <v>Eflin</v>
      </c>
      <c r="C311" s="219" t="str">
        <f t="shared" si="55"/>
        <v>Zach</v>
      </c>
      <c r="D311" s="134" t="str">
        <f t="shared" si="56"/>
        <v>Z. Eflin</v>
      </c>
      <c r="E311" s="206" t="str">
        <f t="shared" si="57"/>
        <v>Zach Eflin</v>
      </c>
      <c r="F311" s="135" t="s">
        <v>1002</v>
      </c>
      <c r="G311" s="135"/>
      <c r="H311" s="135"/>
      <c r="I311" s="135"/>
      <c r="J311" s="336">
        <v>34432</v>
      </c>
      <c r="K311" s="134" t="s">
        <v>747</v>
      </c>
      <c r="L311" s="135" t="s">
        <v>135</v>
      </c>
      <c r="M311" s="134" t="str">
        <f t="shared" si="58"/>
        <v>Y1</v>
      </c>
      <c r="N311" s="147" t="s">
        <v>231</v>
      </c>
      <c r="O311" s="135" t="s">
        <v>3983</v>
      </c>
      <c r="P311" s="206" t="str">
        <f t="shared" si="59"/>
        <v>Eflin, Zach (Y1)</v>
      </c>
      <c r="Q311" s="166">
        <f t="shared" si="63"/>
        <v>200000</v>
      </c>
      <c r="R311" s="166">
        <f t="shared" si="64"/>
        <v>300000</v>
      </c>
      <c r="S311" s="261">
        <f t="shared" si="65"/>
        <v>400000</v>
      </c>
      <c r="T311" s="261" t="str">
        <f t="shared" si="66"/>
        <v/>
      </c>
      <c r="U311" s="148" t="s">
        <v>520</v>
      </c>
      <c r="V311" s="167">
        <v>200000</v>
      </c>
      <c r="W311" s="134" t="s">
        <v>521</v>
      </c>
      <c r="X311" s="212">
        <v>300000</v>
      </c>
      <c r="Y311" s="134" t="s">
        <v>375</v>
      </c>
      <c r="Z311" s="212">
        <v>400000</v>
      </c>
      <c r="AA311" s="134" t="s">
        <v>645</v>
      </c>
      <c r="AB311" s="271"/>
      <c r="AC311" s="134"/>
      <c r="AD311" s="134"/>
      <c r="AE311" s="134"/>
    </row>
    <row r="312" spans="1:32" ht="14.25" customHeight="1" x14ac:dyDescent="0.2">
      <c r="A312" s="134" t="s">
        <v>3722</v>
      </c>
      <c r="B312" s="214" t="str">
        <f t="shared" si="54"/>
        <v>Eibner</v>
      </c>
      <c r="C312" s="219" t="str">
        <f t="shared" si="55"/>
        <v>Brett</v>
      </c>
      <c r="D312" s="134" t="str">
        <f t="shared" si="56"/>
        <v>B. Eibner</v>
      </c>
      <c r="E312" s="206" t="str">
        <f t="shared" si="57"/>
        <v>Brett Eibner</v>
      </c>
      <c r="F312" s="206" t="s">
        <v>1002</v>
      </c>
      <c r="G312" s="134">
        <f>G311+1</f>
        <v>1</v>
      </c>
      <c r="H312" s="134">
        <v>8</v>
      </c>
      <c r="I312" s="134">
        <v>12</v>
      </c>
      <c r="J312" s="535">
        <v>32479</v>
      </c>
      <c r="K312" s="134" t="s">
        <v>1128</v>
      </c>
      <c r="L312" s="135" t="s">
        <v>7</v>
      </c>
      <c r="M312" s="134" t="str">
        <f t="shared" si="58"/>
        <v>Y1</v>
      </c>
      <c r="N312" s="134" t="s">
        <v>456</v>
      </c>
      <c r="O312" s="135" t="s">
        <v>3485</v>
      </c>
      <c r="P312" s="206" t="str">
        <f t="shared" si="59"/>
        <v>Eibner, Brett (Y1)</v>
      </c>
      <c r="Q312" s="166">
        <f t="shared" si="63"/>
        <v>200000</v>
      </c>
      <c r="R312" s="166">
        <f t="shared" si="64"/>
        <v>300000</v>
      </c>
      <c r="S312" s="261">
        <f t="shared" si="65"/>
        <v>400000</v>
      </c>
      <c r="T312" s="261" t="str">
        <f t="shared" si="66"/>
        <v/>
      </c>
      <c r="U312" s="134" t="s">
        <v>520</v>
      </c>
      <c r="V312" s="167">
        <v>200000</v>
      </c>
      <c r="W312" s="134" t="s">
        <v>521</v>
      </c>
      <c r="X312" s="212">
        <v>300000</v>
      </c>
      <c r="Y312" s="134" t="s">
        <v>375</v>
      </c>
      <c r="Z312" s="212">
        <v>400000</v>
      </c>
      <c r="AA312" s="134" t="s">
        <v>645</v>
      </c>
      <c r="AB312" s="134"/>
      <c r="AC312" s="134"/>
      <c r="AD312" s="134"/>
      <c r="AE312" s="134"/>
    </row>
    <row r="313" spans="1:32" ht="14.25" customHeight="1" x14ac:dyDescent="0.2">
      <c r="A313" s="584" t="s">
        <v>1929</v>
      </c>
      <c r="B313" s="214" t="str">
        <f t="shared" si="54"/>
        <v>Eickhoff</v>
      </c>
      <c r="C313" s="219" t="str">
        <f t="shared" si="55"/>
        <v>Jerad</v>
      </c>
      <c r="D313" s="134" t="str">
        <f t="shared" si="56"/>
        <v>J. Eickhoff</v>
      </c>
      <c r="E313" s="206" t="str">
        <f t="shared" si="57"/>
        <v>Jerad Eickhoff</v>
      </c>
      <c r="F313" s="246" t="s">
        <v>1002</v>
      </c>
      <c r="G313" s="584">
        <v>22</v>
      </c>
      <c r="H313" s="584">
        <v>1</v>
      </c>
      <c r="I313" s="584">
        <v>22</v>
      </c>
      <c r="J313" s="336">
        <v>33056</v>
      </c>
      <c r="K313" s="195" t="s">
        <v>747</v>
      </c>
      <c r="L313" s="135" t="s">
        <v>135</v>
      </c>
      <c r="M313" s="134" t="str">
        <f t="shared" si="58"/>
        <v>Y2</v>
      </c>
      <c r="N313" s="147" t="str">
        <f>Mays!$AE$2</f>
        <v>West Oakland</v>
      </c>
      <c r="O313" s="169" t="s">
        <v>1968</v>
      </c>
      <c r="P313" s="206" t="str">
        <f t="shared" si="59"/>
        <v>Eickhoff, Jerad (Y2)</v>
      </c>
      <c r="Q313" s="166">
        <f t="shared" si="63"/>
        <v>300000</v>
      </c>
      <c r="R313" s="166">
        <f t="shared" si="64"/>
        <v>400000</v>
      </c>
      <c r="S313" s="261" t="str">
        <f t="shared" si="65"/>
        <v/>
      </c>
      <c r="T313" s="261" t="str">
        <f t="shared" si="66"/>
        <v/>
      </c>
      <c r="U313" s="147" t="s">
        <v>521</v>
      </c>
      <c r="V313" s="167">
        <v>300000</v>
      </c>
      <c r="W313" s="134" t="s">
        <v>375</v>
      </c>
      <c r="X313" s="212">
        <v>400000</v>
      </c>
      <c r="Y313" s="134" t="s">
        <v>645</v>
      </c>
      <c r="Z313" s="212"/>
      <c r="AA313" s="134" t="s">
        <v>973</v>
      </c>
      <c r="AB313" s="271"/>
      <c r="AC313" s="134"/>
      <c r="AD313" s="584"/>
      <c r="AE313" s="134"/>
    </row>
    <row r="314" spans="1:32" ht="14.25" customHeight="1" x14ac:dyDescent="0.2">
      <c r="A314" s="388" t="s">
        <v>2977</v>
      </c>
      <c r="B314" s="214" t="str">
        <f t="shared" si="54"/>
        <v>Ellington</v>
      </c>
      <c r="C314" s="219" t="str">
        <f t="shared" si="55"/>
        <v>Brian</v>
      </c>
      <c r="D314" s="134" t="str">
        <f t="shared" si="56"/>
        <v>B. Ellington</v>
      </c>
      <c r="E314" s="206" t="str">
        <f t="shared" si="57"/>
        <v>Brian Ellington</v>
      </c>
      <c r="F314" s="417" t="s">
        <v>1002</v>
      </c>
      <c r="G314" s="388"/>
      <c r="H314" s="388"/>
      <c r="I314" s="388"/>
      <c r="J314" s="418">
        <v>33089</v>
      </c>
      <c r="K314" s="419" t="s">
        <v>999</v>
      </c>
      <c r="L314" s="386" t="s">
        <v>135</v>
      </c>
      <c r="M314" s="134" t="str">
        <f t="shared" si="58"/>
        <v>1,F3-$1M</v>
      </c>
      <c r="N314" s="388" t="s">
        <v>2976</v>
      </c>
      <c r="O314" s="421" t="s">
        <v>2994</v>
      </c>
      <c r="P314" s="206" t="str">
        <f t="shared" si="59"/>
        <v>Ellington, Brian (1,F3-$1M)</v>
      </c>
      <c r="Q314" s="166">
        <f t="shared" si="63"/>
        <v>333333</v>
      </c>
      <c r="R314" s="166">
        <f t="shared" si="64"/>
        <v>333333</v>
      </c>
      <c r="S314" s="261">
        <f t="shared" si="65"/>
        <v>333333</v>
      </c>
      <c r="T314" s="261" t="str">
        <f t="shared" si="66"/>
        <v/>
      </c>
      <c r="U314" s="389" t="s">
        <v>1681</v>
      </c>
      <c r="V314" s="387">
        <v>333333</v>
      </c>
      <c r="W314" s="389" t="s">
        <v>1802</v>
      </c>
      <c r="X314" s="387">
        <v>333333</v>
      </c>
      <c r="Y314" s="389" t="s">
        <v>1752</v>
      </c>
      <c r="Z314" s="387">
        <v>333333</v>
      </c>
      <c r="AA314" s="134" t="s">
        <v>334</v>
      </c>
      <c r="AB314" s="271"/>
      <c r="AC314" s="134"/>
      <c r="AD314" s="134"/>
      <c r="AE314" s="134"/>
    </row>
    <row r="315" spans="1:32" ht="14.25" customHeight="1" x14ac:dyDescent="0.25">
      <c r="A315" s="147" t="s">
        <v>102</v>
      </c>
      <c r="B315" s="214" t="str">
        <f t="shared" si="54"/>
        <v>Ellis</v>
      </c>
      <c r="C315" s="219" t="str">
        <f t="shared" si="55"/>
        <v>A.J.</v>
      </c>
      <c r="D315" s="134" t="str">
        <f t="shared" si="56"/>
        <v>A. Ellis</v>
      </c>
      <c r="E315" s="206" t="str">
        <f t="shared" si="57"/>
        <v>A.J. Ellis</v>
      </c>
      <c r="F315" s="382" t="s">
        <v>1002</v>
      </c>
      <c r="G315" s="135" t="s">
        <v>2149</v>
      </c>
      <c r="H315" s="135" t="s">
        <v>2149</v>
      </c>
      <c r="I315" s="135" t="s">
        <v>2149</v>
      </c>
      <c r="J315" s="383">
        <v>29685</v>
      </c>
      <c r="K315" s="384" t="s">
        <v>1003</v>
      </c>
      <c r="L315" s="135" t="s">
        <v>7</v>
      </c>
      <c r="M315" s="134" t="str">
        <f t="shared" si="58"/>
        <v>1,F1-$200k</v>
      </c>
      <c r="N315" s="388" t="s">
        <v>2964</v>
      </c>
      <c r="O315" s="421" t="s">
        <v>2994</v>
      </c>
      <c r="P315" s="206" t="str">
        <f t="shared" si="59"/>
        <v>Ellis, A.J. (1,F1-$200k)</v>
      </c>
      <c r="Q315" s="166">
        <f t="shared" si="63"/>
        <v>200000</v>
      </c>
      <c r="R315" s="166" t="str">
        <f t="shared" si="64"/>
        <v/>
      </c>
      <c r="S315" s="261" t="str">
        <f t="shared" si="65"/>
        <v/>
      </c>
      <c r="T315" s="261" t="str">
        <f t="shared" si="66"/>
        <v/>
      </c>
      <c r="U315" s="389" t="s">
        <v>1673</v>
      </c>
      <c r="V315" s="387">
        <v>200000</v>
      </c>
      <c r="W315" s="416" t="s">
        <v>334</v>
      </c>
      <c r="X315" s="387"/>
      <c r="Y315" s="386"/>
      <c r="Z315" s="212"/>
      <c r="AA315" s="134"/>
      <c r="AB315" s="271"/>
      <c r="AC315" s="134"/>
      <c r="AD315" s="134"/>
      <c r="AE315" s="134"/>
    </row>
    <row r="316" spans="1:32" ht="14.25" customHeight="1" x14ac:dyDescent="0.2">
      <c r="A316" s="148" t="s">
        <v>88</v>
      </c>
      <c r="B316" s="214" t="str">
        <f t="shared" si="54"/>
        <v>Ellsbury</v>
      </c>
      <c r="C316" s="219" t="str">
        <f t="shared" si="55"/>
        <v>Jacoby</v>
      </c>
      <c r="D316" s="134" t="str">
        <f t="shared" si="56"/>
        <v>J. Ellsbury</v>
      </c>
      <c r="E316" s="206" t="str">
        <f t="shared" si="57"/>
        <v>Jacoby Ellsbury</v>
      </c>
      <c r="F316" s="135" t="s">
        <v>412</v>
      </c>
      <c r="G316" s="135"/>
      <c r="H316" s="135"/>
      <c r="I316" s="135"/>
      <c r="J316" s="193">
        <v>30570</v>
      </c>
      <c r="K316" s="147" t="s">
        <v>1004</v>
      </c>
      <c r="L316" s="135" t="s">
        <v>7</v>
      </c>
      <c r="M316" s="134" t="str">
        <f t="shared" si="58"/>
        <v>2,F5-$11.75M</v>
      </c>
      <c r="N316" s="147" t="s">
        <v>627</v>
      </c>
      <c r="O316" s="320" t="s">
        <v>1882</v>
      </c>
      <c r="P316" s="206" t="str">
        <f t="shared" si="59"/>
        <v>Ellsbury, Jacoby (2,F5-$11.75M)</v>
      </c>
      <c r="Q316" s="166">
        <f t="shared" si="63"/>
        <v>2350000</v>
      </c>
      <c r="R316" s="166">
        <f t="shared" si="64"/>
        <v>2350000</v>
      </c>
      <c r="S316" s="261">
        <f t="shared" si="65"/>
        <v>2350000</v>
      </c>
      <c r="T316" s="261">
        <f t="shared" si="66"/>
        <v>2350000</v>
      </c>
      <c r="U316" s="148" t="s">
        <v>1834</v>
      </c>
      <c r="V316" s="361">
        <v>2350000</v>
      </c>
      <c r="W316" s="148" t="s">
        <v>1729</v>
      </c>
      <c r="X316" s="364">
        <v>2350000</v>
      </c>
      <c r="Y316" s="148" t="s">
        <v>1704</v>
      </c>
      <c r="Z316" s="364">
        <v>2350000</v>
      </c>
      <c r="AA316" s="148" t="s">
        <v>1687</v>
      </c>
      <c r="AB316" s="364">
        <v>2350000</v>
      </c>
      <c r="AC316" s="134" t="s">
        <v>334</v>
      </c>
      <c r="AD316" s="134"/>
      <c r="AE316" s="134"/>
    </row>
    <row r="317" spans="1:32" ht="14.25" customHeight="1" x14ac:dyDescent="0.2">
      <c r="A317" s="198" t="s">
        <v>1082</v>
      </c>
      <c r="B317" s="214" t="str">
        <f t="shared" si="54"/>
        <v>Encarnacion</v>
      </c>
      <c r="C317" s="219" t="str">
        <f t="shared" si="55"/>
        <v>Edwin</v>
      </c>
      <c r="D317" s="134" t="str">
        <f t="shared" si="56"/>
        <v>E. Encarnacion</v>
      </c>
      <c r="E317" s="206" t="str">
        <f t="shared" si="57"/>
        <v>Edwin Encarnacion</v>
      </c>
      <c r="F317" s="199" t="s">
        <v>1002</v>
      </c>
      <c r="G317" s="199"/>
      <c r="H317" s="199"/>
      <c r="I317" s="199"/>
      <c r="J317" s="202">
        <v>30323</v>
      </c>
      <c r="K317" s="203" t="s">
        <v>1001</v>
      </c>
      <c r="L317" s="135" t="s">
        <v>7</v>
      </c>
      <c r="M317" s="134" t="str">
        <f t="shared" si="58"/>
        <v>4,F5-30M</v>
      </c>
      <c r="N317" s="147" t="str">
        <f>Aaron!$AE$2</f>
        <v>Pismo Beach</v>
      </c>
      <c r="O317" s="199" t="s">
        <v>1114</v>
      </c>
      <c r="P317" s="206" t="str">
        <f t="shared" si="59"/>
        <v>Encarnacion, Edwin (4,F5-30M)</v>
      </c>
      <c r="Q317" s="166">
        <f t="shared" si="63"/>
        <v>6000000</v>
      </c>
      <c r="R317" s="166">
        <f t="shared" si="64"/>
        <v>6000000</v>
      </c>
      <c r="S317" s="261" t="str">
        <f t="shared" si="65"/>
        <v/>
      </c>
      <c r="T317" s="261" t="str">
        <f t="shared" si="66"/>
        <v/>
      </c>
      <c r="U317" s="251" t="s">
        <v>1083</v>
      </c>
      <c r="V317" s="211">
        <v>6000000</v>
      </c>
      <c r="W317" s="198" t="s">
        <v>1084</v>
      </c>
      <c r="X317" s="211">
        <v>6000000</v>
      </c>
      <c r="Y317" s="134" t="s">
        <v>334</v>
      </c>
      <c r="Z317" s="212"/>
      <c r="AA317" s="134"/>
      <c r="AB317" s="271"/>
      <c r="AC317" s="134"/>
      <c r="AD317" s="134"/>
      <c r="AE317" s="134"/>
    </row>
    <row r="318" spans="1:32" ht="14.25" customHeight="1" x14ac:dyDescent="0.25">
      <c r="A318" s="147" t="s">
        <v>762</v>
      </c>
      <c r="B318" s="214" t="str">
        <f t="shared" si="54"/>
        <v>Eovaldi</v>
      </c>
      <c r="C318" s="219" t="str">
        <f t="shared" si="55"/>
        <v>Nathan</v>
      </c>
      <c r="D318" s="134" t="str">
        <f t="shared" si="56"/>
        <v>N. Eovaldi</v>
      </c>
      <c r="E318" s="206" t="str">
        <f t="shared" si="57"/>
        <v>Nathan Eovaldi</v>
      </c>
      <c r="F318" s="382" t="s">
        <v>1002</v>
      </c>
      <c r="G318" s="135"/>
      <c r="H318" s="135"/>
      <c r="I318" s="135"/>
      <c r="J318" s="383">
        <v>32917</v>
      </c>
      <c r="K318" s="384" t="s">
        <v>747</v>
      </c>
      <c r="L318" s="135" t="s">
        <v>135</v>
      </c>
      <c r="M318" s="134" t="str">
        <f t="shared" si="58"/>
        <v>1,F4-$4M</v>
      </c>
      <c r="N318" s="388" t="s">
        <v>1670</v>
      </c>
      <c r="O318" s="421" t="s">
        <v>2994</v>
      </c>
      <c r="P318" s="206" t="str">
        <f t="shared" si="59"/>
        <v>Eovaldi, Nathan (1,F4-$4M)</v>
      </c>
      <c r="Q318" s="166">
        <f t="shared" si="63"/>
        <v>1000000</v>
      </c>
      <c r="R318" s="166">
        <f t="shared" si="64"/>
        <v>1000000</v>
      </c>
      <c r="S318" s="261">
        <f t="shared" si="65"/>
        <v>1000000</v>
      </c>
      <c r="T318" s="261">
        <f t="shared" si="66"/>
        <v>1000000</v>
      </c>
      <c r="U318" s="389" t="s">
        <v>3045</v>
      </c>
      <c r="V318" s="387">
        <v>1000000</v>
      </c>
      <c r="W318" s="389" t="s">
        <v>3149</v>
      </c>
      <c r="X318" s="387">
        <v>1000000</v>
      </c>
      <c r="Y318" s="389" t="s">
        <v>3157</v>
      </c>
      <c r="Z318" s="387">
        <v>1000000</v>
      </c>
      <c r="AA318" s="389" t="s">
        <v>3160</v>
      </c>
      <c r="AB318" s="387">
        <v>1000000</v>
      </c>
      <c r="AC318" s="134" t="s">
        <v>334</v>
      </c>
      <c r="AD318" s="134"/>
      <c r="AE318" s="134"/>
    </row>
    <row r="319" spans="1:32" ht="14.25" customHeight="1" x14ac:dyDescent="0.2">
      <c r="A319" s="134" t="s">
        <v>3530</v>
      </c>
      <c r="B319" s="214" t="str">
        <f t="shared" si="54"/>
        <v>Erceg</v>
      </c>
      <c r="C319" s="219" t="str">
        <f t="shared" si="55"/>
        <v>Lucas</v>
      </c>
      <c r="D319" s="134" t="str">
        <f t="shared" si="56"/>
        <v>L. Erceg</v>
      </c>
      <c r="E319" s="206" t="str">
        <f t="shared" si="57"/>
        <v>Lucas Erceg</v>
      </c>
      <c r="F319" s="206" t="s">
        <v>412</v>
      </c>
      <c r="G319" s="134">
        <f>G318+1</f>
        <v>1</v>
      </c>
      <c r="H319" s="134">
        <v>4</v>
      </c>
      <c r="I319" s="134">
        <v>5</v>
      </c>
      <c r="J319" s="535">
        <v>34820</v>
      </c>
      <c r="K319" s="134" t="s">
        <v>1005</v>
      </c>
      <c r="L319" s="135" t="s">
        <v>519</v>
      </c>
      <c r="M319" s="134" t="str">
        <f t="shared" si="58"/>
        <v>min</v>
      </c>
      <c r="N319" s="134" t="s">
        <v>406</v>
      </c>
      <c r="O319" s="135" t="s">
        <v>3485</v>
      </c>
      <c r="P319" s="206" t="str">
        <f t="shared" si="59"/>
        <v>Erceg, Lucas (min)</v>
      </c>
      <c r="Q319" s="166" t="str">
        <f t="shared" si="63"/>
        <v/>
      </c>
      <c r="R319" s="166" t="str">
        <f t="shared" si="64"/>
        <v/>
      </c>
      <c r="S319" s="261" t="str">
        <f t="shared" si="65"/>
        <v/>
      </c>
      <c r="T319" s="261" t="str">
        <f t="shared" si="66"/>
        <v/>
      </c>
      <c r="U319" s="134" t="s">
        <v>658</v>
      </c>
      <c r="V319" s="134"/>
      <c r="W319" s="134"/>
      <c r="X319" s="134"/>
      <c r="Y319" s="134"/>
      <c r="Z319" s="134"/>
      <c r="AA319" s="134"/>
      <c r="AB319" s="134"/>
      <c r="AC319" s="134"/>
      <c r="AD319" s="134"/>
      <c r="AE319" s="134"/>
    </row>
    <row r="320" spans="1:32" ht="14.25" customHeight="1" x14ac:dyDescent="0.2">
      <c r="A320" s="214" t="s">
        <v>1275</v>
      </c>
      <c r="B320" s="214" t="str">
        <f t="shared" si="54"/>
        <v>Ervin</v>
      </c>
      <c r="C320" s="219" t="str">
        <f t="shared" si="55"/>
        <v>Phil</v>
      </c>
      <c r="D320" s="134" t="str">
        <f t="shared" si="56"/>
        <v>P. Ervin</v>
      </c>
      <c r="E320" s="206" t="str">
        <f t="shared" si="57"/>
        <v>Phil Ervin</v>
      </c>
      <c r="F320" s="213" t="s">
        <v>1002</v>
      </c>
      <c r="G320" s="213"/>
      <c r="H320" s="213"/>
      <c r="I320" s="213"/>
      <c r="J320" s="223">
        <v>33800</v>
      </c>
      <c r="K320" s="224" t="s">
        <v>1128</v>
      </c>
      <c r="L320" s="135" t="s">
        <v>519</v>
      </c>
      <c r="M320" s="134" t="str">
        <f t="shared" si="58"/>
        <v>min</v>
      </c>
      <c r="N320" s="147" t="str">
        <f>Ruth!$A$2</f>
        <v>Plum Island</v>
      </c>
      <c r="O320" s="213" t="s">
        <v>1129</v>
      </c>
      <c r="P320" s="206" t="str">
        <f t="shared" si="59"/>
        <v>Ervin, Phil (min)</v>
      </c>
      <c r="Q320" s="166" t="str">
        <f t="shared" si="63"/>
        <v/>
      </c>
      <c r="R320" s="166" t="str">
        <f t="shared" si="64"/>
        <v/>
      </c>
      <c r="S320" s="261" t="str">
        <f t="shared" si="65"/>
        <v/>
      </c>
      <c r="T320" s="261" t="str">
        <f t="shared" si="66"/>
        <v/>
      </c>
      <c r="U320" s="259" t="s">
        <v>658</v>
      </c>
      <c r="V320" s="207"/>
      <c r="W320" s="206"/>
      <c r="X320" s="207"/>
      <c r="Y320" s="134"/>
      <c r="Z320" s="212"/>
      <c r="AA320" s="134"/>
      <c r="AB320" s="271"/>
      <c r="AC320" s="134"/>
      <c r="AD320" s="134"/>
      <c r="AE320" s="584"/>
    </row>
    <row r="321" spans="1:32" ht="14.25" customHeight="1" x14ac:dyDescent="0.25">
      <c r="A321" s="147" t="s">
        <v>52</v>
      </c>
      <c r="B321" s="214" t="str">
        <f t="shared" si="54"/>
        <v>Escobar</v>
      </c>
      <c r="C321" s="219" t="str">
        <f t="shared" si="55"/>
        <v>Alcides</v>
      </c>
      <c r="D321" s="134" t="str">
        <f t="shared" si="56"/>
        <v>A. Escobar</v>
      </c>
      <c r="E321" s="206" t="str">
        <f t="shared" si="57"/>
        <v>Alcides Escobar</v>
      </c>
      <c r="F321" s="382" t="s">
        <v>1002</v>
      </c>
      <c r="G321" s="135"/>
      <c r="H321" s="135"/>
      <c r="I321" s="135"/>
      <c r="J321" s="383">
        <v>31762</v>
      </c>
      <c r="K321" s="384" t="s">
        <v>1006</v>
      </c>
      <c r="L321" s="135" t="s">
        <v>7</v>
      </c>
      <c r="M321" s="134" t="str">
        <f t="shared" si="58"/>
        <v>1,F4-$4.41M</v>
      </c>
      <c r="N321" s="388" t="s">
        <v>2990</v>
      </c>
      <c r="O321" s="421" t="s">
        <v>2994</v>
      </c>
      <c r="P321" s="206" t="str">
        <f t="shared" si="59"/>
        <v>Escobar, Alcides (1,F4-$4.41M)</v>
      </c>
      <c r="Q321" s="166">
        <f t="shared" si="63"/>
        <v>1102500</v>
      </c>
      <c r="R321" s="166">
        <f t="shared" si="64"/>
        <v>1102500</v>
      </c>
      <c r="S321" s="261">
        <f t="shared" si="65"/>
        <v>1102500</v>
      </c>
      <c r="T321" s="261">
        <f t="shared" si="66"/>
        <v>1102500</v>
      </c>
      <c r="U321" s="389" t="s">
        <v>3050</v>
      </c>
      <c r="V321" s="387">
        <v>1102500</v>
      </c>
      <c r="W321" s="389" t="s">
        <v>3154</v>
      </c>
      <c r="X321" s="387">
        <v>1102500</v>
      </c>
      <c r="Y321" s="389" t="s">
        <v>3163</v>
      </c>
      <c r="Z321" s="387">
        <v>1102500</v>
      </c>
      <c r="AA321" s="389" t="s">
        <v>3164</v>
      </c>
      <c r="AB321" s="387">
        <v>1102500</v>
      </c>
      <c r="AC321" s="134" t="s">
        <v>334</v>
      </c>
      <c r="AD321" s="134"/>
      <c r="AE321" s="134"/>
      <c r="AF321" s="187"/>
    </row>
    <row r="322" spans="1:32" s="232" customFormat="1" ht="14.25" customHeight="1" x14ac:dyDescent="0.2">
      <c r="A322" s="198" t="s">
        <v>1014</v>
      </c>
      <c r="B322" s="214" t="str">
        <f t="shared" si="54"/>
        <v>Escobar</v>
      </c>
      <c r="C322" s="219" t="str">
        <f t="shared" si="55"/>
        <v>Eduardo</v>
      </c>
      <c r="D322" s="134" t="str">
        <f t="shared" si="56"/>
        <v>E. Escobar</v>
      </c>
      <c r="E322" s="206" t="str">
        <f t="shared" si="57"/>
        <v>Eduardo Escobar</v>
      </c>
      <c r="F322" s="199" t="s">
        <v>1009</v>
      </c>
      <c r="G322" s="199"/>
      <c r="H322" s="199"/>
      <c r="I322" s="199"/>
      <c r="J322" s="202">
        <v>32513</v>
      </c>
      <c r="K322" s="203" t="s">
        <v>1006</v>
      </c>
      <c r="L322" s="135" t="s">
        <v>7</v>
      </c>
      <c r="M322" s="134" t="str">
        <f t="shared" si="58"/>
        <v>3,F4-7.5M</v>
      </c>
      <c r="N322" s="147" t="str">
        <f>Ruth!$A$2</f>
        <v>Plum Island</v>
      </c>
      <c r="O322" s="257" t="s">
        <v>1300</v>
      </c>
      <c r="P322" s="206" t="str">
        <f t="shared" si="59"/>
        <v>Escobar, Eduardo (3,F4-7.5M)</v>
      </c>
      <c r="Q322" s="166">
        <f t="shared" si="63"/>
        <v>1875000</v>
      </c>
      <c r="R322" s="166">
        <f t="shared" si="64"/>
        <v>1875000</v>
      </c>
      <c r="S322" s="261" t="str">
        <f t="shared" si="65"/>
        <v/>
      </c>
      <c r="T322" s="261" t="str">
        <f t="shared" si="66"/>
        <v/>
      </c>
      <c r="U322" s="147" t="s">
        <v>1334</v>
      </c>
      <c r="V322" s="211">
        <v>1875000</v>
      </c>
      <c r="W322" s="147" t="s">
        <v>1374</v>
      </c>
      <c r="X322" s="211">
        <v>1875000</v>
      </c>
      <c r="Y322" s="147" t="s">
        <v>334</v>
      </c>
      <c r="Z322" s="211"/>
      <c r="AA322" s="134"/>
      <c r="AB322" s="271"/>
      <c r="AC322" s="134"/>
      <c r="AD322" s="134"/>
      <c r="AE322" s="134"/>
    </row>
    <row r="323" spans="1:32" ht="14.25" customHeight="1" x14ac:dyDescent="0.25">
      <c r="A323" s="147" t="s">
        <v>455</v>
      </c>
      <c r="B323" s="214" t="str">
        <f t="shared" ref="B323:B386" si="67">LEFT(A323,FIND(", ",A323,1)-1)</f>
        <v>Escobar</v>
      </c>
      <c r="C323" s="219" t="str">
        <f t="shared" ref="C323:C386" si="68">RIGHT(A323,LEN(A323)-FIND(", ",A323,1)-1)</f>
        <v>Yunel</v>
      </c>
      <c r="D323" s="134" t="str">
        <f t="shared" ref="D323:D386" si="69">CONCATENATE(MID(C323,1,1),". ",B323)</f>
        <v>Y. Escobar</v>
      </c>
      <c r="E323" s="206" t="str">
        <f t="shared" ref="E323:E386" si="70">CONCATENATE(C323," ",B323)</f>
        <v>Yunel Escobar</v>
      </c>
      <c r="F323" s="382" t="s">
        <v>1002</v>
      </c>
      <c r="G323" s="135"/>
      <c r="H323" s="135"/>
      <c r="I323" s="135"/>
      <c r="J323" s="383">
        <v>30257</v>
      </c>
      <c r="K323" s="384" t="s">
        <v>1006</v>
      </c>
      <c r="L323" s="135" t="s">
        <v>7</v>
      </c>
      <c r="M323" s="134" t="str">
        <f t="shared" ref="M323:M386" si="71">$U323</f>
        <v>1,F2-$5.51M</v>
      </c>
      <c r="N323" s="388" t="s">
        <v>2974</v>
      </c>
      <c r="O323" s="421" t="s">
        <v>2994</v>
      </c>
      <c r="P323" s="206" t="str">
        <f t="shared" ref="P323:P386" si="72">CONCATENATE(A323," (",M323,")")</f>
        <v>Escobar, Yunel (1,F2-$5.51M)</v>
      </c>
      <c r="Q323" s="166">
        <f t="shared" si="63"/>
        <v>2755000</v>
      </c>
      <c r="R323" s="166">
        <f t="shared" si="64"/>
        <v>2755000</v>
      </c>
      <c r="S323" s="261" t="str">
        <f t="shared" si="65"/>
        <v/>
      </c>
      <c r="T323" s="261" t="str">
        <f t="shared" si="66"/>
        <v/>
      </c>
      <c r="U323" s="389" t="s">
        <v>3081</v>
      </c>
      <c r="V323" s="387">
        <v>2755000</v>
      </c>
      <c r="W323" s="389" t="s">
        <v>3219</v>
      </c>
      <c r="X323" s="387">
        <v>2755000</v>
      </c>
      <c r="Y323" s="389" t="s">
        <v>334</v>
      </c>
      <c r="Z323" s="212"/>
      <c r="AA323" s="134"/>
      <c r="AB323" s="271"/>
      <c r="AC323" s="134"/>
      <c r="AD323" s="134"/>
      <c r="AE323" s="134"/>
    </row>
    <row r="324" spans="1:32" ht="14.25" customHeight="1" x14ac:dyDescent="0.2">
      <c r="A324" s="134" t="s">
        <v>3496</v>
      </c>
      <c r="B324" s="214" t="str">
        <f t="shared" si="67"/>
        <v>Espinal</v>
      </c>
      <c r="C324" s="219" t="str">
        <f t="shared" si="68"/>
        <v>Andersson</v>
      </c>
      <c r="D324" s="134" t="str">
        <f t="shared" si="69"/>
        <v>A. Espinal</v>
      </c>
      <c r="E324" s="206" t="str">
        <f t="shared" si="70"/>
        <v>Andersson Espinal</v>
      </c>
      <c r="F324" s="206"/>
      <c r="G324" s="134">
        <f>G323+1</f>
        <v>1</v>
      </c>
      <c r="H324" s="134">
        <v>1</v>
      </c>
      <c r="I324" s="134">
        <v>22</v>
      </c>
      <c r="J324" s="134"/>
      <c r="K324" s="134"/>
      <c r="L324" s="135" t="s">
        <v>519</v>
      </c>
      <c r="M324" s="134" t="str">
        <f t="shared" si="71"/>
        <v>min</v>
      </c>
      <c r="N324" s="134" t="s">
        <v>396</v>
      </c>
      <c r="O324" s="135" t="s">
        <v>3485</v>
      </c>
      <c r="P324" s="206" t="str">
        <f t="shared" si="72"/>
        <v>Espinal, Andersson (min)</v>
      </c>
      <c r="Q324" s="166" t="str">
        <f t="shared" si="63"/>
        <v/>
      </c>
      <c r="R324" s="166" t="str">
        <f t="shared" si="64"/>
        <v/>
      </c>
      <c r="S324" s="261" t="str">
        <f t="shared" si="65"/>
        <v/>
      </c>
      <c r="T324" s="261" t="str">
        <f t="shared" si="66"/>
        <v/>
      </c>
      <c r="U324" s="134" t="s">
        <v>658</v>
      </c>
      <c r="V324" s="134"/>
      <c r="W324" s="134"/>
      <c r="X324" s="134"/>
      <c r="Y324" s="134"/>
      <c r="Z324" s="134"/>
      <c r="AA324" s="134"/>
      <c r="AB324" s="134"/>
      <c r="AC324" s="134"/>
      <c r="AD324" s="134"/>
      <c r="AE324" s="134"/>
    </row>
    <row r="325" spans="1:32" ht="14.25" customHeight="1" x14ac:dyDescent="0.2">
      <c r="A325" s="134" t="s">
        <v>688</v>
      </c>
      <c r="B325" s="214" t="str">
        <f t="shared" si="67"/>
        <v>Espinosa</v>
      </c>
      <c r="C325" s="219" t="str">
        <f t="shared" si="68"/>
        <v>Danny</v>
      </c>
      <c r="D325" s="134" t="str">
        <f t="shared" si="69"/>
        <v>D. Espinosa</v>
      </c>
      <c r="E325" s="206" t="str">
        <f t="shared" si="70"/>
        <v>Danny Espinosa</v>
      </c>
      <c r="F325" s="135" t="s">
        <v>1009</v>
      </c>
      <c r="G325" s="135"/>
      <c r="H325" s="135"/>
      <c r="I325" s="135"/>
      <c r="J325" s="193">
        <v>31892</v>
      </c>
      <c r="K325" s="147" t="s">
        <v>1000</v>
      </c>
      <c r="L325" s="135" t="s">
        <v>7</v>
      </c>
      <c r="M325" s="134" t="str">
        <f t="shared" si="71"/>
        <v>ARB-Y7</v>
      </c>
      <c r="N325" s="147" t="s">
        <v>1876</v>
      </c>
      <c r="O325" s="169" t="s">
        <v>1883</v>
      </c>
      <c r="P325" s="206" t="str">
        <f t="shared" si="72"/>
        <v>Espinosa, Danny (ARB-Y7)</v>
      </c>
      <c r="Q325" s="166">
        <f t="shared" si="63"/>
        <v>1218750</v>
      </c>
      <c r="R325" s="166" t="str">
        <f t="shared" si="64"/>
        <v/>
      </c>
      <c r="S325" s="261" t="str">
        <f t="shared" si="65"/>
        <v/>
      </c>
      <c r="T325" s="261" t="str">
        <f t="shared" si="66"/>
        <v/>
      </c>
      <c r="U325" s="147" t="s">
        <v>975</v>
      </c>
      <c r="V325" s="167">
        <v>1218750</v>
      </c>
      <c r="W325" s="134" t="s">
        <v>334</v>
      </c>
      <c r="X325" s="212"/>
      <c r="Y325" s="134"/>
      <c r="Z325" s="212"/>
      <c r="AA325" s="134"/>
      <c r="AB325" s="271"/>
      <c r="AC325" s="134"/>
      <c r="AD325" s="134"/>
      <c r="AE325" s="584"/>
    </row>
    <row r="326" spans="1:32" ht="14.25" customHeight="1" x14ac:dyDescent="0.2">
      <c r="A326" s="584" t="s">
        <v>1539</v>
      </c>
      <c r="B326" s="214" t="str">
        <f t="shared" si="67"/>
        <v>Espinoza</v>
      </c>
      <c r="C326" s="219" t="str">
        <f t="shared" si="68"/>
        <v>Anderson</v>
      </c>
      <c r="D326" s="134" t="str">
        <f t="shared" si="69"/>
        <v>A. Espinoza</v>
      </c>
      <c r="E326" s="206" t="str">
        <f t="shared" si="70"/>
        <v>Anderson Espinoza</v>
      </c>
      <c r="F326" s="583"/>
      <c r="G326" s="583"/>
      <c r="H326" s="583"/>
      <c r="I326" s="583"/>
      <c r="J326" s="336"/>
      <c r="K326" s="584"/>
      <c r="L326" s="135" t="s">
        <v>519</v>
      </c>
      <c r="M326" s="134" t="str">
        <f t="shared" si="71"/>
        <v>min</v>
      </c>
      <c r="N326" s="147" t="str">
        <f>Ruth!$M$2</f>
        <v>Hoboken</v>
      </c>
      <c r="O326" s="135" t="s">
        <v>1461</v>
      </c>
      <c r="P326" s="206" t="str">
        <f t="shared" si="72"/>
        <v>Espinoza, Anderson (min)</v>
      </c>
      <c r="Q326" s="166" t="str">
        <f t="shared" si="63"/>
        <v/>
      </c>
      <c r="R326" s="166" t="str">
        <f t="shared" si="64"/>
        <v/>
      </c>
      <c r="S326" s="261" t="str">
        <f t="shared" si="65"/>
        <v/>
      </c>
      <c r="T326" s="261" t="str">
        <f t="shared" si="66"/>
        <v/>
      </c>
      <c r="U326" s="148" t="s">
        <v>658</v>
      </c>
      <c r="V326" s="230"/>
      <c r="W326" s="584"/>
      <c r="X326" s="364"/>
      <c r="Y326" s="584"/>
      <c r="Z326" s="243"/>
      <c r="AA326" s="134"/>
      <c r="AB326" s="271"/>
      <c r="AC326" s="134"/>
      <c r="AD326" s="134"/>
      <c r="AE326" s="134"/>
    </row>
    <row r="327" spans="1:32" ht="14.25" customHeight="1" x14ac:dyDescent="0.2">
      <c r="A327" s="134" t="s">
        <v>3713</v>
      </c>
      <c r="B327" s="214" t="str">
        <f t="shared" si="67"/>
        <v>Estevez</v>
      </c>
      <c r="C327" s="219" t="str">
        <f t="shared" si="68"/>
        <v>Carlos</v>
      </c>
      <c r="D327" s="134" t="str">
        <f t="shared" si="69"/>
        <v>C. Estevez</v>
      </c>
      <c r="E327" s="206" t="str">
        <f t="shared" si="70"/>
        <v>Carlos Estevez</v>
      </c>
      <c r="F327" s="206" t="s">
        <v>1002</v>
      </c>
      <c r="G327" s="134">
        <f>G326+1</f>
        <v>1</v>
      </c>
      <c r="H327" s="134">
        <v>6</v>
      </c>
      <c r="I327" s="134">
        <v>17</v>
      </c>
      <c r="J327" s="535">
        <v>33966</v>
      </c>
      <c r="K327" s="134" t="s">
        <v>999</v>
      </c>
      <c r="L327" s="135" t="s">
        <v>135</v>
      </c>
      <c r="M327" s="134" t="str">
        <f t="shared" si="71"/>
        <v>Y1</v>
      </c>
      <c r="N327" s="134" t="s">
        <v>64</v>
      </c>
      <c r="O327" s="135" t="s">
        <v>3485</v>
      </c>
      <c r="P327" s="206" t="str">
        <f t="shared" si="72"/>
        <v>Estevez, Carlos (Y1)</v>
      </c>
      <c r="Q327" s="166">
        <f t="shared" si="63"/>
        <v>200000</v>
      </c>
      <c r="R327" s="166">
        <f t="shared" si="64"/>
        <v>300000</v>
      </c>
      <c r="S327" s="261">
        <f t="shared" si="65"/>
        <v>400000</v>
      </c>
      <c r="T327" s="261" t="str">
        <f t="shared" si="66"/>
        <v/>
      </c>
      <c r="U327" s="134" t="s">
        <v>520</v>
      </c>
      <c r="V327" s="167">
        <v>200000</v>
      </c>
      <c r="W327" s="134" t="s">
        <v>521</v>
      </c>
      <c r="X327" s="212">
        <v>300000</v>
      </c>
      <c r="Y327" s="134" t="s">
        <v>375</v>
      </c>
      <c r="Z327" s="212">
        <v>400000</v>
      </c>
      <c r="AA327" s="134" t="s">
        <v>645</v>
      </c>
      <c r="AB327" s="134"/>
      <c r="AC327" s="134"/>
      <c r="AD327" s="134"/>
      <c r="AE327" s="134"/>
    </row>
    <row r="328" spans="1:32" ht="14.25" customHeight="1" x14ac:dyDescent="0.2">
      <c r="A328" s="134" t="s">
        <v>759</v>
      </c>
      <c r="B328" s="214" t="str">
        <f t="shared" si="67"/>
        <v>Estrada</v>
      </c>
      <c r="C328" s="219" t="str">
        <f t="shared" si="68"/>
        <v>Marco</v>
      </c>
      <c r="D328" s="134" t="str">
        <f t="shared" si="69"/>
        <v>M. Estrada</v>
      </c>
      <c r="E328" s="206" t="str">
        <f t="shared" si="70"/>
        <v>Marco Estrada</v>
      </c>
      <c r="F328" s="135" t="s">
        <v>1002</v>
      </c>
      <c r="G328" s="135"/>
      <c r="H328" s="135"/>
      <c r="I328" s="135"/>
      <c r="J328" s="193">
        <v>30502</v>
      </c>
      <c r="K328" s="147" t="s">
        <v>747</v>
      </c>
      <c r="L328" s="135" t="s">
        <v>135</v>
      </c>
      <c r="M328" s="134" t="str">
        <f t="shared" si="71"/>
        <v>ARB-Y6</v>
      </c>
      <c r="N328" s="147" t="str">
        <f>Mays!$A$2</f>
        <v>Aspen</v>
      </c>
      <c r="O328" s="169" t="s">
        <v>830</v>
      </c>
      <c r="P328" s="206" t="str">
        <f t="shared" si="72"/>
        <v>Estrada, Marco (ARB-Y6)</v>
      </c>
      <c r="Q328" s="166">
        <f t="shared" si="63"/>
        <v>4500000</v>
      </c>
      <c r="R328" s="166" t="str">
        <f t="shared" si="64"/>
        <v/>
      </c>
      <c r="S328" s="261" t="str">
        <f t="shared" si="65"/>
        <v/>
      </c>
      <c r="T328" s="261" t="str">
        <f t="shared" si="66"/>
        <v/>
      </c>
      <c r="U328" s="147" t="s">
        <v>974</v>
      </c>
      <c r="V328" s="167">
        <v>4500000</v>
      </c>
      <c r="W328" s="134" t="s">
        <v>975</v>
      </c>
      <c r="X328" s="212"/>
      <c r="Y328" s="134" t="s">
        <v>334</v>
      </c>
      <c r="Z328" s="212"/>
      <c r="AA328" s="134"/>
      <c r="AB328" s="271"/>
      <c r="AC328" s="134"/>
      <c r="AD328" s="134"/>
      <c r="AE328" s="134"/>
    </row>
    <row r="329" spans="1:32" ht="14.25" customHeight="1" x14ac:dyDescent="0.2">
      <c r="A329" s="134" t="s">
        <v>775</v>
      </c>
      <c r="B329" s="214" t="str">
        <f t="shared" si="67"/>
        <v>Familia</v>
      </c>
      <c r="C329" s="219" t="str">
        <f t="shared" si="68"/>
        <v>Jeurys</v>
      </c>
      <c r="D329" s="134" t="str">
        <f t="shared" si="69"/>
        <v>J. Familia</v>
      </c>
      <c r="E329" s="206" t="str">
        <f t="shared" si="70"/>
        <v>Jeurys Familia</v>
      </c>
      <c r="F329" s="135" t="s">
        <v>1002</v>
      </c>
      <c r="G329" s="135"/>
      <c r="H329" s="135"/>
      <c r="I329" s="135"/>
      <c r="J329" s="193">
        <v>32791</v>
      </c>
      <c r="K329" s="147" t="s">
        <v>999</v>
      </c>
      <c r="L329" s="135" t="s">
        <v>135</v>
      </c>
      <c r="M329" s="134" t="str">
        <f t="shared" si="71"/>
        <v>Y3</v>
      </c>
      <c r="N329" s="147" t="str">
        <f>Ruth!$M$2</f>
        <v>Hoboken</v>
      </c>
      <c r="O329" s="169" t="s">
        <v>830</v>
      </c>
      <c r="P329" s="206" t="str">
        <f t="shared" si="72"/>
        <v>Familia, Jeurys (Y3)</v>
      </c>
      <c r="Q329" s="166">
        <f t="shared" si="63"/>
        <v>400000</v>
      </c>
      <c r="R329" s="166" t="str">
        <f t="shared" si="64"/>
        <v/>
      </c>
      <c r="S329" s="261" t="str">
        <f t="shared" si="65"/>
        <v/>
      </c>
      <c r="T329" s="261" t="str">
        <f t="shared" si="66"/>
        <v/>
      </c>
      <c r="U329" s="259" t="s">
        <v>375</v>
      </c>
      <c r="V329" s="207">
        <v>400000</v>
      </c>
      <c r="W329" s="134" t="s">
        <v>645</v>
      </c>
      <c r="X329" s="212"/>
      <c r="Y329" s="134" t="s">
        <v>973</v>
      </c>
      <c r="Z329" s="212"/>
      <c r="AA329" s="134" t="s">
        <v>974</v>
      </c>
      <c r="AB329" s="271"/>
      <c r="AC329" s="134"/>
      <c r="AD329" s="134"/>
      <c r="AE329" s="134"/>
    </row>
    <row r="330" spans="1:32" ht="14.25" customHeight="1" x14ac:dyDescent="0.2">
      <c r="A330" s="134" t="s">
        <v>1991</v>
      </c>
      <c r="B330" s="214" t="str">
        <f t="shared" si="67"/>
        <v>Faria</v>
      </c>
      <c r="C330" s="219" t="str">
        <f t="shared" si="68"/>
        <v>Jacob</v>
      </c>
      <c r="D330" s="134" t="str">
        <f t="shared" si="69"/>
        <v>J. Faria</v>
      </c>
      <c r="E330" s="206" t="str">
        <f t="shared" si="70"/>
        <v>Jacob Faria</v>
      </c>
      <c r="F330" s="246"/>
      <c r="G330" s="584">
        <v>197</v>
      </c>
      <c r="H330" s="584">
        <v>9</v>
      </c>
      <c r="I330" s="584">
        <v>4</v>
      </c>
      <c r="J330" s="336">
        <v>34180</v>
      </c>
      <c r="K330" s="195"/>
      <c r="L330" s="135" t="s">
        <v>519</v>
      </c>
      <c r="M330" s="134" t="str">
        <f t="shared" si="71"/>
        <v>min</v>
      </c>
      <c r="N330" s="147" t="str">
        <f>Aaron!$AE$2</f>
        <v>Pismo Beach</v>
      </c>
      <c r="O330" s="169" t="s">
        <v>1968</v>
      </c>
      <c r="P330" s="206" t="str">
        <f t="shared" si="72"/>
        <v>Faria, Jacob (min)</v>
      </c>
      <c r="Q330" s="166" t="str">
        <f t="shared" si="63"/>
        <v/>
      </c>
      <c r="R330" s="166" t="str">
        <f t="shared" si="64"/>
        <v/>
      </c>
      <c r="S330" s="261" t="str">
        <f t="shared" si="65"/>
        <v/>
      </c>
      <c r="T330" s="261" t="str">
        <f t="shared" si="66"/>
        <v/>
      </c>
      <c r="U330" s="147" t="s">
        <v>658</v>
      </c>
      <c r="V330" s="167"/>
      <c r="W330" s="134"/>
      <c r="X330" s="212"/>
      <c r="Y330" s="134"/>
      <c r="Z330" s="212"/>
      <c r="AA330" s="134"/>
      <c r="AB330" s="271"/>
      <c r="AC330" s="134"/>
      <c r="AD330" s="134"/>
      <c r="AE330" s="134"/>
    </row>
    <row r="331" spans="1:32" ht="14.25" customHeight="1" x14ac:dyDescent="0.2">
      <c r="A331" s="584" t="s">
        <v>1443</v>
      </c>
      <c r="B331" s="214" t="str">
        <f t="shared" si="67"/>
        <v>Farmer</v>
      </c>
      <c r="C331" s="219" t="str">
        <f t="shared" si="68"/>
        <v>Buck</v>
      </c>
      <c r="D331" s="134" t="str">
        <f t="shared" si="69"/>
        <v>B. Farmer</v>
      </c>
      <c r="E331" s="206" t="str">
        <f t="shared" si="70"/>
        <v>Buck Farmer</v>
      </c>
      <c r="F331" s="135" t="s">
        <v>1002</v>
      </c>
      <c r="G331" s="135"/>
      <c r="H331" s="135"/>
      <c r="I331" s="135"/>
      <c r="J331" s="336">
        <v>33289</v>
      </c>
      <c r="K331" s="134" t="s">
        <v>747</v>
      </c>
      <c r="L331" s="135" t="s">
        <v>135</v>
      </c>
      <c r="M331" s="134" t="str">
        <f t="shared" si="71"/>
        <v>Y2</v>
      </c>
      <c r="N331" s="251" t="str">
        <f>Ruth!$AE$2</f>
        <v>Williamsburg</v>
      </c>
      <c r="O331" s="135" t="s">
        <v>1483</v>
      </c>
      <c r="P331" s="206" t="str">
        <f t="shared" si="72"/>
        <v>Farmer, Buck (Y2)</v>
      </c>
      <c r="Q331" s="166">
        <f t="shared" si="63"/>
        <v>300000</v>
      </c>
      <c r="R331" s="166">
        <f t="shared" si="64"/>
        <v>400000</v>
      </c>
      <c r="S331" s="261" t="str">
        <f t="shared" si="65"/>
        <v/>
      </c>
      <c r="T331" s="261" t="str">
        <f t="shared" si="66"/>
        <v/>
      </c>
      <c r="U331" s="147" t="s">
        <v>521</v>
      </c>
      <c r="V331" s="230">
        <v>300000</v>
      </c>
      <c r="W331" s="134" t="s">
        <v>375</v>
      </c>
      <c r="X331" s="364">
        <v>400000</v>
      </c>
      <c r="Y331" s="134" t="s">
        <v>645</v>
      </c>
      <c r="Z331" s="243"/>
      <c r="AA331" s="134" t="s">
        <v>973</v>
      </c>
      <c r="AB331" s="271"/>
      <c r="AC331" s="134"/>
      <c r="AD331" s="134"/>
      <c r="AE331" s="134"/>
    </row>
    <row r="332" spans="1:32" ht="14.25" customHeight="1" x14ac:dyDescent="0.2">
      <c r="A332" s="584" t="s">
        <v>1554</v>
      </c>
      <c r="B332" s="214" t="str">
        <f t="shared" si="67"/>
        <v>Fedde</v>
      </c>
      <c r="C332" s="219" t="str">
        <f t="shared" si="68"/>
        <v>Erick</v>
      </c>
      <c r="D332" s="134" t="str">
        <f t="shared" si="69"/>
        <v>E. Fedde</v>
      </c>
      <c r="E332" s="206" t="str">
        <f t="shared" si="70"/>
        <v>Erick Fedde</v>
      </c>
      <c r="F332" s="583"/>
      <c r="G332" s="583"/>
      <c r="H332" s="583"/>
      <c r="I332" s="583"/>
      <c r="J332" s="336"/>
      <c r="K332" s="584"/>
      <c r="L332" s="135" t="s">
        <v>519</v>
      </c>
      <c r="M332" s="134" t="str">
        <f t="shared" si="71"/>
        <v>min</v>
      </c>
      <c r="N332" s="147" t="str">
        <f>Cobb!$M$2</f>
        <v>Mansfield</v>
      </c>
      <c r="O332" s="135" t="s">
        <v>1461</v>
      </c>
      <c r="P332" s="206" t="str">
        <f t="shared" si="72"/>
        <v>Fedde, Erick (min)</v>
      </c>
      <c r="Q332" s="166" t="str">
        <f t="shared" si="63"/>
        <v/>
      </c>
      <c r="R332" s="166" t="str">
        <f t="shared" si="64"/>
        <v/>
      </c>
      <c r="S332" s="261" t="str">
        <f t="shared" si="65"/>
        <v/>
      </c>
      <c r="T332" s="261" t="str">
        <f t="shared" si="66"/>
        <v/>
      </c>
      <c r="U332" s="148" t="s">
        <v>658</v>
      </c>
      <c r="V332" s="230"/>
      <c r="W332" s="584"/>
      <c r="X332" s="364"/>
      <c r="Y332" s="584"/>
      <c r="Z332" s="243"/>
      <c r="AA332" s="134"/>
      <c r="AB332" s="271"/>
      <c r="AC332" s="134"/>
      <c r="AD332" s="134"/>
      <c r="AE332" s="134"/>
    </row>
    <row r="333" spans="1:32" ht="14.25" customHeight="1" x14ac:dyDescent="0.2">
      <c r="A333" s="134" t="s">
        <v>392</v>
      </c>
      <c r="B333" s="214" t="str">
        <f t="shared" si="67"/>
        <v>Feldman</v>
      </c>
      <c r="C333" s="219" t="str">
        <f t="shared" si="68"/>
        <v>Scott</v>
      </c>
      <c r="D333" s="134" t="str">
        <f t="shared" si="69"/>
        <v>S. Feldman</v>
      </c>
      <c r="E333" s="206" t="str">
        <f t="shared" si="70"/>
        <v>Scott Feldman</v>
      </c>
      <c r="F333" s="135" t="s">
        <v>1002</v>
      </c>
      <c r="G333" s="135"/>
      <c r="H333" s="135"/>
      <c r="I333" s="135"/>
      <c r="J333" s="193">
        <v>30354</v>
      </c>
      <c r="K333" s="147" t="s">
        <v>747</v>
      </c>
      <c r="L333" s="135" t="s">
        <v>135</v>
      </c>
      <c r="M333" s="134" t="str">
        <f t="shared" si="71"/>
        <v>3,F3-10.005M</v>
      </c>
      <c r="N333" s="251" t="str">
        <f>Ruth!$AE$2</f>
        <v>Williamsburg</v>
      </c>
      <c r="O333" s="257" t="s">
        <v>1300</v>
      </c>
      <c r="P333" s="206" t="str">
        <f t="shared" si="72"/>
        <v>Feldman, Scott (3,F3-10.005M)</v>
      </c>
      <c r="Q333" s="166">
        <f t="shared" si="63"/>
        <v>3335000</v>
      </c>
      <c r="R333" s="166" t="str">
        <f t="shared" si="64"/>
        <v/>
      </c>
      <c r="S333" s="261" t="str">
        <f t="shared" si="65"/>
        <v/>
      </c>
      <c r="T333" s="261" t="str">
        <f t="shared" si="66"/>
        <v/>
      </c>
      <c r="U333" s="147" t="s">
        <v>1321</v>
      </c>
      <c r="V333" s="211">
        <v>3335000</v>
      </c>
      <c r="W333" s="147" t="s">
        <v>334</v>
      </c>
      <c r="X333" s="211"/>
      <c r="Y333" s="147"/>
      <c r="Z333" s="211"/>
      <c r="AA333" s="134"/>
      <c r="AB333" s="271"/>
      <c r="AC333" s="134"/>
      <c r="AD333" s="134"/>
      <c r="AE333" s="134"/>
    </row>
    <row r="334" spans="1:32" ht="14.25" customHeight="1" x14ac:dyDescent="0.2">
      <c r="A334" s="584" t="s">
        <v>1584</v>
      </c>
      <c r="B334" s="214" t="str">
        <f t="shared" si="67"/>
        <v>Feliz</v>
      </c>
      <c r="C334" s="219" t="str">
        <f t="shared" si="68"/>
        <v>Michael</v>
      </c>
      <c r="D334" s="134" t="str">
        <f t="shared" si="69"/>
        <v>M. Feliz</v>
      </c>
      <c r="E334" s="206" t="str">
        <f t="shared" si="70"/>
        <v>Michael Feliz</v>
      </c>
      <c r="F334" s="135" t="s">
        <v>1002</v>
      </c>
      <c r="G334" s="135"/>
      <c r="H334" s="135"/>
      <c r="I334" s="135"/>
      <c r="J334" s="336">
        <v>34148</v>
      </c>
      <c r="K334" s="134" t="s">
        <v>999</v>
      </c>
      <c r="L334" s="135" t="s">
        <v>135</v>
      </c>
      <c r="M334" s="134" t="str">
        <f t="shared" si="71"/>
        <v>Y1</v>
      </c>
      <c r="N334" s="147" t="str">
        <f>Cobb!$G$2</f>
        <v>Alaska</v>
      </c>
      <c r="O334" s="135" t="s">
        <v>1461</v>
      </c>
      <c r="P334" s="206" t="str">
        <f t="shared" si="72"/>
        <v>Feliz, Michael (Y1)</v>
      </c>
      <c r="Q334" s="166">
        <f t="shared" si="63"/>
        <v>200000</v>
      </c>
      <c r="R334" s="166">
        <f t="shared" si="64"/>
        <v>300000</v>
      </c>
      <c r="S334" s="261">
        <f t="shared" si="65"/>
        <v>400000</v>
      </c>
      <c r="T334" s="261" t="str">
        <f t="shared" si="66"/>
        <v/>
      </c>
      <c r="U334" s="148" t="s">
        <v>520</v>
      </c>
      <c r="V334" s="207">
        <v>200000</v>
      </c>
      <c r="W334" s="206" t="s">
        <v>521</v>
      </c>
      <c r="X334" s="207">
        <v>300000</v>
      </c>
      <c r="Y334" s="134" t="s">
        <v>375</v>
      </c>
      <c r="Z334" s="212">
        <v>400000</v>
      </c>
      <c r="AA334" s="134" t="s">
        <v>645</v>
      </c>
      <c r="AB334" s="271"/>
      <c r="AC334" s="134"/>
      <c r="AD334" s="134"/>
      <c r="AE334" s="134"/>
    </row>
    <row r="335" spans="1:32" ht="14.25" customHeight="1" x14ac:dyDescent="0.2">
      <c r="A335" s="148" t="s">
        <v>219</v>
      </c>
      <c r="B335" s="214" t="str">
        <f t="shared" si="67"/>
        <v>Feliz</v>
      </c>
      <c r="C335" s="219" t="str">
        <f t="shared" si="68"/>
        <v>Neftali</v>
      </c>
      <c r="D335" s="134" t="str">
        <f t="shared" si="69"/>
        <v>N. Feliz</v>
      </c>
      <c r="E335" s="206" t="str">
        <f t="shared" si="70"/>
        <v>Neftali Feliz</v>
      </c>
      <c r="F335" s="135" t="s">
        <v>1002</v>
      </c>
      <c r="G335" s="135"/>
      <c r="H335" s="135"/>
      <c r="I335" s="135"/>
      <c r="J335" s="193">
        <v>32265</v>
      </c>
      <c r="K335" s="147" t="s">
        <v>999</v>
      </c>
      <c r="L335" s="135" t="s">
        <v>135</v>
      </c>
      <c r="M335" s="134" t="str">
        <f t="shared" si="71"/>
        <v>2,F2-$500k</v>
      </c>
      <c r="N335" s="147" t="str">
        <f>Mays!$G$2</f>
        <v>Palo Alto</v>
      </c>
      <c r="O335" s="320" t="s">
        <v>1686</v>
      </c>
      <c r="P335" s="206" t="str">
        <f t="shared" si="72"/>
        <v>Feliz, Neftali (2,F2-$500k)</v>
      </c>
      <c r="Q335" s="166">
        <f t="shared" si="63"/>
        <v>250000</v>
      </c>
      <c r="R335" s="166" t="str">
        <f t="shared" si="64"/>
        <v/>
      </c>
      <c r="S335" s="261" t="str">
        <f t="shared" si="65"/>
        <v/>
      </c>
      <c r="T335" s="261" t="str">
        <f t="shared" si="66"/>
        <v/>
      </c>
      <c r="U335" s="148" t="s">
        <v>1779</v>
      </c>
      <c r="V335" s="361">
        <v>250000</v>
      </c>
      <c r="W335" s="134" t="s">
        <v>334</v>
      </c>
      <c r="X335" s="365"/>
      <c r="Y335" s="134"/>
      <c r="Z335" s="271"/>
      <c r="AA335" s="134"/>
      <c r="AB335" s="271"/>
      <c r="AC335" s="134"/>
      <c r="AD335" s="134"/>
      <c r="AE335" s="134"/>
    </row>
    <row r="336" spans="1:32" ht="14.25" customHeight="1" x14ac:dyDescent="0.2">
      <c r="A336" s="216" t="s">
        <v>1231</v>
      </c>
      <c r="B336" s="214" t="str">
        <f t="shared" si="67"/>
        <v>Fernandez</v>
      </c>
      <c r="C336" s="219" t="str">
        <f t="shared" si="68"/>
        <v>Jose D</v>
      </c>
      <c r="D336" s="134" t="str">
        <f t="shared" si="69"/>
        <v>J. Fernandez</v>
      </c>
      <c r="E336" s="206" t="str">
        <f t="shared" si="70"/>
        <v>Jose D Fernandez</v>
      </c>
      <c r="F336" s="228" t="s">
        <v>1002</v>
      </c>
      <c r="G336" s="228"/>
      <c r="H336" s="228"/>
      <c r="I336" s="228"/>
      <c r="J336" s="223">
        <v>33816</v>
      </c>
      <c r="K336" s="206" t="s">
        <v>747</v>
      </c>
      <c r="L336" s="135" t="s">
        <v>135</v>
      </c>
      <c r="M336" s="134" t="str">
        <f t="shared" si="71"/>
        <v>ARB-Y4</v>
      </c>
      <c r="N336" s="147" t="s">
        <v>229</v>
      </c>
      <c r="O336" s="213" t="s">
        <v>4127</v>
      </c>
      <c r="P336" s="206" t="str">
        <f t="shared" si="72"/>
        <v>Fernandez, Jose D (ARB-Y4)</v>
      </c>
      <c r="Q336" s="166">
        <f t="shared" si="63"/>
        <v>1080000</v>
      </c>
      <c r="R336" s="166" t="str">
        <f t="shared" si="64"/>
        <v/>
      </c>
      <c r="S336" s="261" t="str">
        <f t="shared" si="65"/>
        <v/>
      </c>
      <c r="T336" s="261" t="str">
        <f t="shared" si="66"/>
        <v/>
      </c>
      <c r="U336" s="259" t="s">
        <v>645</v>
      </c>
      <c r="V336" s="207">
        <v>1080000</v>
      </c>
      <c r="W336" s="134" t="s">
        <v>973</v>
      </c>
      <c r="X336" s="207"/>
      <c r="Y336" s="134" t="s">
        <v>974</v>
      </c>
      <c r="Z336" s="212"/>
      <c r="AA336" s="134" t="s">
        <v>975</v>
      </c>
      <c r="AB336" s="271"/>
      <c r="AC336" s="134" t="s">
        <v>334</v>
      </c>
      <c r="AD336" s="134"/>
      <c r="AE336" s="134"/>
    </row>
    <row r="337" spans="1:34" ht="14.25" customHeight="1" x14ac:dyDescent="0.2">
      <c r="A337" s="134" t="s">
        <v>1992</v>
      </c>
      <c r="B337" s="214" t="str">
        <f t="shared" si="67"/>
        <v>Fernandez</v>
      </c>
      <c r="C337" s="219" t="str">
        <f t="shared" si="68"/>
        <v>Junior</v>
      </c>
      <c r="D337" s="134" t="str">
        <f t="shared" si="69"/>
        <v>J. Fernandez</v>
      </c>
      <c r="E337" s="206" t="str">
        <f t="shared" si="70"/>
        <v>Junior Fernandez</v>
      </c>
      <c r="F337" s="246"/>
      <c r="G337" s="584">
        <v>193</v>
      </c>
      <c r="H337" s="584">
        <v>8</v>
      </c>
      <c r="I337" s="584">
        <v>20</v>
      </c>
      <c r="J337" s="336">
        <v>35491</v>
      </c>
      <c r="K337" s="195"/>
      <c r="L337" s="135" t="s">
        <v>519</v>
      </c>
      <c r="M337" s="134" t="str">
        <f t="shared" si="71"/>
        <v>min</v>
      </c>
      <c r="N337" s="147" t="str">
        <f>Aaron!$S$2</f>
        <v>San Jose</v>
      </c>
      <c r="O337" s="169" t="s">
        <v>1968</v>
      </c>
      <c r="P337" s="206" t="str">
        <f t="shared" si="72"/>
        <v>Fernandez, Junior (min)</v>
      </c>
      <c r="Q337" s="166" t="str">
        <f t="shared" si="63"/>
        <v/>
      </c>
      <c r="R337" s="166" t="str">
        <f t="shared" si="64"/>
        <v/>
      </c>
      <c r="S337" s="261" t="str">
        <f t="shared" si="65"/>
        <v/>
      </c>
      <c r="T337" s="261" t="str">
        <f t="shared" si="66"/>
        <v/>
      </c>
      <c r="U337" s="147" t="s">
        <v>658</v>
      </c>
      <c r="V337" s="167"/>
      <c r="W337" s="134"/>
      <c r="X337" s="212"/>
      <c r="Y337" s="134"/>
      <c r="Z337" s="212"/>
      <c r="AA337" s="134"/>
      <c r="AB337" s="271"/>
      <c r="AC337" s="134"/>
      <c r="AD337" s="134"/>
      <c r="AE337" s="134"/>
    </row>
    <row r="338" spans="1:34" ht="14.25" customHeight="1" x14ac:dyDescent="0.2">
      <c r="A338" s="148" t="s">
        <v>888</v>
      </c>
      <c r="B338" s="214" t="str">
        <f t="shared" si="67"/>
        <v>Fien</v>
      </c>
      <c r="C338" s="219" t="str">
        <f t="shared" si="68"/>
        <v>Casey</v>
      </c>
      <c r="D338" s="134" t="str">
        <f t="shared" si="69"/>
        <v>C. Fien</v>
      </c>
      <c r="E338" s="206" t="str">
        <f t="shared" si="70"/>
        <v>Casey Fien</v>
      </c>
      <c r="F338" s="135" t="s">
        <v>1002</v>
      </c>
      <c r="G338" s="135"/>
      <c r="H338" s="135"/>
      <c r="I338" s="135"/>
      <c r="J338" s="193">
        <v>30610</v>
      </c>
      <c r="K338" s="147" t="s">
        <v>999</v>
      </c>
      <c r="L338" s="135" t="s">
        <v>135</v>
      </c>
      <c r="M338" s="134" t="str">
        <f t="shared" si="71"/>
        <v>2,F2-$1.61M</v>
      </c>
      <c r="N338" s="147" t="s">
        <v>1296</v>
      </c>
      <c r="O338" s="320" t="s">
        <v>4006</v>
      </c>
      <c r="P338" s="206" t="str">
        <f t="shared" si="72"/>
        <v>Fien, Casey (2,F2-$1.61M)</v>
      </c>
      <c r="Q338" s="166">
        <f t="shared" si="63"/>
        <v>805000</v>
      </c>
      <c r="R338" s="166" t="str">
        <f t="shared" si="64"/>
        <v/>
      </c>
      <c r="S338" s="261" t="str">
        <f t="shared" si="65"/>
        <v/>
      </c>
      <c r="T338" s="261" t="str">
        <f t="shared" si="66"/>
        <v/>
      </c>
      <c r="U338" s="148" t="s">
        <v>1772</v>
      </c>
      <c r="V338" s="361">
        <v>805000</v>
      </c>
      <c r="W338" s="134" t="s">
        <v>334</v>
      </c>
      <c r="X338" s="365"/>
      <c r="Y338" s="134"/>
      <c r="Z338" s="271"/>
      <c r="AA338" s="134"/>
      <c r="AB338" s="271"/>
      <c r="AC338" s="134"/>
      <c r="AD338" s="167"/>
      <c r="AE338" s="134"/>
      <c r="AH338" s="187"/>
    </row>
    <row r="339" spans="1:34" ht="14.25" customHeight="1" x14ac:dyDescent="0.2">
      <c r="A339" s="146" t="s">
        <v>895</v>
      </c>
      <c r="B339" s="214" t="str">
        <f t="shared" si="67"/>
        <v>Fiers</v>
      </c>
      <c r="C339" s="219" t="str">
        <f t="shared" si="68"/>
        <v>Mike</v>
      </c>
      <c r="D339" s="134" t="str">
        <f t="shared" si="69"/>
        <v>M. Fiers</v>
      </c>
      <c r="E339" s="206" t="str">
        <f t="shared" si="70"/>
        <v>Mike Fiers</v>
      </c>
      <c r="F339" s="135" t="s">
        <v>1002</v>
      </c>
      <c r="G339" s="135"/>
      <c r="H339" s="135"/>
      <c r="I339" s="135"/>
      <c r="J339" s="193">
        <v>31213</v>
      </c>
      <c r="K339" s="147" t="s">
        <v>999</v>
      </c>
      <c r="L339" s="135" t="s">
        <v>135</v>
      </c>
      <c r="M339" s="134" t="str">
        <f t="shared" si="71"/>
        <v>3,F3-9.3M</v>
      </c>
      <c r="N339" s="147" t="str">
        <f>Ruth!$G$2</f>
        <v>Gotham City</v>
      </c>
      <c r="O339" s="257" t="s">
        <v>1300</v>
      </c>
      <c r="P339" s="206" t="str">
        <f t="shared" si="72"/>
        <v>Fiers, Mike (3,F3-9.3M)</v>
      </c>
      <c r="Q339" s="166">
        <f t="shared" si="63"/>
        <v>3100000</v>
      </c>
      <c r="R339" s="166" t="str">
        <f t="shared" ref="R339:R370" si="73">IF(ISBLANK($X339),"",$X339)</f>
        <v/>
      </c>
      <c r="S339" s="261" t="str">
        <f t="shared" ref="S339:S370" si="74">IF(ISBLANK($Z339),"",$Z339)</f>
        <v/>
      </c>
      <c r="T339" s="261" t="str">
        <f t="shared" ref="T339:T370" si="75">IF(ISBLANK($AB339),"",$AB339)</f>
        <v/>
      </c>
      <c r="U339" s="147" t="s">
        <v>1325</v>
      </c>
      <c r="V339" s="211">
        <v>3100000</v>
      </c>
      <c r="W339" s="147" t="s">
        <v>334</v>
      </c>
      <c r="X339" s="211"/>
      <c r="Y339" s="147"/>
      <c r="Z339" s="211"/>
      <c r="AA339" s="134"/>
      <c r="AB339" s="271"/>
      <c r="AC339" s="134"/>
      <c r="AD339" s="167"/>
      <c r="AE339" s="134"/>
      <c r="AH339" s="187"/>
    </row>
    <row r="340" spans="1:34" ht="14.25" customHeight="1" x14ac:dyDescent="0.2">
      <c r="A340" s="584" t="s">
        <v>1401</v>
      </c>
      <c r="B340" s="214" t="str">
        <f t="shared" si="67"/>
        <v>Finnegan</v>
      </c>
      <c r="C340" s="219" t="str">
        <f t="shared" si="68"/>
        <v>Brandon*</v>
      </c>
      <c r="D340" s="134" t="str">
        <f t="shared" si="69"/>
        <v>B. Finnegan</v>
      </c>
      <c r="E340" s="206" t="str">
        <f t="shared" si="70"/>
        <v>Brandon* Finnegan</v>
      </c>
      <c r="F340" s="135" t="s">
        <v>412</v>
      </c>
      <c r="G340" s="135"/>
      <c r="H340" s="135"/>
      <c r="I340" s="135"/>
      <c r="J340" s="336">
        <v>34073</v>
      </c>
      <c r="K340" s="134" t="s">
        <v>999</v>
      </c>
      <c r="L340" s="135" t="s">
        <v>135</v>
      </c>
      <c r="M340" s="134" t="str">
        <f t="shared" si="71"/>
        <v>Y2</v>
      </c>
      <c r="N340" s="251" t="str">
        <f>Aaron!$Y$2</f>
        <v>Columbus</v>
      </c>
      <c r="O340" s="135" t="s">
        <v>1461</v>
      </c>
      <c r="P340" s="206" t="str">
        <f t="shared" si="72"/>
        <v>Finnegan, Brandon* (Y2)</v>
      </c>
      <c r="Q340" s="166">
        <f t="shared" si="63"/>
        <v>300000</v>
      </c>
      <c r="R340" s="166">
        <f t="shared" si="73"/>
        <v>400000</v>
      </c>
      <c r="S340" s="261" t="str">
        <f t="shared" si="74"/>
        <v/>
      </c>
      <c r="T340" s="261" t="str">
        <f t="shared" si="75"/>
        <v/>
      </c>
      <c r="U340" s="147" t="s">
        <v>521</v>
      </c>
      <c r="V340" s="230">
        <v>300000</v>
      </c>
      <c r="W340" s="134" t="s">
        <v>375</v>
      </c>
      <c r="X340" s="364">
        <v>400000</v>
      </c>
      <c r="Y340" s="134" t="s">
        <v>645</v>
      </c>
      <c r="Z340" s="243"/>
      <c r="AA340" s="134" t="s">
        <v>973</v>
      </c>
      <c r="AB340" s="271"/>
      <c r="AC340" s="134"/>
      <c r="AD340" s="584"/>
      <c r="AE340" s="134"/>
      <c r="AH340" s="187"/>
    </row>
    <row r="341" spans="1:34" ht="14.25" customHeight="1" x14ac:dyDescent="0.2">
      <c r="A341" s="134" t="s">
        <v>1993</v>
      </c>
      <c r="B341" s="214" t="str">
        <f t="shared" si="67"/>
        <v>Fisher</v>
      </c>
      <c r="C341" s="219" t="str">
        <f t="shared" si="68"/>
        <v>Derek</v>
      </c>
      <c r="D341" s="134" t="str">
        <f t="shared" si="69"/>
        <v>D. Fisher</v>
      </c>
      <c r="E341" s="206" t="str">
        <f t="shared" si="70"/>
        <v>Derek Fisher</v>
      </c>
      <c r="F341" s="246"/>
      <c r="G341" s="584">
        <v>140</v>
      </c>
      <c r="H341" s="584">
        <v>5</v>
      </c>
      <c r="I341" s="584">
        <v>24</v>
      </c>
      <c r="J341" s="336">
        <v>34202</v>
      </c>
      <c r="K341" s="195"/>
      <c r="L341" s="135" t="s">
        <v>519</v>
      </c>
      <c r="M341" s="134" t="str">
        <f t="shared" si="71"/>
        <v>min</v>
      </c>
      <c r="N341" s="251" t="str">
        <f>Mays!$S$2</f>
        <v>Thunder Bay</v>
      </c>
      <c r="O341" s="169" t="s">
        <v>1968</v>
      </c>
      <c r="P341" s="206" t="str">
        <f t="shared" si="72"/>
        <v>Fisher, Derek (min)</v>
      </c>
      <c r="Q341" s="166" t="str">
        <f t="shared" si="63"/>
        <v/>
      </c>
      <c r="R341" s="166" t="str">
        <f t="shared" si="73"/>
        <v/>
      </c>
      <c r="S341" s="261" t="str">
        <f t="shared" si="74"/>
        <v/>
      </c>
      <c r="T341" s="261" t="str">
        <f t="shared" si="75"/>
        <v/>
      </c>
      <c r="U341" s="147" t="s">
        <v>658</v>
      </c>
      <c r="V341" s="167"/>
      <c r="W341" s="134"/>
      <c r="X341" s="212"/>
      <c r="Y341" s="134"/>
      <c r="Z341" s="212"/>
      <c r="AA341" s="134"/>
      <c r="AB341" s="271"/>
      <c r="AC341" s="134"/>
      <c r="AD341" s="584"/>
      <c r="AE341" s="206"/>
      <c r="AH341" s="187"/>
    </row>
    <row r="342" spans="1:34" ht="14.25" customHeight="1" x14ac:dyDescent="0.2">
      <c r="A342" s="148" t="s">
        <v>696</v>
      </c>
      <c r="B342" s="214" t="str">
        <f t="shared" si="67"/>
        <v>Fister</v>
      </c>
      <c r="C342" s="219" t="str">
        <f t="shared" si="68"/>
        <v>Doug</v>
      </c>
      <c r="D342" s="134" t="str">
        <f t="shared" si="69"/>
        <v>D. Fister</v>
      </c>
      <c r="E342" s="206" t="str">
        <f t="shared" si="70"/>
        <v>Doug Fister</v>
      </c>
      <c r="F342" s="135" t="s">
        <v>1002</v>
      </c>
      <c r="G342" s="135"/>
      <c r="H342" s="135"/>
      <c r="I342" s="135"/>
      <c r="J342" s="193">
        <v>30716</v>
      </c>
      <c r="K342" s="147" t="s">
        <v>747</v>
      </c>
      <c r="L342" s="135" t="s">
        <v>135</v>
      </c>
      <c r="M342" s="134" t="str">
        <f t="shared" si="71"/>
        <v>2,F3-$5.25M</v>
      </c>
      <c r="N342" s="147" t="s">
        <v>406</v>
      </c>
      <c r="O342" s="320" t="s">
        <v>2939</v>
      </c>
      <c r="P342" s="206" t="str">
        <f t="shared" si="72"/>
        <v>Fister, Doug (2,F3-$5.25M)</v>
      </c>
      <c r="Q342" s="166">
        <f t="shared" si="63"/>
        <v>1750000</v>
      </c>
      <c r="R342" s="166">
        <f t="shared" si="73"/>
        <v>1750000</v>
      </c>
      <c r="S342" s="261" t="str">
        <f t="shared" si="74"/>
        <v/>
      </c>
      <c r="T342" s="261" t="str">
        <f t="shared" si="75"/>
        <v/>
      </c>
      <c r="U342" s="148" t="s">
        <v>1821</v>
      </c>
      <c r="V342" s="361">
        <v>1750000</v>
      </c>
      <c r="W342" s="148" t="s">
        <v>1742</v>
      </c>
      <c r="X342" s="364">
        <v>1750000</v>
      </c>
      <c r="Y342" s="134" t="s">
        <v>334</v>
      </c>
      <c r="Z342" s="271"/>
      <c r="AA342" s="134"/>
      <c r="AB342" s="271"/>
      <c r="AC342" s="134"/>
      <c r="AD342" s="584"/>
      <c r="AE342" s="584"/>
      <c r="AH342" s="187"/>
    </row>
    <row r="343" spans="1:34" ht="14.25" customHeight="1" x14ac:dyDescent="0.2">
      <c r="A343" s="584" t="s">
        <v>1561</v>
      </c>
      <c r="B343" s="214" t="str">
        <f t="shared" si="67"/>
        <v>Flaherty</v>
      </c>
      <c r="C343" s="219" t="str">
        <f t="shared" si="68"/>
        <v>Jack</v>
      </c>
      <c r="D343" s="134" t="str">
        <f t="shared" si="69"/>
        <v>J. Flaherty</v>
      </c>
      <c r="E343" s="206" t="str">
        <f t="shared" si="70"/>
        <v>Jack Flaherty</v>
      </c>
      <c r="F343" s="135" t="s">
        <v>1002</v>
      </c>
      <c r="G343" s="135"/>
      <c r="H343" s="135"/>
      <c r="I343" s="135"/>
      <c r="J343" s="336">
        <v>34987</v>
      </c>
      <c r="K343" s="134" t="s">
        <v>747</v>
      </c>
      <c r="L343" s="135" t="s">
        <v>519</v>
      </c>
      <c r="M343" s="134" t="str">
        <f t="shared" si="71"/>
        <v>min</v>
      </c>
      <c r="N343" s="251" t="str">
        <f>Ruth!$AE$2</f>
        <v>Williamsburg</v>
      </c>
      <c r="O343" s="135" t="s">
        <v>1461</v>
      </c>
      <c r="P343" s="206" t="str">
        <f t="shared" si="72"/>
        <v>Flaherty, Jack (min)</v>
      </c>
      <c r="Q343" s="166" t="str">
        <f t="shared" si="63"/>
        <v/>
      </c>
      <c r="R343" s="166" t="str">
        <f t="shared" si="73"/>
        <v/>
      </c>
      <c r="S343" s="261" t="str">
        <f t="shared" si="74"/>
        <v/>
      </c>
      <c r="T343" s="261" t="str">
        <f t="shared" si="75"/>
        <v/>
      </c>
      <c r="U343" s="148" t="s">
        <v>658</v>
      </c>
      <c r="V343" s="230"/>
      <c r="W343" s="584"/>
      <c r="X343" s="364"/>
      <c r="Y343" s="584"/>
      <c r="Z343" s="243"/>
      <c r="AA343" s="134"/>
      <c r="AB343" s="271"/>
      <c r="AC343" s="134"/>
      <c r="AD343" s="584"/>
      <c r="AE343" s="134"/>
      <c r="AH343" s="187"/>
    </row>
    <row r="344" spans="1:34" ht="14.25" customHeight="1" x14ac:dyDescent="0.2">
      <c r="A344" s="134" t="s">
        <v>280</v>
      </c>
      <c r="B344" s="214" t="str">
        <f t="shared" si="67"/>
        <v>Flores</v>
      </c>
      <c r="C344" s="219" t="str">
        <f t="shared" si="68"/>
        <v>Wilmer</v>
      </c>
      <c r="D344" s="134" t="str">
        <f t="shared" si="69"/>
        <v>W. Flores</v>
      </c>
      <c r="E344" s="206" t="str">
        <f t="shared" si="70"/>
        <v>Wilmer Flores</v>
      </c>
      <c r="F344" s="135" t="s">
        <v>1002</v>
      </c>
      <c r="G344" s="135"/>
      <c r="H344" s="135"/>
      <c r="I344" s="135"/>
      <c r="J344" s="193">
        <v>33456</v>
      </c>
      <c r="K344" s="147" t="s">
        <v>1005</v>
      </c>
      <c r="L344" s="135" t="s">
        <v>7</v>
      </c>
      <c r="M344" s="134" t="str">
        <f t="shared" si="71"/>
        <v>ARB-Y4</v>
      </c>
      <c r="N344" s="147" t="s">
        <v>1296</v>
      </c>
      <c r="O344" s="169" t="s">
        <v>4138</v>
      </c>
      <c r="P344" s="206" t="str">
        <f t="shared" si="72"/>
        <v>Flores, Wilmer (ARB-Y4)</v>
      </c>
      <c r="Q344" s="166">
        <f t="shared" si="63"/>
        <v>760000</v>
      </c>
      <c r="R344" s="166" t="str">
        <f t="shared" si="73"/>
        <v/>
      </c>
      <c r="S344" s="261" t="str">
        <f t="shared" si="74"/>
        <v/>
      </c>
      <c r="T344" s="261" t="str">
        <f t="shared" si="75"/>
        <v/>
      </c>
      <c r="U344" s="147" t="s">
        <v>645</v>
      </c>
      <c r="V344" s="167">
        <v>760000</v>
      </c>
      <c r="W344" s="134" t="s">
        <v>973</v>
      </c>
      <c r="X344" s="212"/>
      <c r="Y344" s="134" t="s">
        <v>974</v>
      </c>
      <c r="Z344" s="212"/>
      <c r="AA344" s="134" t="s">
        <v>975</v>
      </c>
      <c r="AB344" s="271"/>
      <c r="AC344" s="134" t="s">
        <v>334</v>
      </c>
      <c r="AD344" s="584"/>
      <c r="AE344" s="134"/>
      <c r="AH344" s="187"/>
    </row>
    <row r="345" spans="1:34" ht="14.25" customHeight="1" x14ac:dyDescent="0.2">
      <c r="A345" s="134" t="s">
        <v>339</v>
      </c>
      <c r="B345" s="214" t="str">
        <f t="shared" si="67"/>
        <v>Flowers</v>
      </c>
      <c r="C345" s="219" t="str">
        <f t="shared" si="68"/>
        <v>Tyler</v>
      </c>
      <c r="D345" s="134" t="str">
        <f t="shared" si="69"/>
        <v>T. Flowers</v>
      </c>
      <c r="E345" s="206" t="str">
        <f t="shared" si="70"/>
        <v>Tyler Flowers</v>
      </c>
      <c r="F345" s="135" t="s">
        <v>1002</v>
      </c>
      <c r="G345" s="135"/>
      <c r="H345" s="135"/>
      <c r="I345" s="135"/>
      <c r="J345" s="193">
        <v>31436</v>
      </c>
      <c r="K345" s="147" t="s">
        <v>1003</v>
      </c>
      <c r="L345" s="135" t="s">
        <v>7</v>
      </c>
      <c r="M345" s="134" t="str">
        <f t="shared" si="71"/>
        <v>ARB-Y6</v>
      </c>
      <c r="N345" s="147" t="str">
        <f>Cobb!$Y$2</f>
        <v>Gateway</v>
      </c>
      <c r="O345" s="169" t="s">
        <v>1612</v>
      </c>
      <c r="P345" s="206" t="str">
        <f t="shared" si="72"/>
        <v>Flowers, Tyler (ARB-Y6)</v>
      </c>
      <c r="Q345" s="166">
        <f t="shared" si="63"/>
        <v>1767000</v>
      </c>
      <c r="R345" s="166" t="str">
        <f t="shared" si="73"/>
        <v/>
      </c>
      <c r="S345" s="261" t="str">
        <f t="shared" si="74"/>
        <v/>
      </c>
      <c r="T345" s="261" t="str">
        <f t="shared" si="75"/>
        <v/>
      </c>
      <c r="U345" s="147" t="s">
        <v>974</v>
      </c>
      <c r="V345" s="167">
        <v>1767000</v>
      </c>
      <c r="W345" s="134" t="s">
        <v>975</v>
      </c>
      <c r="X345" s="212"/>
      <c r="Y345" s="134" t="s">
        <v>334</v>
      </c>
      <c r="Z345" s="212"/>
      <c r="AA345" s="134"/>
      <c r="AB345" s="271"/>
      <c r="AC345" s="134"/>
      <c r="AD345" s="584"/>
      <c r="AE345" s="134"/>
      <c r="AH345" s="187"/>
    </row>
    <row r="346" spans="1:34" ht="14.25" customHeight="1" x14ac:dyDescent="0.2">
      <c r="A346" s="134" t="s">
        <v>120</v>
      </c>
      <c r="B346" s="214" t="str">
        <f t="shared" si="67"/>
        <v>Floyd</v>
      </c>
      <c r="C346" s="219" t="str">
        <f t="shared" si="68"/>
        <v>Gavin</v>
      </c>
      <c r="D346" s="134" t="str">
        <f t="shared" si="69"/>
        <v>G. Floyd</v>
      </c>
      <c r="E346" s="206" t="str">
        <f t="shared" si="70"/>
        <v>Gavin Floyd</v>
      </c>
      <c r="F346" s="135" t="s">
        <v>1002</v>
      </c>
      <c r="G346" s="135"/>
      <c r="H346" s="135"/>
      <c r="I346" s="135"/>
      <c r="J346" s="193">
        <v>30343</v>
      </c>
      <c r="K346" s="147" t="s">
        <v>747</v>
      </c>
      <c r="L346" s="135" t="s">
        <v>135</v>
      </c>
      <c r="M346" s="134" t="str">
        <f t="shared" si="71"/>
        <v>1,F1-200k</v>
      </c>
      <c r="N346" s="147" t="s">
        <v>1290</v>
      </c>
      <c r="O346" s="257" t="s">
        <v>4077</v>
      </c>
      <c r="P346" s="206" t="str">
        <f t="shared" si="72"/>
        <v>Floyd, Gavin (1,F1-200k)</v>
      </c>
      <c r="Q346" s="166">
        <f t="shared" si="63"/>
        <v>200000</v>
      </c>
      <c r="R346" s="166" t="str">
        <f t="shared" si="73"/>
        <v/>
      </c>
      <c r="S346" s="261" t="str">
        <f t="shared" si="74"/>
        <v/>
      </c>
      <c r="T346" s="261" t="str">
        <f t="shared" si="75"/>
        <v/>
      </c>
      <c r="U346" s="147" t="s">
        <v>4078</v>
      </c>
      <c r="V346" s="211">
        <v>200000</v>
      </c>
      <c r="W346" s="147" t="s">
        <v>334</v>
      </c>
      <c r="X346" s="211"/>
      <c r="Y346" s="147"/>
      <c r="Z346" s="211"/>
      <c r="AA346" s="134"/>
      <c r="AB346" s="271"/>
      <c r="AC346" s="584"/>
      <c r="AD346" s="134"/>
      <c r="AE346" s="134"/>
    </row>
    <row r="347" spans="1:34" ht="14.25" customHeight="1" x14ac:dyDescent="0.2">
      <c r="A347" s="134" t="s">
        <v>3696</v>
      </c>
      <c r="B347" s="214" t="str">
        <f t="shared" si="67"/>
        <v>Flynn</v>
      </c>
      <c r="C347" s="219" t="str">
        <f t="shared" si="68"/>
        <v>Brian</v>
      </c>
      <c r="D347" s="134" t="str">
        <f t="shared" si="69"/>
        <v>B. Flynn</v>
      </c>
      <c r="E347" s="206" t="str">
        <f t="shared" si="70"/>
        <v>Brian Flynn</v>
      </c>
      <c r="F347" s="206" t="s">
        <v>412</v>
      </c>
      <c r="G347" s="134">
        <f>Cuts!G39+1</f>
        <v>1</v>
      </c>
      <c r="H347" s="134">
        <v>4</v>
      </c>
      <c r="I347" s="134">
        <v>10</v>
      </c>
      <c r="J347" s="535">
        <v>32982</v>
      </c>
      <c r="K347" s="134" t="s">
        <v>999</v>
      </c>
      <c r="L347" s="135" t="s">
        <v>135</v>
      </c>
      <c r="M347" s="134" t="str">
        <f t="shared" si="71"/>
        <v>Y1</v>
      </c>
      <c r="N347" s="134" t="s">
        <v>360</v>
      </c>
      <c r="O347" s="135" t="s">
        <v>3485</v>
      </c>
      <c r="P347" s="206" t="str">
        <f t="shared" si="72"/>
        <v>Flynn, Brian (Y1)</v>
      </c>
      <c r="Q347" s="166">
        <f t="shared" si="63"/>
        <v>200000</v>
      </c>
      <c r="R347" s="166">
        <f t="shared" si="73"/>
        <v>300000</v>
      </c>
      <c r="S347" s="261">
        <f t="shared" si="74"/>
        <v>400000</v>
      </c>
      <c r="T347" s="261" t="str">
        <f t="shared" si="75"/>
        <v/>
      </c>
      <c r="U347" s="134" t="s">
        <v>520</v>
      </c>
      <c r="V347" s="167">
        <v>200000</v>
      </c>
      <c r="W347" s="134" t="s">
        <v>521</v>
      </c>
      <c r="X347" s="212">
        <v>300000</v>
      </c>
      <c r="Y347" s="134" t="s">
        <v>375</v>
      </c>
      <c r="Z347" s="212">
        <v>400000</v>
      </c>
      <c r="AA347" s="134" t="s">
        <v>645</v>
      </c>
      <c r="AB347" s="134"/>
      <c r="AC347" s="134"/>
      <c r="AD347" s="134"/>
      <c r="AE347" s="134"/>
      <c r="AH347" s="187"/>
    </row>
    <row r="348" spans="1:34" ht="14.25" customHeight="1" x14ac:dyDescent="0.2">
      <c r="A348" s="214" t="s">
        <v>1153</v>
      </c>
      <c r="B348" s="214" t="str">
        <f t="shared" si="67"/>
        <v>Foltynewicz</v>
      </c>
      <c r="C348" s="219" t="str">
        <f t="shared" si="68"/>
        <v>Mike</v>
      </c>
      <c r="D348" s="134" t="str">
        <f t="shared" si="69"/>
        <v>M. Foltynewicz</v>
      </c>
      <c r="E348" s="206" t="str">
        <f t="shared" si="70"/>
        <v>Mike Foltynewicz</v>
      </c>
      <c r="F348" s="213" t="s">
        <v>1002</v>
      </c>
      <c r="G348" s="213"/>
      <c r="H348" s="213"/>
      <c r="I348" s="213"/>
      <c r="J348" s="223">
        <v>33518</v>
      </c>
      <c r="K348" s="224" t="s">
        <v>135</v>
      </c>
      <c r="L348" s="135" t="s">
        <v>135</v>
      </c>
      <c r="M348" s="134" t="str">
        <f t="shared" si="71"/>
        <v>Y2</v>
      </c>
      <c r="N348" s="147" t="s">
        <v>655</v>
      </c>
      <c r="O348" s="213" t="s">
        <v>1129</v>
      </c>
      <c r="P348" s="206" t="str">
        <f t="shared" si="72"/>
        <v>Foltynewicz, Mike (Y2)</v>
      </c>
      <c r="Q348" s="166">
        <f t="shared" si="63"/>
        <v>300000</v>
      </c>
      <c r="R348" s="166">
        <f t="shared" si="73"/>
        <v>400000</v>
      </c>
      <c r="S348" s="261" t="str">
        <f t="shared" si="74"/>
        <v/>
      </c>
      <c r="T348" s="261" t="str">
        <f t="shared" si="75"/>
        <v/>
      </c>
      <c r="U348" s="147" t="s">
        <v>521</v>
      </c>
      <c r="V348" s="230">
        <v>300000</v>
      </c>
      <c r="W348" s="134" t="s">
        <v>375</v>
      </c>
      <c r="X348" s="364">
        <v>400000</v>
      </c>
      <c r="Y348" s="134" t="s">
        <v>645</v>
      </c>
      <c r="Z348" s="212"/>
      <c r="AA348" s="134" t="s">
        <v>973</v>
      </c>
      <c r="AB348" s="271"/>
      <c r="AC348" s="134"/>
      <c r="AD348" s="584"/>
      <c r="AE348" s="134"/>
      <c r="AH348" s="187"/>
    </row>
    <row r="349" spans="1:34" ht="14.25" customHeight="1" x14ac:dyDescent="0.25">
      <c r="A349" s="251" t="s">
        <v>1044</v>
      </c>
      <c r="B349" s="214" t="str">
        <f t="shared" si="67"/>
        <v>Forsythe</v>
      </c>
      <c r="C349" s="219" t="str">
        <f t="shared" si="68"/>
        <v>Logan</v>
      </c>
      <c r="D349" s="134" t="str">
        <f t="shared" si="69"/>
        <v>L. Forsythe</v>
      </c>
      <c r="E349" s="206" t="str">
        <f t="shared" si="70"/>
        <v>Logan Forsythe</v>
      </c>
      <c r="F349" s="392" t="s">
        <v>1002</v>
      </c>
      <c r="G349" s="199"/>
      <c r="H349" s="199"/>
      <c r="I349" s="199"/>
      <c r="J349" s="398">
        <v>31791</v>
      </c>
      <c r="K349" s="406" t="s">
        <v>1000</v>
      </c>
      <c r="L349" s="135" t="s">
        <v>7</v>
      </c>
      <c r="M349" s="134" t="str">
        <f t="shared" si="71"/>
        <v>1,F2-$6.2M</v>
      </c>
      <c r="N349" s="388" t="s">
        <v>2968</v>
      </c>
      <c r="O349" s="421" t="s">
        <v>2994</v>
      </c>
      <c r="P349" s="206" t="str">
        <f t="shared" si="72"/>
        <v>Forsythe, Logan (1,F2-$6.2M)</v>
      </c>
      <c r="Q349" s="166">
        <f t="shared" si="63"/>
        <v>3100000</v>
      </c>
      <c r="R349" s="166">
        <f t="shared" si="73"/>
        <v>3100000</v>
      </c>
      <c r="S349" s="261" t="str">
        <f t="shared" si="74"/>
        <v/>
      </c>
      <c r="T349" s="261" t="str">
        <f t="shared" si="75"/>
        <v/>
      </c>
      <c r="U349" s="389" t="s">
        <v>3083</v>
      </c>
      <c r="V349" s="387">
        <v>3100000</v>
      </c>
      <c r="W349" s="389" t="s">
        <v>3221</v>
      </c>
      <c r="X349" s="387">
        <v>3100000</v>
      </c>
      <c r="Y349" s="389" t="s">
        <v>334</v>
      </c>
      <c r="Z349" s="212"/>
      <c r="AA349" s="134"/>
      <c r="AB349" s="271"/>
      <c r="AC349" s="134"/>
      <c r="AD349" s="134"/>
      <c r="AE349" s="134"/>
      <c r="AG349" s="187"/>
    </row>
    <row r="350" spans="1:34" ht="14.25" customHeight="1" x14ac:dyDescent="0.25">
      <c r="A350" s="147" t="s">
        <v>363</v>
      </c>
      <c r="B350" s="214" t="str">
        <f t="shared" si="67"/>
        <v>Fowler</v>
      </c>
      <c r="C350" s="219" t="str">
        <f t="shared" si="68"/>
        <v>Dexter</v>
      </c>
      <c r="D350" s="134" t="str">
        <f t="shared" si="69"/>
        <v>D. Fowler</v>
      </c>
      <c r="E350" s="206" t="str">
        <f t="shared" si="70"/>
        <v>Dexter Fowler</v>
      </c>
      <c r="F350" s="382" t="s">
        <v>1009</v>
      </c>
      <c r="G350" s="135"/>
      <c r="H350" s="135"/>
      <c r="I350" s="135"/>
      <c r="J350" s="383">
        <v>31493</v>
      </c>
      <c r="K350" s="384" t="s">
        <v>1004</v>
      </c>
      <c r="L350" s="135" t="s">
        <v>7</v>
      </c>
      <c r="M350" s="134" t="str">
        <f t="shared" si="71"/>
        <v>1,F3-$10.125M</v>
      </c>
      <c r="N350" s="388" t="s">
        <v>1671</v>
      </c>
      <c r="O350" s="421" t="s">
        <v>2994</v>
      </c>
      <c r="P350" s="206" t="str">
        <f t="shared" si="72"/>
        <v>Fowler, Dexter (1,F3-$10.125M)</v>
      </c>
      <c r="Q350" s="166">
        <f t="shared" ref="Q350:Q413" si="76">IF(ISBLANK($V350),"",$V350)</f>
        <v>3375000</v>
      </c>
      <c r="R350" s="166">
        <f t="shared" si="73"/>
        <v>3375000</v>
      </c>
      <c r="S350" s="261">
        <f t="shared" si="74"/>
        <v>3375000</v>
      </c>
      <c r="T350" s="261" t="str">
        <f t="shared" si="75"/>
        <v/>
      </c>
      <c r="U350" s="389" t="s">
        <v>3086</v>
      </c>
      <c r="V350" s="387">
        <v>3375000</v>
      </c>
      <c r="W350" s="389" t="s">
        <v>3224</v>
      </c>
      <c r="X350" s="387">
        <v>3375000</v>
      </c>
      <c r="Y350" s="389" t="s">
        <v>3241</v>
      </c>
      <c r="Z350" s="387">
        <v>3375000</v>
      </c>
      <c r="AA350" s="134" t="s">
        <v>334</v>
      </c>
      <c r="AB350" s="271"/>
      <c r="AC350" s="134"/>
      <c r="AD350" s="134"/>
      <c r="AE350" s="134"/>
      <c r="AH350" s="187"/>
    </row>
    <row r="351" spans="1:34" ht="14.25" customHeight="1" x14ac:dyDescent="0.2">
      <c r="A351" s="134" t="s">
        <v>3593</v>
      </c>
      <c r="B351" s="214" t="str">
        <f t="shared" si="67"/>
        <v>Fowler</v>
      </c>
      <c r="C351" s="219" t="str">
        <f t="shared" si="68"/>
        <v>Dustin</v>
      </c>
      <c r="D351" s="134" t="str">
        <f t="shared" si="69"/>
        <v>D. Fowler</v>
      </c>
      <c r="E351" s="206" t="str">
        <f t="shared" si="70"/>
        <v>Dustin Fowler</v>
      </c>
      <c r="F351" s="206" t="s">
        <v>412</v>
      </c>
      <c r="G351" s="134">
        <v>222</v>
      </c>
      <c r="H351" s="134">
        <v>13</v>
      </c>
      <c r="I351" s="134">
        <v>2</v>
      </c>
      <c r="J351" s="535">
        <v>34697</v>
      </c>
      <c r="K351" s="134" t="s">
        <v>1128</v>
      </c>
      <c r="L351" s="135" t="s">
        <v>519</v>
      </c>
      <c r="M351" s="134" t="str">
        <f t="shared" si="71"/>
        <v>min</v>
      </c>
      <c r="N351" s="134" t="s">
        <v>1296</v>
      </c>
      <c r="O351" s="135" t="s">
        <v>3485</v>
      </c>
      <c r="P351" s="206" t="str">
        <f t="shared" si="72"/>
        <v>Fowler, Dustin (min)</v>
      </c>
      <c r="Q351" s="166" t="str">
        <f t="shared" si="76"/>
        <v/>
      </c>
      <c r="R351" s="166" t="str">
        <f t="shared" si="73"/>
        <v/>
      </c>
      <c r="S351" s="261" t="str">
        <f t="shared" si="74"/>
        <v/>
      </c>
      <c r="T351" s="261" t="str">
        <f t="shared" si="75"/>
        <v/>
      </c>
      <c r="U351" s="134" t="s">
        <v>658</v>
      </c>
      <c r="V351" s="134"/>
      <c r="W351" s="134"/>
      <c r="X351" s="134"/>
      <c r="Y351" s="134"/>
      <c r="Z351" s="134"/>
      <c r="AA351" s="134"/>
      <c r="AB351" s="134"/>
      <c r="AC351" s="134"/>
      <c r="AD351" s="134"/>
      <c r="AE351" s="134"/>
      <c r="AH351" s="187"/>
    </row>
    <row r="352" spans="1:34" ht="14.25" customHeight="1" x14ac:dyDescent="0.2">
      <c r="A352" s="214" t="s">
        <v>1160</v>
      </c>
      <c r="B352" s="214" t="str">
        <f t="shared" si="67"/>
        <v>Franco</v>
      </c>
      <c r="C352" s="219" t="str">
        <f t="shared" si="68"/>
        <v>Maikel</v>
      </c>
      <c r="D352" s="134" t="str">
        <f t="shared" si="69"/>
        <v>M. Franco</v>
      </c>
      <c r="E352" s="206" t="str">
        <f t="shared" si="70"/>
        <v>Maikel Franco</v>
      </c>
      <c r="F352" s="213" t="s">
        <v>1002</v>
      </c>
      <c r="G352" s="213"/>
      <c r="H352" s="213"/>
      <c r="I352" s="213"/>
      <c r="J352" s="223">
        <v>33842</v>
      </c>
      <c r="K352" s="224" t="s">
        <v>1005</v>
      </c>
      <c r="L352" s="135" t="s">
        <v>7</v>
      </c>
      <c r="M352" s="134" t="str">
        <f t="shared" si="71"/>
        <v>Y2</v>
      </c>
      <c r="N352" s="147" t="str">
        <f>Mays!$Y$2</f>
        <v>Los Angeles</v>
      </c>
      <c r="O352" s="213" t="s">
        <v>1129</v>
      </c>
      <c r="P352" s="206" t="str">
        <f t="shared" si="72"/>
        <v>Franco, Maikel (Y2)</v>
      </c>
      <c r="Q352" s="166">
        <f t="shared" si="76"/>
        <v>300000</v>
      </c>
      <c r="R352" s="166">
        <f t="shared" si="73"/>
        <v>400000</v>
      </c>
      <c r="S352" s="261" t="str">
        <f t="shared" si="74"/>
        <v/>
      </c>
      <c r="T352" s="261" t="str">
        <f t="shared" si="75"/>
        <v/>
      </c>
      <c r="U352" s="147" t="s">
        <v>521</v>
      </c>
      <c r="V352" s="230">
        <v>300000</v>
      </c>
      <c r="W352" s="134" t="s">
        <v>375</v>
      </c>
      <c r="X352" s="364">
        <v>400000</v>
      </c>
      <c r="Y352" s="134" t="s">
        <v>645</v>
      </c>
      <c r="Z352" s="212"/>
      <c r="AA352" s="134" t="s">
        <v>973</v>
      </c>
      <c r="AB352" s="271"/>
      <c r="AC352" s="134"/>
      <c r="AD352" s="134"/>
      <c r="AE352" s="134"/>
      <c r="AH352" s="187"/>
    </row>
    <row r="353" spans="1:34" ht="14.25" customHeight="1" x14ac:dyDescent="0.2">
      <c r="A353" s="148" t="s">
        <v>292</v>
      </c>
      <c r="B353" s="214" t="str">
        <f t="shared" si="67"/>
        <v>Franklin</v>
      </c>
      <c r="C353" s="219" t="str">
        <f t="shared" si="68"/>
        <v>Nick</v>
      </c>
      <c r="D353" s="134" t="str">
        <f t="shared" si="69"/>
        <v>N. Franklin</v>
      </c>
      <c r="E353" s="206" t="str">
        <f t="shared" si="70"/>
        <v>Nick Franklin</v>
      </c>
      <c r="F353" s="135" t="s">
        <v>1009</v>
      </c>
      <c r="G353" s="135"/>
      <c r="H353" s="135"/>
      <c r="I353" s="135"/>
      <c r="J353" s="193">
        <v>33299</v>
      </c>
      <c r="K353" s="147" t="s">
        <v>1000</v>
      </c>
      <c r="L353" s="135" t="s">
        <v>7</v>
      </c>
      <c r="M353" s="134" t="str">
        <f t="shared" si="71"/>
        <v>2,F3-$1.005M</v>
      </c>
      <c r="N353" s="251" t="str">
        <f>Mays!$S$2</f>
        <v>Thunder Bay</v>
      </c>
      <c r="O353" s="320" t="s">
        <v>1686</v>
      </c>
      <c r="P353" s="206" t="str">
        <f t="shared" si="72"/>
        <v>Franklin, Nick (2,F3-$1.005M)</v>
      </c>
      <c r="Q353" s="166">
        <f t="shared" si="76"/>
        <v>335000</v>
      </c>
      <c r="R353" s="166">
        <f t="shared" si="73"/>
        <v>335000</v>
      </c>
      <c r="S353" s="261" t="str">
        <f t="shared" si="74"/>
        <v/>
      </c>
      <c r="T353" s="261" t="str">
        <f t="shared" si="75"/>
        <v/>
      </c>
      <c r="U353" s="148" t="s">
        <v>1789</v>
      </c>
      <c r="V353" s="361">
        <v>335000</v>
      </c>
      <c r="W353" s="148" t="s">
        <v>1713</v>
      </c>
      <c r="X353" s="364">
        <v>335000</v>
      </c>
      <c r="Y353" s="134" t="s">
        <v>334</v>
      </c>
      <c r="Z353" s="271"/>
      <c r="AA353" s="134"/>
      <c r="AB353" s="271"/>
      <c r="AC353" s="134"/>
      <c r="AD353" s="134"/>
      <c r="AE353" s="134"/>
      <c r="AH353" s="187"/>
    </row>
    <row r="354" spans="1:34" ht="14.25" customHeight="1" x14ac:dyDescent="0.2">
      <c r="A354" s="134" t="s">
        <v>3710</v>
      </c>
      <c r="B354" s="214" t="str">
        <f t="shared" si="67"/>
        <v>Frazier</v>
      </c>
      <c r="C354" s="219" t="str">
        <f t="shared" si="68"/>
        <v>Adam</v>
      </c>
      <c r="D354" s="134" t="str">
        <f t="shared" si="69"/>
        <v>A. Frazier</v>
      </c>
      <c r="E354" s="206" t="str">
        <f t="shared" si="70"/>
        <v>Adam Frazier</v>
      </c>
      <c r="F354" s="206" t="s">
        <v>412</v>
      </c>
      <c r="G354" s="134">
        <f>G353+1</f>
        <v>1</v>
      </c>
      <c r="H354" s="134">
        <v>5</v>
      </c>
      <c r="I354" s="134">
        <v>22</v>
      </c>
      <c r="J354" s="535">
        <v>33586</v>
      </c>
      <c r="K354" s="134" t="s">
        <v>1008</v>
      </c>
      <c r="L354" s="135" t="s">
        <v>7</v>
      </c>
      <c r="M354" s="134" t="str">
        <f t="shared" si="71"/>
        <v>Y1</v>
      </c>
      <c r="N354" s="134" t="s">
        <v>1124</v>
      </c>
      <c r="O354" s="135" t="s">
        <v>3987</v>
      </c>
      <c r="P354" s="206" t="str">
        <f t="shared" si="72"/>
        <v>Frazier, Adam (Y1)</v>
      </c>
      <c r="Q354" s="166">
        <f t="shared" si="76"/>
        <v>200000</v>
      </c>
      <c r="R354" s="166">
        <f t="shared" si="73"/>
        <v>300000</v>
      </c>
      <c r="S354" s="261">
        <f t="shared" si="74"/>
        <v>400000</v>
      </c>
      <c r="T354" s="261" t="str">
        <f t="shared" si="75"/>
        <v/>
      </c>
      <c r="U354" s="134" t="s">
        <v>520</v>
      </c>
      <c r="V354" s="167">
        <v>200000</v>
      </c>
      <c r="W354" s="134" t="s">
        <v>521</v>
      </c>
      <c r="X354" s="212">
        <v>300000</v>
      </c>
      <c r="Y354" s="134" t="s">
        <v>375</v>
      </c>
      <c r="Z354" s="212">
        <v>400000</v>
      </c>
      <c r="AA354" s="134" t="s">
        <v>645</v>
      </c>
      <c r="AB354" s="134"/>
      <c r="AC354" s="134"/>
      <c r="AD354" s="134"/>
      <c r="AE354" s="134"/>
      <c r="AH354" s="187"/>
    </row>
    <row r="355" spans="1:34" ht="14.25" customHeight="1" x14ac:dyDescent="0.2">
      <c r="A355" s="214" t="s">
        <v>1173</v>
      </c>
      <c r="B355" s="214" t="str">
        <f t="shared" si="67"/>
        <v>Frazier</v>
      </c>
      <c r="C355" s="219" t="str">
        <f t="shared" si="68"/>
        <v>Clint</v>
      </c>
      <c r="D355" s="134" t="str">
        <f t="shared" si="69"/>
        <v>C. Frazier</v>
      </c>
      <c r="E355" s="206" t="str">
        <f t="shared" si="70"/>
        <v>Clint Frazier</v>
      </c>
      <c r="F355" s="213" t="s">
        <v>1002</v>
      </c>
      <c r="G355" s="213"/>
      <c r="H355" s="213"/>
      <c r="I355" s="213"/>
      <c r="J355" s="223">
        <v>34583</v>
      </c>
      <c r="K355" s="224" t="s">
        <v>1128</v>
      </c>
      <c r="L355" s="135" t="s">
        <v>519</v>
      </c>
      <c r="M355" s="134" t="str">
        <f t="shared" si="71"/>
        <v>min</v>
      </c>
      <c r="N355" s="147" t="str">
        <f>Cobb!$AE$2</f>
        <v>Chicago</v>
      </c>
      <c r="O355" s="213" t="s">
        <v>1129</v>
      </c>
      <c r="P355" s="206" t="str">
        <f t="shared" si="72"/>
        <v>Frazier, Clint (min)</v>
      </c>
      <c r="Q355" s="166" t="str">
        <f t="shared" si="76"/>
        <v/>
      </c>
      <c r="R355" s="166" t="str">
        <f t="shared" si="73"/>
        <v/>
      </c>
      <c r="S355" s="261" t="str">
        <f t="shared" si="74"/>
        <v/>
      </c>
      <c r="T355" s="261" t="str">
        <f t="shared" si="75"/>
        <v/>
      </c>
      <c r="U355" s="259" t="s">
        <v>658</v>
      </c>
      <c r="V355" s="207"/>
      <c r="W355" s="206"/>
      <c r="X355" s="207"/>
      <c r="Y355" s="134"/>
      <c r="Z355" s="212"/>
      <c r="AA355" s="134"/>
      <c r="AB355" s="271"/>
      <c r="AC355" s="134"/>
      <c r="AD355" s="134"/>
      <c r="AE355" s="134"/>
      <c r="AH355" s="187"/>
    </row>
    <row r="356" spans="1:34" ht="14.25" customHeight="1" x14ac:dyDescent="0.2">
      <c r="A356" s="134" t="s">
        <v>6</v>
      </c>
      <c r="B356" s="214" t="str">
        <f t="shared" si="67"/>
        <v>Frazier</v>
      </c>
      <c r="C356" s="219" t="str">
        <f t="shared" si="68"/>
        <v>Todd</v>
      </c>
      <c r="D356" s="134" t="str">
        <f t="shared" si="69"/>
        <v>T. Frazier</v>
      </c>
      <c r="E356" s="206" t="str">
        <f t="shared" si="70"/>
        <v>Todd Frazier</v>
      </c>
      <c r="F356" s="135" t="s">
        <v>1002</v>
      </c>
      <c r="G356" s="135"/>
      <c r="H356" s="135"/>
      <c r="I356" s="135"/>
      <c r="J356" s="193">
        <v>31455</v>
      </c>
      <c r="K356" s="147" t="s">
        <v>1005</v>
      </c>
      <c r="L356" s="135" t="s">
        <v>7</v>
      </c>
      <c r="M356" s="134" t="str">
        <f t="shared" si="71"/>
        <v>ARB-Y6</v>
      </c>
      <c r="N356" s="147" t="str">
        <f>Mays!$G$2</f>
        <v>Palo Alto</v>
      </c>
      <c r="O356" s="169" t="s">
        <v>1119</v>
      </c>
      <c r="P356" s="206" t="str">
        <f t="shared" si="72"/>
        <v>Frazier, Todd (ARB-Y6)</v>
      </c>
      <c r="Q356" s="166">
        <f t="shared" si="76"/>
        <v>2275000</v>
      </c>
      <c r="R356" s="166" t="str">
        <f t="shared" si="73"/>
        <v/>
      </c>
      <c r="S356" s="261" t="str">
        <f t="shared" si="74"/>
        <v/>
      </c>
      <c r="T356" s="261" t="str">
        <f t="shared" si="75"/>
        <v/>
      </c>
      <c r="U356" s="147" t="s">
        <v>974</v>
      </c>
      <c r="V356" s="167">
        <v>2275000</v>
      </c>
      <c r="W356" s="134" t="s">
        <v>975</v>
      </c>
      <c r="X356" s="212"/>
      <c r="Y356" s="134" t="s">
        <v>334</v>
      </c>
      <c r="Z356" s="212"/>
      <c r="AA356" s="134"/>
      <c r="AB356" s="271"/>
      <c r="AC356" s="134"/>
      <c r="AD356" s="167"/>
      <c r="AE356" s="134"/>
      <c r="AG356" s="250"/>
      <c r="AH356" s="250"/>
    </row>
    <row r="357" spans="1:34" ht="14.25" customHeight="1" x14ac:dyDescent="0.2">
      <c r="A357" s="584" t="s">
        <v>1577</v>
      </c>
      <c r="B357" s="214" t="str">
        <f t="shared" si="67"/>
        <v>Freeland</v>
      </c>
      <c r="C357" s="219" t="str">
        <f t="shared" si="68"/>
        <v>Kyle</v>
      </c>
      <c r="D357" s="134" t="str">
        <f t="shared" si="69"/>
        <v>K. Freeland</v>
      </c>
      <c r="E357" s="206" t="str">
        <f t="shared" si="70"/>
        <v>Kyle Freeland</v>
      </c>
      <c r="F357" s="135" t="s">
        <v>412</v>
      </c>
      <c r="G357" s="135"/>
      <c r="H357" s="135"/>
      <c r="I357" s="135"/>
      <c r="J357" s="336">
        <v>34103</v>
      </c>
      <c r="K357" s="134" t="s">
        <v>747</v>
      </c>
      <c r="L357" s="135" t="s">
        <v>519</v>
      </c>
      <c r="M357" s="134" t="str">
        <f t="shared" si="71"/>
        <v>min</v>
      </c>
      <c r="N357" s="147" t="str">
        <f>Cobb!$Y$2</f>
        <v>Gateway</v>
      </c>
      <c r="O357" s="135" t="s">
        <v>1461</v>
      </c>
      <c r="P357" s="206" t="str">
        <f t="shared" si="72"/>
        <v>Freeland, Kyle (min)</v>
      </c>
      <c r="Q357" s="166" t="str">
        <f t="shared" si="76"/>
        <v/>
      </c>
      <c r="R357" s="166" t="str">
        <f t="shared" si="73"/>
        <v/>
      </c>
      <c r="S357" s="261" t="str">
        <f t="shared" si="74"/>
        <v/>
      </c>
      <c r="T357" s="261" t="str">
        <f t="shared" si="75"/>
        <v/>
      </c>
      <c r="U357" s="148" t="s">
        <v>658</v>
      </c>
      <c r="V357" s="230"/>
      <c r="W357" s="584"/>
      <c r="X357" s="364"/>
      <c r="Y357" s="584"/>
      <c r="Z357" s="243"/>
      <c r="AA357" s="134"/>
      <c r="AB357" s="271"/>
      <c r="AC357" s="134"/>
      <c r="AD357" s="207"/>
      <c r="AE357" s="134"/>
      <c r="AF357" s="187"/>
      <c r="AH357" s="187"/>
    </row>
    <row r="358" spans="1:34" ht="14.25" customHeight="1" x14ac:dyDescent="0.2">
      <c r="A358" s="134" t="s">
        <v>122</v>
      </c>
      <c r="B358" s="214" t="str">
        <f t="shared" si="67"/>
        <v>Freeman</v>
      </c>
      <c r="C358" s="219" t="str">
        <f t="shared" si="68"/>
        <v>Freddie</v>
      </c>
      <c r="D358" s="134" t="str">
        <f t="shared" si="69"/>
        <v>F. Freeman</v>
      </c>
      <c r="E358" s="206" t="str">
        <f t="shared" si="70"/>
        <v>Freddie Freeman</v>
      </c>
      <c r="F358" s="135" t="s">
        <v>412</v>
      </c>
      <c r="G358" s="135"/>
      <c r="H358" s="135"/>
      <c r="I358" s="135"/>
      <c r="J358" s="193">
        <v>32763</v>
      </c>
      <c r="K358" s="147" t="s">
        <v>1001</v>
      </c>
      <c r="L358" s="135" t="s">
        <v>7</v>
      </c>
      <c r="M358" s="134" t="str">
        <f t="shared" si="71"/>
        <v>3,L5-14M</v>
      </c>
      <c r="N358" s="147" t="str">
        <f>Cobb!$A$2</f>
        <v>Greenville</v>
      </c>
      <c r="O358" s="169" t="s">
        <v>333</v>
      </c>
      <c r="P358" s="206" t="str">
        <f t="shared" si="72"/>
        <v>Freeman, Freddie (3,L5-14M)</v>
      </c>
      <c r="Q358" s="166">
        <f t="shared" si="76"/>
        <v>2800000</v>
      </c>
      <c r="R358" s="166">
        <f t="shared" si="73"/>
        <v>2800000</v>
      </c>
      <c r="S358" s="261">
        <f t="shared" si="74"/>
        <v>2800000</v>
      </c>
      <c r="T358" s="261" t="str">
        <f t="shared" si="75"/>
        <v/>
      </c>
      <c r="U358" s="147" t="s">
        <v>317</v>
      </c>
      <c r="V358" s="167">
        <v>2800000</v>
      </c>
      <c r="W358" s="134" t="s">
        <v>316</v>
      </c>
      <c r="X358" s="212">
        <v>2800000</v>
      </c>
      <c r="Y358" s="134" t="s">
        <v>605</v>
      </c>
      <c r="Z358" s="212">
        <v>2800000</v>
      </c>
      <c r="AA358" s="147" t="s">
        <v>334</v>
      </c>
      <c r="AB358" s="271"/>
      <c r="AC358" s="134"/>
      <c r="AD358" s="134"/>
      <c r="AE358" s="134"/>
      <c r="AF358" s="187"/>
      <c r="AH358" s="187"/>
    </row>
    <row r="359" spans="1:34" ht="14.25" customHeight="1" x14ac:dyDescent="0.25">
      <c r="A359" s="147" t="s">
        <v>341</v>
      </c>
      <c r="B359" s="214" t="str">
        <f t="shared" si="67"/>
        <v>Freese</v>
      </c>
      <c r="C359" s="219" t="str">
        <f t="shared" si="68"/>
        <v>David</v>
      </c>
      <c r="D359" s="134" t="str">
        <f t="shared" si="69"/>
        <v>D. Freese</v>
      </c>
      <c r="E359" s="206" t="str">
        <f t="shared" si="70"/>
        <v>David Freese</v>
      </c>
      <c r="F359" s="382" t="s">
        <v>1002</v>
      </c>
      <c r="G359" s="135"/>
      <c r="H359" s="135"/>
      <c r="I359" s="135"/>
      <c r="J359" s="383">
        <v>30434</v>
      </c>
      <c r="K359" s="384" t="s">
        <v>1005</v>
      </c>
      <c r="L359" s="217" t="s">
        <v>7</v>
      </c>
      <c r="M359" s="134" t="str">
        <f t="shared" si="71"/>
        <v>1,F3-$4.417M</v>
      </c>
      <c r="N359" s="388" t="s">
        <v>2985</v>
      </c>
      <c r="O359" s="421" t="s">
        <v>2994</v>
      </c>
      <c r="P359" s="206" t="str">
        <f t="shared" si="72"/>
        <v>Freese, David (1,F3-$4.417M)</v>
      </c>
      <c r="Q359" s="166">
        <f t="shared" si="76"/>
        <v>1472214</v>
      </c>
      <c r="R359" s="166">
        <f t="shared" si="73"/>
        <v>1472214</v>
      </c>
      <c r="S359" s="261">
        <f t="shared" si="74"/>
        <v>1472214</v>
      </c>
      <c r="T359" s="261" t="str">
        <f t="shared" si="75"/>
        <v/>
      </c>
      <c r="U359" s="389" t="s">
        <v>3060</v>
      </c>
      <c r="V359" s="387">
        <v>1472214</v>
      </c>
      <c r="W359" s="389" t="s">
        <v>3173</v>
      </c>
      <c r="X359" s="387">
        <v>1472214</v>
      </c>
      <c r="Y359" s="389" t="s">
        <v>3191</v>
      </c>
      <c r="Z359" s="387">
        <v>1472214</v>
      </c>
      <c r="AA359" s="134" t="s">
        <v>334</v>
      </c>
      <c r="AB359" s="271"/>
      <c r="AC359" s="134"/>
      <c r="AD359" s="134"/>
      <c r="AE359" s="134"/>
      <c r="AH359" s="187"/>
    </row>
    <row r="360" spans="1:34" ht="14.25" customHeight="1" x14ac:dyDescent="0.2">
      <c r="A360" s="584" t="s">
        <v>1416</v>
      </c>
      <c r="B360" s="214" t="str">
        <f t="shared" si="67"/>
        <v>Frias</v>
      </c>
      <c r="C360" s="219" t="str">
        <f t="shared" si="68"/>
        <v>Carlos</v>
      </c>
      <c r="D360" s="134" t="str">
        <f t="shared" si="69"/>
        <v>C. Frias</v>
      </c>
      <c r="E360" s="206" t="str">
        <f t="shared" si="70"/>
        <v>Carlos Frias</v>
      </c>
      <c r="F360" s="135" t="s">
        <v>1002</v>
      </c>
      <c r="G360" s="135"/>
      <c r="H360" s="135"/>
      <c r="I360" s="135"/>
      <c r="J360" s="336">
        <v>32825</v>
      </c>
      <c r="K360" s="134" t="s">
        <v>999</v>
      </c>
      <c r="L360" s="135" t="s">
        <v>135</v>
      </c>
      <c r="M360" s="134" t="str">
        <f t="shared" si="71"/>
        <v>Y2*</v>
      </c>
      <c r="N360" s="147" t="str">
        <f>Cobb!$A$2</f>
        <v>Greenville</v>
      </c>
      <c r="O360" s="135" t="s">
        <v>1461</v>
      </c>
      <c r="P360" s="206" t="str">
        <f t="shared" si="72"/>
        <v>Frias, Carlos (Y2*)</v>
      </c>
      <c r="Q360" s="166">
        <f t="shared" si="76"/>
        <v>300000</v>
      </c>
      <c r="R360" s="166">
        <f t="shared" si="73"/>
        <v>400000</v>
      </c>
      <c r="S360" s="261" t="str">
        <f t="shared" si="74"/>
        <v/>
      </c>
      <c r="T360" s="261" t="str">
        <f t="shared" si="75"/>
        <v/>
      </c>
      <c r="U360" s="259" t="s">
        <v>255</v>
      </c>
      <c r="V360" s="207">
        <v>300000</v>
      </c>
      <c r="W360" s="134" t="s">
        <v>375</v>
      </c>
      <c r="X360" s="364">
        <v>400000</v>
      </c>
      <c r="Y360" s="134" t="s">
        <v>645</v>
      </c>
      <c r="Z360" s="243"/>
      <c r="AA360" s="134" t="s">
        <v>973</v>
      </c>
      <c r="AB360" s="271"/>
      <c r="AC360" s="134"/>
      <c r="AD360" s="134"/>
      <c r="AE360" s="134"/>
      <c r="AF360" s="187"/>
      <c r="AG360" s="250"/>
      <c r="AH360" s="250"/>
    </row>
    <row r="361" spans="1:34" ht="14.25" customHeight="1" x14ac:dyDescent="0.2">
      <c r="A361" s="146" t="s">
        <v>921</v>
      </c>
      <c r="B361" s="214" t="str">
        <f t="shared" si="67"/>
        <v>Fried</v>
      </c>
      <c r="C361" s="219" t="str">
        <f t="shared" si="68"/>
        <v>Max</v>
      </c>
      <c r="D361" s="134" t="str">
        <f t="shared" si="69"/>
        <v>M. Fried</v>
      </c>
      <c r="E361" s="206" t="str">
        <f t="shared" si="70"/>
        <v>Max Fried</v>
      </c>
      <c r="F361" s="135" t="s">
        <v>412</v>
      </c>
      <c r="G361" s="135"/>
      <c r="H361" s="135"/>
      <c r="I361" s="135"/>
      <c r="J361" s="193">
        <v>34352</v>
      </c>
      <c r="K361" s="147" t="s">
        <v>747</v>
      </c>
      <c r="L361" s="135" t="s">
        <v>519</v>
      </c>
      <c r="M361" s="134" t="str">
        <f t="shared" si="71"/>
        <v>min</v>
      </c>
      <c r="N361" s="147" t="str">
        <f>Ruth!$S$2</f>
        <v>New York</v>
      </c>
      <c r="O361" s="135" t="s">
        <v>874</v>
      </c>
      <c r="P361" s="206" t="str">
        <f t="shared" si="72"/>
        <v>Fried, Max (min)</v>
      </c>
      <c r="Q361" s="166" t="str">
        <f t="shared" si="76"/>
        <v/>
      </c>
      <c r="R361" s="166" t="str">
        <f t="shared" si="73"/>
        <v/>
      </c>
      <c r="S361" s="261" t="str">
        <f t="shared" si="74"/>
        <v/>
      </c>
      <c r="T361" s="261" t="str">
        <f t="shared" si="75"/>
        <v/>
      </c>
      <c r="U361" s="147" t="s">
        <v>658</v>
      </c>
      <c r="V361" s="167"/>
      <c r="W361" s="134"/>
      <c r="X361" s="212"/>
      <c r="Y361" s="134"/>
      <c r="Z361" s="212"/>
      <c r="AA361" s="134"/>
      <c r="AB361" s="271"/>
      <c r="AC361" s="134"/>
      <c r="AD361" s="134"/>
      <c r="AE361" s="134"/>
      <c r="AH361" s="187"/>
    </row>
    <row r="362" spans="1:34" ht="14.25" customHeight="1" x14ac:dyDescent="0.2">
      <c r="A362" s="146" t="s">
        <v>907</v>
      </c>
      <c r="B362" s="214" t="str">
        <f t="shared" si="67"/>
        <v>Friedrich</v>
      </c>
      <c r="C362" s="219" t="str">
        <f t="shared" si="68"/>
        <v>Christian</v>
      </c>
      <c r="D362" s="134" t="str">
        <f t="shared" si="69"/>
        <v>C. Friedrich</v>
      </c>
      <c r="E362" s="206" t="str">
        <f t="shared" si="70"/>
        <v>Christian Friedrich</v>
      </c>
      <c r="F362" s="135" t="s">
        <v>412</v>
      </c>
      <c r="G362" s="135"/>
      <c r="H362" s="135"/>
      <c r="I362" s="135"/>
      <c r="J362" s="193">
        <v>31966</v>
      </c>
      <c r="K362" s="147" t="s">
        <v>747</v>
      </c>
      <c r="L362" s="135" t="s">
        <v>135</v>
      </c>
      <c r="M362" s="134" t="str">
        <f t="shared" si="71"/>
        <v>Y3</v>
      </c>
      <c r="N362" s="147" t="str">
        <f>Mays!$M$2</f>
        <v>Mudville</v>
      </c>
      <c r="O362" s="135" t="s">
        <v>874</v>
      </c>
      <c r="P362" s="206" t="str">
        <f t="shared" si="72"/>
        <v>Friedrich, Christian (Y3)</v>
      </c>
      <c r="Q362" s="166">
        <f t="shared" si="76"/>
        <v>400000</v>
      </c>
      <c r="R362" s="166" t="str">
        <f t="shared" si="73"/>
        <v/>
      </c>
      <c r="S362" s="261" t="str">
        <f t="shared" si="74"/>
        <v/>
      </c>
      <c r="T362" s="261" t="str">
        <f t="shared" si="75"/>
        <v/>
      </c>
      <c r="U362" s="259" t="s">
        <v>375</v>
      </c>
      <c r="V362" s="207">
        <v>400000</v>
      </c>
      <c r="W362" s="134" t="s">
        <v>645</v>
      </c>
      <c r="X362" s="212"/>
      <c r="Y362" s="134" t="s">
        <v>973</v>
      </c>
      <c r="Z362" s="212"/>
      <c r="AA362" s="134" t="s">
        <v>974</v>
      </c>
      <c r="AB362" s="271"/>
      <c r="AC362" s="134"/>
      <c r="AD362" s="134"/>
      <c r="AE362" s="206"/>
      <c r="AF362" s="187"/>
      <c r="AH362" s="187"/>
    </row>
    <row r="363" spans="1:34" ht="14.25" customHeight="1" x14ac:dyDescent="0.2">
      <c r="A363" s="134" t="s">
        <v>3719</v>
      </c>
      <c r="B363" s="214" t="str">
        <f t="shared" si="67"/>
        <v>Fryer</v>
      </c>
      <c r="C363" s="219" t="str">
        <f t="shared" si="68"/>
        <v>Eric</v>
      </c>
      <c r="D363" s="134" t="str">
        <f t="shared" si="69"/>
        <v>E. Fryer</v>
      </c>
      <c r="E363" s="206" t="str">
        <f t="shared" si="70"/>
        <v>Eric Fryer</v>
      </c>
      <c r="F363" s="206" t="s">
        <v>1002</v>
      </c>
      <c r="G363" s="134">
        <f>G362+1</f>
        <v>1</v>
      </c>
      <c r="H363" s="134">
        <v>7</v>
      </c>
      <c r="I363" s="134">
        <v>16</v>
      </c>
      <c r="J363" s="535">
        <v>31285</v>
      </c>
      <c r="K363" s="134" t="s">
        <v>1003</v>
      </c>
      <c r="L363" s="135" t="s">
        <v>7</v>
      </c>
      <c r="M363" s="134" t="str">
        <f t="shared" si="71"/>
        <v>Y1</v>
      </c>
      <c r="N363" s="134" t="s">
        <v>1296</v>
      </c>
      <c r="O363" s="135" t="s">
        <v>4006</v>
      </c>
      <c r="P363" s="206" t="str">
        <f t="shared" si="72"/>
        <v>Fryer, Eric (Y1)</v>
      </c>
      <c r="Q363" s="166">
        <f t="shared" si="76"/>
        <v>200000</v>
      </c>
      <c r="R363" s="166">
        <f t="shared" si="73"/>
        <v>300000</v>
      </c>
      <c r="S363" s="261">
        <f t="shared" si="74"/>
        <v>400000</v>
      </c>
      <c r="T363" s="261" t="str">
        <f t="shared" si="75"/>
        <v/>
      </c>
      <c r="U363" s="134" t="s">
        <v>520</v>
      </c>
      <c r="V363" s="167">
        <v>200000</v>
      </c>
      <c r="W363" s="134" t="s">
        <v>521</v>
      </c>
      <c r="X363" s="212">
        <v>300000</v>
      </c>
      <c r="Y363" s="134" t="s">
        <v>375</v>
      </c>
      <c r="Z363" s="212">
        <v>400000</v>
      </c>
      <c r="AA363" s="134" t="s">
        <v>645</v>
      </c>
      <c r="AB363" s="134"/>
      <c r="AC363" s="134"/>
      <c r="AD363" s="134"/>
      <c r="AE363" s="134"/>
      <c r="AH363" s="187"/>
    </row>
    <row r="364" spans="1:34" ht="14.25" customHeight="1" x14ac:dyDescent="0.2">
      <c r="A364" s="134" t="s">
        <v>1994</v>
      </c>
      <c r="B364" s="214" t="str">
        <f t="shared" si="67"/>
        <v>Fulmer</v>
      </c>
      <c r="C364" s="219" t="str">
        <f t="shared" si="68"/>
        <v>Carson</v>
      </c>
      <c r="D364" s="134" t="str">
        <f t="shared" si="69"/>
        <v>C. Fulmer</v>
      </c>
      <c r="E364" s="206" t="str">
        <f t="shared" si="70"/>
        <v>Carson Fulmer</v>
      </c>
      <c r="F364" s="246" t="s">
        <v>1002</v>
      </c>
      <c r="G364" s="584">
        <v>29</v>
      </c>
      <c r="H364" s="584">
        <v>2</v>
      </c>
      <c r="I364" s="584">
        <v>5</v>
      </c>
      <c r="J364" s="336">
        <v>34316</v>
      </c>
      <c r="K364" s="195" t="s">
        <v>747</v>
      </c>
      <c r="L364" s="135" t="s">
        <v>135</v>
      </c>
      <c r="M364" s="134" t="str">
        <f t="shared" si="71"/>
        <v>MM</v>
      </c>
      <c r="N364" s="251" t="s">
        <v>1479</v>
      </c>
      <c r="O364" s="169" t="s">
        <v>1968</v>
      </c>
      <c r="P364" s="206" t="str">
        <f t="shared" si="72"/>
        <v>Fulmer, Carson (MM)</v>
      </c>
      <c r="Q364" s="166">
        <f t="shared" si="76"/>
        <v>100000</v>
      </c>
      <c r="R364" s="166" t="str">
        <f t="shared" si="73"/>
        <v/>
      </c>
      <c r="S364" s="261" t="str">
        <f t="shared" si="74"/>
        <v/>
      </c>
      <c r="T364" s="261" t="str">
        <f t="shared" si="75"/>
        <v/>
      </c>
      <c r="U364" s="147" t="s">
        <v>517</v>
      </c>
      <c r="V364" s="207">
        <v>100000</v>
      </c>
      <c r="W364" s="134"/>
      <c r="X364" s="212"/>
      <c r="Y364" s="134"/>
      <c r="Z364" s="212"/>
      <c r="AA364" s="134"/>
      <c r="AB364" s="271"/>
      <c r="AC364" s="134"/>
      <c r="AD364" s="134"/>
      <c r="AE364" s="134"/>
      <c r="AF364" s="187"/>
      <c r="AH364" s="187"/>
    </row>
    <row r="365" spans="1:34" ht="14.25" customHeight="1" x14ac:dyDescent="0.2">
      <c r="A365" s="134" t="s">
        <v>1995</v>
      </c>
      <c r="B365" s="214" t="str">
        <f t="shared" si="67"/>
        <v>Fulmer</v>
      </c>
      <c r="C365" s="219" t="str">
        <f t="shared" si="68"/>
        <v>Michael</v>
      </c>
      <c r="D365" s="134" t="str">
        <f t="shared" si="69"/>
        <v>M. Fulmer</v>
      </c>
      <c r="E365" s="206" t="str">
        <f t="shared" si="70"/>
        <v>Michael Fulmer</v>
      </c>
      <c r="F365" s="246" t="s">
        <v>1002</v>
      </c>
      <c r="G365" s="584">
        <v>11</v>
      </c>
      <c r="H365" s="584">
        <v>1</v>
      </c>
      <c r="I365" s="584">
        <v>11</v>
      </c>
      <c r="J365" s="336">
        <v>34043</v>
      </c>
      <c r="K365" s="195" t="s">
        <v>747</v>
      </c>
      <c r="L365" s="135" t="s">
        <v>135</v>
      </c>
      <c r="M365" s="134" t="str">
        <f t="shared" si="71"/>
        <v>Y1</v>
      </c>
      <c r="N365" s="147" t="str">
        <f>Cobb!$G$2</f>
        <v>Alaska</v>
      </c>
      <c r="O365" s="169" t="s">
        <v>1968</v>
      </c>
      <c r="P365" s="206" t="str">
        <f t="shared" si="72"/>
        <v>Fulmer, Michael (Y1)</v>
      </c>
      <c r="Q365" s="166">
        <f t="shared" si="76"/>
        <v>200000</v>
      </c>
      <c r="R365" s="166">
        <f t="shared" si="73"/>
        <v>300000</v>
      </c>
      <c r="S365" s="261">
        <f t="shared" si="74"/>
        <v>400000</v>
      </c>
      <c r="T365" s="261" t="str">
        <f t="shared" si="75"/>
        <v/>
      </c>
      <c r="U365" s="147" t="s">
        <v>520</v>
      </c>
      <c r="V365" s="207">
        <v>200000</v>
      </c>
      <c r="W365" s="206" t="s">
        <v>521</v>
      </c>
      <c r="X365" s="207">
        <v>300000</v>
      </c>
      <c r="Y365" s="134" t="s">
        <v>375</v>
      </c>
      <c r="Z365" s="212">
        <v>400000</v>
      </c>
      <c r="AA365" s="134" t="s">
        <v>645</v>
      </c>
      <c r="AB365" s="271"/>
      <c r="AC365" s="134"/>
      <c r="AD365" s="134"/>
      <c r="AE365" s="584"/>
      <c r="AF365" s="187"/>
      <c r="AH365" s="187"/>
    </row>
    <row r="366" spans="1:34" ht="14.25" customHeight="1" x14ac:dyDescent="0.2">
      <c r="A366" s="148" t="s">
        <v>1859</v>
      </c>
      <c r="B366" s="214" t="str">
        <f t="shared" si="67"/>
        <v>Gallardo</v>
      </c>
      <c r="C366" s="219" t="str">
        <f t="shared" si="68"/>
        <v>Yovani</v>
      </c>
      <c r="D366" s="134" t="str">
        <f t="shared" si="69"/>
        <v>Y. Gallardo</v>
      </c>
      <c r="E366" s="206" t="str">
        <f t="shared" si="70"/>
        <v>Yovani Gallardo</v>
      </c>
      <c r="F366" s="135" t="s">
        <v>1002</v>
      </c>
      <c r="G366" s="135"/>
      <c r="H366" s="135"/>
      <c r="I366" s="135"/>
      <c r="J366" s="193">
        <v>31470</v>
      </c>
      <c r="K366" s="147" t="s">
        <v>747</v>
      </c>
      <c r="L366" s="135" t="s">
        <v>135</v>
      </c>
      <c r="M366" s="134" t="str">
        <f t="shared" si="71"/>
        <v>2,F4-$11M</v>
      </c>
      <c r="N366" s="148" t="s">
        <v>1671</v>
      </c>
      <c r="O366" s="320" t="s">
        <v>1686</v>
      </c>
      <c r="P366" s="206" t="str">
        <f t="shared" si="72"/>
        <v>Gallardo, Yovani (2,F4-$11M)</v>
      </c>
      <c r="Q366" s="166">
        <f t="shared" si="76"/>
        <v>2750000</v>
      </c>
      <c r="R366" s="166">
        <f t="shared" si="73"/>
        <v>2750000</v>
      </c>
      <c r="S366" s="261">
        <f t="shared" si="74"/>
        <v>2750000</v>
      </c>
      <c r="T366" s="261" t="str">
        <f t="shared" si="75"/>
        <v/>
      </c>
      <c r="U366" s="148" t="s">
        <v>1827</v>
      </c>
      <c r="V366" s="361">
        <v>2750000</v>
      </c>
      <c r="W366" s="148" t="s">
        <v>1736</v>
      </c>
      <c r="X366" s="364">
        <v>2750000</v>
      </c>
      <c r="Y366" s="148" t="s">
        <v>1697</v>
      </c>
      <c r="Z366" s="364">
        <v>2750000</v>
      </c>
      <c r="AA366" s="134" t="s">
        <v>334</v>
      </c>
      <c r="AB366" s="271"/>
      <c r="AC366" s="134"/>
      <c r="AD366" s="134"/>
      <c r="AE366" s="134"/>
      <c r="AH366" s="187"/>
    </row>
    <row r="367" spans="1:34" ht="14.25" customHeight="1" x14ac:dyDescent="0.2">
      <c r="A367" s="146" t="s">
        <v>945</v>
      </c>
      <c r="B367" s="214" t="str">
        <f t="shared" si="67"/>
        <v>Gallo</v>
      </c>
      <c r="C367" s="219" t="str">
        <f t="shared" si="68"/>
        <v>Joey</v>
      </c>
      <c r="D367" s="134" t="str">
        <f t="shared" si="69"/>
        <v>J. Gallo</v>
      </c>
      <c r="E367" s="206" t="str">
        <f t="shared" si="70"/>
        <v>Joey Gallo</v>
      </c>
      <c r="F367" s="135" t="s">
        <v>412</v>
      </c>
      <c r="G367" s="135"/>
      <c r="H367" s="135"/>
      <c r="I367" s="135"/>
      <c r="J367" s="193">
        <v>34292</v>
      </c>
      <c r="K367" s="147" t="s">
        <v>1005</v>
      </c>
      <c r="L367" s="135" t="s">
        <v>7</v>
      </c>
      <c r="M367" s="134" t="str">
        <f t="shared" si="71"/>
        <v>Y1*</v>
      </c>
      <c r="N367" s="147" t="str">
        <f>Aaron!$S$2</f>
        <v>San Jose</v>
      </c>
      <c r="O367" s="135" t="s">
        <v>874</v>
      </c>
      <c r="P367" s="206" t="str">
        <f t="shared" si="72"/>
        <v>Gallo, Joey (Y1*)</v>
      </c>
      <c r="Q367" s="166">
        <f t="shared" si="76"/>
        <v>200000</v>
      </c>
      <c r="R367" s="166">
        <f t="shared" si="73"/>
        <v>300000</v>
      </c>
      <c r="S367" s="261">
        <f t="shared" si="74"/>
        <v>400000</v>
      </c>
      <c r="T367" s="261" t="str">
        <f t="shared" si="75"/>
        <v/>
      </c>
      <c r="U367" s="147" t="s">
        <v>256</v>
      </c>
      <c r="V367" s="167">
        <v>200000</v>
      </c>
      <c r="W367" s="134" t="s">
        <v>521</v>
      </c>
      <c r="X367" s="212">
        <v>300000</v>
      </c>
      <c r="Y367" s="134" t="s">
        <v>375</v>
      </c>
      <c r="Z367" s="212">
        <v>400000</v>
      </c>
      <c r="AA367" s="134" t="s">
        <v>645</v>
      </c>
      <c r="AB367" s="271"/>
      <c r="AC367" s="134"/>
      <c r="AD367" s="134"/>
      <c r="AE367" s="134"/>
      <c r="AF367" s="187"/>
      <c r="AG367" s="415"/>
      <c r="AH367" s="415"/>
    </row>
    <row r="368" spans="1:34" ht="14.25" customHeight="1" x14ac:dyDescent="0.2">
      <c r="A368" s="146" t="s">
        <v>908</v>
      </c>
      <c r="B368" s="214" t="str">
        <f t="shared" si="67"/>
        <v>Galvis</v>
      </c>
      <c r="C368" s="219" t="str">
        <f t="shared" si="68"/>
        <v>Freddy</v>
      </c>
      <c r="D368" s="134" t="str">
        <f t="shared" si="69"/>
        <v>F. Galvis</v>
      </c>
      <c r="E368" s="206" t="str">
        <f t="shared" si="70"/>
        <v>Freddy Galvis</v>
      </c>
      <c r="F368" s="135" t="s">
        <v>1009</v>
      </c>
      <c r="G368" s="135"/>
      <c r="H368" s="135"/>
      <c r="I368" s="135"/>
      <c r="J368" s="193">
        <v>32826</v>
      </c>
      <c r="K368" s="147" t="s">
        <v>1006</v>
      </c>
      <c r="L368" s="135" t="s">
        <v>7</v>
      </c>
      <c r="M368" s="134" t="str">
        <f t="shared" si="71"/>
        <v>ARB-Y5</v>
      </c>
      <c r="N368" s="147" t="str">
        <f>Aaron!$S$2</f>
        <v>San Jose</v>
      </c>
      <c r="O368" s="135" t="s">
        <v>1485</v>
      </c>
      <c r="P368" s="206" t="str">
        <f t="shared" si="72"/>
        <v>Galvis, Freddy (ARB-Y5)</v>
      </c>
      <c r="Q368" s="166">
        <f t="shared" si="76"/>
        <v>960000</v>
      </c>
      <c r="R368" s="166" t="str">
        <f t="shared" si="73"/>
        <v/>
      </c>
      <c r="S368" s="261" t="str">
        <f t="shared" si="74"/>
        <v/>
      </c>
      <c r="T368" s="261" t="str">
        <f t="shared" si="75"/>
        <v/>
      </c>
      <c r="U368" s="147" t="s">
        <v>973</v>
      </c>
      <c r="V368" s="167">
        <v>960000</v>
      </c>
      <c r="W368" s="134" t="s">
        <v>974</v>
      </c>
      <c r="X368" s="212"/>
      <c r="Y368" s="134" t="s">
        <v>975</v>
      </c>
      <c r="Z368" s="212"/>
      <c r="AA368" s="134" t="s">
        <v>334</v>
      </c>
      <c r="AB368" s="271"/>
      <c r="AC368" s="134"/>
      <c r="AD368" s="134"/>
      <c r="AE368" s="134"/>
    </row>
    <row r="369" spans="1:32" ht="14.25" customHeight="1" x14ac:dyDescent="0.2">
      <c r="A369" s="134" t="s">
        <v>3620</v>
      </c>
      <c r="B369" s="214" t="str">
        <f t="shared" si="67"/>
        <v>Gamel</v>
      </c>
      <c r="C369" s="219" t="str">
        <f t="shared" si="68"/>
        <v>Ben</v>
      </c>
      <c r="D369" s="134" t="str">
        <f t="shared" si="69"/>
        <v>B. Gamel</v>
      </c>
      <c r="E369" s="206" t="str">
        <f t="shared" si="70"/>
        <v>Ben Gamel</v>
      </c>
      <c r="F369" s="206" t="s">
        <v>412</v>
      </c>
      <c r="G369" s="134">
        <f>G368+1</f>
        <v>1</v>
      </c>
      <c r="H369" s="134">
        <v>6</v>
      </c>
      <c r="I369" s="134">
        <v>14</v>
      </c>
      <c r="J369" s="535">
        <v>33741</v>
      </c>
      <c r="K369" s="134" t="s">
        <v>1007</v>
      </c>
      <c r="L369" s="135" t="s">
        <v>7</v>
      </c>
      <c r="M369" s="134" t="str">
        <f t="shared" si="71"/>
        <v>MM</v>
      </c>
      <c r="N369" s="134" t="s">
        <v>1296</v>
      </c>
      <c r="O369" s="135" t="s">
        <v>3485</v>
      </c>
      <c r="P369" s="206" t="str">
        <f t="shared" si="72"/>
        <v>Gamel, Ben (MM)</v>
      </c>
      <c r="Q369" s="166">
        <f t="shared" si="76"/>
        <v>100000</v>
      </c>
      <c r="R369" s="166" t="str">
        <f t="shared" si="73"/>
        <v/>
      </c>
      <c r="S369" s="261" t="str">
        <f t="shared" si="74"/>
        <v/>
      </c>
      <c r="T369" s="261" t="str">
        <f t="shared" si="75"/>
        <v/>
      </c>
      <c r="U369" s="134" t="s">
        <v>517</v>
      </c>
      <c r="V369" s="167">
        <v>100000</v>
      </c>
      <c r="W369" s="134"/>
      <c r="X369" s="134"/>
      <c r="Y369" s="134"/>
      <c r="Z369" s="134"/>
      <c r="AA369" s="134"/>
      <c r="AB369" s="134"/>
      <c r="AC369" s="134"/>
      <c r="AD369" s="134"/>
      <c r="AE369" s="134"/>
      <c r="AF369" s="232"/>
    </row>
    <row r="370" spans="1:32" ht="14.25" customHeight="1" x14ac:dyDescent="0.2">
      <c r="A370" s="134" t="s">
        <v>3711</v>
      </c>
      <c r="B370" s="214" t="str">
        <f t="shared" si="67"/>
        <v>Gant</v>
      </c>
      <c r="C370" s="219" t="str">
        <f t="shared" si="68"/>
        <v>John</v>
      </c>
      <c r="D370" s="134" t="str">
        <f t="shared" si="69"/>
        <v>J. Gant</v>
      </c>
      <c r="E370" s="206" t="str">
        <f t="shared" si="70"/>
        <v>John Gant</v>
      </c>
      <c r="F370" s="206" t="s">
        <v>1002</v>
      </c>
      <c r="G370" s="134">
        <f>G369+1</f>
        <v>2</v>
      </c>
      <c r="H370" s="134">
        <v>6</v>
      </c>
      <c r="I370" s="134">
        <v>4</v>
      </c>
      <c r="J370" s="535">
        <v>33822</v>
      </c>
      <c r="K370" s="134" t="s">
        <v>999</v>
      </c>
      <c r="L370" s="135" t="s">
        <v>135</v>
      </c>
      <c r="M370" s="134" t="str">
        <f t="shared" si="71"/>
        <v>Y1</v>
      </c>
      <c r="N370" s="134" t="s">
        <v>406</v>
      </c>
      <c r="O370" s="135" t="s">
        <v>3485</v>
      </c>
      <c r="P370" s="206" t="str">
        <f t="shared" si="72"/>
        <v>Gant, John (Y1)</v>
      </c>
      <c r="Q370" s="166">
        <f t="shared" si="76"/>
        <v>200000</v>
      </c>
      <c r="R370" s="166">
        <f t="shared" si="73"/>
        <v>300000</v>
      </c>
      <c r="S370" s="261">
        <f t="shared" si="74"/>
        <v>400000</v>
      </c>
      <c r="T370" s="261" t="str">
        <f t="shared" si="75"/>
        <v/>
      </c>
      <c r="U370" s="134" t="s">
        <v>520</v>
      </c>
      <c r="V370" s="167">
        <v>200000</v>
      </c>
      <c r="W370" s="134" t="s">
        <v>521</v>
      </c>
      <c r="X370" s="212">
        <v>300000</v>
      </c>
      <c r="Y370" s="134" t="s">
        <v>375</v>
      </c>
      <c r="Z370" s="212">
        <v>400000</v>
      </c>
      <c r="AA370" s="134" t="s">
        <v>645</v>
      </c>
      <c r="AB370" s="134"/>
      <c r="AC370" s="134"/>
      <c r="AD370" s="134"/>
      <c r="AE370" s="134"/>
      <c r="AF370" s="232"/>
    </row>
    <row r="371" spans="1:32" ht="14.25" customHeight="1" x14ac:dyDescent="0.2">
      <c r="A371" s="584" t="s">
        <v>1930</v>
      </c>
      <c r="B371" s="214" t="str">
        <f t="shared" si="67"/>
        <v>Garcia</v>
      </c>
      <c r="C371" s="219" t="str">
        <f t="shared" si="68"/>
        <v>Adonis</v>
      </c>
      <c r="D371" s="134" t="str">
        <f t="shared" si="69"/>
        <v>A. Garcia</v>
      </c>
      <c r="E371" s="206" t="str">
        <f t="shared" si="70"/>
        <v>Adonis Garcia</v>
      </c>
      <c r="F371" s="246" t="s">
        <v>1002</v>
      </c>
      <c r="G371" s="584">
        <v>92</v>
      </c>
      <c r="H371" s="584" t="s">
        <v>626</v>
      </c>
      <c r="I371" s="584">
        <v>23</v>
      </c>
      <c r="J371" s="336">
        <v>31149</v>
      </c>
      <c r="K371" s="195" t="s">
        <v>1005</v>
      </c>
      <c r="L371" s="135" t="s">
        <v>7</v>
      </c>
      <c r="M371" s="134" t="str">
        <f t="shared" si="71"/>
        <v>Y2</v>
      </c>
      <c r="N371" s="251" t="s">
        <v>657</v>
      </c>
      <c r="O371" s="169" t="s">
        <v>2932</v>
      </c>
      <c r="P371" s="206" t="str">
        <f t="shared" si="72"/>
        <v>Garcia, Adonis (Y2)</v>
      </c>
      <c r="Q371" s="166">
        <f t="shared" si="76"/>
        <v>300000</v>
      </c>
      <c r="R371" s="166">
        <f t="shared" ref="R371:R395" si="77">IF(ISBLANK($X371),"",$X371)</f>
        <v>400000</v>
      </c>
      <c r="S371" s="261" t="str">
        <f t="shared" ref="S371:S395" si="78">IF(ISBLANK($Z371),"",$Z371)</f>
        <v/>
      </c>
      <c r="T371" s="261" t="str">
        <f t="shared" ref="T371:T395" si="79">IF(ISBLANK($AB371),"",$AB371)</f>
        <v/>
      </c>
      <c r="U371" s="147" t="s">
        <v>521</v>
      </c>
      <c r="V371" s="167">
        <v>300000</v>
      </c>
      <c r="W371" s="134" t="s">
        <v>375</v>
      </c>
      <c r="X371" s="212">
        <v>400000</v>
      </c>
      <c r="Y371" s="134" t="s">
        <v>645</v>
      </c>
      <c r="Z371" s="212"/>
      <c r="AA371" s="134" t="s">
        <v>973</v>
      </c>
      <c r="AB371" s="271"/>
      <c r="AC371" s="134"/>
      <c r="AD371" s="584"/>
      <c r="AE371" s="134"/>
      <c r="AF371" s="232"/>
    </row>
    <row r="372" spans="1:32" ht="14.25" customHeight="1" x14ac:dyDescent="0.2">
      <c r="A372" s="146" t="s">
        <v>883</v>
      </c>
      <c r="B372" s="214" t="str">
        <f t="shared" si="67"/>
        <v>Garcia</v>
      </c>
      <c r="C372" s="219" t="str">
        <f t="shared" si="68"/>
        <v>Avisail</v>
      </c>
      <c r="D372" s="134" t="str">
        <f t="shared" si="69"/>
        <v>A. Garcia</v>
      </c>
      <c r="E372" s="206" t="str">
        <f t="shared" si="70"/>
        <v>Avisail Garcia</v>
      </c>
      <c r="F372" s="135" t="s">
        <v>1002</v>
      </c>
      <c r="G372" s="135"/>
      <c r="H372" s="135"/>
      <c r="I372" s="135"/>
      <c r="J372" s="193">
        <v>33401</v>
      </c>
      <c r="K372" s="147" t="s">
        <v>1004</v>
      </c>
      <c r="L372" s="135" t="s">
        <v>7</v>
      </c>
      <c r="M372" s="134" t="str">
        <f t="shared" si="71"/>
        <v>ARB-Y4</v>
      </c>
      <c r="N372" s="147" t="str">
        <f>Mays!$AE$2</f>
        <v>West Oakland</v>
      </c>
      <c r="O372" s="135" t="s">
        <v>874</v>
      </c>
      <c r="P372" s="206" t="str">
        <f t="shared" si="72"/>
        <v>Garcia, Avisail (ARB-Y4)</v>
      </c>
      <c r="Q372" s="166">
        <f t="shared" si="76"/>
        <v>760000</v>
      </c>
      <c r="R372" s="166" t="str">
        <f t="shared" si="77"/>
        <v/>
      </c>
      <c r="S372" s="261" t="str">
        <f t="shared" si="78"/>
        <v/>
      </c>
      <c r="T372" s="261" t="str">
        <f t="shared" si="79"/>
        <v/>
      </c>
      <c r="U372" s="147" t="s">
        <v>645</v>
      </c>
      <c r="V372" s="167">
        <v>760000</v>
      </c>
      <c r="W372" s="134" t="s">
        <v>973</v>
      </c>
      <c r="X372" s="212"/>
      <c r="Y372" s="134" t="s">
        <v>974</v>
      </c>
      <c r="Z372" s="212"/>
      <c r="AA372" s="134" t="s">
        <v>975</v>
      </c>
      <c r="AB372" s="271"/>
      <c r="AC372" s="134" t="s">
        <v>334</v>
      </c>
      <c r="AD372" s="134"/>
      <c r="AE372" s="134"/>
      <c r="AF372" s="232"/>
    </row>
    <row r="373" spans="1:32" ht="14.25" customHeight="1" x14ac:dyDescent="0.2">
      <c r="A373" s="134" t="s">
        <v>3587</v>
      </c>
      <c r="B373" s="214" t="str">
        <f t="shared" si="67"/>
        <v>Garcia</v>
      </c>
      <c r="C373" s="219" t="str">
        <f t="shared" si="68"/>
        <v>David</v>
      </c>
      <c r="D373" s="134" t="str">
        <f t="shared" si="69"/>
        <v>D. Garcia</v>
      </c>
      <c r="E373" s="206" t="str">
        <f t="shared" si="70"/>
        <v>David Garcia</v>
      </c>
      <c r="F373" s="206"/>
      <c r="G373" s="134">
        <v>213</v>
      </c>
      <c r="H373" s="134">
        <v>11</v>
      </c>
      <c r="I373" s="134">
        <v>4</v>
      </c>
      <c r="J373" s="134"/>
      <c r="K373" s="134"/>
      <c r="L373" s="135" t="s">
        <v>519</v>
      </c>
      <c r="M373" s="134" t="str">
        <f t="shared" si="71"/>
        <v>min</v>
      </c>
      <c r="N373" s="134" t="s">
        <v>1296</v>
      </c>
      <c r="O373" s="135" t="s">
        <v>3485</v>
      </c>
      <c r="P373" s="206" t="str">
        <f t="shared" si="72"/>
        <v>Garcia, David (min)</v>
      </c>
      <c r="Q373" s="166" t="str">
        <f t="shared" si="76"/>
        <v/>
      </c>
      <c r="R373" s="166" t="str">
        <f t="shared" si="77"/>
        <v/>
      </c>
      <c r="S373" s="261" t="str">
        <f t="shared" si="78"/>
        <v/>
      </c>
      <c r="T373" s="261" t="str">
        <f t="shared" si="79"/>
        <v/>
      </c>
      <c r="U373" s="134" t="s">
        <v>658</v>
      </c>
      <c r="V373" s="134"/>
      <c r="W373" s="134"/>
      <c r="X373" s="134"/>
      <c r="Y373" s="134"/>
      <c r="Z373" s="134"/>
      <c r="AA373" s="134"/>
      <c r="AB373" s="134"/>
      <c r="AC373" s="134"/>
      <c r="AD373" s="134"/>
      <c r="AE373" s="134"/>
    </row>
    <row r="374" spans="1:32" ht="14.25" customHeight="1" x14ac:dyDescent="0.2">
      <c r="A374" s="134" t="s">
        <v>3675</v>
      </c>
      <c r="B374" s="214" t="str">
        <f t="shared" si="67"/>
        <v>Garcia</v>
      </c>
      <c r="C374" s="219" t="str">
        <f t="shared" si="68"/>
        <v>Greg</v>
      </c>
      <c r="D374" s="134" t="str">
        <f t="shared" si="69"/>
        <v>G. Garcia</v>
      </c>
      <c r="E374" s="206" t="str">
        <f t="shared" si="70"/>
        <v>Greg Garcia</v>
      </c>
      <c r="F374" s="206" t="s">
        <v>412</v>
      </c>
      <c r="G374" s="134">
        <f>G373+1</f>
        <v>214</v>
      </c>
      <c r="H374" s="134">
        <v>3</v>
      </c>
      <c r="I374" s="134">
        <v>18</v>
      </c>
      <c r="J374" s="535">
        <v>32728</v>
      </c>
      <c r="K374" s="134" t="s">
        <v>1000</v>
      </c>
      <c r="L374" s="135" t="s">
        <v>7</v>
      </c>
      <c r="M374" s="134" t="str">
        <f t="shared" si="71"/>
        <v>Y1</v>
      </c>
      <c r="N374" s="134" t="s">
        <v>1124</v>
      </c>
      <c r="O374" s="135" t="s">
        <v>3485</v>
      </c>
      <c r="P374" s="206" t="str">
        <f t="shared" si="72"/>
        <v>Garcia, Greg (Y1)</v>
      </c>
      <c r="Q374" s="166">
        <f t="shared" si="76"/>
        <v>200000</v>
      </c>
      <c r="R374" s="166">
        <f t="shared" si="77"/>
        <v>300000</v>
      </c>
      <c r="S374" s="261">
        <f t="shared" si="78"/>
        <v>400000</v>
      </c>
      <c r="T374" s="261" t="str">
        <f t="shared" si="79"/>
        <v/>
      </c>
      <c r="U374" s="134" t="s">
        <v>520</v>
      </c>
      <c r="V374" s="167">
        <v>200000</v>
      </c>
      <c r="W374" s="134" t="s">
        <v>521</v>
      </c>
      <c r="X374" s="212">
        <v>300000</v>
      </c>
      <c r="Y374" s="134" t="s">
        <v>375</v>
      </c>
      <c r="Z374" s="212">
        <v>400000</v>
      </c>
      <c r="AA374" s="134" t="s">
        <v>645</v>
      </c>
      <c r="AB374" s="134"/>
      <c r="AC374" s="134"/>
      <c r="AD374" s="134"/>
      <c r="AE374" s="134"/>
    </row>
    <row r="375" spans="1:32" ht="14.25" customHeight="1" x14ac:dyDescent="0.2">
      <c r="A375" s="251" t="s">
        <v>1035</v>
      </c>
      <c r="B375" s="214" t="str">
        <f t="shared" si="67"/>
        <v>Garcia</v>
      </c>
      <c r="C375" s="219" t="str">
        <f t="shared" si="68"/>
        <v>Jaime</v>
      </c>
      <c r="D375" s="134" t="str">
        <f t="shared" si="69"/>
        <v>J. Garcia</v>
      </c>
      <c r="E375" s="206" t="str">
        <f t="shared" si="70"/>
        <v>Jaime Garcia</v>
      </c>
      <c r="F375" s="392" t="s">
        <v>412</v>
      </c>
      <c r="G375" s="199"/>
      <c r="H375" s="199"/>
      <c r="I375" s="199"/>
      <c r="J375" s="399">
        <v>31601</v>
      </c>
      <c r="K375" s="407" t="s">
        <v>747</v>
      </c>
      <c r="L375" s="135" t="s">
        <v>135</v>
      </c>
      <c r="M375" s="134" t="str">
        <f t="shared" si="71"/>
        <v>1,F2-$6M</v>
      </c>
      <c r="N375" s="388" t="s">
        <v>2979</v>
      </c>
      <c r="O375" s="421" t="s">
        <v>2994</v>
      </c>
      <c r="P375" s="206" t="str">
        <f t="shared" si="72"/>
        <v>Garcia, Jaime (1,F2-$6M)</v>
      </c>
      <c r="Q375" s="166">
        <f t="shared" si="76"/>
        <v>3000000</v>
      </c>
      <c r="R375" s="166">
        <f t="shared" si="77"/>
        <v>3000000</v>
      </c>
      <c r="S375" s="261" t="str">
        <f t="shared" si="78"/>
        <v/>
      </c>
      <c r="T375" s="261" t="str">
        <f t="shared" si="79"/>
        <v/>
      </c>
      <c r="U375" s="389" t="s">
        <v>3082</v>
      </c>
      <c r="V375" s="387">
        <v>3000000</v>
      </c>
      <c r="W375" s="389" t="s">
        <v>3220</v>
      </c>
      <c r="X375" s="387">
        <v>3000000</v>
      </c>
      <c r="Y375" s="389" t="s">
        <v>334</v>
      </c>
      <c r="Z375" s="212"/>
      <c r="AA375" s="134"/>
      <c r="AB375" s="271"/>
      <c r="AC375" s="134"/>
      <c r="AD375" s="134"/>
      <c r="AE375" s="134"/>
    </row>
    <row r="376" spans="1:32" ht="14.25" customHeight="1" x14ac:dyDescent="0.2">
      <c r="A376" s="134" t="s">
        <v>1996</v>
      </c>
      <c r="B376" s="214" t="str">
        <f t="shared" si="67"/>
        <v>Garcia</v>
      </c>
      <c r="C376" s="219" t="str">
        <f t="shared" si="68"/>
        <v>Jarlin</v>
      </c>
      <c r="D376" s="134" t="str">
        <f t="shared" si="69"/>
        <v>J. Garcia</v>
      </c>
      <c r="E376" s="206" t="str">
        <f t="shared" si="70"/>
        <v>Jarlin Garcia</v>
      </c>
      <c r="F376" s="246"/>
      <c r="G376" s="584">
        <v>152</v>
      </c>
      <c r="H376" s="584">
        <v>6</v>
      </c>
      <c r="I376" s="584">
        <v>14</v>
      </c>
      <c r="J376" s="336">
        <v>33987</v>
      </c>
      <c r="K376" s="195"/>
      <c r="L376" s="135" t="s">
        <v>519</v>
      </c>
      <c r="M376" s="134" t="str">
        <f t="shared" si="71"/>
        <v>min</v>
      </c>
      <c r="N376" s="147" t="str">
        <f>Mays!$Y$2</f>
        <v>Los Angeles</v>
      </c>
      <c r="O376" s="169" t="s">
        <v>1968</v>
      </c>
      <c r="P376" s="206" t="str">
        <f t="shared" si="72"/>
        <v>Garcia, Jarlin (min)</v>
      </c>
      <c r="Q376" s="166" t="str">
        <f t="shared" si="76"/>
        <v/>
      </c>
      <c r="R376" s="166" t="str">
        <f t="shared" si="77"/>
        <v/>
      </c>
      <c r="S376" s="261" t="str">
        <f t="shared" si="78"/>
        <v/>
      </c>
      <c r="T376" s="261" t="str">
        <f t="shared" si="79"/>
        <v/>
      </c>
      <c r="U376" s="147" t="s">
        <v>658</v>
      </c>
      <c r="V376" s="167"/>
      <c r="W376" s="134"/>
      <c r="X376" s="212"/>
      <c r="Y376" s="134"/>
      <c r="Z376" s="212"/>
      <c r="AA376" s="134"/>
      <c r="AB376" s="271"/>
      <c r="AC376" s="134"/>
      <c r="AD376" s="134"/>
      <c r="AE376" s="134"/>
      <c r="AF376" s="187"/>
    </row>
    <row r="377" spans="1:32" ht="14.25" customHeight="1" x14ac:dyDescent="0.2">
      <c r="A377" s="148" t="s">
        <v>1850</v>
      </c>
      <c r="B377" s="214" t="str">
        <f t="shared" si="67"/>
        <v>Garcia</v>
      </c>
      <c r="C377" s="219" t="str">
        <f t="shared" si="68"/>
        <v>Luis</v>
      </c>
      <c r="D377" s="134" t="str">
        <f t="shared" si="69"/>
        <v>L. Garcia</v>
      </c>
      <c r="E377" s="206" t="str">
        <f t="shared" si="70"/>
        <v>Luis Garcia</v>
      </c>
      <c r="F377" s="135" t="s">
        <v>1002</v>
      </c>
      <c r="G377" s="147"/>
      <c r="H377" s="147"/>
      <c r="I377" s="147"/>
      <c r="J377" s="380">
        <v>31807</v>
      </c>
      <c r="K377" s="134" t="s">
        <v>999</v>
      </c>
      <c r="L377" s="135" t="s">
        <v>135</v>
      </c>
      <c r="M377" s="134" t="str">
        <f t="shared" si="71"/>
        <v>2,F3-$1M</v>
      </c>
      <c r="N377" s="148" t="s">
        <v>1670</v>
      </c>
      <c r="O377" s="320" t="s">
        <v>1686</v>
      </c>
      <c r="P377" s="206" t="str">
        <f t="shared" si="72"/>
        <v>Garcia, Luis (2,F3-$1M)</v>
      </c>
      <c r="Q377" s="166">
        <f t="shared" si="76"/>
        <v>333333</v>
      </c>
      <c r="R377" s="166">
        <f t="shared" si="77"/>
        <v>333333</v>
      </c>
      <c r="S377" s="261" t="str">
        <f t="shared" si="78"/>
        <v/>
      </c>
      <c r="T377" s="261" t="str">
        <f t="shared" si="79"/>
        <v/>
      </c>
      <c r="U377" s="148" t="s">
        <v>1802</v>
      </c>
      <c r="V377" s="361">
        <v>333333</v>
      </c>
      <c r="W377" s="148" t="s">
        <v>1752</v>
      </c>
      <c r="X377" s="364">
        <v>333333</v>
      </c>
      <c r="Y377" s="134" t="s">
        <v>334</v>
      </c>
      <c r="Z377" s="271"/>
      <c r="AA377" s="134"/>
      <c r="AB377" s="271"/>
      <c r="AC377" s="134"/>
      <c r="AD377" s="134"/>
      <c r="AE377" s="134"/>
      <c r="AF377" s="187"/>
    </row>
    <row r="378" spans="1:32" ht="14.25" customHeight="1" x14ac:dyDescent="0.2">
      <c r="A378" s="134" t="s">
        <v>3543</v>
      </c>
      <c r="B378" s="214" t="str">
        <f t="shared" si="67"/>
        <v>Garcia</v>
      </c>
      <c r="C378" s="219" t="str">
        <f t="shared" si="68"/>
        <v>Luis (Wash)</v>
      </c>
      <c r="D378" s="134" t="str">
        <f t="shared" si="69"/>
        <v>L. Garcia</v>
      </c>
      <c r="E378" s="206" t="str">
        <f t="shared" si="70"/>
        <v>Luis (Wash) Garcia</v>
      </c>
      <c r="F378" s="206"/>
      <c r="G378" s="134">
        <f>G377+1</f>
        <v>1</v>
      </c>
      <c r="H378" s="134">
        <v>5</v>
      </c>
      <c r="I378" s="134">
        <v>13</v>
      </c>
      <c r="J378" s="535">
        <v>36892</v>
      </c>
      <c r="K378" s="134" t="s">
        <v>1006</v>
      </c>
      <c r="L378" s="135" t="s">
        <v>519</v>
      </c>
      <c r="M378" s="134" t="str">
        <f t="shared" si="71"/>
        <v>min</v>
      </c>
      <c r="N378" s="134" t="s">
        <v>566</v>
      </c>
      <c r="O378" s="135" t="s">
        <v>3485</v>
      </c>
      <c r="P378" s="206" t="str">
        <f t="shared" si="72"/>
        <v>Garcia, Luis (Wash) (min)</v>
      </c>
      <c r="Q378" s="166" t="str">
        <f t="shared" si="76"/>
        <v/>
      </c>
      <c r="R378" s="166" t="str">
        <f t="shared" si="77"/>
        <v/>
      </c>
      <c r="S378" s="261" t="str">
        <f t="shared" si="78"/>
        <v/>
      </c>
      <c r="T378" s="261" t="str">
        <f t="shared" si="79"/>
        <v/>
      </c>
      <c r="U378" s="134" t="s">
        <v>658</v>
      </c>
      <c r="V378" s="134"/>
      <c r="W378" s="134"/>
      <c r="X378" s="134"/>
      <c r="Y378" s="134"/>
      <c r="Z378" s="134"/>
      <c r="AA378" s="134"/>
      <c r="AB378" s="134"/>
      <c r="AC378" s="134"/>
      <c r="AD378" s="134"/>
      <c r="AE378" s="134"/>
      <c r="AF378" s="187"/>
    </row>
    <row r="379" spans="1:32" ht="14.25" customHeight="1" x14ac:dyDescent="0.2">
      <c r="A379" s="134" t="s">
        <v>3586</v>
      </c>
      <c r="B379" s="214" t="str">
        <f t="shared" si="67"/>
        <v>Garcia</v>
      </c>
      <c r="C379" s="219" t="str">
        <f t="shared" si="68"/>
        <v>Victor</v>
      </c>
      <c r="D379" s="134" t="str">
        <f t="shared" si="69"/>
        <v>V. Garcia</v>
      </c>
      <c r="E379" s="206" t="str">
        <f t="shared" si="70"/>
        <v>Victor Garcia</v>
      </c>
      <c r="F379" s="206" t="s">
        <v>1002</v>
      </c>
      <c r="G379" s="134">
        <v>213</v>
      </c>
      <c r="H379" s="134">
        <v>11</v>
      </c>
      <c r="I379" s="134">
        <v>3</v>
      </c>
      <c r="J379" s="535">
        <v>35596</v>
      </c>
      <c r="K379" s="134" t="s">
        <v>747</v>
      </c>
      <c r="L379" s="135" t="s">
        <v>519</v>
      </c>
      <c r="M379" s="134" t="str">
        <f t="shared" si="71"/>
        <v>min</v>
      </c>
      <c r="N379" s="134" t="s">
        <v>1876</v>
      </c>
      <c r="O379" s="135" t="s">
        <v>3485</v>
      </c>
      <c r="P379" s="206" t="str">
        <f t="shared" si="72"/>
        <v>Garcia, Victor (min)</v>
      </c>
      <c r="Q379" s="166" t="str">
        <f t="shared" si="76"/>
        <v/>
      </c>
      <c r="R379" s="166" t="str">
        <f t="shared" si="77"/>
        <v/>
      </c>
      <c r="S379" s="261" t="str">
        <f t="shared" si="78"/>
        <v/>
      </c>
      <c r="T379" s="261" t="str">
        <f t="shared" si="79"/>
        <v/>
      </c>
      <c r="U379" s="134" t="s">
        <v>658</v>
      </c>
      <c r="V379" s="134"/>
      <c r="W379" s="134"/>
      <c r="X379" s="134"/>
      <c r="Y379" s="134"/>
      <c r="Z379" s="134"/>
      <c r="AA379" s="134"/>
      <c r="AB379" s="134"/>
      <c r="AC379" s="134"/>
      <c r="AD379" s="134"/>
      <c r="AE379" s="134"/>
      <c r="AF379" s="187"/>
    </row>
    <row r="380" spans="1:32" ht="14.25" customHeight="1" x14ac:dyDescent="0.2">
      <c r="A380" s="148" t="s">
        <v>249</v>
      </c>
      <c r="B380" s="214" t="str">
        <f t="shared" si="67"/>
        <v>Gardner</v>
      </c>
      <c r="C380" s="219" t="str">
        <f t="shared" si="68"/>
        <v>Brett</v>
      </c>
      <c r="D380" s="134" t="str">
        <f t="shared" si="69"/>
        <v>B. Gardner</v>
      </c>
      <c r="E380" s="206" t="str">
        <f t="shared" si="70"/>
        <v>Brett Gardner</v>
      </c>
      <c r="F380" s="135" t="s">
        <v>412</v>
      </c>
      <c r="G380" s="135"/>
      <c r="H380" s="135"/>
      <c r="I380" s="135"/>
      <c r="J380" s="193">
        <v>30552</v>
      </c>
      <c r="K380" s="147" t="s">
        <v>1004</v>
      </c>
      <c r="L380" s="135" t="s">
        <v>7</v>
      </c>
      <c r="M380" s="134" t="str">
        <f t="shared" si="71"/>
        <v>2,F3-$10.08M</v>
      </c>
      <c r="N380" s="148" t="s">
        <v>1670</v>
      </c>
      <c r="O380" s="320" t="s">
        <v>1686</v>
      </c>
      <c r="P380" s="206" t="str">
        <f t="shared" si="72"/>
        <v>Gardner, Brett (2,F3-$10.08M)</v>
      </c>
      <c r="Q380" s="166">
        <f t="shared" si="76"/>
        <v>3360000</v>
      </c>
      <c r="R380" s="166">
        <f t="shared" si="77"/>
        <v>3360000</v>
      </c>
      <c r="S380" s="261" t="str">
        <f t="shared" si="78"/>
        <v/>
      </c>
      <c r="T380" s="261" t="str">
        <f t="shared" si="79"/>
        <v/>
      </c>
      <c r="U380" s="148" t="s">
        <v>1798</v>
      </c>
      <c r="V380" s="361">
        <v>3360000</v>
      </c>
      <c r="W380" s="148" t="s">
        <v>1748</v>
      </c>
      <c r="X380" s="364">
        <v>3360000</v>
      </c>
      <c r="Y380" s="134" t="s">
        <v>334</v>
      </c>
      <c r="Z380" s="271"/>
      <c r="AA380" s="134"/>
      <c r="AB380" s="271"/>
      <c r="AC380" s="134"/>
      <c r="AD380" s="584"/>
      <c r="AE380" s="584"/>
    </row>
    <row r="381" spans="1:32" ht="14.25" customHeight="1" x14ac:dyDescent="0.2">
      <c r="A381" s="134" t="s">
        <v>3641</v>
      </c>
      <c r="B381" s="214" t="str">
        <f t="shared" si="67"/>
        <v>Garneau</v>
      </c>
      <c r="C381" s="219" t="str">
        <f t="shared" si="68"/>
        <v>Dustin</v>
      </c>
      <c r="D381" s="134" t="str">
        <f t="shared" si="69"/>
        <v>D. Garneau</v>
      </c>
      <c r="E381" s="206" t="str">
        <f t="shared" si="70"/>
        <v>Dustin Garneau</v>
      </c>
      <c r="F381" s="206" t="s">
        <v>1002</v>
      </c>
      <c r="G381" s="134">
        <v>224</v>
      </c>
      <c r="H381" s="134">
        <v>14</v>
      </c>
      <c r="I381" s="134">
        <v>1</v>
      </c>
      <c r="J381" s="535">
        <v>32002</v>
      </c>
      <c r="K381" s="134" t="s">
        <v>1003</v>
      </c>
      <c r="L381" s="135" t="s">
        <v>7</v>
      </c>
      <c r="M381" s="134" t="str">
        <f t="shared" si="71"/>
        <v>MM</v>
      </c>
      <c r="N381" s="134" t="s">
        <v>1872</v>
      </c>
      <c r="O381" s="135" t="s">
        <v>3485</v>
      </c>
      <c r="P381" s="206" t="str">
        <f t="shared" si="72"/>
        <v>Garneau, Dustin (MM)</v>
      </c>
      <c r="Q381" s="166">
        <f t="shared" si="76"/>
        <v>100000</v>
      </c>
      <c r="R381" s="166" t="str">
        <f t="shared" si="77"/>
        <v/>
      </c>
      <c r="S381" s="261" t="str">
        <f t="shared" si="78"/>
        <v/>
      </c>
      <c r="T381" s="261" t="str">
        <f t="shared" si="79"/>
        <v/>
      </c>
      <c r="U381" s="134" t="s">
        <v>517</v>
      </c>
      <c r="V381" s="167">
        <v>100000</v>
      </c>
      <c r="W381" s="134"/>
      <c r="X381" s="134"/>
      <c r="Y381" s="134"/>
      <c r="Z381" s="134"/>
      <c r="AA381" s="134"/>
      <c r="AB381" s="134"/>
      <c r="AC381" s="134"/>
      <c r="AD381" s="134"/>
      <c r="AE381" s="134"/>
    </row>
    <row r="382" spans="1:32" ht="14.25" customHeight="1" x14ac:dyDescent="0.2">
      <c r="A382" s="134" t="s">
        <v>1997</v>
      </c>
      <c r="B382" s="214" t="str">
        <f t="shared" si="67"/>
        <v>Garrett</v>
      </c>
      <c r="C382" s="219" t="str">
        <f t="shared" si="68"/>
        <v>Amir</v>
      </c>
      <c r="D382" s="134" t="str">
        <f t="shared" si="69"/>
        <v>A. Garrett</v>
      </c>
      <c r="E382" s="206" t="str">
        <f t="shared" si="70"/>
        <v>Amir Garrett</v>
      </c>
      <c r="F382" s="246"/>
      <c r="G382" s="584">
        <v>70</v>
      </c>
      <c r="H382" s="584">
        <v>3</v>
      </c>
      <c r="I382" s="584">
        <v>21</v>
      </c>
      <c r="J382" s="336">
        <v>33727</v>
      </c>
      <c r="K382" s="195"/>
      <c r="L382" s="135" t="s">
        <v>519</v>
      </c>
      <c r="M382" s="134" t="str">
        <f t="shared" si="71"/>
        <v>min</v>
      </c>
      <c r="N382" s="147" t="str">
        <f>Cobb!$S$2</f>
        <v>Waikiki</v>
      </c>
      <c r="O382" s="169" t="s">
        <v>1968</v>
      </c>
      <c r="P382" s="206" t="str">
        <f t="shared" si="72"/>
        <v>Garrett, Amir (min)</v>
      </c>
      <c r="Q382" s="166" t="str">
        <f t="shared" si="76"/>
        <v/>
      </c>
      <c r="R382" s="166" t="str">
        <f t="shared" si="77"/>
        <v/>
      </c>
      <c r="S382" s="261" t="str">
        <f t="shared" si="78"/>
        <v/>
      </c>
      <c r="T382" s="261" t="str">
        <f t="shared" si="79"/>
        <v/>
      </c>
      <c r="U382" s="147" t="s">
        <v>658</v>
      </c>
      <c r="V382" s="167"/>
      <c r="W382" s="134"/>
      <c r="X382" s="212"/>
      <c r="Y382" s="134"/>
      <c r="Z382" s="212"/>
      <c r="AA382" s="134"/>
      <c r="AB382" s="271"/>
      <c r="AC382" s="134"/>
      <c r="AD382" s="134"/>
      <c r="AE382" s="134"/>
    </row>
    <row r="383" spans="1:32" ht="14.25" customHeight="1" x14ac:dyDescent="0.2">
      <c r="A383" s="134" t="s">
        <v>3502</v>
      </c>
      <c r="B383" s="214" t="str">
        <f t="shared" si="67"/>
        <v>Garrett</v>
      </c>
      <c r="C383" s="219" t="str">
        <f t="shared" si="68"/>
        <v>Braxton</v>
      </c>
      <c r="D383" s="134" t="str">
        <f t="shared" si="69"/>
        <v>B. Garrett</v>
      </c>
      <c r="E383" s="206" t="str">
        <f t="shared" si="70"/>
        <v>Braxton Garrett</v>
      </c>
      <c r="F383" s="206" t="s">
        <v>412</v>
      </c>
      <c r="G383" s="134">
        <v>29</v>
      </c>
      <c r="H383" s="134" t="s">
        <v>3499</v>
      </c>
      <c r="I383" s="134">
        <v>5</v>
      </c>
      <c r="J383" s="535">
        <v>35647</v>
      </c>
      <c r="K383" s="134" t="s">
        <v>747</v>
      </c>
      <c r="L383" s="135" t="s">
        <v>519</v>
      </c>
      <c r="M383" s="134" t="str">
        <f t="shared" si="71"/>
        <v>min</v>
      </c>
      <c r="N383" s="134" t="s">
        <v>396</v>
      </c>
      <c r="O383" s="135" t="s">
        <v>3485</v>
      </c>
      <c r="P383" s="206" t="str">
        <f t="shared" si="72"/>
        <v>Garrett, Braxton (min)</v>
      </c>
      <c r="Q383" s="166" t="str">
        <f t="shared" si="76"/>
        <v/>
      </c>
      <c r="R383" s="166" t="str">
        <f t="shared" si="77"/>
        <v/>
      </c>
      <c r="S383" s="261" t="str">
        <f t="shared" si="78"/>
        <v/>
      </c>
      <c r="T383" s="261" t="str">
        <f t="shared" si="79"/>
        <v/>
      </c>
      <c r="U383" s="134" t="s">
        <v>658</v>
      </c>
      <c r="V383" s="134"/>
      <c r="W383" s="134"/>
      <c r="X383" s="134"/>
      <c r="Y383" s="134"/>
      <c r="Z383" s="134"/>
      <c r="AA383" s="134"/>
      <c r="AB383" s="134"/>
      <c r="AC383" s="134"/>
      <c r="AD383" s="134"/>
      <c r="AE383" s="134"/>
    </row>
    <row r="384" spans="1:32" ht="14.25" customHeight="1" x14ac:dyDescent="0.2">
      <c r="A384" s="134" t="s">
        <v>3718</v>
      </c>
      <c r="B384" s="214" t="str">
        <f t="shared" si="67"/>
        <v>Garton</v>
      </c>
      <c r="C384" s="219" t="str">
        <f t="shared" si="68"/>
        <v>Ryan</v>
      </c>
      <c r="D384" s="134" t="str">
        <f t="shared" si="69"/>
        <v>R. Garton</v>
      </c>
      <c r="E384" s="206" t="str">
        <f t="shared" si="70"/>
        <v>Ryan Garton</v>
      </c>
      <c r="F384" s="206" t="s">
        <v>1002</v>
      </c>
      <c r="G384" s="134">
        <f>G383+1</f>
        <v>30</v>
      </c>
      <c r="H384" s="134">
        <v>7</v>
      </c>
      <c r="I384" s="134">
        <v>12</v>
      </c>
      <c r="J384" s="535">
        <v>32847</v>
      </c>
      <c r="K384" s="134" t="s">
        <v>999</v>
      </c>
      <c r="L384" s="135" t="s">
        <v>135</v>
      </c>
      <c r="M384" s="134" t="str">
        <f t="shared" si="71"/>
        <v>Y1</v>
      </c>
      <c r="N384" s="134" t="s">
        <v>657</v>
      </c>
      <c r="O384" s="135" t="s">
        <v>3485</v>
      </c>
      <c r="P384" s="206" t="str">
        <f t="shared" si="72"/>
        <v>Garton, Ryan (Y1)</v>
      </c>
      <c r="Q384" s="166">
        <f t="shared" si="76"/>
        <v>200000</v>
      </c>
      <c r="R384" s="166">
        <f t="shared" si="77"/>
        <v>300000</v>
      </c>
      <c r="S384" s="261">
        <f t="shared" si="78"/>
        <v>400000</v>
      </c>
      <c r="T384" s="261" t="str">
        <f t="shared" si="79"/>
        <v/>
      </c>
      <c r="U384" s="134" t="s">
        <v>520</v>
      </c>
      <c r="V384" s="167">
        <v>200000</v>
      </c>
      <c r="W384" s="134" t="s">
        <v>521</v>
      </c>
      <c r="X384" s="212">
        <v>300000</v>
      </c>
      <c r="Y384" s="134" t="s">
        <v>375</v>
      </c>
      <c r="Z384" s="212">
        <v>400000</v>
      </c>
      <c r="AA384" s="134" t="s">
        <v>645</v>
      </c>
      <c r="AB384" s="134"/>
      <c r="AC384" s="134"/>
      <c r="AD384" s="134"/>
      <c r="AE384" s="134"/>
    </row>
    <row r="385" spans="1:32" ht="14.25" customHeight="1" x14ac:dyDescent="0.2">
      <c r="A385" s="134" t="s">
        <v>87</v>
      </c>
      <c r="B385" s="214" t="str">
        <f t="shared" si="67"/>
        <v>Garza</v>
      </c>
      <c r="C385" s="219" t="str">
        <f t="shared" si="68"/>
        <v>Matt</v>
      </c>
      <c r="D385" s="134" t="str">
        <f t="shared" si="69"/>
        <v>M. Garza</v>
      </c>
      <c r="E385" s="206" t="str">
        <f t="shared" si="70"/>
        <v>Matt Garza</v>
      </c>
      <c r="F385" s="135" t="s">
        <v>1002</v>
      </c>
      <c r="G385" s="135"/>
      <c r="H385" s="135"/>
      <c r="I385" s="135"/>
      <c r="J385" s="193">
        <v>30646</v>
      </c>
      <c r="K385" s="147" t="s">
        <v>747</v>
      </c>
      <c r="L385" s="135" t="s">
        <v>135</v>
      </c>
      <c r="M385" s="134" t="str">
        <f t="shared" si="71"/>
        <v>3,F3-14.535M</v>
      </c>
      <c r="N385" s="147" t="str">
        <f>Ruth!$G$2</f>
        <v>Gotham City</v>
      </c>
      <c r="O385" s="257" t="s">
        <v>1300</v>
      </c>
      <c r="P385" s="206" t="str">
        <f t="shared" si="72"/>
        <v>Garza, Matt (3,F3-14.535M)</v>
      </c>
      <c r="Q385" s="166">
        <f t="shared" si="76"/>
        <v>4845000</v>
      </c>
      <c r="R385" s="166" t="str">
        <f t="shared" si="77"/>
        <v/>
      </c>
      <c r="S385" s="261" t="str">
        <f t="shared" si="78"/>
        <v/>
      </c>
      <c r="T385" s="261" t="str">
        <f t="shared" si="79"/>
        <v/>
      </c>
      <c r="U385" s="147" t="s">
        <v>1309</v>
      </c>
      <c r="V385" s="211">
        <v>4845000</v>
      </c>
      <c r="W385" s="147" t="s">
        <v>334</v>
      </c>
      <c r="X385" s="211"/>
      <c r="Y385" s="147"/>
      <c r="Z385" s="362"/>
      <c r="AA385" s="134"/>
      <c r="AB385" s="271"/>
      <c r="AC385" s="134"/>
      <c r="AD385" s="134"/>
      <c r="AE385" s="134"/>
    </row>
    <row r="386" spans="1:32" ht="14.25" customHeight="1" x14ac:dyDescent="0.2">
      <c r="A386" s="220" t="s">
        <v>1209</v>
      </c>
      <c r="B386" s="214" t="str">
        <f t="shared" si="67"/>
        <v>Gattis</v>
      </c>
      <c r="C386" s="219" t="str">
        <f t="shared" si="68"/>
        <v>Evan</v>
      </c>
      <c r="D386" s="134" t="str">
        <f t="shared" si="69"/>
        <v>E. Gattis</v>
      </c>
      <c r="E386" s="206" t="str">
        <f t="shared" si="70"/>
        <v>Evan Gattis</v>
      </c>
      <c r="F386" s="226" t="s">
        <v>1002</v>
      </c>
      <c r="G386" s="226"/>
      <c r="H386" s="226"/>
      <c r="I386" s="226"/>
      <c r="J386" s="227">
        <v>31642</v>
      </c>
      <c r="K386" s="220" t="s">
        <v>1134</v>
      </c>
      <c r="L386" s="135" t="s">
        <v>7</v>
      </c>
      <c r="M386" s="134" t="str">
        <f t="shared" si="71"/>
        <v>ARB-Y4</v>
      </c>
      <c r="N386" s="147" t="str">
        <f>Mays!$A$2</f>
        <v>Aspen</v>
      </c>
      <c r="O386" s="213" t="s">
        <v>1129</v>
      </c>
      <c r="P386" s="206" t="str">
        <f t="shared" si="72"/>
        <v>Gattis, Evan (ARB-Y4)</v>
      </c>
      <c r="Q386" s="166">
        <f t="shared" si="76"/>
        <v>600000</v>
      </c>
      <c r="R386" s="166" t="str">
        <f t="shared" si="77"/>
        <v/>
      </c>
      <c r="S386" s="261" t="str">
        <f t="shared" si="78"/>
        <v/>
      </c>
      <c r="T386" s="261" t="str">
        <f t="shared" si="79"/>
        <v/>
      </c>
      <c r="U386" s="259" t="s">
        <v>645</v>
      </c>
      <c r="V386" s="207">
        <v>600000</v>
      </c>
      <c r="W386" s="134" t="s">
        <v>973</v>
      </c>
      <c r="X386" s="207"/>
      <c r="Y386" s="134" t="s">
        <v>974</v>
      </c>
      <c r="Z386" s="212"/>
      <c r="AA386" s="134" t="s">
        <v>975</v>
      </c>
      <c r="AB386" s="271"/>
      <c r="AC386" s="134" t="s">
        <v>334</v>
      </c>
      <c r="AD386" s="134"/>
      <c r="AE386" s="134"/>
    </row>
    <row r="387" spans="1:32" ht="14.25" customHeight="1" x14ac:dyDescent="0.2">
      <c r="A387" s="134" t="s">
        <v>816</v>
      </c>
      <c r="B387" s="214" t="str">
        <f t="shared" ref="B387:B450" si="80">LEFT(A387,FIND(", ",A387,1)-1)</f>
        <v>Gausman</v>
      </c>
      <c r="C387" s="219" t="str">
        <f t="shared" ref="C387:C395" si="81">RIGHT(A387,LEN(A387)-FIND(", ",A387,1)-1)</f>
        <v>Kevin</v>
      </c>
      <c r="D387" s="134" t="str">
        <f t="shared" ref="D387:D450" si="82">CONCATENATE(MID(C387,1,1),". ",B387)</f>
        <v>K. Gausman</v>
      </c>
      <c r="E387" s="206" t="str">
        <f t="shared" ref="E387:E395" si="83">CONCATENATE(C387," ",B387)</f>
        <v>Kevin Gausman</v>
      </c>
      <c r="F387" s="135" t="s">
        <v>1002</v>
      </c>
      <c r="G387" s="135"/>
      <c r="H387" s="135"/>
      <c r="I387" s="135"/>
      <c r="J387" s="193">
        <v>33244</v>
      </c>
      <c r="K387" s="147" t="s">
        <v>999</v>
      </c>
      <c r="L387" s="135" t="s">
        <v>135</v>
      </c>
      <c r="M387" s="134" t="str">
        <f t="shared" ref="M387:M450" si="84">$U387</f>
        <v>ARB-Y4</v>
      </c>
      <c r="N387" s="147" t="str">
        <f>Cobb!$S$2</f>
        <v>Waikiki</v>
      </c>
      <c r="O387" s="169" t="s">
        <v>830</v>
      </c>
      <c r="P387" s="206" t="str">
        <f t="shared" ref="P387:P450" si="85">CONCATENATE(A387," (",M387,")")</f>
        <v>Gausman, Kevin (ARB-Y4)</v>
      </c>
      <c r="Q387" s="166">
        <f t="shared" si="76"/>
        <v>1080000</v>
      </c>
      <c r="R387" s="166" t="str">
        <f t="shared" si="77"/>
        <v/>
      </c>
      <c r="S387" s="261" t="str">
        <f t="shared" si="78"/>
        <v/>
      </c>
      <c r="T387" s="261" t="str">
        <f t="shared" si="79"/>
        <v/>
      </c>
      <c r="U387" s="147" t="s">
        <v>645</v>
      </c>
      <c r="V387" s="167">
        <v>1080000</v>
      </c>
      <c r="W387" s="134" t="s">
        <v>973</v>
      </c>
      <c r="X387" s="212"/>
      <c r="Y387" s="134" t="s">
        <v>974</v>
      </c>
      <c r="Z387" s="206"/>
      <c r="AA387" s="134" t="s">
        <v>975</v>
      </c>
      <c r="AB387" s="271"/>
      <c r="AC387" s="134" t="s">
        <v>334</v>
      </c>
      <c r="AD387" s="134"/>
      <c r="AE387" s="134"/>
    </row>
    <row r="388" spans="1:32" ht="14.25" customHeight="1" x14ac:dyDescent="0.2">
      <c r="A388" s="388" t="s">
        <v>2982</v>
      </c>
      <c r="B388" s="214" t="str">
        <f t="shared" si="80"/>
        <v>Gearrin</v>
      </c>
      <c r="C388" s="219" t="str">
        <f t="shared" si="81"/>
        <v>Cory</v>
      </c>
      <c r="D388" s="134" t="str">
        <f t="shared" si="82"/>
        <v>C. Gearrin</v>
      </c>
      <c r="E388" s="206" t="str">
        <f t="shared" si="83"/>
        <v>Cory Gearrin</v>
      </c>
      <c r="F388" s="417" t="s">
        <v>1002</v>
      </c>
      <c r="G388" s="388"/>
      <c r="H388" s="388"/>
      <c r="I388" s="388"/>
      <c r="J388" s="418">
        <v>31516</v>
      </c>
      <c r="K388" s="419" t="s">
        <v>999</v>
      </c>
      <c r="L388" s="386" t="s">
        <v>135</v>
      </c>
      <c r="M388" s="134" t="str">
        <f t="shared" si="84"/>
        <v>1,F3-$1.2M</v>
      </c>
      <c r="N388" s="388" t="s">
        <v>1670</v>
      </c>
      <c r="O388" s="421" t="s">
        <v>2994</v>
      </c>
      <c r="P388" s="206" t="str">
        <f t="shared" si="85"/>
        <v>Gearrin, Cory (1,F3-$1.2M)</v>
      </c>
      <c r="Q388" s="166">
        <f t="shared" si="76"/>
        <v>400000</v>
      </c>
      <c r="R388" s="166">
        <f t="shared" si="77"/>
        <v>400000</v>
      </c>
      <c r="S388" s="261">
        <f t="shared" si="78"/>
        <v>400000</v>
      </c>
      <c r="T388" s="261" t="str">
        <f t="shared" si="79"/>
        <v/>
      </c>
      <c r="U388" s="389" t="s">
        <v>3011</v>
      </c>
      <c r="V388" s="387">
        <v>400000</v>
      </c>
      <c r="W388" s="389" t="s">
        <v>3112</v>
      </c>
      <c r="X388" s="387">
        <v>400000</v>
      </c>
      <c r="Y388" s="389" t="s">
        <v>3113</v>
      </c>
      <c r="Z388" s="387">
        <v>400000</v>
      </c>
      <c r="AA388" s="134" t="s">
        <v>334</v>
      </c>
      <c r="AB388" s="271"/>
      <c r="AC388" s="134"/>
      <c r="AD388" s="134"/>
      <c r="AE388" s="134"/>
    </row>
    <row r="389" spans="1:32" ht="14.25" customHeight="1" x14ac:dyDescent="0.2">
      <c r="A389" s="388" t="s">
        <v>276</v>
      </c>
      <c r="B389" s="214" t="str">
        <f t="shared" si="80"/>
        <v>Gee</v>
      </c>
      <c r="C389" s="219" t="str">
        <f t="shared" si="81"/>
        <v>Dillon</v>
      </c>
      <c r="D389" s="134" t="str">
        <f t="shared" si="82"/>
        <v>D. Gee</v>
      </c>
      <c r="E389" s="206" t="str">
        <f t="shared" si="83"/>
        <v>Dillon Gee</v>
      </c>
      <c r="F389" s="417" t="s">
        <v>1002</v>
      </c>
      <c r="G389" s="388"/>
      <c r="H389" s="388"/>
      <c r="I389" s="388"/>
      <c r="J389" s="418">
        <v>31530</v>
      </c>
      <c r="K389" s="419" t="s">
        <v>747</v>
      </c>
      <c r="L389" s="386" t="s">
        <v>135</v>
      </c>
      <c r="M389" s="134" t="str">
        <f t="shared" si="84"/>
        <v>1,F1-$600k</v>
      </c>
      <c r="N389" s="388" t="s">
        <v>2965</v>
      </c>
      <c r="O389" s="421" t="s">
        <v>2994</v>
      </c>
      <c r="P389" s="206" t="str">
        <f t="shared" si="85"/>
        <v>Gee, Dillon (1,F1-$600k)</v>
      </c>
      <c r="Q389" s="166">
        <f t="shared" si="76"/>
        <v>600000</v>
      </c>
      <c r="R389" s="166" t="str">
        <f t="shared" si="77"/>
        <v/>
      </c>
      <c r="S389" s="261" t="str">
        <f t="shared" si="78"/>
        <v/>
      </c>
      <c r="T389" s="261" t="str">
        <f t="shared" si="79"/>
        <v/>
      </c>
      <c r="U389" s="389" t="s">
        <v>3026</v>
      </c>
      <c r="V389" s="387">
        <v>600000</v>
      </c>
      <c r="W389" s="389" t="s">
        <v>334</v>
      </c>
      <c r="X389" s="230"/>
      <c r="Y389" s="584"/>
      <c r="Z389" s="212"/>
      <c r="AA389" s="134"/>
      <c r="AB389" s="271"/>
      <c r="AC389" s="134"/>
      <c r="AD389" s="134"/>
      <c r="AE389" s="134"/>
    </row>
    <row r="390" spans="1:32" ht="14.25" customHeight="1" x14ac:dyDescent="0.2">
      <c r="A390" s="220" t="s">
        <v>1229</v>
      </c>
      <c r="B390" s="214" t="str">
        <f t="shared" si="80"/>
        <v>Gennett</v>
      </c>
      <c r="C390" s="219" t="str">
        <f t="shared" si="81"/>
        <v>Scooter</v>
      </c>
      <c r="D390" s="134" t="str">
        <f t="shared" si="82"/>
        <v>S. Gennett</v>
      </c>
      <c r="E390" s="206" t="str">
        <f t="shared" si="83"/>
        <v>Scooter Gennett</v>
      </c>
      <c r="F390" s="226" t="s">
        <v>412</v>
      </c>
      <c r="G390" s="226"/>
      <c r="H390" s="226"/>
      <c r="I390" s="226"/>
      <c r="J390" s="227">
        <v>32994</v>
      </c>
      <c r="K390" s="220" t="s">
        <v>1000</v>
      </c>
      <c r="L390" s="135" t="s">
        <v>7</v>
      </c>
      <c r="M390" s="134" t="str">
        <f t="shared" si="84"/>
        <v>1,L5-14M</v>
      </c>
      <c r="N390" s="147" t="str">
        <f>Aaron!$S$2</f>
        <v>San Jose</v>
      </c>
      <c r="O390" s="213" t="s">
        <v>1129</v>
      </c>
      <c r="P390" s="206" t="str">
        <f t="shared" si="85"/>
        <v>Gennett, Scooter (1,L5-14M)</v>
      </c>
      <c r="Q390" s="166">
        <f t="shared" si="76"/>
        <v>2800000</v>
      </c>
      <c r="R390" s="166">
        <f t="shared" si="77"/>
        <v>2800000</v>
      </c>
      <c r="S390" s="261">
        <f t="shared" si="78"/>
        <v>2800000</v>
      </c>
      <c r="T390" s="261">
        <f t="shared" si="79"/>
        <v>2800000</v>
      </c>
      <c r="U390" s="147" t="s">
        <v>1622</v>
      </c>
      <c r="V390" s="167">
        <v>2800000</v>
      </c>
      <c r="W390" s="134" t="s">
        <v>647</v>
      </c>
      <c r="X390" s="212">
        <v>2800000</v>
      </c>
      <c r="Y390" s="134" t="s">
        <v>317</v>
      </c>
      <c r="Z390" s="212">
        <v>2800000</v>
      </c>
      <c r="AA390" s="134" t="s">
        <v>316</v>
      </c>
      <c r="AB390" s="271">
        <v>2800000</v>
      </c>
      <c r="AC390" s="134" t="s">
        <v>605</v>
      </c>
      <c r="AD390" s="134">
        <v>2800000</v>
      </c>
      <c r="AE390" s="134"/>
    </row>
    <row r="391" spans="1:32" ht="14.25" customHeight="1" x14ac:dyDescent="0.2">
      <c r="A391" s="134" t="s">
        <v>1998</v>
      </c>
      <c r="B391" s="214" t="str">
        <f t="shared" si="80"/>
        <v>Gerber</v>
      </c>
      <c r="C391" s="219" t="str">
        <f t="shared" si="81"/>
        <v>Mike</v>
      </c>
      <c r="D391" s="134" t="str">
        <f t="shared" si="82"/>
        <v>M. Gerber</v>
      </c>
      <c r="E391" s="206" t="str">
        <f t="shared" si="83"/>
        <v>Mike Gerber</v>
      </c>
      <c r="F391" s="246"/>
      <c r="G391" s="584">
        <v>185</v>
      </c>
      <c r="H391" s="584">
        <v>8</v>
      </c>
      <c r="I391" s="584">
        <v>9</v>
      </c>
      <c r="J391" s="336">
        <v>33793</v>
      </c>
      <c r="K391" s="195"/>
      <c r="L391" s="135" t="s">
        <v>519</v>
      </c>
      <c r="M391" s="134" t="str">
        <f t="shared" si="84"/>
        <v>min</v>
      </c>
      <c r="N391" s="584" t="s">
        <v>1876</v>
      </c>
      <c r="O391" s="169" t="s">
        <v>1968</v>
      </c>
      <c r="P391" s="206" t="str">
        <f t="shared" si="85"/>
        <v>Gerber, Mike (min)</v>
      </c>
      <c r="Q391" s="166" t="str">
        <f t="shared" si="76"/>
        <v/>
      </c>
      <c r="R391" s="166" t="str">
        <f t="shared" si="77"/>
        <v/>
      </c>
      <c r="S391" s="261" t="str">
        <f t="shared" si="78"/>
        <v/>
      </c>
      <c r="T391" s="261" t="str">
        <f t="shared" si="79"/>
        <v/>
      </c>
      <c r="U391" s="147" t="s">
        <v>658</v>
      </c>
      <c r="V391" s="167"/>
      <c r="W391" s="134"/>
      <c r="X391" s="212"/>
      <c r="Y391" s="134"/>
      <c r="Z391" s="212"/>
      <c r="AA391" s="134"/>
      <c r="AB391" s="271"/>
      <c r="AC391" s="134"/>
      <c r="AD391" s="134"/>
      <c r="AE391" s="134"/>
    </row>
    <row r="392" spans="1:32" ht="14.25" customHeight="1" x14ac:dyDescent="0.25">
      <c r="A392" s="422" t="s">
        <v>916</v>
      </c>
      <c r="B392" s="214" t="str">
        <f t="shared" si="80"/>
        <v>Gibson</v>
      </c>
      <c r="C392" s="219" t="str">
        <f t="shared" si="81"/>
        <v>Kyle</v>
      </c>
      <c r="D392" s="134" t="str">
        <f t="shared" si="82"/>
        <v>K. Gibson</v>
      </c>
      <c r="E392" s="206" t="str">
        <f t="shared" si="83"/>
        <v>Kyle Gibson</v>
      </c>
      <c r="F392" s="382" t="s">
        <v>1002</v>
      </c>
      <c r="G392" s="135"/>
      <c r="H392" s="135"/>
      <c r="I392" s="135"/>
      <c r="J392" s="383">
        <v>32073</v>
      </c>
      <c r="K392" s="384" t="s">
        <v>747</v>
      </c>
      <c r="L392" s="135" t="s">
        <v>135</v>
      </c>
      <c r="M392" s="134" t="str">
        <f t="shared" si="84"/>
        <v>1,F5-$8.55M</v>
      </c>
      <c r="N392" s="388" t="s">
        <v>2970</v>
      </c>
      <c r="O392" s="421" t="s">
        <v>2994</v>
      </c>
      <c r="P392" s="206" t="str">
        <f t="shared" si="85"/>
        <v>Gibson, Kyle (1,F5-$8.55M)</v>
      </c>
      <c r="Q392" s="166">
        <f t="shared" si="76"/>
        <v>1710000</v>
      </c>
      <c r="R392" s="166">
        <f t="shared" si="77"/>
        <v>1710000</v>
      </c>
      <c r="S392" s="261">
        <f t="shared" si="78"/>
        <v>1710000</v>
      </c>
      <c r="T392" s="261">
        <f t="shared" si="79"/>
        <v>1710000</v>
      </c>
      <c r="U392" s="389" t="s">
        <v>3065</v>
      </c>
      <c r="V392" s="387">
        <v>1710000</v>
      </c>
      <c r="W392" s="389" t="s">
        <v>3178</v>
      </c>
      <c r="X392" s="387">
        <v>1710000</v>
      </c>
      <c r="Y392" s="389" t="s">
        <v>3193</v>
      </c>
      <c r="Z392" s="387">
        <v>1710000</v>
      </c>
      <c r="AA392" s="389" t="s">
        <v>3195</v>
      </c>
      <c r="AB392" s="387">
        <v>1710000</v>
      </c>
      <c r="AC392" s="389" t="s">
        <v>3197</v>
      </c>
      <c r="AD392" s="387">
        <v>1710000</v>
      </c>
      <c r="AE392" s="134" t="s">
        <v>334</v>
      </c>
    </row>
    <row r="393" spans="1:32" ht="14.25" customHeight="1" x14ac:dyDescent="0.2">
      <c r="A393" s="584" t="s">
        <v>1422</v>
      </c>
      <c r="B393" s="214" t="str">
        <f t="shared" si="80"/>
        <v>Giles</v>
      </c>
      <c r="C393" s="219" t="str">
        <f t="shared" si="81"/>
        <v>Ken</v>
      </c>
      <c r="D393" s="134" t="str">
        <f t="shared" si="82"/>
        <v>K. Giles</v>
      </c>
      <c r="E393" s="206" t="str">
        <f t="shared" si="83"/>
        <v>Ken Giles</v>
      </c>
      <c r="F393" s="135" t="s">
        <v>1002</v>
      </c>
      <c r="G393" s="135"/>
      <c r="H393" s="135"/>
      <c r="I393" s="135"/>
      <c r="J393" s="336">
        <v>33136</v>
      </c>
      <c r="K393" s="134" t="s">
        <v>999</v>
      </c>
      <c r="L393" s="135" t="s">
        <v>135</v>
      </c>
      <c r="M393" s="134" t="str">
        <f t="shared" si="84"/>
        <v>Y3</v>
      </c>
      <c r="N393" s="251" t="str">
        <f>Aaron!$Y$2</f>
        <v>Columbus</v>
      </c>
      <c r="O393" s="135" t="s">
        <v>1885</v>
      </c>
      <c r="P393" s="206" t="str">
        <f t="shared" si="85"/>
        <v>Giles, Ken (Y3)</v>
      </c>
      <c r="Q393" s="166">
        <f t="shared" si="76"/>
        <v>400000</v>
      </c>
      <c r="R393" s="166" t="str">
        <f t="shared" si="77"/>
        <v/>
      </c>
      <c r="S393" s="261" t="str">
        <f t="shared" si="78"/>
        <v/>
      </c>
      <c r="T393" s="261" t="str">
        <f t="shared" si="79"/>
        <v/>
      </c>
      <c r="U393" s="259" t="s">
        <v>375</v>
      </c>
      <c r="V393" s="207">
        <v>400000</v>
      </c>
      <c r="W393" s="134" t="s">
        <v>645</v>
      </c>
      <c r="X393" s="364"/>
      <c r="Y393" s="134" t="s">
        <v>973</v>
      </c>
      <c r="Z393" s="243"/>
      <c r="AA393" s="134" t="s">
        <v>974</v>
      </c>
      <c r="AB393" s="271"/>
      <c r="AC393" s="134"/>
      <c r="AD393" s="134"/>
      <c r="AE393" s="134"/>
    </row>
    <row r="394" spans="1:32" ht="14.25" customHeight="1" x14ac:dyDescent="0.2">
      <c r="A394" s="584" t="s">
        <v>1547</v>
      </c>
      <c r="B394" s="214" t="str">
        <f t="shared" si="80"/>
        <v>Gillaspie</v>
      </c>
      <c r="C394" s="219" t="str">
        <f t="shared" si="81"/>
        <v>Casey</v>
      </c>
      <c r="D394" s="134" t="str">
        <f t="shared" si="82"/>
        <v>C. Gillaspie</v>
      </c>
      <c r="E394" s="206" t="str">
        <f t="shared" si="83"/>
        <v>Casey Gillaspie</v>
      </c>
      <c r="F394" s="135" t="s">
        <v>1009</v>
      </c>
      <c r="G394" s="135"/>
      <c r="H394" s="135"/>
      <c r="I394" s="135"/>
      <c r="J394" s="336">
        <v>33994</v>
      </c>
      <c r="K394" s="134" t="s">
        <v>1001</v>
      </c>
      <c r="L394" s="135" t="s">
        <v>519</v>
      </c>
      <c r="M394" s="134" t="str">
        <f t="shared" si="84"/>
        <v>min</v>
      </c>
      <c r="N394" s="251" t="str">
        <f>Aaron!$G$2</f>
        <v>Exeter</v>
      </c>
      <c r="O394" s="135" t="s">
        <v>1461</v>
      </c>
      <c r="P394" s="206" t="str">
        <f t="shared" si="85"/>
        <v>Gillaspie, Casey (min)</v>
      </c>
      <c r="Q394" s="166" t="str">
        <f t="shared" si="76"/>
        <v/>
      </c>
      <c r="R394" s="166" t="str">
        <f t="shared" si="77"/>
        <v/>
      </c>
      <c r="S394" s="261" t="str">
        <f t="shared" si="78"/>
        <v/>
      </c>
      <c r="T394" s="261" t="str">
        <f t="shared" si="79"/>
        <v/>
      </c>
      <c r="U394" s="148" t="s">
        <v>658</v>
      </c>
      <c r="V394" s="230"/>
      <c r="W394" s="584"/>
      <c r="X394" s="364"/>
      <c r="Y394" s="584"/>
      <c r="Z394" s="243"/>
      <c r="AA394" s="134"/>
      <c r="AB394" s="271"/>
      <c r="AC394" s="134"/>
      <c r="AD394" s="134"/>
      <c r="AE394" s="134"/>
    </row>
    <row r="395" spans="1:32" ht="14.25" customHeight="1" x14ac:dyDescent="0.2">
      <c r="A395" s="215" t="s">
        <v>1233</v>
      </c>
      <c r="B395" s="214" t="str">
        <f t="shared" si="80"/>
        <v>Gillaspie</v>
      </c>
      <c r="C395" s="219" t="str">
        <f t="shared" si="81"/>
        <v>Conor</v>
      </c>
      <c r="D395" s="134" t="str">
        <f t="shared" si="82"/>
        <v>C. Gillaspie</v>
      </c>
      <c r="E395" s="206" t="str">
        <f t="shared" si="83"/>
        <v>Conor Gillaspie</v>
      </c>
      <c r="F395" s="218" t="s">
        <v>412</v>
      </c>
      <c r="G395" s="218"/>
      <c r="H395" s="218"/>
      <c r="I395" s="218"/>
      <c r="J395" s="225">
        <v>31976</v>
      </c>
      <c r="K395" s="221" t="s">
        <v>7</v>
      </c>
      <c r="L395" s="135" t="s">
        <v>7</v>
      </c>
      <c r="M395" s="134" t="str">
        <f t="shared" si="84"/>
        <v>ARB-Y4</v>
      </c>
      <c r="N395" s="147" t="str">
        <f>Cobb!$AE$2</f>
        <v>Chicago</v>
      </c>
      <c r="O395" s="213" t="s">
        <v>1129</v>
      </c>
      <c r="P395" s="206" t="str">
        <f t="shared" si="85"/>
        <v>Gillaspie, Conor (ARB-Y4)</v>
      </c>
      <c r="Q395" s="166">
        <f t="shared" si="76"/>
        <v>600000</v>
      </c>
      <c r="R395" s="166" t="str">
        <f t="shared" si="77"/>
        <v/>
      </c>
      <c r="S395" s="261" t="str">
        <f t="shared" si="78"/>
        <v/>
      </c>
      <c r="T395" s="261" t="str">
        <f t="shared" si="79"/>
        <v/>
      </c>
      <c r="U395" s="259" t="s">
        <v>645</v>
      </c>
      <c r="V395" s="207">
        <v>600000</v>
      </c>
      <c r="W395" s="134" t="s">
        <v>973</v>
      </c>
      <c r="X395" s="207"/>
      <c r="Y395" s="134" t="s">
        <v>974</v>
      </c>
      <c r="Z395" s="212"/>
      <c r="AA395" s="134" t="s">
        <v>975</v>
      </c>
      <c r="AB395" s="271"/>
      <c r="AC395" s="134" t="s">
        <v>334</v>
      </c>
      <c r="AD395" s="134"/>
      <c r="AE395" s="134"/>
    </row>
    <row r="396" spans="1:32" ht="14.25" customHeight="1" x14ac:dyDescent="0.2">
      <c r="A396" s="215" t="s">
        <v>4118</v>
      </c>
      <c r="B396" s="214"/>
      <c r="C396" s="219"/>
      <c r="D396" s="134"/>
      <c r="E396" s="206"/>
      <c r="F396" s="218"/>
      <c r="G396" s="218"/>
      <c r="H396" s="218"/>
      <c r="I396" s="218"/>
      <c r="J396" s="225"/>
      <c r="K396" s="221"/>
      <c r="L396" s="135" t="s">
        <v>7</v>
      </c>
      <c r="M396" s="134" t="str">
        <f t="shared" si="84"/>
        <v>1,F1-200k</v>
      </c>
      <c r="N396" s="147" t="s">
        <v>657</v>
      </c>
      <c r="O396" s="213" t="s">
        <v>4077</v>
      </c>
      <c r="P396" s="206" t="str">
        <f t="shared" si="85"/>
        <v>Gimenez, Chris (1,F1-200k)</v>
      </c>
      <c r="Q396" s="166">
        <f t="shared" si="76"/>
        <v>200000</v>
      </c>
      <c r="R396" s="166"/>
      <c r="S396" s="261"/>
      <c r="T396" s="261"/>
      <c r="U396" s="259" t="s">
        <v>4078</v>
      </c>
      <c r="V396" s="207">
        <v>200000</v>
      </c>
      <c r="W396" s="134" t="s">
        <v>334</v>
      </c>
      <c r="X396" s="207"/>
      <c r="Y396" s="134"/>
      <c r="Z396" s="212"/>
      <c r="AA396" s="134"/>
      <c r="AB396" s="271"/>
      <c r="AC396" s="134"/>
      <c r="AD396" s="134"/>
      <c r="AE396" s="134"/>
    </row>
    <row r="397" spans="1:32" ht="14.25" customHeight="1" x14ac:dyDescent="0.2">
      <c r="A397" s="146" t="s">
        <v>930</v>
      </c>
      <c r="B397" s="214" t="str">
        <f t="shared" ref="B397:B460" si="86">LEFT(A397,FIND(", ",A397,1)-1)</f>
        <v>Giolito</v>
      </c>
      <c r="C397" s="219" t="str">
        <f t="shared" ref="C397:C460" si="87">RIGHT(A397,LEN(A397)-FIND(", ",A397,1)-1)</f>
        <v>Lucas</v>
      </c>
      <c r="D397" s="134" t="str">
        <f t="shared" ref="D397:D460" si="88">CONCATENATE(MID(C397,1,1),". ",B397)</f>
        <v>L. Giolito</v>
      </c>
      <c r="E397" s="206" t="str">
        <f t="shared" ref="E397:E460" si="89">CONCATENATE(C397," ",B397)</f>
        <v>Lucas Giolito</v>
      </c>
      <c r="F397" s="135" t="s">
        <v>1002</v>
      </c>
      <c r="G397" s="135"/>
      <c r="H397" s="135"/>
      <c r="I397" s="135"/>
      <c r="J397" s="193">
        <v>34529</v>
      </c>
      <c r="K397" s="147" t="s">
        <v>747</v>
      </c>
      <c r="L397" s="135" t="s">
        <v>135</v>
      </c>
      <c r="M397" s="134" t="str">
        <f t="shared" si="84"/>
        <v>MM</v>
      </c>
      <c r="N397" s="147" t="str">
        <f>Mays!$Y$2</f>
        <v>Los Angeles</v>
      </c>
      <c r="O397" s="135" t="s">
        <v>874</v>
      </c>
      <c r="P397" s="206" t="str">
        <f t="shared" si="85"/>
        <v>Giolito, Lucas (MM)</v>
      </c>
      <c r="Q397" s="166">
        <f t="shared" si="76"/>
        <v>100000</v>
      </c>
      <c r="R397" s="166" t="str">
        <f t="shared" ref="R397:R428" si="90">IF(ISBLANK($X397),"",$X397)</f>
        <v/>
      </c>
      <c r="S397" s="261" t="str">
        <f t="shared" ref="S397:S428" si="91">IF(ISBLANK($Z397),"",$Z397)</f>
        <v/>
      </c>
      <c r="T397" s="261" t="str">
        <f t="shared" ref="T397:T428" si="92">IF(ISBLANK($AB397),"",$AB397)</f>
        <v/>
      </c>
      <c r="U397" s="147" t="s">
        <v>517</v>
      </c>
      <c r="V397" s="167">
        <v>100000</v>
      </c>
      <c r="W397" s="134"/>
      <c r="X397" s="212"/>
      <c r="Y397" s="206"/>
      <c r="Z397" s="206"/>
      <c r="AA397" s="134"/>
      <c r="AB397" s="271"/>
      <c r="AC397" s="134"/>
      <c r="AD397" s="134"/>
      <c r="AE397" s="134"/>
    </row>
    <row r="398" spans="1:32" ht="14.25" customHeight="1" x14ac:dyDescent="0.2">
      <c r="A398" s="134" t="s">
        <v>1999</v>
      </c>
      <c r="B398" s="214" t="str">
        <f t="shared" si="86"/>
        <v>Giron</v>
      </c>
      <c r="C398" s="219" t="str">
        <f t="shared" si="87"/>
        <v>Ruddy</v>
      </c>
      <c r="D398" s="134" t="str">
        <f t="shared" si="88"/>
        <v>R. Giron</v>
      </c>
      <c r="E398" s="206" t="str">
        <f t="shared" si="89"/>
        <v>Ruddy Giron</v>
      </c>
      <c r="F398" s="246"/>
      <c r="G398" s="584">
        <v>110</v>
      </c>
      <c r="H398" s="584">
        <v>4</v>
      </c>
      <c r="I398" s="584">
        <v>17</v>
      </c>
      <c r="J398" s="336">
        <v>35434</v>
      </c>
      <c r="K398" s="195"/>
      <c r="L398" s="135" t="s">
        <v>519</v>
      </c>
      <c r="M398" s="134" t="str">
        <f t="shared" si="84"/>
        <v>min</v>
      </c>
      <c r="N398" s="584" t="s">
        <v>655</v>
      </c>
      <c r="O398" s="169" t="s">
        <v>1968</v>
      </c>
      <c r="P398" s="206" t="str">
        <f t="shared" si="85"/>
        <v>Giron, Ruddy (min)</v>
      </c>
      <c r="Q398" s="166" t="str">
        <f t="shared" si="76"/>
        <v/>
      </c>
      <c r="R398" s="166" t="str">
        <f t="shared" si="90"/>
        <v/>
      </c>
      <c r="S398" s="261" t="str">
        <f t="shared" si="91"/>
        <v/>
      </c>
      <c r="T398" s="261" t="str">
        <f t="shared" si="92"/>
        <v/>
      </c>
      <c r="U398" s="147" t="s">
        <v>658</v>
      </c>
      <c r="V398" s="167"/>
      <c r="W398" s="134"/>
      <c r="X398" s="212"/>
      <c r="Y398" s="134"/>
      <c r="Z398" s="212"/>
      <c r="AA398" s="134"/>
      <c r="AB398" s="271"/>
      <c r="AC398" s="134"/>
      <c r="AD398" s="134"/>
      <c r="AE398" s="134"/>
      <c r="AF398" s="232"/>
    </row>
    <row r="399" spans="1:32" ht="14.25" customHeight="1" x14ac:dyDescent="0.2">
      <c r="A399" s="584" t="s">
        <v>1932</v>
      </c>
      <c r="B399" s="214" t="str">
        <f t="shared" si="86"/>
        <v>Givens</v>
      </c>
      <c r="C399" s="219" t="str">
        <f t="shared" si="87"/>
        <v>Mychal</v>
      </c>
      <c r="D399" s="134" t="str">
        <f t="shared" si="88"/>
        <v>M. Givens</v>
      </c>
      <c r="E399" s="206" t="str">
        <f t="shared" si="89"/>
        <v>Mychal Givens</v>
      </c>
      <c r="F399" s="246" t="s">
        <v>1002</v>
      </c>
      <c r="G399" s="584">
        <v>39</v>
      </c>
      <c r="H399" s="584">
        <v>2</v>
      </c>
      <c r="I399" s="584">
        <v>15</v>
      </c>
      <c r="J399" s="336">
        <v>33006</v>
      </c>
      <c r="K399" s="195" t="s">
        <v>999</v>
      </c>
      <c r="L399" s="135" t="s">
        <v>135</v>
      </c>
      <c r="M399" s="134" t="str">
        <f t="shared" si="84"/>
        <v>Y2</v>
      </c>
      <c r="N399" s="251" t="str">
        <f>Aaron!$Y$2</f>
        <v>Columbus</v>
      </c>
      <c r="O399" s="169" t="s">
        <v>1968</v>
      </c>
      <c r="P399" s="206" t="str">
        <f t="shared" si="85"/>
        <v>Givens, Mychal (Y2)</v>
      </c>
      <c r="Q399" s="166">
        <f t="shared" si="76"/>
        <v>300000</v>
      </c>
      <c r="R399" s="166">
        <f t="shared" si="90"/>
        <v>400000</v>
      </c>
      <c r="S399" s="261" t="str">
        <f t="shared" si="91"/>
        <v/>
      </c>
      <c r="T399" s="261" t="str">
        <f t="shared" si="92"/>
        <v/>
      </c>
      <c r="U399" s="147" t="s">
        <v>521</v>
      </c>
      <c r="V399" s="167">
        <v>300000</v>
      </c>
      <c r="W399" s="134" t="s">
        <v>375</v>
      </c>
      <c r="X399" s="212">
        <v>400000</v>
      </c>
      <c r="Y399" s="134" t="s">
        <v>645</v>
      </c>
      <c r="Z399" s="212"/>
      <c r="AA399" s="134" t="s">
        <v>973</v>
      </c>
      <c r="AB399" s="271"/>
      <c r="AC399" s="134"/>
      <c r="AD399" s="134"/>
      <c r="AE399" s="134"/>
    </row>
    <row r="400" spans="1:32" ht="14.25" customHeight="1" x14ac:dyDescent="0.2">
      <c r="A400" s="216" t="s">
        <v>1142</v>
      </c>
      <c r="B400" s="214" t="str">
        <f t="shared" si="86"/>
        <v>Glasnow</v>
      </c>
      <c r="C400" s="219" t="str">
        <f t="shared" si="87"/>
        <v>Tyler</v>
      </c>
      <c r="D400" s="134" t="str">
        <f t="shared" si="88"/>
        <v>T. Glasnow</v>
      </c>
      <c r="E400" s="206" t="str">
        <f t="shared" si="89"/>
        <v>Tyler Glasnow</v>
      </c>
      <c r="F400" s="228" t="s">
        <v>1002</v>
      </c>
      <c r="G400" s="228"/>
      <c r="H400" s="228"/>
      <c r="I400" s="228"/>
      <c r="J400" s="248">
        <v>34204</v>
      </c>
      <c r="K400" s="206" t="s">
        <v>747</v>
      </c>
      <c r="L400" s="135" t="s">
        <v>135</v>
      </c>
      <c r="M400" s="134" t="str">
        <f t="shared" si="84"/>
        <v>MM</v>
      </c>
      <c r="N400" s="147" t="str">
        <f>Cobb!$G$2</f>
        <v>Alaska</v>
      </c>
      <c r="O400" s="213" t="s">
        <v>1129</v>
      </c>
      <c r="P400" s="206" t="str">
        <f t="shared" si="85"/>
        <v>Glasnow, Tyler (MM)</v>
      </c>
      <c r="Q400" s="166">
        <f t="shared" si="76"/>
        <v>100000</v>
      </c>
      <c r="R400" s="166" t="str">
        <f t="shared" si="90"/>
        <v/>
      </c>
      <c r="S400" s="261" t="str">
        <f t="shared" si="91"/>
        <v/>
      </c>
      <c r="T400" s="261" t="str">
        <f t="shared" si="92"/>
        <v/>
      </c>
      <c r="U400" s="259" t="s">
        <v>517</v>
      </c>
      <c r="V400" s="207">
        <v>100000</v>
      </c>
      <c r="W400" s="206"/>
      <c r="X400" s="207"/>
      <c r="Y400" s="134"/>
      <c r="Z400" s="212"/>
      <c r="AA400" s="134"/>
      <c r="AB400" s="271"/>
      <c r="AC400" s="134"/>
      <c r="AD400" s="134"/>
      <c r="AE400" s="134"/>
      <c r="AF400" s="232"/>
    </row>
    <row r="401" spans="1:32" ht="14.25" customHeight="1" x14ac:dyDescent="0.2">
      <c r="A401" s="134" t="s">
        <v>3606</v>
      </c>
      <c r="B401" s="214" t="str">
        <f t="shared" si="86"/>
        <v>Glover</v>
      </c>
      <c r="C401" s="219" t="str">
        <f t="shared" si="87"/>
        <v>Koda</v>
      </c>
      <c r="D401" s="134" t="str">
        <f t="shared" si="88"/>
        <v>K. Glover</v>
      </c>
      <c r="E401" s="206" t="str">
        <f t="shared" si="89"/>
        <v>Koda Glover</v>
      </c>
      <c r="F401" s="206" t="s">
        <v>1002</v>
      </c>
      <c r="G401" s="134">
        <v>80</v>
      </c>
      <c r="H401" s="134" t="s">
        <v>626</v>
      </c>
      <c r="I401" s="134">
        <v>1</v>
      </c>
      <c r="J401" s="535">
        <v>34072</v>
      </c>
      <c r="K401" s="134" t="s">
        <v>999</v>
      </c>
      <c r="L401" s="135" t="s">
        <v>135</v>
      </c>
      <c r="M401" s="134" t="str">
        <f t="shared" si="84"/>
        <v>MM</v>
      </c>
      <c r="N401" s="134" t="s">
        <v>1290</v>
      </c>
      <c r="O401" s="135" t="s">
        <v>3485</v>
      </c>
      <c r="P401" s="206" t="str">
        <f t="shared" si="85"/>
        <v>Glover, Koda (MM)</v>
      </c>
      <c r="Q401" s="166">
        <f t="shared" si="76"/>
        <v>100000</v>
      </c>
      <c r="R401" s="166" t="str">
        <f t="shared" si="90"/>
        <v/>
      </c>
      <c r="S401" s="261" t="str">
        <f t="shared" si="91"/>
        <v/>
      </c>
      <c r="T401" s="261" t="str">
        <f t="shared" si="92"/>
        <v/>
      </c>
      <c r="U401" s="134" t="s">
        <v>517</v>
      </c>
      <c r="V401" s="167">
        <v>100000</v>
      </c>
      <c r="W401" s="134"/>
      <c r="X401" s="134"/>
      <c r="Y401" s="134"/>
      <c r="Z401" s="134"/>
      <c r="AA401" s="134"/>
      <c r="AB401" s="134"/>
      <c r="AC401" s="134"/>
      <c r="AD401" s="134"/>
      <c r="AE401" s="134"/>
    </row>
    <row r="402" spans="1:32" ht="14.25" customHeight="1" x14ac:dyDescent="0.2">
      <c r="A402" s="584" t="s">
        <v>1933</v>
      </c>
      <c r="B402" s="214" t="str">
        <f t="shared" si="86"/>
        <v>Godley</v>
      </c>
      <c r="C402" s="219" t="str">
        <f t="shared" si="87"/>
        <v>Zack</v>
      </c>
      <c r="D402" s="134" t="str">
        <f t="shared" si="88"/>
        <v>Z. Godley</v>
      </c>
      <c r="E402" s="206" t="str">
        <f t="shared" si="89"/>
        <v>Zack Godley</v>
      </c>
      <c r="F402" s="246" t="s">
        <v>1002</v>
      </c>
      <c r="G402" s="584">
        <v>82</v>
      </c>
      <c r="H402" s="584" t="s">
        <v>626</v>
      </c>
      <c r="I402" s="584">
        <v>10</v>
      </c>
      <c r="J402" s="336">
        <v>32984</v>
      </c>
      <c r="K402" s="195" t="s">
        <v>747</v>
      </c>
      <c r="L402" s="135" t="s">
        <v>135</v>
      </c>
      <c r="M402" s="134" t="str">
        <f t="shared" si="84"/>
        <v>Y2</v>
      </c>
      <c r="N402" s="584" t="s">
        <v>64</v>
      </c>
      <c r="O402" s="169" t="s">
        <v>1968</v>
      </c>
      <c r="P402" s="206" t="str">
        <f t="shared" si="85"/>
        <v>Godley, Zack (Y2)</v>
      </c>
      <c r="Q402" s="166">
        <f t="shared" si="76"/>
        <v>300000</v>
      </c>
      <c r="R402" s="166">
        <f t="shared" si="90"/>
        <v>400000</v>
      </c>
      <c r="S402" s="261" t="str">
        <f t="shared" si="91"/>
        <v/>
      </c>
      <c r="T402" s="261" t="str">
        <f t="shared" si="92"/>
        <v/>
      </c>
      <c r="U402" s="147" t="s">
        <v>521</v>
      </c>
      <c r="V402" s="167">
        <v>300000</v>
      </c>
      <c r="W402" s="134" t="s">
        <v>375</v>
      </c>
      <c r="X402" s="212">
        <v>400000</v>
      </c>
      <c r="Y402" s="134" t="s">
        <v>645</v>
      </c>
      <c r="Z402" s="212"/>
      <c r="AA402" s="134" t="s">
        <v>973</v>
      </c>
      <c r="AB402" s="271"/>
      <c r="AC402" s="134"/>
      <c r="AD402" s="134"/>
      <c r="AE402" s="134"/>
      <c r="AF402" s="187"/>
    </row>
    <row r="403" spans="1:32" ht="14.25" customHeight="1" x14ac:dyDescent="0.2">
      <c r="A403" s="584" t="s">
        <v>1934</v>
      </c>
      <c r="B403" s="214" t="str">
        <f t="shared" si="86"/>
        <v>Goeddel</v>
      </c>
      <c r="C403" s="219" t="str">
        <f t="shared" si="87"/>
        <v>Erik</v>
      </c>
      <c r="D403" s="134" t="str">
        <f t="shared" si="88"/>
        <v>E. Goeddel</v>
      </c>
      <c r="E403" s="206" t="str">
        <f t="shared" si="89"/>
        <v>Erik Goeddel</v>
      </c>
      <c r="F403" s="246" t="s">
        <v>1002</v>
      </c>
      <c r="G403" s="584">
        <v>52</v>
      </c>
      <c r="H403" s="584">
        <v>3</v>
      </c>
      <c r="I403" s="584">
        <v>3</v>
      </c>
      <c r="J403" s="336">
        <v>32497</v>
      </c>
      <c r="K403" s="195" t="s">
        <v>999</v>
      </c>
      <c r="L403" s="135" t="s">
        <v>135</v>
      </c>
      <c r="M403" s="134" t="str">
        <f t="shared" si="84"/>
        <v>Y2</v>
      </c>
      <c r="N403" s="584" t="s">
        <v>657</v>
      </c>
      <c r="O403" s="169" t="s">
        <v>1968</v>
      </c>
      <c r="P403" s="206" t="str">
        <f t="shared" si="85"/>
        <v>Goeddel, Erik (Y2)</v>
      </c>
      <c r="Q403" s="166">
        <f t="shared" si="76"/>
        <v>300000</v>
      </c>
      <c r="R403" s="166">
        <f t="shared" si="90"/>
        <v>400000</v>
      </c>
      <c r="S403" s="261" t="str">
        <f t="shared" si="91"/>
        <v/>
      </c>
      <c r="T403" s="261" t="str">
        <f t="shared" si="92"/>
        <v/>
      </c>
      <c r="U403" s="147" t="s">
        <v>521</v>
      </c>
      <c r="V403" s="167">
        <v>300000</v>
      </c>
      <c r="W403" s="134" t="s">
        <v>375</v>
      </c>
      <c r="X403" s="212">
        <v>400000</v>
      </c>
      <c r="Y403" s="134" t="s">
        <v>645</v>
      </c>
      <c r="Z403" s="212"/>
      <c r="AA403" s="134" t="s">
        <v>973</v>
      </c>
      <c r="AB403" s="271"/>
      <c r="AC403" s="134"/>
      <c r="AD403" s="134"/>
      <c r="AE403" s="134"/>
      <c r="AF403" s="232"/>
    </row>
    <row r="404" spans="1:32" ht="14.25" customHeight="1" x14ac:dyDescent="0.2">
      <c r="A404" s="134" t="s">
        <v>3725</v>
      </c>
      <c r="B404" s="214" t="str">
        <f t="shared" si="86"/>
        <v>Goeddel</v>
      </c>
      <c r="C404" s="219" t="str">
        <f t="shared" si="87"/>
        <v>Tyler</v>
      </c>
      <c r="D404" s="134" t="str">
        <f t="shared" si="88"/>
        <v>T. Goeddel</v>
      </c>
      <c r="E404" s="206" t="str">
        <f t="shared" si="89"/>
        <v>Tyler Goeddel</v>
      </c>
      <c r="F404" s="206" t="s">
        <v>1002</v>
      </c>
      <c r="G404" s="134">
        <f>G403+1</f>
        <v>53</v>
      </c>
      <c r="H404" s="134">
        <v>10</v>
      </c>
      <c r="I404" s="134">
        <v>2</v>
      </c>
      <c r="J404" s="535">
        <v>33897</v>
      </c>
      <c r="K404" s="134" t="s">
        <v>1008</v>
      </c>
      <c r="L404" s="135" t="s">
        <v>7</v>
      </c>
      <c r="M404" s="134" t="str">
        <f t="shared" si="84"/>
        <v>Y1</v>
      </c>
      <c r="N404" s="134" t="s">
        <v>403</v>
      </c>
      <c r="O404" s="135" t="s">
        <v>3485</v>
      </c>
      <c r="P404" s="206" t="str">
        <f t="shared" si="85"/>
        <v>Goeddel, Tyler (Y1)</v>
      </c>
      <c r="Q404" s="166">
        <f t="shared" si="76"/>
        <v>200000</v>
      </c>
      <c r="R404" s="166">
        <f t="shared" si="90"/>
        <v>300000</v>
      </c>
      <c r="S404" s="261">
        <f t="shared" si="91"/>
        <v>400000</v>
      </c>
      <c r="T404" s="261" t="str">
        <f t="shared" si="92"/>
        <v/>
      </c>
      <c r="U404" s="134" t="s">
        <v>520</v>
      </c>
      <c r="V404" s="167">
        <v>200000</v>
      </c>
      <c r="W404" s="134" t="s">
        <v>521</v>
      </c>
      <c r="X404" s="212">
        <v>300000</v>
      </c>
      <c r="Y404" s="134" t="s">
        <v>375</v>
      </c>
      <c r="Z404" s="212">
        <v>400000</v>
      </c>
      <c r="AA404" s="134" t="s">
        <v>645</v>
      </c>
      <c r="AB404" s="134"/>
      <c r="AC404" s="134"/>
      <c r="AD404" s="134"/>
      <c r="AE404" s="134"/>
    </row>
    <row r="405" spans="1:32" ht="14.25" customHeight="1" x14ac:dyDescent="0.2">
      <c r="A405" s="134" t="s">
        <v>3527</v>
      </c>
      <c r="B405" s="214" t="str">
        <f t="shared" si="86"/>
        <v>Gohara</v>
      </c>
      <c r="C405" s="219" t="str">
        <f t="shared" si="87"/>
        <v>Luiz</v>
      </c>
      <c r="D405" s="134" t="str">
        <f t="shared" si="88"/>
        <v>L. Gohara</v>
      </c>
      <c r="E405" s="206" t="str">
        <f t="shared" si="89"/>
        <v>Luiz Gohara</v>
      </c>
      <c r="F405" s="206" t="s">
        <v>412</v>
      </c>
      <c r="G405" s="134">
        <f>G404+1</f>
        <v>54</v>
      </c>
      <c r="H405" s="134" t="s">
        <v>626</v>
      </c>
      <c r="I405" s="134">
        <v>21</v>
      </c>
      <c r="J405" s="535">
        <v>35277</v>
      </c>
      <c r="K405" s="134" t="s">
        <v>747</v>
      </c>
      <c r="L405" s="135" t="s">
        <v>519</v>
      </c>
      <c r="M405" s="134" t="str">
        <f t="shared" si="84"/>
        <v>min</v>
      </c>
      <c r="N405" s="134" t="s">
        <v>229</v>
      </c>
      <c r="O405" s="135" t="s">
        <v>3485</v>
      </c>
      <c r="P405" s="206" t="str">
        <f t="shared" si="85"/>
        <v>Gohara, Luiz (min)</v>
      </c>
      <c r="Q405" s="166" t="str">
        <f t="shared" si="76"/>
        <v/>
      </c>
      <c r="R405" s="166" t="str">
        <f t="shared" si="90"/>
        <v/>
      </c>
      <c r="S405" s="261" t="str">
        <f t="shared" si="91"/>
        <v/>
      </c>
      <c r="T405" s="261" t="str">
        <f t="shared" si="92"/>
        <v/>
      </c>
      <c r="U405" s="134" t="s">
        <v>658</v>
      </c>
      <c r="V405" s="134"/>
      <c r="W405" s="134"/>
      <c r="X405" s="134"/>
      <c r="Y405" s="134"/>
      <c r="Z405" s="134"/>
      <c r="AA405" s="134"/>
      <c r="AB405" s="134"/>
      <c r="AC405" s="134"/>
      <c r="AD405" s="134"/>
      <c r="AE405" s="134"/>
    </row>
    <row r="406" spans="1:32" ht="14.25" customHeight="1" x14ac:dyDescent="0.2">
      <c r="A406" s="148" t="s">
        <v>1854</v>
      </c>
      <c r="B406" s="214" t="str">
        <f t="shared" si="86"/>
        <v>Goins</v>
      </c>
      <c r="C406" s="219" t="str">
        <f t="shared" si="87"/>
        <v>Ryan</v>
      </c>
      <c r="D406" s="134" t="str">
        <f t="shared" si="88"/>
        <v>R. Goins</v>
      </c>
      <c r="E406" s="206" t="str">
        <f t="shared" si="89"/>
        <v>Ryan Goins</v>
      </c>
      <c r="F406" s="135" t="s">
        <v>412</v>
      </c>
      <c r="G406" s="134"/>
      <c r="H406" s="134"/>
      <c r="I406" s="134"/>
      <c r="J406" s="193">
        <v>32186</v>
      </c>
      <c r="K406" s="134" t="s">
        <v>1000</v>
      </c>
      <c r="L406" s="135" t="s">
        <v>7</v>
      </c>
      <c r="M406" s="134" t="str">
        <f t="shared" si="84"/>
        <v>2,F3-$2.55M</v>
      </c>
      <c r="N406" s="147" t="str">
        <f>Ruth!$G$2</f>
        <v>Gotham City</v>
      </c>
      <c r="O406" s="320" t="s">
        <v>1686</v>
      </c>
      <c r="P406" s="206" t="str">
        <f t="shared" si="85"/>
        <v>Goins, Ryan (2,F3-$2.55M)</v>
      </c>
      <c r="Q406" s="166">
        <f t="shared" si="76"/>
        <v>850000</v>
      </c>
      <c r="R406" s="166">
        <f t="shared" si="90"/>
        <v>850000</v>
      </c>
      <c r="S406" s="261" t="str">
        <f t="shared" si="91"/>
        <v/>
      </c>
      <c r="T406" s="261" t="str">
        <f t="shared" si="92"/>
        <v/>
      </c>
      <c r="U406" s="148" t="s">
        <v>1809</v>
      </c>
      <c r="V406" s="361">
        <v>850000</v>
      </c>
      <c r="W406" s="148" t="s">
        <v>1759</v>
      </c>
      <c r="X406" s="364">
        <v>850000</v>
      </c>
      <c r="Y406" s="134" t="s">
        <v>334</v>
      </c>
      <c r="Z406" s="271"/>
      <c r="AA406" s="134"/>
      <c r="AB406" s="271"/>
      <c r="AC406" s="134"/>
      <c r="AD406" s="134"/>
      <c r="AE406" s="134"/>
    </row>
    <row r="407" spans="1:32" ht="14.25" customHeight="1" x14ac:dyDescent="0.2">
      <c r="A407" s="134" t="s">
        <v>817</v>
      </c>
      <c r="B407" s="214" t="str">
        <f t="shared" si="86"/>
        <v>Goldschmidt</v>
      </c>
      <c r="C407" s="219" t="str">
        <f t="shared" si="87"/>
        <v>Paul</v>
      </c>
      <c r="D407" s="134" t="str">
        <f t="shared" si="88"/>
        <v>P. Goldschmidt</v>
      </c>
      <c r="E407" s="206" t="str">
        <f t="shared" si="89"/>
        <v>Paul Goldschmidt</v>
      </c>
      <c r="F407" s="135" t="s">
        <v>1002</v>
      </c>
      <c r="G407" s="135"/>
      <c r="H407" s="135"/>
      <c r="I407" s="135"/>
      <c r="J407" s="193">
        <v>32030</v>
      </c>
      <c r="K407" s="147" t="s">
        <v>1001</v>
      </c>
      <c r="L407" s="135" t="s">
        <v>7</v>
      </c>
      <c r="M407" s="134" t="str">
        <f t="shared" si="84"/>
        <v>3,L5-14M</v>
      </c>
      <c r="N407" s="147" t="str">
        <f>Cobb!$S$2</f>
        <v>Waikiki</v>
      </c>
      <c r="O407" s="169" t="s">
        <v>830</v>
      </c>
      <c r="P407" s="206" t="str">
        <f t="shared" si="85"/>
        <v>Goldschmidt, Paul (3,L5-14M)</v>
      </c>
      <c r="Q407" s="166">
        <f t="shared" si="76"/>
        <v>2800000</v>
      </c>
      <c r="R407" s="166">
        <f t="shared" si="90"/>
        <v>2800000</v>
      </c>
      <c r="S407" s="261">
        <f t="shared" si="91"/>
        <v>2800000</v>
      </c>
      <c r="T407" s="261" t="str">
        <f t="shared" si="92"/>
        <v/>
      </c>
      <c r="U407" s="147" t="s">
        <v>317</v>
      </c>
      <c r="V407" s="167">
        <v>2800000</v>
      </c>
      <c r="W407" s="134" t="s">
        <v>316</v>
      </c>
      <c r="X407" s="212">
        <v>2800000</v>
      </c>
      <c r="Y407" s="134" t="s">
        <v>605</v>
      </c>
      <c r="Z407" s="212">
        <v>2800000</v>
      </c>
      <c r="AA407" s="147" t="s">
        <v>334</v>
      </c>
      <c r="AB407" s="271"/>
      <c r="AC407" s="134"/>
      <c r="AD407" s="134"/>
      <c r="AE407" s="134"/>
    </row>
    <row r="408" spans="1:32" ht="14.25" customHeight="1" x14ac:dyDescent="0.2">
      <c r="A408" s="198" t="s">
        <v>1106</v>
      </c>
      <c r="B408" s="214" t="str">
        <f t="shared" si="86"/>
        <v>Gomes</v>
      </c>
      <c r="C408" s="219" t="str">
        <f t="shared" si="87"/>
        <v>Yan</v>
      </c>
      <c r="D408" s="134" t="str">
        <f t="shared" si="88"/>
        <v>Y. Gomes</v>
      </c>
      <c r="E408" s="206" t="str">
        <f t="shared" si="89"/>
        <v>Yan Gomes</v>
      </c>
      <c r="F408" s="199" t="s">
        <v>1002</v>
      </c>
      <c r="G408" s="199"/>
      <c r="H408" s="199"/>
      <c r="I408" s="199"/>
      <c r="J408" s="202">
        <v>31977</v>
      </c>
      <c r="K408" s="203" t="s">
        <v>1003</v>
      </c>
      <c r="L408" s="135" t="s">
        <v>7</v>
      </c>
      <c r="M408" s="134" t="str">
        <f t="shared" si="84"/>
        <v>4,F5-11.75M</v>
      </c>
      <c r="N408" s="251" t="str">
        <f>Aaron!$Y$2</f>
        <v>Columbus</v>
      </c>
      <c r="O408" s="199" t="s">
        <v>1616</v>
      </c>
      <c r="P408" s="206" t="str">
        <f t="shared" si="85"/>
        <v>Gomes, Yan (4,F5-11.75M)</v>
      </c>
      <c r="Q408" s="166">
        <f t="shared" si="76"/>
        <v>2350000</v>
      </c>
      <c r="R408" s="166">
        <f t="shared" si="90"/>
        <v>2350000</v>
      </c>
      <c r="S408" s="261" t="str">
        <f t="shared" si="91"/>
        <v/>
      </c>
      <c r="T408" s="261" t="str">
        <f t="shared" si="92"/>
        <v/>
      </c>
      <c r="U408" s="251" t="s">
        <v>1107</v>
      </c>
      <c r="V408" s="211">
        <v>2350000</v>
      </c>
      <c r="W408" s="198" t="s">
        <v>1108</v>
      </c>
      <c r="X408" s="211">
        <v>2350000</v>
      </c>
      <c r="Y408" s="134" t="s">
        <v>334</v>
      </c>
      <c r="Z408" s="212"/>
      <c r="AA408" s="134"/>
      <c r="AB408" s="271"/>
      <c r="AC408" s="134"/>
      <c r="AD408" s="134"/>
      <c r="AE408" s="134"/>
    </row>
    <row r="409" spans="1:32" ht="14.25" customHeight="1" x14ac:dyDescent="0.2">
      <c r="A409" s="198" t="s">
        <v>1085</v>
      </c>
      <c r="B409" s="214" t="str">
        <f t="shared" si="86"/>
        <v>Gomez</v>
      </c>
      <c r="C409" s="219" t="str">
        <f t="shared" si="87"/>
        <v>Carlos</v>
      </c>
      <c r="D409" s="134" t="str">
        <f t="shared" si="88"/>
        <v>C. Gomez</v>
      </c>
      <c r="E409" s="206" t="str">
        <f t="shared" si="89"/>
        <v>Carlos Gomez</v>
      </c>
      <c r="F409" s="199" t="s">
        <v>1002</v>
      </c>
      <c r="G409" s="199"/>
      <c r="H409" s="199"/>
      <c r="I409" s="199"/>
      <c r="J409" s="202">
        <v>31385</v>
      </c>
      <c r="K409" s="203" t="s">
        <v>1004</v>
      </c>
      <c r="L409" s="135" t="s">
        <v>7</v>
      </c>
      <c r="M409" s="134" t="str">
        <f t="shared" si="84"/>
        <v>4,F5-24.313M</v>
      </c>
      <c r="N409" s="251" t="s">
        <v>437</v>
      </c>
      <c r="O409" s="199" t="s">
        <v>1114</v>
      </c>
      <c r="P409" s="206" t="str">
        <f t="shared" si="85"/>
        <v>Gomez, Carlos (4,F5-24.313M)</v>
      </c>
      <c r="Q409" s="166">
        <f t="shared" si="76"/>
        <v>4863000</v>
      </c>
      <c r="R409" s="166">
        <f t="shared" si="90"/>
        <v>4863000</v>
      </c>
      <c r="S409" s="261" t="str">
        <f t="shared" si="91"/>
        <v/>
      </c>
      <c r="T409" s="261" t="str">
        <f t="shared" si="92"/>
        <v/>
      </c>
      <c r="U409" s="251" t="s">
        <v>1086</v>
      </c>
      <c r="V409" s="211">
        <v>4863000</v>
      </c>
      <c r="W409" s="198" t="s">
        <v>1087</v>
      </c>
      <c r="X409" s="211">
        <v>4863000</v>
      </c>
      <c r="Y409" s="134" t="s">
        <v>334</v>
      </c>
      <c r="Z409" s="212"/>
      <c r="AA409" s="134"/>
      <c r="AB409" s="271"/>
      <c r="AC409" s="134"/>
      <c r="AD409" s="134"/>
      <c r="AE409" s="134"/>
    </row>
    <row r="410" spans="1:32" ht="14.25" customHeight="1" x14ac:dyDescent="0.2">
      <c r="A410" s="148" t="s">
        <v>106</v>
      </c>
      <c r="B410" s="214" t="str">
        <f t="shared" si="86"/>
        <v>Gomez</v>
      </c>
      <c r="C410" s="219" t="str">
        <f t="shared" si="87"/>
        <v>Jeanmar</v>
      </c>
      <c r="D410" s="134" t="str">
        <f t="shared" si="88"/>
        <v>J. Gomez</v>
      </c>
      <c r="E410" s="206" t="str">
        <f t="shared" si="89"/>
        <v>Jeanmar Gomez</v>
      </c>
      <c r="F410" s="135" t="s">
        <v>1002</v>
      </c>
      <c r="G410" s="135"/>
      <c r="H410" s="135"/>
      <c r="I410" s="135"/>
      <c r="J410" s="193">
        <v>32183</v>
      </c>
      <c r="K410" s="147" t="s">
        <v>999</v>
      </c>
      <c r="L410" s="135" t="s">
        <v>135</v>
      </c>
      <c r="M410" s="134" t="str">
        <f t="shared" si="84"/>
        <v>2,F3-$2.622M</v>
      </c>
      <c r="N410" s="251" t="str">
        <f>Mays!$S$2</f>
        <v>Thunder Bay</v>
      </c>
      <c r="O410" s="320" t="s">
        <v>1686</v>
      </c>
      <c r="P410" s="206" t="str">
        <f t="shared" si="85"/>
        <v>Gomez, Jeanmar (2,F3-$2.622M)</v>
      </c>
      <c r="Q410" s="166">
        <f t="shared" si="76"/>
        <v>874000</v>
      </c>
      <c r="R410" s="166">
        <f t="shared" si="90"/>
        <v>874000</v>
      </c>
      <c r="S410" s="261" t="str">
        <f t="shared" si="91"/>
        <v/>
      </c>
      <c r="T410" s="261" t="str">
        <f t="shared" si="92"/>
        <v/>
      </c>
      <c r="U410" s="148" t="s">
        <v>1810</v>
      </c>
      <c r="V410" s="361">
        <v>874000</v>
      </c>
      <c r="W410" s="148" t="s">
        <v>1760</v>
      </c>
      <c r="X410" s="364">
        <v>874000</v>
      </c>
      <c r="Y410" s="134" t="s">
        <v>334</v>
      </c>
      <c r="Z410" s="271"/>
      <c r="AA410" s="134"/>
      <c r="AB410" s="271"/>
      <c r="AC410" s="134"/>
      <c r="AD410" s="134"/>
      <c r="AE410" s="134"/>
    </row>
    <row r="411" spans="1:32" ht="14.25" customHeight="1" x14ac:dyDescent="0.2">
      <c r="A411" s="134" t="s">
        <v>3535</v>
      </c>
      <c r="B411" s="214" t="str">
        <f t="shared" si="86"/>
        <v>Gonsalves</v>
      </c>
      <c r="C411" s="219" t="str">
        <f t="shared" si="87"/>
        <v>Stephen</v>
      </c>
      <c r="D411" s="134" t="str">
        <f t="shared" si="88"/>
        <v>S. Gonsalves</v>
      </c>
      <c r="E411" s="206" t="str">
        <f t="shared" si="89"/>
        <v>Stephen Gonsalves</v>
      </c>
      <c r="F411" s="206" t="s">
        <v>412</v>
      </c>
      <c r="G411" s="134">
        <f>G410+1</f>
        <v>1</v>
      </c>
      <c r="H411" s="134">
        <v>4</v>
      </c>
      <c r="I411" s="134">
        <v>20</v>
      </c>
      <c r="J411" s="535">
        <v>34523</v>
      </c>
      <c r="K411" s="134" t="s">
        <v>747</v>
      </c>
      <c r="L411" s="135" t="s">
        <v>519</v>
      </c>
      <c r="M411" s="134" t="str">
        <f t="shared" si="84"/>
        <v>min</v>
      </c>
      <c r="N411" s="134" t="s">
        <v>348</v>
      </c>
      <c r="O411" s="135" t="s">
        <v>3485</v>
      </c>
      <c r="P411" s="206" t="str">
        <f t="shared" si="85"/>
        <v>Gonsalves, Stephen (min)</v>
      </c>
      <c r="Q411" s="166" t="str">
        <f t="shared" si="76"/>
        <v/>
      </c>
      <c r="R411" s="166" t="str">
        <f t="shared" si="90"/>
        <v/>
      </c>
      <c r="S411" s="261" t="str">
        <f t="shared" si="91"/>
        <v/>
      </c>
      <c r="T411" s="261" t="str">
        <f t="shared" si="92"/>
        <v/>
      </c>
      <c r="U411" s="134" t="s">
        <v>658</v>
      </c>
      <c r="V411" s="134"/>
      <c r="W411" s="134"/>
      <c r="X411" s="134"/>
      <c r="Y411" s="134"/>
      <c r="Z411" s="134"/>
      <c r="AA411" s="134"/>
      <c r="AB411" s="134"/>
      <c r="AC411" s="134"/>
      <c r="AD411" s="134"/>
      <c r="AE411" s="134"/>
    </row>
    <row r="412" spans="1:32" ht="14.25" customHeight="1" x14ac:dyDescent="0.2">
      <c r="A412" s="214" t="s">
        <v>1161</v>
      </c>
      <c r="B412" s="214" t="str">
        <f t="shared" si="86"/>
        <v>Gonzales</v>
      </c>
      <c r="C412" s="219" t="str">
        <f t="shared" si="87"/>
        <v>Marco</v>
      </c>
      <c r="D412" s="134" t="str">
        <f t="shared" si="88"/>
        <v>M. Gonzales</v>
      </c>
      <c r="E412" s="206" t="str">
        <f t="shared" si="89"/>
        <v>Marco Gonzales</v>
      </c>
      <c r="F412" s="213" t="s">
        <v>412</v>
      </c>
      <c r="G412" s="213"/>
      <c r="H412" s="213"/>
      <c r="I412" s="213"/>
      <c r="J412" s="223">
        <v>33650</v>
      </c>
      <c r="K412" s="249" t="s">
        <v>135</v>
      </c>
      <c r="L412" s="135" t="s">
        <v>135</v>
      </c>
      <c r="M412" s="134" t="str">
        <f t="shared" si="84"/>
        <v>Y1*</v>
      </c>
      <c r="N412" s="147" t="str">
        <f>Mays!$Y$2</f>
        <v>Los Angeles</v>
      </c>
      <c r="O412" s="213" t="s">
        <v>1129</v>
      </c>
      <c r="P412" s="206" t="str">
        <f t="shared" si="85"/>
        <v>Gonzales, Marco (Y1*)</v>
      </c>
      <c r="Q412" s="166">
        <f t="shared" si="76"/>
        <v>200000</v>
      </c>
      <c r="R412" s="166">
        <f t="shared" si="90"/>
        <v>300000</v>
      </c>
      <c r="S412" s="261">
        <f t="shared" si="91"/>
        <v>400000</v>
      </c>
      <c r="T412" s="261" t="str">
        <f t="shared" si="92"/>
        <v/>
      </c>
      <c r="U412" s="147" t="s">
        <v>256</v>
      </c>
      <c r="V412" s="207">
        <v>200000</v>
      </c>
      <c r="W412" s="206" t="s">
        <v>521</v>
      </c>
      <c r="X412" s="207">
        <v>300000</v>
      </c>
      <c r="Y412" s="134" t="s">
        <v>375</v>
      </c>
      <c r="Z412" s="212">
        <v>400000</v>
      </c>
      <c r="AA412" s="134" t="s">
        <v>645</v>
      </c>
      <c r="AB412" s="271"/>
      <c r="AC412" s="134"/>
      <c r="AD412" s="134"/>
      <c r="AE412" s="134"/>
    </row>
    <row r="413" spans="1:32" ht="14.25" customHeight="1" x14ac:dyDescent="0.2">
      <c r="A413" s="146" t="s">
        <v>1121</v>
      </c>
      <c r="B413" s="214" t="str">
        <f t="shared" si="86"/>
        <v>Gonzalez</v>
      </c>
      <c r="C413" s="219" t="str">
        <f t="shared" si="87"/>
        <v>Adrian</v>
      </c>
      <c r="D413" s="134" t="str">
        <f t="shared" si="88"/>
        <v>A. Gonzalez</v>
      </c>
      <c r="E413" s="206" t="str">
        <f t="shared" si="89"/>
        <v>Adrian Gonzalez</v>
      </c>
      <c r="F413" s="135"/>
      <c r="G413" s="135"/>
      <c r="H413" s="135"/>
      <c r="I413" s="135"/>
      <c r="J413" s="193"/>
      <c r="K413" s="147"/>
      <c r="L413" s="135" t="s">
        <v>7</v>
      </c>
      <c r="M413" s="134" t="str">
        <f t="shared" si="84"/>
        <v>4,F5-24.25M</v>
      </c>
      <c r="N413" s="147" t="str">
        <f>Mays!$Y$2</f>
        <v>Los Angeles</v>
      </c>
      <c r="O413" s="135" t="s">
        <v>1266</v>
      </c>
      <c r="P413" s="206" t="str">
        <f t="shared" si="85"/>
        <v>Gonzalez, Adrian (4,F5-24.25M)</v>
      </c>
      <c r="Q413" s="166">
        <f t="shared" si="76"/>
        <v>4850000</v>
      </c>
      <c r="R413" s="166">
        <f t="shared" si="90"/>
        <v>4850000</v>
      </c>
      <c r="S413" s="261" t="str">
        <f t="shared" si="91"/>
        <v/>
      </c>
      <c r="T413" s="261" t="str">
        <f t="shared" si="92"/>
        <v/>
      </c>
      <c r="U413" s="147" t="s">
        <v>1122</v>
      </c>
      <c r="V413" s="167">
        <v>4850000</v>
      </c>
      <c r="W413" s="134" t="s">
        <v>1123</v>
      </c>
      <c r="X413" s="212">
        <v>4850000</v>
      </c>
      <c r="Y413" s="134" t="s">
        <v>334</v>
      </c>
      <c r="Z413" s="212"/>
      <c r="AA413" s="134"/>
      <c r="AB413" s="271"/>
      <c r="AC413" s="134"/>
      <c r="AD413" s="134"/>
      <c r="AE413" s="134"/>
    </row>
    <row r="414" spans="1:32" ht="14.25" customHeight="1" x14ac:dyDescent="0.25">
      <c r="A414" s="147" t="s">
        <v>841</v>
      </c>
      <c r="B414" s="214" t="str">
        <f t="shared" si="86"/>
        <v>Gonzalez</v>
      </c>
      <c r="C414" s="219" t="str">
        <f t="shared" si="87"/>
        <v>Carlos</v>
      </c>
      <c r="D414" s="134" t="str">
        <f t="shared" si="88"/>
        <v>C. Gonzalez</v>
      </c>
      <c r="E414" s="206" t="str">
        <f t="shared" si="89"/>
        <v>Carlos Gonzalez</v>
      </c>
      <c r="F414" s="382" t="s">
        <v>412</v>
      </c>
      <c r="G414" s="135"/>
      <c r="H414" s="135"/>
      <c r="I414" s="135"/>
      <c r="J414" s="383">
        <v>31337</v>
      </c>
      <c r="K414" s="384" t="s">
        <v>1008</v>
      </c>
      <c r="L414" s="135" t="s">
        <v>7</v>
      </c>
      <c r="M414" s="134" t="str">
        <f t="shared" si="84"/>
        <v>1,F5-$19.076M</v>
      </c>
      <c r="N414" s="388" t="s">
        <v>2992</v>
      </c>
      <c r="O414" s="421" t="s">
        <v>2994</v>
      </c>
      <c r="P414" s="206" t="str">
        <f t="shared" si="85"/>
        <v>Gonzalez, Carlos (1,F5-$19.076M)</v>
      </c>
      <c r="Q414" s="166">
        <f t="shared" ref="Q414:Q477" si="93">IF(ISBLANK($V414),"",$V414)</f>
        <v>3815140</v>
      </c>
      <c r="R414" s="166">
        <f t="shared" si="90"/>
        <v>3815140</v>
      </c>
      <c r="S414" s="261">
        <f t="shared" si="91"/>
        <v>3815140</v>
      </c>
      <c r="T414" s="261">
        <f t="shared" si="92"/>
        <v>3815140</v>
      </c>
      <c r="U414" s="389" t="s">
        <v>3091</v>
      </c>
      <c r="V414" s="387">
        <v>3815140</v>
      </c>
      <c r="W414" s="389" t="s">
        <v>3229</v>
      </c>
      <c r="X414" s="387">
        <v>3815140</v>
      </c>
      <c r="Y414" s="389" t="s">
        <v>3246</v>
      </c>
      <c r="Z414" s="387">
        <v>3815140</v>
      </c>
      <c r="AA414" s="389" t="s">
        <v>3251</v>
      </c>
      <c r="AB414" s="387">
        <v>3815140</v>
      </c>
      <c r="AC414" s="389" t="s">
        <v>3254</v>
      </c>
      <c r="AD414" s="387">
        <v>3815140</v>
      </c>
      <c r="AE414" s="134" t="s">
        <v>334</v>
      </c>
    </row>
    <row r="415" spans="1:32" ht="14.25" customHeight="1" x14ac:dyDescent="0.2">
      <c r="A415" s="134" t="s">
        <v>3615</v>
      </c>
      <c r="B415" s="214" t="str">
        <f t="shared" si="86"/>
        <v>Gonzalez</v>
      </c>
      <c r="C415" s="219" t="str">
        <f t="shared" si="87"/>
        <v>Erik</v>
      </c>
      <c r="D415" s="134" t="str">
        <f t="shared" si="88"/>
        <v>E. Gonzalez</v>
      </c>
      <c r="E415" s="206" t="str">
        <f t="shared" si="89"/>
        <v>Erik Gonzalez</v>
      </c>
      <c r="F415" s="206" t="s">
        <v>1002</v>
      </c>
      <c r="G415" s="134">
        <f>G414+1</f>
        <v>1</v>
      </c>
      <c r="H415" s="134">
        <v>5</v>
      </c>
      <c r="I415" s="134">
        <v>16</v>
      </c>
      <c r="J415" s="535">
        <v>33481</v>
      </c>
      <c r="K415" s="134" t="s">
        <v>1006</v>
      </c>
      <c r="L415" s="135" t="s">
        <v>7</v>
      </c>
      <c r="M415" s="134" t="str">
        <f t="shared" si="84"/>
        <v>MM</v>
      </c>
      <c r="N415" s="134" t="s">
        <v>396</v>
      </c>
      <c r="O415" s="135" t="s">
        <v>3485</v>
      </c>
      <c r="P415" s="206" t="str">
        <f t="shared" si="85"/>
        <v>Gonzalez, Erik (MM)</v>
      </c>
      <c r="Q415" s="166">
        <f t="shared" si="93"/>
        <v>100000</v>
      </c>
      <c r="R415" s="166" t="str">
        <f t="shared" si="90"/>
        <v/>
      </c>
      <c r="S415" s="261" t="str">
        <f t="shared" si="91"/>
        <v/>
      </c>
      <c r="T415" s="261" t="str">
        <f t="shared" si="92"/>
        <v/>
      </c>
      <c r="U415" s="134" t="s">
        <v>517</v>
      </c>
      <c r="V415" s="167">
        <v>100000</v>
      </c>
      <c r="W415" s="134"/>
      <c r="X415" s="134"/>
      <c r="Y415" s="134"/>
      <c r="Z415" s="134"/>
      <c r="AA415" s="134"/>
      <c r="AB415" s="134"/>
      <c r="AC415" s="134"/>
      <c r="AD415" s="134"/>
      <c r="AE415" s="134"/>
    </row>
    <row r="416" spans="1:32" ht="14.25" customHeight="1" x14ac:dyDescent="0.25">
      <c r="A416" s="147" t="s">
        <v>672</v>
      </c>
      <c r="B416" s="214" t="str">
        <f t="shared" si="86"/>
        <v>Gonzalez</v>
      </c>
      <c r="C416" s="219" t="str">
        <f t="shared" si="87"/>
        <v>Gio</v>
      </c>
      <c r="D416" s="134" t="str">
        <f t="shared" si="88"/>
        <v>G. Gonzalez</v>
      </c>
      <c r="E416" s="206" t="str">
        <f t="shared" si="89"/>
        <v>Gio Gonzalez</v>
      </c>
      <c r="F416" s="382" t="s">
        <v>412</v>
      </c>
      <c r="G416" s="135"/>
      <c r="H416" s="135"/>
      <c r="I416" s="135"/>
      <c r="J416" s="383">
        <v>31309</v>
      </c>
      <c r="K416" s="384" t="s">
        <v>747</v>
      </c>
      <c r="L416" s="135" t="s">
        <v>135</v>
      </c>
      <c r="M416" s="134" t="str">
        <f t="shared" si="84"/>
        <v>1,F4-$15.8M</v>
      </c>
      <c r="N416" s="388" t="s">
        <v>1670</v>
      </c>
      <c r="O416" s="421" t="s">
        <v>2994</v>
      </c>
      <c r="P416" s="206" t="str">
        <f t="shared" si="85"/>
        <v>Gonzalez, Gio (1,F4-$15.8M)</v>
      </c>
      <c r="Q416" s="166">
        <f t="shared" si="93"/>
        <v>3950000</v>
      </c>
      <c r="R416" s="166">
        <f t="shared" si="90"/>
        <v>3950000</v>
      </c>
      <c r="S416" s="261">
        <f t="shared" si="91"/>
        <v>3950000</v>
      </c>
      <c r="T416" s="261">
        <f t="shared" si="92"/>
        <v>3950000</v>
      </c>
      <c r="U416" s="389" t="s">
        <v>3092</v>
      </c>
      <c r="V416" s="387">
        <v>3950000</v>
      </c>
      <c r="W416" s="389" t="s">
        <v>3230</v>
      </c>
      <c r="X416" s="387">
        <v>3950000</v>
      </c>
      <c r="Y416" s="389" t="s">
        <v>3247</v>
      </c>
      <c r="Z416" s="387">
        <v>3950000</v>
      </c>
      <c r="AA416" s="389" t="s">
        <v>3252</v>
      </c>
      <c r="AB416" s="387">
        <v>3950000</v>
      </c>
      <c r="AC416" s="134" t="s">
        <v>334</v>
      </c>
      <c r="AD416" s="134"/>
      <c r="AE416" s="134"/>
    </row>
    <row r="417" spans="1:32" ht="14.25" customHeight="1" x14ac:dyDescent="0.2">
      <c r="A417" s="148" t="s">
        <v>1268</v>
      </c>
      <c r="B417" s="214" t="str">
        <f t="shared" si="86"/>
        <v>Gonzalez</v>
      </c>
      <c r="C417" s="219" t="str">
        <f t="shared" si="87"/>
        <v>Marwin</v>
      </c>
      <c r="D417" s="134" t="str">
        <f t="shared" si="88"/>
        <v>M. Gonzalez</v>
      </c>
      <c r="E417" s="206" t="str">
        <f t="shared" si="89"/>
        <v>Marwin Gonzalez</v>
      </c>
      <c r="F417" s="135"/>
      <c r="G417" s="147"/>
      <c r="H417" s="147"/>
      <c r="I417" s="147"/>
      <c r="J417" s="380"/>
      <c r="K417" s="134"/>
      <c r="L417" s="135" t="s">
        <v>7</v>
      </c>
      <c r="M417" s="134" t="str">
        <f t="shared" si="84"/>
        <v>2,F4-$12.4M</v>
      </c>
      <c r="N417" s="147" t="str">
        <f>Ruth!$S$2</f>
        <v>New York</v>
      </c>
      <c r="O417" s="320" t="s">
        <v>1686</v>
      </c>
      <c r="P417" s="206" t="str">
        <f t="shared" si="85"/>
        <v>Gonzalez, Marwin (2,F4-$12.4M)</v>
      </c>
      <c r="Q417" s="166">
        <f t="shared" si="93"/>
        <v>3100000</v>
      </c>
      <c r="R417" s="166">
        <f t="shared" si="90"/>
        <v>3100000</v>
      </c>
      <c r="S417" s="261">
        <f t="shared" si="91"/>
        <v>3100000</v>
      </c>
      <c r="T417" s="261" t="str">
        <f t="shared" si="92"/>
        <v/>
      </c>
      <c r="U417" s="148" t="s">
        <v>1828</v>
      </c>
      <c r="V417" s="361">
        <v>3100000</v>
      </c>
      <c r="W417" s="148" t="s">
        <v>1735</v>
      </c>
      <c r="X417" s="364">
        <v>3100000</v>
      </c>
      <c r="Y417" s="148" t="s">
        <v>1698</v>
      </c>
      <c r="Z417" s="364">
        <v>3100000</v>
      </c>
      <c r="AA417" s="134" t="s">
        <v>334</v>
      </c>
      <c r="AB417" s="271"/>
      <c r="AC417" s="134"/>
      <c r="AD417" s="167"/>
      <c r="AE417" s="134"/>
    </row>
    <row r="418" spans="1:32" ht="14.25" customHeight="1" x14ac:dyDescent="0.2">
      <c r="A418" s="146" t="s">
        <v>1282</v>
      </c>
      <c r="B418" s="214" t="str">
        <f t="shared" si="86"/>
        <v>Gonzalez</v>
      </c>
      <c r="C418" s="219" t="str">
        <f t="shared" si="87"/>
        <v>Miguel Angel</v>
      </c>
      <c r="D418" s="134" t="str">
        <f t="shared" si="88"/>
        <v>M. Gonzalez</v>
      </c>
      <c r="E418" s="206" t="str">
        <f t="shared" si="89"/>
        <v>Miguel Angel Gonzalez</v>
      </c>
      <c r="F418" s="135" t="s">
        <v>1002</v>
      </c>
      <c r="G418" s="135"/>
      <c r="H418" s="135"/>
      <c r="I418" s="135"/>
      <c r="J418" s="193">
        <v>30829</v>
      </c>
      <c r="K418" s="147" t="s">
        <v>747</v>
      </c>
      <c r="L418" s="135" t="s">
        <v>135</v>
      </c>
      <c r="M418" s="134" t="str">
        <f t="shared" si="84"/>
        <v>ARB-Y5</v>
      </c>
      <c r="N418" s="147" t="str">
        <f>Mays!$AE$2</f>
        <v>West Oakland</v>
      </c>
      <c r="O418" s="135" t="s">
        <v>874</v>
      </c>
      <c r="P418" s="206" t="str">
        <f t="shared" si="85"/>
        <v>Gonzalez, Miguel Angel (ARB-Y5)</v>
      </c>
      <c r="Q418" s="166">
        <f t="shared" si="93"/>
        <v>1092000</v>
      </c>
      <c r="R418" s="166" t="str">
        <f t="shared" si="90"/>
        <v/>
      </c>
      <c r="S418" s="261" t="str">
        <f t="shared" si="91"/>
        <v/>
      </c>
      <c r="T418" s="261" t="str">
        <f t="shared" si="92"/>
        <v/>
      </c>
      <c r="U418" s="147" t="s">
        <v>973</v>
      </c>
      <c r="V418" s="167">
        <v>1092000</v>
      </c>
      <c r="W418" s="134" t="s">
        <v>974</v>
      </c>
      <c r="X418" s="212"/>
      <c r="Y418" s="134" t="s">
        <v>975</v>
      </c>
      <c r="Z418" s="206"/>
      <c r="AA418" s="134" t="s">
        <v>334</v>
      </c>
      <c r="AB418" s="271"/>
      <c r="AC418" s="134"/>
      <c r="AD418" s="134"/>
      <c r="AE418" s="134"/>
      <c r="AF418" s="232"/>
    </row>
    <row r="419" spans="1:32" ht="14.25" customHeight="1" x14ac:dyDescent="0.2">
      <c r="A419" s="584" t="s">
        <v>1935</v>
      </c>
      <c r="B419" s="214" t="str">
        <f t="shared" si="86"/>
        <v>Gonzalez</v>
      </c>
      <c r="C419" s="219" t="str">
        <f t="shared" si="87"/>
        <v>Severino</v>
      </c>
      <c r="D419" s="134" t="str">
        <f t="shared" si="88"/>
        <v>S. Gonzalez</v>
      </c>
      <c r="E419" s="206" t="str">
        <f t="shared" si="89"/>
        <v>Severino Gonzalez</v>
      </c>
      <c r="F419" s="246" t="s">
        <v>1002</v>
      </c>
      <c r="G419" s="584">
        <v>176</v>
      </c>
      <c r="H419" s="584">
        <v>7</v>
      </c>
      <c r="I419" s="584">
        <v>17</v>
      </c>
      <c r="J419" s="336">
        <v>33875</v>
      </c>
      <c r="K419" s="195" t="s">
        <v>747</v>
      </c>
      <c r="L419" s="135" t="s">
        <v>135</v>
      </c>
      <c r="M419" s="134" t="str">
        <f t="shared" si="84"/>
        <v>Y2</v>
      </c>
      <c r="N419" s="584" t="s">
        <v>655</v>
      </c>
      <c r="O419" s="169" t="s">
        <v>1968</v>
      </c>
      <c r="P419" s="206" t="str">
        <f t="shared" si="85"/>
        <v>Gonzalez, Severino (Y2)</v>
      </c>
      <c r="Q419" s="166">
        <f t="shared" si="93"/>
        <v>300000</v>
      </c>
      <c r="R419" s="166">
        <f t="shared" si="90"/>
        <v>400000</v>
      </c>
      <c r="S419" s="261" t="str">
        <f t="shared" si="91"/>
        <v/>
      </c>
      <c r="T419" s="261" t="str">
        <f t="shared" si="92"/>
        <v/>
      </c>
      <c r="U419" s="147" t="s">
        <v>521</v>
      </c>
      <c r="V419" s="167">
        <v>300000</v>
      </c>
      <c r="W419" s="134" t="s">
        <v>375</v>
      </c>
      <c r="X419" s="212">
        <v>400000</v>
      </c>
      <c r="Y419" s="134" t="s">
        <v>645</v>
      </c>
      <c r="Z419" s="212"/>
      <c r="AA419" s="134" t="s">
        <v>973</v>
      </c>
      <c r="AB419" s="271"/>
      <c r="AC419" s="134"/>
      <c r="AD419" s="584"/>
      <c r="AE419" s="584"/>
      <c r="AF419" s="232"/>
    </row>
    <row r="420" spans="1:32" ht="14.25" customHeight="1" x14ac:dyDescent="0.2">
      <c r="A420" s="134" t="s">
        <v>3629</v>
      </c>
      <c r="B420" s="214" t="str">
        <f t="shared" si="86"/>
        <v>Goodwin</v>
      </c>
      <c r="C420" s="219" t="str">
        <f t="shared" si="87"/>
        <v>Brian</v>
      </c>
      <c r="D420" s="134" t="str">
        <f t="shared" si="88"/>
        <v>B. Goodwin</v>
      </c>
      <c r="E420" s="206" t="str">
        <f t="shared" si="89"/>
        <v>Brian Goodwin</v>
      </c>
      <c r="F420" s="206" t="s">
        <v>412</v>
      </c>
      <c r="G420" s="134">
        <f>G419+1</f>
        <v>177</v>
      </c>
      <c r="H420" s="134">
        <v>8</v>
      </c>
      <c r="I420" s="134">
        <v>2</v>
      </c>
      <c r="J420" s="535">
        <v>33179</v>
      </c>
      <c r="K420" s="134" t="s">
        <v>1128</v>
      </c>
      <c r="L420" s="135" t="s">
        <v>7</v>
      </c>
      <c r="M420" s="134" t="str">
        <f t="shared" si="84"/>
        <v>MM</v>
      </c>
      <c r="N420" s="134" t="s">
        <v>1290</v>
      </c>
      <c r="O420" s="135" t="s">
        <v>3485</v>
      </c>
      <c r="P420" s="206" t="str">
        <f t="shared" si="85"/>
        <v>Goodwin, Brian (MM)</v>
      </c>
      <c r="Q420" s="166">
        <f t="shared" si="93"/>
        <v>100000</v>
      </c>
      <c r="R420" s="166" t="str">
        <f t="shared" si="90"/>
        <v/>
      </c>
      <c r="S420" s="261" t="str">
        <f t="shared" si="91"/>
        <v/>
      </c>
      <c r="T420" s="261" t="str">
        <f t="shared" si="92"/>
        <v/>
      </c>
      <c r="U420" s="134" t="s">
        <v>517</v>
      </c>
      <c r="V420" s="167">
        <v>100000</v>
      </c>
      <c r="W420" s="134"/>
      <c r="X420" s="134"/>
      <c r="Y420" s="134"/>
      <c r="Z420" s="134"/>
      <c r="AA420" s="134"/>
      <c r="AB420" s="134"/>
      <c r="AC420" s="134"/>
      <c r="AD420" s="134"/>
      <c r="AE420" s="134"/>
    </row>
    <row r="421" spans="1:32" ht="14.25" customHeight="1" x14ac:dyDescent="0.2">
      <c r="A421" s="148" t="s">
        <v>378</v>
      </c>
      <c r="B421" s="214" t="str">
        <f t="shared" si="86"/>
        <v>Gordon</v>
      </c>
      <c r="C421" s="219" t="str">
        <f t="shared" si="87"/>
        <v>Alex</v>
      </c>
      <c r="D421" s="134" t="str">
        <f t="shared" si="88"/>
        <v>A. Gordon</v>
      </c>
      <c r="E421" s="206" t="str">
        <f t="shared" si="89"/>
        <v>Alex Gordon</v>
      </c>
      <c r="F421" s="135" t="s">
        <v>412</v>
      </c>
      <c r="G421" s="147"/>
      <c r="H421" s="147"/>
      <c r="I421" s="147"/>
      <c r="J421" s="380">
        <v>30722</v>
      </c>
      <c r="K421" s="134" t="s">
        <v>1008</v>
      </c>
      <c r="L421" s="135" t="s">
        <v>7</v>
      </c>
      <c r="M421" s="134" t="str">
        <f t="shared" si="84"/>
        <v>2,F5-$19.5M</v>
      </c>
      <c r="N421" s="147" t="str">
        <f>Ruth!$S$2</f>
        <v>New York</v>
      </c>
      <c r="O421" s="320" t="s">
        <v>1686</v>
      </c>
      <c r="P421" s="206" t="str">
        <f t="shared" si="85"/>
        <v>Gordon, Alex (2,F5-$19.5M)</v>
      </c>
      <c r="Q421" s="166">
        <f t="shared" si="93"/>
        <v>3900000</v>
      </c>
      <c r="R421" s="166">
        <f t="shared" si="90"/>
        <v>3900000</v>
      </c>
      <c r="S421" s="261">
        <f t="shared" si="91"/>
        <v>3900000</v>
      </c>
      <c r="T421" s="261">
        <f t="shared" si="92"/>
        <v>3900000</v>
      </c>
      <c r="U421" s="148" t="s">
        <v>1839</v>
      </c>
      <c r="V421" s="361">
        <v>3900000</v>
      </c>
      <c r="W421" s="148" t="s">
        <v>1724</v>
      </c>
      <c r="X421" s="364">
        <v>3900000</v>
      </c>
      <c r="Y421" s="148" t="s">
        <v>1709</v>
      </c>
      <c r="Z421" s="364">
        <v>3900000</v>
      </c>
      <c r="AA421" s="148" t="s">
        <v>1692</v>
      </c>
      <c r="AB421" s="364">
        <v>3900000</v>
      </c>
      <c r="AC421" s="134" t="s">
        <v>334</v>
      </c>
      <c r="AD421" s="584"/>
      <c r="AE421" s="134"/>
    </row>
    <row r="422" spans="1:32" ht="14.25" customHeight="1" x14ac:dyDescent="0.2">
      <c r="A422" s="134" t="s">
        <v>725</v>
      </c>
      <c r="B422" s="214" t="str">
        <f t="shared" si="86"/>
        <v>Gordon</v>
      </c>
      <c r="C422" s="219" t="str">
        <f t="shared" si="87"/>
        <v>Dee</v>
      </c>
      <c r="D422" s="134" t="str">
        <f t="shared" si="88"/>
        <v>D. Gordon</v>
      </c>
      <c r="E422" s="206" t="str">
        <f t="shared" si="89"/>
        <v>Dee Gordon</v>
      </c>
      <c r="F422" s="135" t="s">
        <v>412</v>
      </c>
      <c r="G422" s="135"/>
      <c r="H422" s="135"/>
      <c r="I422" s="135"/>
      <c r="J422" s="193">
        <v>32255</v>
      </c>
      <c r="K422" s="147" t="s">
        <v>1006</v>
      </c>
      <c r="L422" s="135" t="s">
        <v>7</v>
      </c>
      <c r="M422" s="134" t="str">
        <f t="shared" si="84"/>
        <v>ARB-Y6</v>
      </c>
      <c r="N422" s="251" t="str">
        <f>Ruth!$AE$2</f>
        <v>Williamsburg</v>
      </c>
      <c r="O422" s="169" t="s">
        <v>726</v>
      </c>
      <c r="P422" s="206" t="str">
        <f t="shared" si="85"/>
        <v>Gordon, Dee (ARB-Y6)</v>
      </c>
      <c r="Q422" s="166">
        <f t="shared" si="93"/>
        <v>2100000</v>
      </c>
      <c r="R422" s="166" t="str">
        <f t="shared" si="90"/>
        <v/>
      </c>
      <c r="S422" s="261" t="str">
        <f t="shared" si="91"/>
        <v/>
      </c>
      <c r="T422" s="261" t="str">
        <f t="shared" si="92"/>
        <v/>
      </c>
      <c r="U422" s="147" t="s">
        <v>974</v>
      </c>
      <c r="V422" s="167">
        <v>2100000</v>
      </c>
      <c r="W422" s="134" t="s">
        <v>975</v>
      </c>
      <c r="X422" s="212"/>
      <c r="Y422" s="134" t="s">
        <v>334</v>
      </c>
      <c r="Z422" s="212"/>
      <c r="AA422" s="134"/>
      <c r="AB422" s="271"/>
      <c r="AC422" s="134"/>
      <c r="AD422" s="584"/>
      <c r="AE422" s="134"/>
    </row>
    <row r="423" spans="1:32" ht="14.25" customHeight="1" x14ac:dyDescent="0.2">
      <c r="A423" s="584" t="s">
        <v>1589</v>
      </c>
      <c r="B423" s="214" t="str">
        <f t="shared" si="86"/>
        <v>Gordon</v>
      </c>
      <c r="C423" s="219" t="str">
        <f t="shared" si="87"/>
        <v>Nick</v>
      </c>
      <c r="D423" s="134" t="str">
        <f t="shared" si="88"/>
        <v>N. Gordon</v>
      </c>
      <c r="E423" s="206" t="str">
        <f t="shared" si="89"/>
        <v>Nick Gordon</v>
      </c>
      <c r="F423" s="135" t="s">
        <v>412</v>
      </c>
      <c r="G423" s="135"/>
      <c r="H423" s="135"/>
      <c r="I423" s="135"/>
      <c r="J423" s="336">
        <v>34996</v>
      </c>
      <c r="K423" s="134" t="s">
        <v>1006</v>
      </c>
      <c r="L423" s="135" t="s">
        <v>519</v>
      </c>
      <c r="M423" s="134" t="str">
        <f t="shared" si="84"/>
        <v>min</v>
      </c>
      <c r="N423" s="147" t="str">
        <f>Cobb!$G$2</f>
        <v>Alaska</v>
      </c>
      <c r="O423" s="135" t="s">
        <v>1461</v>
      </c>
      <c r="P423" s="206" t="str">
        <f t="shared" si="85"/>
        <v>Gordon, Nick (min)</v>
      </c>
      <c r="Q423" s="166" t="str">
        <f t="shared" si="93"/>
        <v/>
      </c>
      <c r="R423" s="166" t="str">
        <f t="shared" si="90"/>
        <v/>
      </c>
      <c r="S423" s="261" t="str">
        <f t="shared" si="91"/>
        <v/>
      </c>
      <c r="T423" s="261" t="str">
        <f t="shared" si="92"/>
        <v/>
      </c>
      <c r="U423" s="148" t="s">
        <v>658</v>
      </c>
      <c r="V423" s="230"/>
      <c r="W423" s="584"/>
      <c r="X423" s="364"/>
      <c r="Y423" s="584"/>
      <c r="Z423" s="243"/>
      <c r="AA423" s="134"/>
      <c r="AB423" s="271"/>
      <c r="AC423" s="134"/>
      <c r="AD423" s="584"/>
      <c r="AE423" s="134"/>
    </row>
    <row r="424" spans="1:32" ht="14.25" customHeight="1" x14ac:dyDescent="0.2">
      <c r="A424" s="134" t="s">
        <v>3640</v>
      </c>
      <c r="B424" s="214" t="str">
        <f t="shared" si="86"/>
        <v>Gore</v>
      </c>
      <c r="C424" s="219" t="str">
        <f t="shared" si="87"/>
        <v>Terrance</v>
      </c>
      <c r="D424" s="134" t="str">
        <f t="shared" si="88"/>
        <v>T. Gore</v>
      </c>
      <c r="E424" s="206" t="str">
        <f t="shared" si="89"/>
        <v>Terrance Gore</v>
      </c>
      <c r="F424" s="206" t="s">
        <v>1002</v>
      </c>
      <c r="G424" s="134">
        <v>223</v>
      </c>
      <c r="H424" s="134">
        <v>13</v>
      </c>
      <c r="I424" s="134">
        <v>3</v>
      </c>
      <c r="J424" s="535">
        <v>33397</v>
      </c>
      <c r="K424" s="134" t="s">
        <v>1008</v>
      </c>
      <c r="L424" s="135" t="s">
        <v>7</v>
      </c>
      <c r="M424" s="134" t="str">
        <f t="shared" si="84"/>
        <v>MM</v>
      </c>
      <c r="N424" s="134" t="s">
        <v>627</v>
      </c>
      <c r="O424" s="135" t="s">
        <v>3485</v>
      </c>
      <c r="P424" s="206" t="str">
        <f t="shared" si="85"/>
        <v>Gore, Terrance (MM)</v>
      </c>
      <c r="Q424" s="166">
        <f t="shared" si="93"/>
        <v>100000</v>
      </c>
      <c r="R424" s="166" t="str">
        <f t="shared" si="90"/>
        <v/>
      </c>
      <c r="S424" s="261" t="str">
        <f t="shared" si="91"/>
        <v/>
      </c>
      <c r="T424" s="261" t="str">
        <f t="shared" si="92"/>
        <v/>
      </c>
      <c r="U424" s="134" t="s">
        <v>517</v>
      </c>
      <c r="V424" s="167">
        <v>100000</v>
      </c>
      <c r="W424" s="134"/>
      <c r="X424" s="134"/>
      <c r="Y424" s="134"/>
      <c r="Z424" s="134"/>
      <c r="AA424" s="134"/>
      <c r="AB424" s="134"/>
      <c r="AC424" s="134"/>
      <c r="AD424" s="134"/>
      <c r="AE424" s="134"/>
    </row>
    <row r="425" spans="1:32" ht="14.25" customHeight="1" x14ac:dyDescent="0.2">
      <c r="A425" s="148" t="s">
        <v>1199</v>
      </c>
      <c r="B425" s="214" t="str">
        <f t="shared" si="86"/>
        <v>Gosewisch</v>
      </c>
      <c r="C425" s="219" t="str">
        <f t="shared" si="87"/>
        <v>Tuffy</v>
      </c>
      <c r="D425" s="134" t="str">
        <f t="shared" si="88"/>
        <v>T. Gosewisch</v>
      </c>
      <c r="E425" s="206" t="str">
        <f t="shared" si="89"/>
        <v>Tuffy Gosewisch</v>
      </c>
      <c r="F425" s="393" t="s">
        <v>1002</v>
      </c>
      <c r="G425" s="218"/>
      <c r="H425" s="218"/>
      <c r="I425" s="218"/>
      <c r="J425" s="400">
        <v>30545</v>
      </c>
      <c r="K425" s="408" t="s">
        <v>7</v>
      </c>
      <c r="L425" s="135" t="s">
        <v>7</v>
      </c>
      <c r="M425" s="134" t="str">
        <f t="shared" si="84"/>
        <v>1,F1-$200k</v>
      </c>
      <c r="N425" s="388" t="s">
        <v>2966</v>
      </c>
      <c r="O425" s="421" t="s">
        <v>2994</v>
      </c>
      <c r="P425" s="206" t="str">
        <f t="shared" si="85"/>
        <v>Gosewisch, Tuffy (1,F1-$200k)</v>
      </c>
      <c r="Q425" s="166">
        <f t="shared" si="93"/>
        <v>200000</v>
      </c>
      <c r="R425" s="166" t="str">
        <f t="shared" si="90"/>
        <v/>
      </c>
      <c r="S425" s="261" t="str">
        <f t="shared" si="91"/>
        <v/>
      </c>
      <c r="T425" s="261" t="str">
        <f t="shared" si="92"/>
        <v/>
      </c>
      <c r="U425" s="389" t="s">
        <v>1673</v>
      </c>
      <c r="V425" s="387">
        <v>200000</v>
      </c>
      <c r="W425" s="416" t="s">
        <v>334</v>
      </c>
      <c r="X425" s="230"/>
      <c r="Y425" s="584"/>
      <c r="Z425" s="212"/>
      <c r="AA425" s="134"/>
      <c r="AB425" s="271"/>
      <c r="AC425" s="134"/>
      <c r="AD425" s="134"/>
      <c r="AE425" s="134"/>
    </row>
    <row r="426" spans="1:32" ht="14.25" customHeight="1" x14ac:dyDescent="0.2">
      <c r="A426" s="584" t="s">
        <v>1408</v>
      </c>
      <c r="B426" s="214" t="str">
        <f t="shared" si="86"/>
        <v>Gosselin</v>
      </c>
      <c r="C426" s="219" t="str">
        <f t="shared" si="87"/>
        <v>Philip</v>
      </c>
      <c r="D426" s="134" t="str">
        <f t="shared" si="88"/>
        <v>P. Gosselin</v>
      </c>
      <c r="E426" s="206" t="str">
        <f t="shared" si="89"/>
        <v>Philip Gosselin</v>
      </c>
      <c r="F426" s="135" t="s">
        <v>1002</v>
      </c>
      <c r="G426" s="135"/>
      <c r="H426" s="135"/>
      <c r="I426" s="135"/>
      <c r="J426" s="336">
        <v>32419</v>
      </c>
      <c r="K426" s="134" t="s">
        <v>1000</v>
      </c>
      <c r="L426" s="135" t="s">
        <v>7</v>
      </c>
      <c r="M426" s="134" t="str">
        <f t="shared" si="84"/>
        <v>Y3</v>
      </c>
      <c r="N426" s="147" t="str">
        <f>Mays!$M$2</f>
        <v>Mudville</v>
      </c>
      <c r="O426" s="135" t="s">
        <v>1461</v>
      </c>
      <c r="P426" s="206" t="str">
        <f t="shared" si="85"/>
        <v>Gosselin, Philip (Y3)</v>
      </c>
      <c r="Q426" s="166">
        <f t="shared" si="93"/>
        <v>400000</v>
      </c>
      <c r="R426" s="166" t="str">
        <f t="shared" si="90"/>
        <v/>
      </c>
      <c r="S426" s="261" t="str">
        <f t="shared" si="91"/>
        <v/>
      </c>
      <c r="T426" s="261" t="str">
        <f t="shared" si="92"/>
        <v/>
      </c>
      <c r="U426" s="259" t="s">
        <v>375</v>
      </c>
      <c r="V426" s="207">
        <v>400000</v>
      </c>
      <c r="W426" s="134" t="s">
        <v>645</v>
      </c>
      <c r="X426" s="364"/>
      <c r="Y426" s="134" t="s">
        <v>973</v>
      </c>
      <c r="Z426" s="243"/>
      <c r="AA426" s="134" t="s">
        <v>974</v>
      </c>
      <c r="AB426" s="271"/>
      <c r="AC426" s="134"/>
      <c r="AD426" s="134"/>
      <c r="AE426" s="134"/>
    </row>
    <row r="427" spans="1:32" ht="14.25" customHeight="1" x14ac:dyDescent="0.2">
      <c r="A427" s="134" t="s">
        <v>3573</v>
      </c>
      <c r="B427" s="214" t="str">
        <f t="shared" si="86"/>
        <v>Gossett</v>
      </c>
      <c r="C427" s="219" t="str">
        <f t="shared" si="87"/>
        <v>Daniel</v>
      </c>
      <c r="D427" s="134" t="str">
        <f t="shared" si="88"/>
        <v>D. Gossett</v>
      </c>
      <c r="E427" s="206" t="str">
        <f t="shared" si="89"/>
        <v>Daniel Gossett</v>
      </c>
      <c r="F427" s="206" t="s">
        <v>1002</v>
      </c>
      <c r="G427" s="134">
        <f>G426+1</f>
        <v>1</v>
      </c>
      <c r="H427" s="134">
        <v>8</v>
      </c>
      <c r="I427" s="134">
        <v>9</v>
      </c>
      <c r="J427" s="535">
        <v>33921</v>
      </c>
      <c r="K427" s="134" t="s">
        <v>747</v>
      </c>
      <c r="L427" s="135" t="s">
        <v>519</v>
      </c>
      <c r="M427" s="134" t="str">
        <f t="shared" si="84"/>
        <v>min</v>
      </c>
      <c r="N427" s="134" t="s">
        <v>1124</v>
      </c>
      <c r="O427" s="135" t="s">
        <v>4100</v>
      </c>
      <c r="P427" s="206" t="str">
        <f t="shared" si="85"/>
        <v>Gossett, Daniel (min)</v>
      </c>
      <c r="Q427" s="166" t="str">
        <f t="shared" si="93"/>
        <v/>
      </c>
      <c r="R427" s="166" t="str">
        <f t="shared" si="90"/>
        <v/>
      </c>
      <c r="S427" s="261" t="str">
        <f t="shared" si="91"/>
        <v/>
      </c>
      <c r="T427" s="261" t="str">
        <f t="shared" si="92"/>
        <v/>
      </c>
      <c r="U427" s="134" t="s">
        <v>658</v>
      </c>
      <c r="V427" s="134"/>
      <c r="W427" s="134"/>
      <c r="X427" s="134"/>
      <c r="Y427" s="134"/>
      <c r="Z427" s="134"/>
      <c r="AA427" s="134"/>
      <c r="AB427" s="134"/>
      <c r="AC427" s="134"/>
      <c r="AD427" s="134"/>
      <c r="AE427" s="134"/>
    </row>
    <row r="428" spans="1:32" ht="14.25" customHeight="1" x14ac:dyDescent="0.2">
      <c r="A428" s="134" t="s">
        <v>300</v>
      </c>
      <c r="B428" s="214" t="str">
        <f t="shared" si="86"/>
        <v>Grandal</v>
      </c>
      <c r="C428" s="219" t="str">
        <f t="shared" si="87"/>
        <v>Yasmani</v>
      </c>
      <c r="D428" s="134" t="str">
        <f t="shared" si="88"/>
        <v>Y. Grandal</v>
      </c>
      <c r="E428" s="206" t="str">
        <f t="shared" si="89"/>
        <v>Yasmani Grandal</v>
      </c>
      <c r="F428" s="135" t="s">
        <v>1009</v>
      </c>
      <c r="G428" s="135"/>
      <c r="H428" s="135"/>
      <c r="I428" s="135"/>
      <c r="J428" s="193">
        <v>32455</v>
      </c>
      <c r="K428" s="147" t="s">
        <v>1003</v>
      </c>
      <c r="L428" s="135" t="s">
        <v>7</v>
      </c>
      <c r="M428" s="134" t="str">
        <f t="shared" si="84"/>
        <v>ARB-Y5</v>
      </c>
      <c r="N428" s="147" t="str">
        <f>Ruth!$A$2</f>
        <v>Plum Island</v>
      </c>
      <c r="O428" s="169" t="s">
        <v>315</v>
      </c>
      <c r="P428" s="206" t="str">
        <f t="shared" si="85"/>
        <v>Grandal, Yasmani (ARB-Y5)</v>
      </c>
      <c r="Q428" s="166">
        <f t="shared" si="93"/>
        <v>1512000</v>
      </c>
      <c r="R428" s="166" t="str">
        <f t="shared" si="90"/>
        <v/>
      </c>
      <c r="S428" s="261" t="str">
        <f t="shared" si="91"/>
        <v/>
      </c>
      <c r="T428" s="261" t="str">
        <f t="shared" si="92"/>
        <v/>
      </c>
      <c r="U428" s="147" t="s">
        <v>973</v>
      </c>
      <c r="V428" s="167">
        <v>1512000</v>
      </c>
      <c r="W428" s="134" t="s">
        <v>974</v>
      </c>
      <c r="X428" s="212"/>
      <c r="Y428" s="134" t="s">
        <v>975</v>
      </c>
      <c r="Z428" s="212"/>
      <c r="AA428" s="134" t="s">
        <v>334</v>
      </c>
      <c r="AB428" s="271"/>
      <c r="AC428" s="134"/>
      <c r="AD428" s="167"/>
      <c r="AE428" s="134"/>
    </row>
    <row r="429" spans="1:32" ht="14.25" customHeight="1" x14ac:dyDescent="0.25">
      <c r="A429" s="251" t="s">
        <v>1033</v>
      </c>
      <c r="B429" s="214" t="str">
        <f t="shared" si="86"/>
        <v>Granderson</v>
      </c>
      <c r="C429" s="219" t="str">
        <f t="shared" si="87"/>
        <v>Curt</v>
      </c>
      <c r="D429" s="134" t="str">
        <f t="shared" si="88"/>
        <v>C. Granderson</v>
      </c>
      <c r="E429" s="206" t="str">
        <f t="shared" si="89"/>
        <v>Curt Granderson</v>
      </c>
      <c r="F429" s="392" t="s">
        <v>412</v>
      </c>
      <c r="G429" s="199"/>
      <c r="H429" s="199"/>
      <c r="I429" s="199"/>
      <c r="J429" s="398">
        <v>29661</v>
      </c>
      <c r="K429" s="406" t="s">
        <v>1004</v>
      </c>
      <c r="L429" s="135" t="s">
        <v>7</v>
      </c>
      <c r="M429" s="134" t="str">
        <f t="shared" si="84"/>
        <v>1,F2-$3.6M</v>
      </c>
      <c r="N429" s="388" t="s">
        <v>2974</v>
      </c>
      <c r="O429" s="421" t="s">
        <v>2994</v>
      </c>
      <c r="P429" s="206" t="str">
        <f t="shared" si="85"/>
        <v>Granderson, Curt (1,F2-$3.6M)</v>
      </c>
      <c r="Q429" s="166">
        <f t="shared" si="93"/>
        <v>1800000</v>
      </c>
      <c r="R429" s="166">
        <f t="shared" ref="R429:R460" si="94">IF(ISBLANK($X429),"",$X429)</f>
        <v>1800000</v>
      </c>
      <c r="S429" s="261" t="str">
        <f t="shared" ref="S429:S460" si="95">IF(ISBLANK($Z429),"",$Z429)</f>
        <v/>
      </c>
      <c r="T429" s="261" t="str">
        <f t="shared" ref="T429:T460" si="96">IF(ISBLANK($AB429),"",$AB429)</f>
        <v/>
      </c>
      <c r="U429" s="389" t="s">
        <v>3066</v>
      </c>
      <c r="V429" s="387">
        <v>1800000</v>
      </c>
      <c r="W429" s="389" t="s">
        <v>3179</v>
      </c>
      <c r="X429" s="387">
        <v>1800000</v>
      </c>
      <c r="Y429" s="389" t="s">
        <v>334</v>
      </c>
      <c r="Z429" s="212"/>
      <c r="AA429" s="134"/>
      <c r="AB429" s="271"/>
      <c r="AC429" s="134"/>
      <c r="AD429" s="134"/>
      <c r="AE429" s="134"/>
    </row>
    <row r="430" spans="1:32" ht="14.25" customHeight="1" x14ac:dyDescent="0.2">
      <c r="A430" s="584" t="s">
        <v>1402</v>
      </c>
      <c r="B430" s="214" t="str">
        <f t="shared" si="86"/>
        <v>Graveman</v>
      </c>
      <c r="C430" s="219" t="str">
        <f t="shared" si="87"/>
        <v>Kendall</v>
      </c>
      <c r="D430" s="134" t="str">
        <f t="shared" si="88"/>
        <v>K. Graveman</v>
      </c>
      <c r="E430" s="206" t="str">
        <f t="shared" si="89"/>
        <v>Kendall Graveman</v>
      </c>
      <c r="F430" s="135" t="s">
        <v>1002</v>
      </c>
      <c r="G430" s="135"/>
      <c r="H430" s="135"/>
      <c r="I430" s="135"/>
      <c r="J430" s="336">
        <v>33228</v>
      </c>
      <c r="K430" s="134" t="s">
        <v>747</v>
      </c>
      <c r="L430" s="135" t="s">
        <v>135</v>
      </c>
      <c r="M430" s="134" t="str">
        <f t="shared" si="84"/>
        <v>Y2</v>
      </c>
      <c r="N430" s="147" t="str">
        <f>Mays!$AE$2</f>
        <v>West Oakland</v>
      </c>
      <c r="O430" s="135" t="s">
        <v>1886</v>
      </c>
      <c r="P430" s="206" t="str">
        <f t="shared" si="85"/>
        <v>Graveman, Kendall (Y2)</v>
      </c>
      <c r="Q430" s="166">
        <f t="shared" si="93"/>
        <v>300000</v>
      </c>
      <c r="R430" s="166">
        <f t="shared" si="94"/>
        <v>400000</v>
      </c>
      <c r="S430" s="261" t="str">
        <f t="shared" si="95"/>
        <v/>
      </c>
      <c r="T430" s="261" t="str">
        <f t="shared" si="96"/>
        <v/>
      </c>
      <c r="U430" s="147" t="s">
        <v>521</v>
      </c>
      <c r="V430" s="230">
        <v>300000</v>
      </c>
      <c r="W430" s="134" t="s">
        <v>375</v>
      </c>
      <c r="X430" s="364">
        <v>400000</v>
      </c>
      <c r="Y430" s="134" t="s">
        <v>645</v>
      </c>
      <c r="Z430" s="243"/>
      <c r="AA430" s="134" t="s">
        <v>973</v>
      </c>
      <c r="AB430" s="271"/>
      <c r="AC430" s="134"/>
      <c r="AD430" s="209"/>
      <c r="AE430" s="134"/>
    </row>
    <row r="431" spans="1:32" ht="14.25" customHeight="1" x14ac:dyDescent="0.2">
      <c r="A431" s="214" t="s">
        <v>1276</v>
      </c>
      <c r="B431" s="214" t="str">
        <f t="shared" si="86"/>
        <v>Gray</v>
      </c>
      <c r="C431" s="219" t="str">
        <f t="shared" si="87"/>
        <v>Jon</v>
      </c>
      <c r="D431" s="134" t="str">
        <f t="shared" si="88"/>
        <v>J. Gray</v>
      </c>
      <c r="E431" s="206" t="str">
        <f t="shared" si="89"/>
        <v>Jon Gray</v>
      </c>
      <c r="F431" s="213" t="s">
        <v>1002</v>
      </c>
      <c r="G431" s="213"/>
      <c r="H431" s="213"/>
      <c r="I431" s="213"/>
      <c r="J431" s="223">
        <v>33547</v>
      </c>
      <c r="K431" s="224" t="s">
        <v>135</v>
      </c>
      <c r="L431" s="135" t="s">
        <v>135</v>
      </c>
      <c r="M431" s="134" t="str">
        <f t="shared" si="84"/>
        <v>Y2</v>
      </c>
      <c r="N431" s="147" t="str">
        <f>Ruth!$A$2</f>
        <v>Plum Island</v>
      </c>
      <c r="O431" s="213" t="s">
        <v>1129</v>
      </c>
      <c r="P431" s="206" t="str">
        <f t="shared" si="85"/>
        <v>Gray, Jon (Y2)</v>
      </c>
      <c r="Q431" s="166">
        <f t="shared" si="93"/>
        <v>300000</v>
      </c>
      <c r="R431" s="166">
        <f t="shared" si="94"/>
        <v>400000</v>
      </c>
      <c r="S431" s="261" t="str">
        <f t="shared" si="95"/>
        <v/>
      </c>
      <c r="T431" s="261" t="str">
        <f t="shared" si="96"/>
        <v/>
      </c>
      <c r="U431" s="147" t="s">
        <v>521</v>
      </c>
      <c r="V431" s="230">
        <v>300000</v>
      </c>
      <c r="W431" s="134" t="s">
        <v>375</v>
      </c>
      <c r="X431" s="364">
        <v>400000</v>
      </c>
      <c r="Y431" s="134" t="s">
        <v>645</v>
      </c>
      <c r="Z431" s="212"/>
      <c r="AA431" s="134" t="s">
        <v>973</v>
      </c>
      <c r="AB431" s="271"/>
      <c r="AC431" s="134"/>
      <c r="AD431" s="134"/>
      <c r="AE431" s="134"/>
    </row>
    <row r="432" spans="1:32" ht="14.25" customHeight="1" x14ac:dyDescent="0.2">
      <c r="A432" s="134" t="s">
        <v>311</v>
      </c>
      <c r="B432" s="214" t="str">
        <f t="shared" si="86"/>
        <v>Gray</v>
      </c>
      <c r="C432" s="219" t="str">
        <f t="shared" si="87"/>
        <v>Sonny</v>
      </c>
      <c r="D432" s="134" t="str">
        <f t="shared" si="88"/>
        <v>S. Gray</v>
      </c>
      <c r="E432" s="206" t="str">
        <f t="shared" si="89"/>
        <v>Sonny Gray</v>
      </c>
      <c r="F432" s="135" t="s">
        <v>1002</v>
      </c>
      <c r="G432" s="135"/>
      <c r="H432" s="135"/>
      <c r="I432" s="135"/>
      <c r="J432" s="193">
        <v>32819</v>
      </c>
      <c r="K432" s="147" t="s">
        <v>747</v>
      </c>
      <c r="L432" s="135" t="s">
        <v>135</v>
      </c>
      <c r="M432" s="134" t="str">
        <f t="shared" si="84"/>
        <v>ARB-Y4</v>
      </c>
      <c r="N432" s="147" t="str">
        <f>Ruth!$M$2</f>
        <v>Hoboken</v>
      </c>
      <c r="O432" s="169" t="s">
        <v>315</v>
      </c>
      <c r="P432" s="206" t="str">
        <f t="shared" si="85"/>
        <v>Gray, Sonny (ARB-Y4)</v>
      </c>
      <c r="Q432" s="166">
        <f t="shared" si="93"/>
        <v>600000</v>
      </c>
      <c r="R432" s="166" t="str">
        <f t="shared" si="94"/>
        <v/>
      </c>
      <c r="S432" s="261" t="str">
        <f t="shared" si="95"/>
        <v/>
      </c>
      <c r="T432" s="261" t="str">
        <f t="shared" si="96"/>
        <v/>
      </c>
      <c r="U432" s="147" t="s">
        <v>645</v>
      </c>
      <c r="V432" s="167">
        <v>600000</v>
      </c>
      <c r="W432" s="134" t="s">
        <v>973</v>
      </c>
      <c r="X432" s="212"/>
      <c r="Y432" s="134" t="s">
        <v>974</v>
      </c>
      <c r="Z432" s="212"/>
      <c r="AA432" s="134" t="s">
        <v>975</v>
      </c>
      <c r="AB432" s="271"/>
      <c r="AC432" s="134" t="s">
        <v>334</v>
      </c>
      <c r="AD432" s="134"/>
      <c r="AE432" s="134"/>
    </row>
    <row r="433" spans="1:31" ht="14.25" customHeight="1" x14ac:dyDescent="0.2">
      <c r="A433" s="134" t="s">
        <v>3681</v>
      </c>
      <c r="B433" s="214" t="str">
        <f t="shared" si="86"/>
        <v>Green</v>
      </c>
      <c r="C433" s="219" t="str">
        <f t="shared" si="87"/>
        <v>Chad</v>
      </c>
      <c r="D433" s="134" t="str">
        <f t="shared" si="88"/>
        <v>C. Green</v>
      </c>
      <c r="E433" s="206" t="str">
        <f t="shared" si="89"/>
        <v>Chad Green</v>
      </c>
      <c r="F433" s="206" t="s">
        <v>1002</v>
      </c>
      <c r="G433" s="134">
        <f>G432+1</f>
        <v>1</v>
      </c>
      <c r="H433" s="134" t="s">
        <v>626</v>
      </c>
      <c r="I433" s="134">
        <v>4</v>
      </c>
      <c r="J433" s="535">
        <v>33382</v>
      </c>
      <c r="K433" s="134" t="s">
        <v>747</v>
      </c>
      <c r="L433" s="135" t="s">
        <v>135</v>
      </c>
      <c r="M433" s="134" t="str">
        <f t="shared" si="84"/>
        <v>Y1</v>
      </c>
      <c r="N433" s="134" t="s">
        <v>406</v>
      </c>
      <c r="O433" s="135" t="s">
        <v>3485</v>
      </c>
      <c r="P433" s="206" t="str">
        <f t="shared" si="85"/>
        <v>Green, Chad (Y1)</v>
      </c>
      <c r="Q433" s="166">
        <f t="shared" si="93"/>
        <v>200000</v>
      </c>
      <c r="R433" s="166">
        <f t="shared" si="94"/>
        <v>300000</v>
      </c>
      <c r="S433" s="261">
        <f t="shared" si="95"/>
        <v>400000</v>
      </c>
      <c r="T433" s="261" t="str">
        <f t="shared" si="96"/>
        <v/>
      </c>
      <c r="U433" s="134" t="s">
        <v>520</v>
      </c>
      <c r="V433" s="167">
        <v>200000</v>
      </c>
      <c r="W433" s="134" t="s">
        <v>521</v>
      </c>
      <c r="X433" s="212">
        <v>300000</v>
      </c>
      <c r="Y433" s="134" t="s">
        <v>375</v>
      </c>
      <c r="Z433" s="212">
        <v>400000</v>
      </c>
      <c r="AA433" s="134" t="s">
        <v>645</v>
      </c>
      <c r="AB433" s="134"/>
      <c r="AC433" s="134"/>
      <c r="AD433" s="134"/>
      <c r="AE433" s="134"/>
    </row>
    <row r="434" spans="1:31" ht="14.25" customHeight="1" x14ac:dyDescent="0.2">
      <c r="A434" s="134" t="s">
        <v>2000</v>
      </c>
      <c r="B434" s="214" t="str">
        <f t="shared" si="86"/>
        <v>Greene</v>
      </c>
      <c r="C434" s="219" t="str">
        <f t="shared" si="87"/>
        <v>Conner</v>
      </c>
      <c r="D434" s="134" t="str">
        <f t="shared" si="88"/>
        <v>C. Greene</v>
      </c>
      <c r="E434" s="206" t="str">
        <f t="shared" si="89"/>
        <v>Conner Greene</v>
      </c>
      <c r="F434" s="246"/>
      <c r="G434" s="584">
        <v>100</v>
      </c>
      <c r="H434" s="584">
        <v>4</v>
      </c>
      <c r="I434" s="584">
        <v>7</v>
      </c>
      <c r="J434" s="336">
        <v>34793</v>
      </c>
      <c r="K434" s="195"/>
      <c r="L434" s="135" t="s">
        <v>519</v>
      </c>
      <c r="M434" s="134" t="str">
        <f t="shared" si="84"/>
        <v>min</v>
      </c>
      <c r="N434" s="147" t="str">
        <f>Cobb!$M$2</f>
        <v>Mansfield</v>
      </c>
      <c r="O434" s="169" t="s">
        <v>1968</v>
      </c>
      <c r="P434" s="206" t="str">
        <f t="shared" si="85"/>
        <v>Greene, Conner (min)</v>
      </c>
      <c r="Q434" s="166" t="str">
        <f t="shared" si="93"/>
        <v/>
      </c>
      <c r="R434" s="166" t="str">
        <f t="shared" si="94"/>
        <v/>
      </c>
      <c r="S434" s="261" t="str">
        <f t="shared" si="95"/>
        <v/>
      </c>
      <c r="T434" s="261" t="str">
        <f t="shared" si="96"/>
        <v/>
      </c>
      <c r="U434" s="147" t="s">
        <v>658</v>
      </c>
      <c r="V434" s="167"/>
      <c r="W434" s="134"/>
      <c r="X434" s="212"/>
      <c r="Y434" s="134"/>
      <c r="Z434" s="212"/>
      <c r="AA434" s="134"/>
      <c r="AB434" s="271"/>
      <c r="AC434" s="134"/>
      <c r="AD434" s="134"/>
      <c r="AE434" s="134"/>
    </row>
    <row r="435" spans="1:31" ht="14.25" customHeight="1" x14ac:dyDescent="0.2">
      <c r="A435" s="584" t="s">
        <v>1403</v>
      </c>
      <c r="B435" s="214" t="str">
        <f t="shared" si="86"/>
        <v>Greene</v>
      </c>
      <c r="C435" s="219" t="str">
        <f t="shared" si="87"/>
        <v>Shane</v>
      </c>
      <c r="D435" s="134" t="str">
        <f t="shared" si="88"/>
        <v>S. Greene</v>
      </c>
      <c r="E435" s="206" t="str">
        <f t="shared" si="89"/>
        <v>Shane Greene</v>
      </c>
      <c r="F435" s="135" t="s">
        <v>1002</v>
      </c>
      <c r="G435" s="135"/>
      <c r="H435" s="135"/>
      <c r="I435" s="135"/>
      <c r="J435" s="336">
        <v>32464</v>
      </c>
      <c r="K435" s="134" t="s">
        <v>747</v>
      </c>
      <c r="L435" s="135" t="s">
        <v>135</v>
      </c>
      <c r="M435" s="134" t="str">
        <f t="shared" si="84"/>
        <v>Y3</v>
      </c>
      <c r="N435" s="147" t="str">
        <f>Ruth!$Y$2</f>
        <v>Rock Island</v>
      </c>
      <c r="O435" s="135" t="s">
        <v>1864</v>
      </c>
      <c r="P435" s="206" t="str">
        <f t="shared" si="85"/>
        <v>Greene, Shane (Y3)</v>
      </c>
      <c r="Q435" s="166">
        <f t="shared" si="93"/>
        <v>400000</v>
      </c>
      <c r="R435" s="166" t="str">
        <f t="shared" si="94"/>
        <v/>
      </c>
      <c r="S435" s="261" t="str">
        <f t="shared" si="95"/>
        <v/>
      </c>
      <c r="T435" s="261" t="str">
        <f t="shared" si="96"/>
        <v/>
      </c>
      <c r="U435" s="259" t="s">
        <v>375</v>
      </c>
      <c r="V435" s="207">
        <v>400000</v>
      </c>
      <c r="W435" s="134" t="s">
        <v>645</v>
      </c>
      <c r="X435" s="364"/>
      <c r="Y435" s="134" t="s">
        <v>973</v>
      </c>
      <c r="Z435" s="243"/>
      <c r="AA435" s="134" t="s">
        <v>974</v>
      </c>
      <c r="AB435" s="271"/>
      <c r="AC435" s="134"/>
      <c r="AD435" s="134"/>
      <c r="AE435" s="134"/>
    </row>
    <row r="436" spans="1:31" ht="14.25" customHeight="1" x14ac:dyDescent="0.2">
      <c r="A436" s="148" t="s">
        <v>356</v>
      </c>
      <c r="B436" s="214" t="str">
        <f t="shared" si="86"/>
        <v>Gregerson</v>
      </c>
      <c r="C436" s="219" t="str">
        <f t="shared" si="87"/>
        <v>Luke</v>
      </c>
      <c r="D436" s="134" t="str">
        <f t="shared" si="88"/>
        <v>L. Gregerson</v>
      </c>
      <c r="E436" s="206" t="str">
        <f t="shared" si="89"/>
        <v>Luke Gregerson</v>
      </c>
      <c r="F436" s="135" t="s">
        <v>1002</v>
      </c>
      <c r="G436" s="135"/>
      <c r="H436" s="135"/>
      <c r="I436" s="135"/>
      <c r="J436" s="193">
        <v>30816</v>
      </c>
      <c r="K436" s="147" t="s">
        <v>999</v>
      </c>
      <c r="L436" s="135" t="s">
        <v>135</v>
      </c>
      <c r="M436" s="134" t="str">
        <f t="shared" si="84"/>
        <v>2,F2-$5.6M</v>
      </c>
      <c r="N436" s="147" t="str">
        <f>Ruth!$A$2</f>
        <v>Plum Island</v>
      </c>
      <c r="O436" s="320" t="s">
        <v>1686</v>
      </c>
      <c r="P436" s="206" t="str">
        <f t="shared" si="85"/>
        <v>Gregerson, Luke (2,F2-$5.6M)</v>
      </c>
      <c r="Q436" s="166">
        <f t="shared" si="93"/>
        <v>2800000</v>
      </c>
      <c r="R436" s="166" t="str">
        <f t="shared" si="94"/>
        <v/>
      </c>
      <c r="S436" s="261" t="str">
        <f t="shared" si="95"/>
        <v/>
      </c>
      <c r="T436" s="261" t="str">
        <f t="shared" si="96"/>
        <v/>
      </c>
      <c r="U436" s="148" t="s">
        <v>1778</v>
      </c>
      <c r="V436" s="361">
        <v>2800000</v>
      </c>
      <c r="W436" s="134" t="s">
        <v>334</v>
      </c>
      <c r="X436" s="365"/>
      <c r="Y436" s="134"/>
      <c r="Z436" s="271"/>
      <c r="AA436" s="134"/>
      <c r="AB436" s="271"/>
      <c r="AC436" s="134"/>
      <c r="AD436" s="134"/>
      <c r="AE436" s="134"/>
    </row>
    <row r="437" spans="1:31" ht="14.25" customHeight="1" x14ac:dyDescent="0.2">
      <c r="A437" s="134" t="s">
        <v>836</v>
      </c>
      <c r="B437" s="214" t="str">
        <f t="shared" si="86"/>
        <v>Gregorius</v>
      </c>
      <c r="C437" s="219" t="str">
        <f t="shared" si="87"/>
        <v>Didi</v>
      </c>
      <c r="D437" s="134" t="str">
        <f t="shared" si="88"/>
        <v>D. Gregorius</v>
      </c>
      <c r="E437" s="206" t="str">
        <f t="shared" si="89"/>
        <v>Didi Gregorius</v>
      </c>
      <c r="F437" s="135" t="s">
        <v>412</v>
      </c>
      <c r="G437" s="135"/>
      <c r="H437" s="135"/>
      <c r="I437" s="135"/>
      <c r="J437" s="193">
        <v>32922</v>
      </c>
      <c r="K437" s="147" t="s">
        <v>1006</v>
      </c>
      <c r="L437" s="135" t="s">
        <v>7</v>
      </c>
      <c r="M437" s="134" t="str">
        <f t="shared" si="84"/>
        <v>ARB-Y4</v>
      </c>
      <c r="N437" s="147" t="str">
        <f>Ruth!$S$2</f>
        <v>New York</v>
      </c>
      <c r="O437" s="169" t="s">
        <v>857</v>
      </c>
      <c r="P437" s="206" t="str">
        <f t="shared" si="85"/>
        <v>Gregorius, Didi (ARB-Y4)</v>
      </c>
      <c r="Q437" s="166">
        <f t="shared" si="93"/>
        <v>840000</v>
      </c>
      <c r="R437" s="166" t="str">
        <f t="shared" si="94"/>
        <v/>
      </c>
      <c r="S437" s="261" t="str">
        <f t="shared" si="95"/>
        <v/>
      </c>
      <c r="T437" s="261" t="str">
        <f t="shared" si="96"/>
        <v/>
      </c>
      <c r="U437" s="147" t="s">
        <v>645</v>
      </c>
      <c r="V437" s="167">
        <v>840000</v>
      </c>
      <c r="W437" s="134" t="s">
        <v>973</v>
      </c>
      <c r="X437" s="212"/>
      <c r="Y437" s="134" t="s">
        <v>974</v>
      </c>
      <c r="Z437" s="212"/>
      <c r="AA437" s="134" t="s">
        <v>975</v>
      </c>
      <c r="AB437" s="271"/>
      <c r="AC437" s="134" t="s">
        <v>334</v>
      </c>
      <c r="AD437" s="134"/>
      <c r="AE437" s="134"/>
    </row>
    <row r="438" spans="1:31" ht="14.25" customHeight="1" x14ac:dyDescent="0.2">
      <c r="A438" s="134" t="s">
        <v>357</v>
      </c>
      <c r="B438" s="214" t="str">
        <f t="shared" si="86"/>
        <v>Greinke</v>
      </c>
      <c r="C438" s="219" t="str">
        <f t="shared" si="87"/>
        <v>Zack</v>
      </c>
      <c r="D438" s="134" t="str">
        <f t="shared" si="88"/>
        <v>Z. Greinke</v>
      </c>
      <c r="E438" s="206" t="str">
        <f t="shared" si="89"/>
        <v>Zack Greinke</v>
      </c>
      <c r="F438" s="135" t="s">
        <v>1002</v>
      </c>
      <c r="G438" s="135"/>
      <c r="H438" s="135"/>
      <c r="I438" s="135"/>
      <c r="J438" s="193">
        <v>30610</v>
      </c>
      <c r="K438" s="147" t="s">
        <v>747</v>
      </c>
      <c r="L438" s="135" t="s">
        <v>135</v>
      </c>
      <c r="M438" s="134" t="str">
        <f t="shared" si="84"/>
        <v>5,F5-26.25M</v>
      </c>
      <c r="N438" s="147" t="str">
        <f>Cobb!$AE$2</f>
        <v>Chicago</v>
      </c>
      <c r="O438" s="169" t="s">
        <v>856</v>
      </c>
      <c r="P438" s="206" t="str">
        <f t="shared" si="85"/>
        <v>Greinke, Zack (5,F5-26.25M)</v>
      </c>
      <c r="Q438" s="166">
        <f t="shared" si="93"/>
        <v>5250000</v>
      </c>
      <c r="R438" s="166" t="str">
        <f t="shared" si="94"/>
        <v/>
      </c>
      <c r="S438" s="261" t="str">
        <f t="shared" si="95"/>
        <v/>
      </c>
      <c r="T438" s="261" t="str">
        <f t="shared" si="96"/>
        <v/>
      </c>
      <c r="U438" s="147" t="s">
        <v>854</v>
      </c>
      <c r="V438" s="167">
        <v>5250000</v>
      </c>
      <c r="W438" s="134" t="s">
        <v>334</v>
      </c>
      <c r="X438" s="212"/>
      <c r="Y438" s="206"/>
      <c r="Z438" s="206"/>
      <c r="AA438" s="134"/>
      <c r="AB438" s="271"/>
      <c r="AC438" s="134"/>
      <c r="AD438" s="134"/>
      <c r="AE438" s="134"/>
    </row>
    <row r="439" spans="1:31" ht="14.25" customHeight="1" x14ac:dyDescent="0.2">
      <c r="A439" s="584" t="s">
        <v>1417</v>
      </c>
      <c r="B439" s="214" t="str">
        <f t="shared" si="86"/>
        <v>Grichuk</v>
      </c>
      <c r="C439" s="219" t="str">
        <f t="shared" si="87"/>
        <v>Randal</v>
      </c>
      <c r="D439" s="134" t="str">
        <f t="shared" si="88"/>
        <v>R. Grichuk</v>
      </c>
      <c r="E439" s="206" t="str">
        <f t="shared" si="89"/>
        <v>Randal Grichuk</v>
      </c>
      <c r="F439" s="135" t="s">
        <v>1002</v>
      </c>
      <c r="G439" s="135"/>
      <c r="H439" s="135"/>
      <c r="I439" s="135"/>
      <c r="J439" s="336">
        <v>33463</v>
      </c>
      <c r="K439" s="134" t="s">
        <v>1007</v>
      </c>
      <c r="L439" s="135" t="s">
        <v>7</v>
      </c>
      <c r="M439" s="134" t="str">
        <f t="shared" si="84"/>
        <v>Y3</v>
      </c>
      <c r="N439" s="147" t="str">
        <f>Cobb!$A$2</f>
        <v>Greenville</v>
      </c>
      <c r="O439" s="135" t="s">
        <v>1461</v>
      </c>
      <c r="P439" s="206" t="str">
        <f t="shared" si="85"/>
        <v>Grichuk, Randal (Y3)</v>
      </c>
      <c r="Q439" s="166">
        <f t="shared" si="93"/>
        <v>400000</v>
      </c>
      <c r="R439" s="166" t="str">
        <f t="shared" si="94"/>
        <v/>
      </c>
      <c r="S439" s="261" t="str">
        <f t="shared" si="95"/>
        <v/>
      </c>
      <c r="T439" s="261" t="str">
        <f t="shared" si="96"/>
        <v/>
      </c>
      <c r="U439" s="259" t="s">
        <v>375</v>
      </c>
      <c r="V439" s="207">
        <v>400000</v>
      </c>
      <c r="W439" s="134" t="s">
        <v>645</v>
      </c>
      <c r="X439" s="364"/>
      <c r="Y439" s="134" t="s">
        <v>973</v>
      </c>
      <c r="Z439" s="243"/>
      <c r="AA439" s="134" t="s">
        <v>974</v>
      </c>
      <c r="AB439" s="271"/>
      <c r="AC439" s="134"/>
      <c r="AD439" s="147"/>
      <c r="AE439" s="134"/>
    </row>
    <row r="440" spans="1:31" ht="14.25" customHeight="1" x14ac:dyDescent="0.2">
      <c r="A440" s="146" t="s">
        <v>903</v>
      </c>
      <c r="B440" s="214" t="str">
        <f t="shared" si="86"/>
        <v>Griffin</v>
      </c>
      <c r="C440" s="219" t="str">
        <f t="shared" si="87"/>
        <v>AJ</v>
      </c>
      <c r="D440" s="134" t="str">
        <f t="shared" si="88"/>
        <v>A. Griffin</v>
      </c>
      <c r="E440" s="206" t="str">
        <f t="shared" si="89"/>
        <v>AJ Griffin</v>
      </c>
      <c r="F440" s="135" t="s">
        <v>1002</v>
      </c>
      <c r="G440" s="135"/>
      <c r="H440" s="135"/>
      <c r="I440" s="135"/>
      <c r="J440" s="193">
        <v>32170</v>
      </c>
      <c r="K440" s="147" t="s">
        <v>747</v>
      </c>
      <c r="L440" s="135" t="s">
        <v>135</v>
      </c>
      <c r="M440" s="134" t="str">
        <f t="shared" si="84"/>
        <v>Y3</v>
      </c>
      <c r="N440" s="147" t="s">
        <v>360</v>
      </c>
      <c r="O440" s="135" t="s">
        <v>3446</v>
      </c>
      <c r="P440" s="206" t="str">
        <f t="shared" si="85"/>
        <v>Griffin, AJ (Y3)</v>
      </c>
      <c r="Q440" s="166">
        <f t="shared" si="93"/>
        <v>400000</v>
      </c>
      <c r="R440" s="166" t="str">
        <f t="shared" si="94"/>
        <v/>
      </c>
      <c r="S440" s="261" t="str">
        <f t="shared" si="95"/>
        <v/>
      </c>
      <c r="T440" s="261" t="str">
        <f t="shared" si="96"/>
        <v/>
      </c>
      <c r="U440" s="259" t="s">
        <v>375</v>
      </c>
      <c r="V440" s="207">
        <v>400000</v>
      </c>
      <c r="W440" s="134" t="s">
        <v>645</v>
      </c>
      <c r="X440" s="212"/>
      <c r="Y440" s="134" t="s">
        <v>973</v>
      </c>
      <c r="Z440" s="212"/>
      <c r="AA440" s="134" t="s">
        <v>974</v>
      </c>
      <c r="AB440" s="271"/>
      <c r="AC440" s="134"/>
      <c r="AD440" s="134"/>
      <c r="AE440" s="134"/>
    </row>
    <row r="441" spans="1:31" ht="14.25" customHeight="1" x14ac:dyDescent="0.2">
      <c r="A441" s="148" t="s">
        <v>1016</v>
      </c>
      <c r="B441" s="214" t="str">
        <f t="shared" si="86"/>
        <v>Grilli</v>
      </c>
      <c r="C441" s="219" t="str">
        <f t="shared" si="87"/>
        <v>Jason</v>
      </c>
      <c r="D441" s="134" t="str">
        <f t="shared" si="88"/>
        <v>J. Grilli</v>
      </c>
      <c r="E441" s="206" t="str">
        <f t="shared" si="89"/>
        <v>Jason Grilli</v>
      </c>
      <c r="F441" s="199" t="s">
        <v>1002</v>
      </c>
      <c r="G441" s="199"/>
      <c r="H441" s="199"/>
      <c r="I441" s="199"/>
      <c r="J441" s="200">
        <v>28075</v>
      </c>
      <c r="K441" s="201" t="s">
        <v>999</v>
      </c>
      <c r="L441" s="135" t="s">
        <v>135</v>
      </c>
      <c r="M441" s="134" t="str">
        <f t="shared" si="84"/>
        <v>2,F2-$1.29M</v>
      </c>
      <c r="N441" s="147" t="s">
        <v>231</v>
      </c>
      <c r="O441" s="320" t="s">
        <v>3427</v>
      </c>
      <c r="P441" s="206" t="str">
        <f t="shared" si="85"/>
        <v>Grilli, Jason (2,F2-$1.29M)</v>
      </c>
      <c r="Q441" s="166">
        <f t="shared" si="93"/>
        <v>645000</v>
      </c>
      <c r="R441" s="166" t="str">
        <f t="shared" si="94"/>
        <v/>
      </c>
      <c r="S441" s="261" t="str">
        <f t="shared" si="95"/>
        <v/>
      </c>
      <c r="T441" s="261" t="str">
        <f t="shared" si="96"/>
        <v/>
      </c>
      <c r="U441" s="148" t="s">
        <v>1768</v>
      </c>
      <c r="V441" s="361">
        <v>645000</v>
      </c>
      <c r="W441" s="134" t="s">
        <v>334</v>
      </c>
      <c r="X441" s="365"/>
      <c r="Y441" s="134"/>
      <c r="Z441" s="271"/>
      <c r="AA441" s="134"/>
      <c r="AB441" s="271"/>
      <c r="AC441" s="134"/>
      <c r="AD441" s="584"/>
      <c r="AE441" s="134"/>
    </row>
    <row r="442" spans="1:31" ht="14.25" customHeight="1" x14ac:dyDescent="0.25">
      <c r="A442" s="422" t="s">
        <v>879</v>
      </c>
      <c r="B442" s="214" t="str">
        <f t="shared" si="86"/>
        <v>Grimm</v>
      </c>
      <c r="C442" s="219" t="str">
        <f t="shared" si="87"/>
        <v>Justin</v>
      </c>
      <c r="D442" s="134" t="str">
        <f t="shared" si="88"/>
        <v>J. Grimm</v>
      </c>
      <c r="E442" s="206" t="str">
        <f t="shared" si="89"/>
        <v>Justin Grimm</v>
      </c>
      <c r="F442" s="382" t="s">
        <v>1002</v>
      </c>
      <c r="G442" s="135"/>
      <c r="H442" s="135"/>
      <c r="I442" s="135"/>
      <c r="J442" s="383">
        <v>32371</v>
      </c>
      <c r="K442" s="384" t="s">
        <v>999</v>
      </c>
      <c r="L442" s="135" t="s">
        <v>135</v>
      </c>
      <c r="M442" s="134" t="str">
        <f t="shared" si="84"/>
        <v>1,F1-$585k</v>
      </c>
      <c r="N442" s="388" t="s">
        <v>2968</v>
      </c>
      <c r="O442" s="421" t="s">
        <v>2994</v>
      </c>
      <c r="P442" s="206" t="str">
        <f t="shared" si="85"/>
        <v>Grimm, Justin (1,F1-$585k)</v>
      </c>
      <c r="Q442" s="166">
        <f t="shared" si="93"/>
        <v>585000</v>
      </c>
      <c r="R442" s="166" t="str">
        <f t="shared" si="94"/>
        <v/>
      </c>
      <c r="S442" s="261" t="str">
        <f t="shared" si="95"/>
        <v/>
      </c>
      <c r="T442" s="261" t="str">
        <f t="shared" si="96"/>
        <v/>
      </c>
      <c r="U442" s="389" t="s">
        <v>3025</v>
      </c>
      <c r="V442" s="387">
        <v>585000</v>
      </c>
      <c r="W442" s="389" t="s">
        <v>334</v>
      </c>
      <c r="X442" s="230"/>
      <c r="Y442" s="584"/>
      <c r="Z442" s="212"/>
      <c r="AA442" s="134"/>
      <c r="AB442" s="271"/>
      <c r="AC442" s="134"/>
      <c r="AD442" s="134"/>
      <c r="AE442" s="134"/>
    </row>
    <row r="443" spans="1:31" ht="14.25" customHeight="1" x14ac:dyDescent="0.2">
      <c r="A443" s="134" t="s">
        <v>3488</v>
      </c>
      <c r="B443" s="214" t="str">
        <f t="shared" si="86"/>
        <v>Groome</v>
      </c>
      <c r="C443" s="219" t="str">
        <f t="shared" si="87"/>
        <v>Jason</v>
      </c>
      <c r="D443" s="134" t="str">
        <f t="shared" si="88"/>
        <v>J. Groome</v>
      </c>
      <c r="E443" s="206" t="str">
        <f t="shared" si="89"/>
        <v>Jason Groome</v>
      </c>
      <c r="F443" s="206" t="s">
        <v>412</v>
      </c>
      <c r="G443" s="134">
        <f>G442+1</f>
        <v>1</v>
      </c>
      <c r="H443" s="134">
        <v>1</v>
      </c>
      <c r="I443" s="134">
        <v>7</v>
      </c>
      <c r="J443" s="535">
        <v>36030</v>
      </c>
      <c r="K443" s="134" t="s">
        <v>747</v>
      </c>
      <c r="L443" s="135" t="s">
        <v>519</v>
      </c>
      <c r="M443" s="134" t="str">
        <f t="shared" si="84"/>
        <v>min</v>
      </c>
      <c r="N443" s="134" t="s">
        <v>406</v>
      </c>
      <c r="O443" s="135" t="s">
        <v>3485</v>
      </c>
      <c r="P443" s="206" t="str">
        <f t="shared" si="85"/>
        <v>Groome, Jason (min)</v>
      </c>
      <c r="Q443" s="166" t="str">
        <f t="shared" si="93"/>
        <v/>
      </c>
      <c r="R443" s="166" t="str">
        <f t="shared" si="94"/>
        <v/>
      </c>
      <c r="S443" s="261" t="str">
        <f t="shared" si="95"/>
        <v/>
      </c>
      <c r="T443" s="261" t="str">
        <f t="shared" si="96"/>
        <v/>
      </c>
      <c r="U443" s="134" t="s">
        <v>658</v>
      </c>
      <c r="V443" s="134"/>
      <c r="W443" s="134"/>
      <c r="X443" s="134"/>
      <c r="Y443" s="134"/>
      <c r="Z443" s="134"/>
      <c r="AA443" s="134"/>
      <c r="AB443" s="134"/>
      <c r="AC443" s="134"/>
      <c r="AD443" s="134"/>
      <c r="AE443" s="134"/>
    </row>
    <row r="444" spans="1:31" ht="14.25" customHeight="1" x14ac:dyDescent="0.2">
      <c r="A444" s="388" t="s">
        <v>823</v>
      </c>
      <c r="B444" s="214" t="str">
        <f t="shared" si="86"/>
        <v>Grossman</v>
      </c>
      <c r="C444" s="219" t="str">
        <f t="shared" si="87"/>
        <v>Robbie</v>
      </c>
      <c r="D444" s="134" t="str">
        <f t="shared" si="88"/>
        <v>R. Grossman</v>
      </c>
      <c r="E444" s="206" t="str">
        <f t="shared" si="89"/>
        <v>Robbie Grossman</v>
      </c>
      <c r="F444" s="417" t="s">
        <v>1009</v>
      </c>
      <c r="G444" s="388"/>
      <c r="H444" s="388"/>
      <c r="I444" s="388"/>
      <c r="J444" s="418">
        <v>32767</v>
      </c>
      <c r="K444" s="419" t="s">
        <v>1008</v>
      </c>
      <c r="L444" s="386" t="s">
        <v>7</v>
      </c>
      <c r="M444" s="134" t="str">
        <f t="shared" si="84"/>
        <v>1,F3-$3.150M</v>
      </c>
      <c r="N444" s="388" t="s">
        <v>2983</v>
      </c>
      <c r="O444" s="421" t="s">
        <v>2994</v>
      </c>
      <c r="P444" s="206" t="str">
        <f t="shared" si="85"/>
        <v>Grossman, Robbie (1,F3-$3.150M)</v>
      </c>
      <c r="Q444" s="166">
        <f t="shared" si="93"/>
        <v>1050002</v>
      </c>
      <c r="R444" s="166">
        <f t="shared" si="94"/>
        <v>1050002</v>
      </c>
      <c r="S444" s="261">
        <f t="shared" si="95"/>
        <v>1050002</v>
      </c>
      <c r="T444" s="261" t="str">
        <f t="shared" si="96"/>
        <v/>
      </c>
      <c r="U444" s="389" t="s">
        <v>3047</v>
      </c>
      <c r="V444" s="387">
        <v>1050002</v>
      </c>
      <c r="W444" s="389" t="s">
        <v>3151</v>
      </c>
      <c r="X444" s="387">
        <v>1050002</v>
      </c>
      <c r="Y444" s="389" t="s">
        <v>3159</v>
      </c>
      <c r="Z444" s="387">
        <v>1050002</v>
      </c>
      <c r="AA444" s="389" t="s">
        <v>334</v>
      </c>
      <c r="AB444" s="271"/>
      <c r="AC444" s="134"/>
      <c r="AD444" s="134"/>
      <c r="AE444" s="134"/>
    </row>
    <row r="445" spans="1:31" ht="14.25" customHeight="1" x14ac:dyDescent="0.2">
      <c r="A445" s="134" t="s">
        <v>3647</v>
      </c>
      <c r="B445" s="214" t="str">
        <f t="shared" si="86"/>
        <v>Gsellman</v>
      </c>
      <c r="C445" s="219" t="str">
        <f t="shared" si="87"/>
        <v>Robert</v>
      </c>
      <c r="D445" s="134" t="str">
        <f t="shared" si="88"/>
        <v>R. Gsellman</v>
      </c>
      <c r="E445" s="206" t="str">
        <f t="shared" si="89"/>
        <v>Robert Gsellman</v>
      </c>
      <c r="F445" s="206" t="s">
        <v>1002</v>
      </c>
      <c r="G445" s="134">
        <f>G444+1</f>
        <v>1</v>
      </c>
      <c r="H445" s="134">
        <v>1</v>
      </c>
      <c r="I445" s="134">
        <v>10</v>
      </c>
      <c r="J445" s="535">
        <v>34168</v>
      </c>
      <c r="K445" s="134" t="s">
        <v>747</v>
      </c>
      <c r="L445" s="135" t="s">
        <v>135</v>
      </c>
      <c r="M445" s="134" t="str">
        <f t="shared" si="84"/>
        <v>Y1</v>
      </c>
      <c r="N445" s="134" t="s">
        <v>360</v>
      </c>
      <c r="O445" s="135" t="s">
        <v>3485</v>
      </c>
      <c r="P445" s="206" t="str">
        <f t="shared" si="85"/>
        <v>Gsellman, Robert (Y1)</v>
      </c>
      <c r="Q445" s="166">
        <f t="shared" si="93"/>
        <v>200000</v>
      </c>
      <c r="R445" s="166">
        <f t="shared" si="94"/>
        <v>300000</v>
      </c>
      <c r="S445" s="261">
        <f t="shared" si="95"/>
        <v>400000</v>
      </c>
      <c r="T445" s="261" t="str">
        <f t="shared" si="96"/>
        <v/>
      </c>
      <c r="U445" s="134" t="s">
        <v>520</v>
      </c>
      <c r="V445" s="167">
        <v>200000</v>
      </c>
      <c r="W445" s="134" t="s">
        <v>521</v>
      </c>
      <c r="X445" s="212">
        <v>300000</v>
      </c>
      <c r="Y445" s="134" t="s">
        <v>375</v>
      </c>
      <c r="Z445" s="212">
        <v>400000</v>
      </c>
      <c r="AA445" s="134" t="s">
        <v>645</v>
      </c>
      <c r="AB445" s="134"/>
      <c r="AC445" s="134"/>
      <c r="AD445" s="134"/>
      <c r="AE445" s="134"/>
    </row>
    <row r="446" spans="1:31" ht="14.25" customHeight="1" x14ac:dyDescent="0.2">
      <c r="A446" s="134" t="s">
        <v>3702</v>
      </c>
      <c r="B446" s="214" t="str">
        <f t="shared" si="86"/>
        <v>Guerra</v>
      </c>
      <c r="C446" s="219" t="str">
        <f t="shared" si="87"/>
        <v>Deolis</v>
      </c>
      <c r="D446" s="134" t="str">
        <f t="shared" si="88"/>
        <v>D. Guerra</v>
      </c>
      <c r="E446" s="206" t="str">
        <f t="shared" si="89"/>
        <v>Deolis Guerra</v>
      </c>
      <c r="F446" s="206" t="s">
        <v>1002</v>
      </c>
      <c r="G446" s="134">
        <f>G444+1</f>
        <v>1</v>
      </c>
      <c r="H446" s="134">
        <v>4</v>
      </c>
      <c r="I446" s="134">
        <v>19</v>
      </c>
      <c r="J446" s="535">
        <v>32615</v>
      </c>
      <c r="K446" s="134" t="s">
        <v>999</v>
      </c>
      <c r="L446" s="135" t="s">
        <v>135</v>
      </c>
      <c r="M446" s="134" t="str">
        <f t="shared" si="84"/>
        <v>Y1</v>
      </c>
      <c r="N446" s="134" t="s">
        <v>231</v>
      </c>
      <c r="O446" s="135" t="s">
        <v>3485</v>
      </c>
      <c r="P446" s="206" t="str">
        <f t="shared" si="85"/>
        <v>Guerra, Deolis (Y1)</v>
      </c>
      <c r="Q446" s="166">
        <f t="shared" si="93"/>
        <v>200000</v>
      </c>
      <c r="R446" s="166">
        <f t="shared" si="94"/>
        <v>300000</v>
      </c>
      <c r="S446" s="261">
        <f t="shared" si="95"/>
        <v>400000</v>
      </c>
      <c r="T446" s="261" t="str">
        <f t="shared" si="96"/>
        <v/>
      </c>
      <c r="U446" s="134" t="s">
        <v>520</v>
      </c>
      <c r="V446" s="167">
        <v>200000</v>
      </c>
      <c r="W446" s="134" t="s">
        <v>521</v>
      </c>
      <c r="X446" s="212">
        <v>300000</v>
      </c>
      <c r="Y446" s="134" t="s">
        <v>375</v>
      </c>
      <c r="Z446" s="212">
        <v>400000</v>
      </c>
      <c r="AA446" s="134" t="s">
        <v>645</v>
      </c>
      <c r="AB446" s="134"/>
      <c r="AC446" s="134"/>
      <c r="AD446" s="134"/>
      <c r="AE446" s="134"/>
    </row>
    <row r="447" spans="1:31" ht="14.25" customHeight="1" x14ac:dyDescent="0.2">
      <c r="A447" s="134" t="s">
        <v>2001</v>
      </c>
      <c r="B447" s="214" t="str">
        <f t="shared" si="86"/>
        <v>Guerra</v>
      </c>
      <c r="C447" s="219" t="str">
        <f t="shared" si="87"/>
        <v>Javier Alexis</v>
      </c>
      <c r="D447" s="134" t="str">
        <f t="shared" si="88"/>
        <v>J. Guerra</v>
      </c>
      <c r="E447" s="206" t="str">
        <f t="shared" si="89"/>
        <v>Javier Alexis Guerra</v>
      </c>
      <c r="F447" s="246"/>
      <c r="G447" s="584">
        <v>45</v>
      </c>
      <c r="H447" s="584">
        <v>2</v>
      </c>
      <c r="I447" s="584">
        <v>21</v>
      </c>
      <c r="J447" s="336">
        <v>34967</v>
      </c>
      <c r="K447" s="195"/>
      <c r="L447" s="135" t="s">
        <v>519</v>
      </c>
      <c r="M447" s="134" t="str">
        <f t="shared" si="84"/>
        <v>min</v>
      </c>
      <c r="N447" s="147" t="str">
        <f>Cobb!$S$2</f>
        <v>Waikiki</v>
      </c>
      <c r="O447" s="169" t="s">
        <v>1968</v>
      </c>
      <c r="P447" s="206" t="str">
        <f t="shared" si="85"/>
        <v>Guerra, Javier Alexis (min)</v>
      </c>
      <c r="Q447" s="166" t="str">
        <f t="shared" si="93"/>
        <v/>
      </c>
      <c r="R447" s="166" t="str">
        <f t="shared" si="94"/>
        <v/>
      </c>
      <c r="S447" s="261" t="str">
        <f t="shared" si="95"/>
        <v/>
      </c>
      <c r="T447" s="261" t="str">
        <f t="shared" si="96"/>
        <v/>
      </c>
      <c r="U447" s="147" t="s">
        <v>658</v>
      </c>
      <c r="V447" s="167"/>
      <c r="W447" s="134"/>
      <c r="X447" s="212"/>
      <c r="Y447" s="134"/>
      <c r="Z447" s="212"/>
      <c r="AA447" s="134"/>
      <c r="AB447" s="271"/>
      <c r="AC447" s="134"/>
      <c r="AD447" s="134"/>
      <c r="AE447" s="134"/>
    </row>
    <row r="448" spans="1:31" ht="14.25" customHeight="1" x14ac:dyDescent="0.2">
      <c r="A448" s="357" t="s">
        <v>3649</v>
      </c>
      <c r="B448" s="431" t="str">
        <f t="shared" si="86"/>
        <v>Guerra</v>
      </c>
      <c r="C448" s="432" t="str">
        <f t="shared" si="87"/>
        <v>Junior</v>
      </c>
      <c r="D448" s="357" t="str">
        <f t="shared" si="88"/>
        <v>J. Guerra</v>
      </c>
      <c r="E448" s="426" t="str">
        <f t="shared" si="89"/>
        <v>Junior Guerra</v>
      </c>
      <c r="F448" s="426" t="s">
        <v>1002</v>
      </c>
      <c r="G448" s="357">
        <f>G447+1</f>
        <v>46</v>
      </c>
      <c r="H448" s="357">
        <v>1</v>
      </c>
      <c r="I448" s="357">
        <v>13</v>
      </c>
      <c r="J448" s="470">
        <v>31063</v>
      </c>
      <c r="K448" s="357" t="s">
        <v>747</v>
      </c>
      <c r="L448" s="358" t="s">
        <v>135</v>
      </c>
      <c r="M448" s="357" t="str">
        <f t="shared" si="84"/>
        <v>Y1</v>
      </c>
      <c r="N448" s="357" t="s">
        <v>231</v>
      </c>
      <c r="O448" s="358" t="s">
        <v>4186</v>
      </c>
      <c r="P448" s="206" t="str">
        <f t="shared" si="85"/>
        <v>Guerra, Junior (Y1)</v>
      </c>
      <c r="Q448" s="166">
        <f t="shared" si="93"/>
        <v>200000</v>
      </c>
      <c r="R448" s="166">
        <f t="shared" si="94"/>
        <v>300000</v>
      </c>
      <c r="S448" s="261">
        <f t="shared" si="95"/>
        <v>400000</v>
      </c>
      <c r="T448" s="261" t="str">
        <f t="shared" si="96"/>
        <v/>
      </c>
      <c r="U448" s="134" t="s">
        <v>520</v>
      </c>
      <c r="V448" s="167">
        <v>200000</v>
      </c>
      <c r="W448" s="134" t="s">
        <v>521</v>
      </c>
      <c r="X448" s="212">
        <v>300000</v>
      </c>
      <c r="Y448" s="134" t="s">
        <v>375</v>
      </c>
      <c r="Z448" s="212">
        <v>400000</v>
      </c>
      <c r="AA448" s="134" t="s">
        <v>645</v>
      </c>
      <c r="AB448" s="134"/>
      <c r="AC448" s="134"/>
      <c r="AD448" s="134"/>
      <c r="AE448" s="134"/>
    </row>
    <row r="449" spans="1:34" ht="14.25" customHeight="1" x14ac:dyDescent="0.2">
      <c r="A449" s="134" t="s">
        <v>2002</v>
      </c>
      <c r="B449" s="214" t="str">
        <f t="shared" si="86"/>
        <v>Guerrero Jr.</v>
      </c>
      <c r="C449" s="219" t="str">
        <f t="shared" si="87"/>
        <v>Vladimir</v>
      </c>
      <c r="D449" s="134" t="str">
        <f t="shared" si="88"/>
        <v>V. Guerrero Jr.</v>
      </c>
      <c r="E449" s="206" t="str">
        <f t="shared" si="89"/>
        <v>Vladimir Guerrero Jr.</v>
      </c>
      <c r="F449" s="246"/>
      <c r="G449" s="584">
        <v>68</v>
      </c>
      <c r="H449" s="584">
        <v>3</v>
      </c>
      <c r="I449" s="584">
        <v>19</v>
      </c>
      <c r="J449" s="336" t="s">
        <v>1888</v>
      </c>
      <c r="K449" s="195"/>
      <c r="L449" s="135" t="s">
        <v>519</v>
      </c>
      <c r="M449" s="134" t="str">
        <f t="shared" si="84"/>
        <v>min</v>
      </c>
      <c r="N449" s="147" t="str">
        <f>Ruth!$A$2</f>
        <v>Plum Island</v>
      </c>
      <c r="O449" s="169" t="s">
        <v>1968</v>
      </c>
      <c r="P449" s="206" t="str">
        <f t="shared" si="85"/>
        <v>Guerrero Jr., Vladimir (min)</v>
      </c>
      <c r="Q449" s="166" t="str">
        <f t="shared" si="93"/>
        <v/>
      </c>
      <c r="R449" s="166" t="str">
        <f t="shared" si="94"/>
        <v/>
      </c>
      <c r="S449" s="261" t="str">
        <f t="shared" si="95"/>
        <v/>
      </c>
      <c r="T449" s="261" t="str">
        <f t="shared" si="96"/>
        <v/>
      </c>
      <c r="U449" s="147" t="s">
        <v>658</v>
      </c>
      <c r="V449" s="167"/>
      <c r="W449" s="134"/>
      <c r="X449" s="212"/>
      <c r="Y449" s="134"/>
      <c r="Z449" s="212"/>
      <c r="AA449" s="134"/>
      <c r="AB449" s="271"/>
      <c r="AC449" s="134"/>
      <c r="AD449" s="134"/>
      <c r="AE449" s="134"/>
    </row>
    <row r="450" spans="1:34" ht="14.25" customHeight="1" x14ac:dyDescent="0.2">
      <c r="A450" s="134" t="s">
        <v>784</v>
      </c>
      <c r="B450" s="214" t="str">
        <f t="shared" si="86"/>
        <v>Guerrieri</v>
      </c>
      <c r="C450" s="219" t="str">
        <f t="shared" si="87"/>
        <v>Taylor</v>
      </c>
      <c r="D450" s="134" t="str">
        <f t="shared" si="88"/>
        <v>T. Guerrieri</v>
      </c>
      <c r="E450" s="206" t="str">
        <f t="shared" si="89"/>
        <v>Taylor Guerrieri</v>
      </c>
      <c r="F450" s="135" t="s">
        <v>1002</v>
      </c>
      <c r="G450" s="135"/>
      <c r="H450" s="135"/>
      <c r="I450" s="135"/>
      <c r="J450" s="193">
        <v>33939</v>
      </c>
      <c r="K450" s="147" t="s">
        <v>747</v>
      </c>
      <c r="L450" s="135" t="s">
        <v>519</v>
      </c>
      <c r="M450" s="134" t="str">
        <f t="shared" si="84"/>
        <v>min</v>
      </c>
      <c r="N450" s="251" t="str">
        <f>Mays!$S$2</f>
        <v>Thunder Bay</v>
      </c>
      <c r="O450" s="169" t="s">
        <v>830</v>
      </c>
      <c r="P450" s="206" t="str">
        <f t="shared" si="85"/>
        <v>Guerrieri, Taylor (min)</v>
      </c>
      <c r="Q450" s="166" t="str">
        <f t="shared" si="93"/>
        <v/>
      </c>
      <c r="R450" s="166" t="str">
        <f t="shared" si="94"/>
        <v/>
      </c>
      <c r="S450" s="261" t="str">
        <f t="shared" si="95"/>
        <v/>
      </c>
      <c r="T450" s="261" t="str">
        <f t="shared" si="96"/>
        <v/>
      </c>
      <c r="U450" s="147" t="s">
        <v>658</v>
      </c>
      <c r="V450" s="167"/>
      <c r="W450" s="134"/>
      <c r="X450" s="212"/>
      <c r="Y450" s="134"/>
      <c r="Z450" s="212"/>
      <c r="AA450" s="134"/>
      <c r="AB450" s="271"/>
      <c r="AC450" s="134"/>
      <c r="AD450" s="134"/>
      <c r="AE450" s="134"/>
    </row>
    <row r="451" spans="1:34" ht="14.25" customHeight="1" x14ac:dyDescent="0.2">
      <c r="A451" s="134" t="s">
        <v>3517</v>
      </c>
      <c r="B451" s="214" t="str">
        <f t="shared" si="86"/>
        <v>Gurriel</v>
      </c>
      <c r="C451" s="219" t="str">
        <f t="shared" si="87"/>
        <v>Lourdes</v>
      </c>
      <c r="D451" s="134" t="str">
        <f t="shared" si="88"/>
        <v>L. Gurriel</v>
      </c>
      <c r="E451" s="206" t="str">
        <f t="shared" si="89"/>
        <v>Lourdes Gurriel</v>
      </c>
      <c r="F451" s="206" t="s">
        <v>1002</v>
      </c>
      <c r="G451" s="134">
        <f>G450+1</f>
        <v>1</v>
      </c>
      <c r="H451" s="134">
        <v>3</v>
      </c>
      <c r="I451" s="134">
        <v>12</v>
      </c>
      <c r="J451" s="535">
        <v>34261</v>
      </c>
      <c r="K451" s="134" t="s">
        <v>1000</v>
      </c>
      <c r="L451" s="135" t="s">
        <v>519</v>
      </c>
      <c r="M451" s="134" t="str">
        <f t="shared" ref="M451:M514" si="97">$U451</f>
        <v>min</v>
      </c>
      <c r="N451" s="134" t="s">
        <v>655</v>
      </c>
      <c r="O451" s="135" t="s">
        <v>3485</v>
      </c>
      <c r="P451" s="206" t="str">
        <f t="shared" ref="P451:P514" si="98">CONCATENATE(A451," (",M451,")")</f>
        <v>Gurriel, Lourdes (min)</v>
      </c>
      <c r="Q451" s="166" t="str">
        <f t="shared" si="93"/>
        <v/>
      </c>
      <c r="R451" s="166" t="str">
        <f t="shared" si="94"/>
        <v/>
      </c>
      <c r="S451" s="261" t="str">
        <f t="shared" si="95"/>
        <v/>
      </c>
      <c r="T451" s="261" t="str">
        <f t="shared" si="96"/>
        <v/>
      </c>
      <c r="U451" s="134" t="s">
        <v>658</v>
      </c>
      <c r="V451" s="134"/>
      <c r="W451" s="134"/>
      <c r="X451" s="134"/>
      <c r="Y451" s="134"/>
      <c r="Z451" s="134"/>
      <c r="AA451" s="134"/>
      <c r="AB451" s="134"/>
      <c r="AC451" s="134"/>
      <c r="AD451" s="134"/>
      <c r="AE451" s="134"/>
    </row>
    <row r="452" spans="1:34" ht="14.25" customHeight="1" x14ac:dyDescent="0.2">
      <c r="A452" s="134" t="s">
        <v>3655</v>
      </c>
      <c r="B452" s="214" t="str">
        <f t="shared" si="86"/>
        <v>Gurriel</v>
      </c>
      <c r="C452" s="219" t="str">
        <f t="shared" si="87"/>
        <v>Yulieski</v>
      </c>
      <c r="D452" s="134" t="str">
        <f t="shared" si="88"/>
        <v>Y. Gurriel</v>
      </c>
      <c r="E452" s="206" t="str">
        <f t="shared" si="89"/>
        <v>Yulieski Gurriel</v>
      </c>
      <c r="F452" s="206" t="s">
        <v>1002</v>
      </c>
      <c r="G452" s="134">
        <f>G451+1</f>
        <v>2</v>
      </c>
      <c r="H452" s="134">
        <v>2</v>
      </c>
      <c r="I452" s="134">
        <v>4</v>
      </c>
      <c r="J452" s="535">
        <v>30872</v>
      </c>
      <c r="K452" s="134" t="s">
        <v>1001</v>
      </c>
      <c r="L452" s="135" t="s">
        <v>7</v>
      </c>
      <c r="M452" s="134" t="str">
        <f t="shared" si="97"/>
        <v>Y1</v>
      </c>
      <c r="N452" s="134" t="s">
        <v>1124</v>
      </c>
      <c r="O452" s="135" t="s">
        <v>3485</v>
      </c>
      <c r="P452" s="206" t="str">
        <f t="shared" si="98"/>
        <v>Gurriel, Yulieski (Y1)</v>
      </c>
      <c r="Q452" s="166">
        <f t="shared" si="93"/>
        <v>200000</v>
      </c>
      <c r="R452" s="166">
        <f t="shared" si="94"/>
        <v>300000</v>
      </c>
      <c r="S452" s="261">
        <f t="shared" si="95"/>
        <v>400000</v>
      </c>
      <c r="T452" s="261" t="str">
        <f t="shared" si="96"/>
        <v/>
      </c>
      <c r="U452" s="134" t="s">
        <v>520</v>
      </c>
      <c r="V452" s="167">
        <v>200000</v>
      </c>
      <c r="W452" s="134" t="s">
        <v>521</v>
      </c>
      <c r="X452" s="212">
        <v>300000</v>
      </c>
      <c r="Y452" s="134" t="s">
        <v>375</v>
      </c>
      <c r="Z452" s="212">
        <v>400000</v>
      </c>
      <c r="AA452" s="134" t="s">
        <v>645</v>
      </c>
      <c r="AB452" s="134"/>
      <c r="AC452" s="134"/>
      <c r="AD452" s="134"/>
      <c r="AE452" s="134"/>
    </row>
    <row r="453" spans="1:34" ht="14.25" customHeight="1" x14ac:dyDescent="0.2">
      <c r="A453" s="134" t="s">
        <v>409</v>
      </c>
      <c r="B453" s="214" t="str">
        <f t="shared" si="86"/>
        <v>Gutierrez</v>
      </c>
      <c r="C453" s="219" t="str">
        <f t="shared" si="87"/>
        <v>Franklin</v>
      </c>
      <c r="D453" s="134" t="str">
        <f t="shared" si="88"/>
        <v>F. Gutierrez</v>
      </c>
      <c r="E453" s="206" t="str">
        <f t="shared" si="89"/>
        <v>Franklin Gutierrez</v>
      </c>
      <c r="F453" s="135" t="s">
        <v>1002</v>
      </c>
      <c r="G453" s="134"/>
      <c r="H453" s="147"/>
      <c r="I453" s="135"/>
      <c r="J453" s="193">
        <v>30368</v>
      </c>
      <c r="K453" s="134" t="s">
        <v>1007</v>
      </c>
      <c r="L453" s="135" t="s">
        <v>7</v>
      </c>
      <c r="M453" s="134" t="str">
        <f t="shared" si="97"/>
        <v>2,F2-$2.2M</v>
      </c>
      <c r="N453" s="147" t="str">
        <f>Ruth!$S$2</f>
        <v>New York</v>
      </c>
      <c r="O453" s="320" t="s">
        <v>2150</v>
      </c>
      <c r="P453" s="206" t="str">
        <f t="shared" si="98"/>
        <v>Gutierrez, Franklin (2,F2-$2.2M)</v>
      </c>
      <c r="Q453" s="166">
        <f t="shared" si="93"/>
        <v>1100000</v>
      </c>
      <c r="R453" s="166" t="str">
        <f t="shared" si="94"/>
        <v/>
      </c>
      <c r="S453" s="166" t="str">
        <f t="shared" si="95"/>
        <v/>
      </c>
      <c r="T453" s="261" t="str">
        <f t="shared" si="96"/>
        <v/>
      </c>
      <c r="U453" s="166" t="s">
        <v>2151</v>
      </c>
      <c r="V453" s="344">
        <v>1100000</v>
      </c>
      <c r="W453" s="134" t="s">
        <v>334</v>
      </c>
      <c r="X453" s="365"/>
      <c r="Y453" s="167"/>
      <c r="Z453" s="271"/>
      <c r="AA453" s="134"/>
      <c r="AB453" s="271"/>
      <c r="AC453" s="134"/>
      <c r="AD453" s="134"/>
      <c r="AE453" s="134"/>
    </row>
    <row r="454" spans="1:34" ht="14.25" customHeight="1" x14ac:dyDescent="0.2">
      <c r="A454" s="134" t="s">
        <v>3561</v>
      </c>
      <c r="B454" s="214" t="str">
        <f t="shared" si="86"/>
        <v>Gutierrez</v>
      </c>
      <c r="C454" s="219" t="str">
        <f t="shared" si="87"/>
        <v>Vladimir</v>
      </c>
      <c r="D454" s="134" t="str">
        <f t="shared" si="88"/>
        <v>V. Gutierrez</v>
      </c>
      <c r="E454" s="206" t="str">
        <f t="shared" si="89"/>
        <v>Vladimir Gutierrez</v>
      </c>
      <c r="F454" s="206" t="s">
        <v>1002</v>
      </c>
      <c r="G454" s="134">
        <f>G453+1</f>
        <v>1</v>
      </c>
      <c r="H454" s="134">
        <v>7</v>
      </c>
      <c r="I454" s="134">
        <v>7</v>
      </c>
      <c r="J454" s="535">
        <v>34960</v>
      </c>
      <c r="K454" s="134" t="s">
        <v>999</v>
      </c>
      <c r="L454" s="135" t="s">
        <v>519</v>
      </c>
      <c r="M454" s="134" t="str">
        <f t="shared" si="97"/>
        <v>min</v>
      </c>
      <c r="N454" s="134" t="s">
        <v>403</v>
      </c>
      <c r="O454" s="135" t="s">
        <v>3485</v>
      </c>
      <c r="P454" s="206" t="str">
        <f t="shared" si="98"/>
        <v>Gutierrez, Vladimir (min)</v>
      </c>
      <c r="Q454" s="166" t="str">
        <f t="shared" si="93"/>
        <v/>
      </c>
      <c r="R454" s="166" t="str">
        <f t="shared" si="94"/>
        <v/>
      </c>
      <c r="S454" s="261" t="str">
        <f t="shared" si="95"/>
        <v/>
      </c>
      <c r="T454" s="261" t="str">
        <f t="shared" si="96"/>
        <v/>
      </c>
      <c r="U454" s="134" t="s">
        <v>658</v>
      </c>
      <c r="V454" s="134"/>
      <c r="W454" s="134"/>
      <c r="X454" s="134"/>
      <c r="Y454" s="134"/>
      <c r="Z454" s="134"/>
      <c r="AA454" s="134"/>
      <c r="AB454" s="134"/>
      <c r="AC454" s="134"/>
      <c r="AD454" s="134"/>
      <c r="AE454" s="134"/>
    </row>
    <row r="455" spans="1:34" ht="14.25" customHeight="1" x14ac:dyDescent="0.2">
      <c r="A455" s="134" t="s">
        <v>795</v>
      </c>
      <c r="B455" s="214" t="str">
        <f t="shared" si="86"/>
        <v>Guyer</v>
      </c>
      <c r="C455" s="219" t="str">
        <f t="shared" si="87"/>
        <v>Brandon</v>
      </c>
      <c r="D455" s="134" t="str">
        <f t="shared" si="88"/>
        <v>B. Guyer</v>
      </c>
      <c r="E455" s="206" t="str">
        <f t="shared" si="89"/>
        <v>Brandon Guyer</v>
      </c>
      <c r="F455" s="135" t="s">
        <v>1002</v>
      </c>
      <c r="G455" s="135"/>
      <c r="H455" s="135"/>
      <c r="I455" s="135"/>
      <c r="J455" s="193">
        <v>31440</v>
      </c>
      <c r="K455" s="147" t="s">
        <v>1008</v>
      </c>
      <c r="L455" s="135" t="s">
        <v>7</v>
      </c>
      <c r="M455" s="134" t="str">
        <f t="shared" si="97"/>
        <v>Y3</v>
      </c>
      <c r="N455" s="147" t="s">
        <v>1124</v>
      </c>
      <c r="O455" s="169" t="s">
        <v>2200</v>
      </c>
      <c r="P455" s="206" t="str">
        <f t="shared" si="98"/>
        <v>Guyer, Brandon (Y3)</v>
      </c>
      <c r="Q455" s="166">
        <f t="shared" si="93"/>
        <v>400000</v>
      </c>
      <c r="R455" s="166" t="str">
        <f t="shared" si="94"/>
        <v/>
      </c>
      <c r="S455" s="261" t="str">
        <f t="shared" si="95"/>
        <v/>
      </c>
      <c r="T455" s="261" t="str">
        <f t="shared" si="96"/>
        <v/>
      </c>
      <c r="U455" s="259" t="s">
        <v>375</v>
      </c>
      <c r="V455" s="207">
        <v>400000</v>
      </c>
      <c r="W455" s="134" t="s">
        <v>645</v>
      </c>
      <c r="X455" s="212"/>
      <c r="Y455" s="134" t="s">
        <v>973</v>
      </c>
      <c r="Z455" s="212"/>
      <c r="AA455" s="134" t="s">
        <v>974</v>
      </c>
      <c r="AB455" s="271"/>
      <c r="AC455" s="134"/>
      <c r="AD455" s="134"/>
      <c r="AE455" s="134"/>
    </row>
    <row r="456" spans="1:34" ht="14.25" customHeight="1" x14ac:dyDescent="0.2">
      <c r="A456" s="134" t="s">
        <v>748</v>
      </c>
      <c r="B456" s="214" t="str">
        <f t="shared" si="86"/>
        <v>Gyorko</v>
      </c>
      <c r="C456" s="219" t="str">
        <f t="shared" si="87"/>
        <v>Jedd</v>
      </c>
      <c r="D456" s="134" t="str">
        <f t="shared" si="88"/>
        <v>J. Gyorko</v>
      </c>
      <c r="E456" s="206" t="str">
        <f t="shared" si="89"/>
        <v>Jedd Gyorko</v>
      </c>
      <c r="F456" s="135" t="s">
        <v>1002</v>
      </c>
      <c r="G456" s="135"/>
      <c r="H456" s="135"/>
      <c r="I456" s="135"/>
      <c r="J456" s="193">
        <v>32409</v>
      </c>
      <c r="K456" s="147" t="s">
        <v>1000</v>
      </c>
      <c r="L456" s="135" t="s">
        <v>7</v>
      </c>
      <c r="M456" s="134" t="str">
        <f t="shared" si="97"/>
        <v>ARB-Y4</v>
      </c>
      <c r="N456" s="147" t="str">
        <f>Cobb!$G$2</f>
        <v>Alaska</v>
      </c>
      <c r="O456" s="169" t="s">
        <v>830</v>
      </c>
      <c r="P456" s="206" t="str">
        <f t="shared" si="98"/>
        <v>Gyorko, Jedd (ARB-Y4)</v>
      </c>
      <c r="Q456" s="166">
        <f t="shared" si="93"/>
        <v>840000</v>
      </c>
      <c r="R456" s="166" t="str">
        <f t="shared" si="94"/>
        <v/>
      </c>
      <c r="S456" s="261" t="str">
        <f t="shared" si="95"/>
        <v/>
      </c>
      <c r="T456" s="261" t="str">
        <f t="shared" si="96"/>
        <v/>
      </c>
      <c r="U456" s="147" t="s">
        <v>645</v>
      </c>
      <c r="V456" s="167">
        <v>840000</v>
      </c>
      <c r="W456" s="134" t="s">
        <v>973</v>
      </c>
      <c r="X456" s="212"/>
      <c r="Y456" s="134" t="s">
        <v>974</v>
      </c>
      <c r="Z456" s="212"/>
      <c r="AA456" s="134" t="s">
        <v>975</v>
      </c>
      <c r="AB456" s="271"/>
      <c r="AC456" s="134" t="s">
        <v>334</v>
      </c>
      <c r="AD456" s="134"/>
      <c r="AE456" s="134"/>
    </row>
    <row r="457" spans="1:34" ht="14.25" customHeight="1" x14ac:dyDescent="0.2">
      <c r="A457" s="584" t="s">
        <v>1570</v>
      </c>
      <c r="B457" s="214" t="str">
        <f t="shared" si="86"/>
        <v>Hader</v>
      </c>
      <c r="C457" s="219" t="str">
        <f t="shared" si="87"/>
        <v>Josh</v>
      </c>
      <c r="D457" s="134" t="str">
        <f t="shared" si="88"/>
        <v>J. Hader</v>
      </c>
      <c r="E457" s="206" t="str">
        <f t="shared" si="89"/>
        <v>Josh Hader</v>
      </c>
      <c r="F457" s="135" t="s">
        <v>412</v>
      </c>
      <c r="G457" s="135"/>
      <c r="H457" s="135"/>
      <c r="I457" s="135"/>
      <c r="J457" s="336">
        <v>34431</v>
      </c>
      <c r="K457" s="134" t="s">
        <v>747</v>
      </c>
      <c r="L457" s="135" t="s">
        <v>519</v>
      </c>
      <c r="M457" s="134" t="str">
        <f t="shared" si="97"/>
        <v>min</v>
      </c>
      <c r="N457" s="251" t="str">
        <f>Aaron!$G$2</f>
        <v>Exeter</v>
      </c>
      <c r="O457" s="135" t="s">
        <v>1461</v>
      </c>
      <c r="P457" s="206" t="str">
        <f t="shared" si="98"/>
        <v>Hader, Josh (min)</v>
      </c>
      <c r="Q457" s="166" t="str">
        <f t="shared" si="93"/>
        <v/>
      </c>
      <c r="R457" s="166" t="str">
        <f t="shared" si="94"/>
        <v/>
      </c>
      <c r="S457" s="261" t="str">
        <f t="shared" si="95"/>
        <v/>
      </c>
      <c r="T457" s="261" t="str">
        <f t="shared" si="96"/>
        <v/>
      </c>
      <c r="U457" s="148" t="s">
        <v>658</v>
      </c>
      <c r="V457" s="230"/>
      <c r="W457" s="584"/>
      <c r="X457" s="364"/>
      <c r="Y457" s="584"/>
      <c r="Z457" s="243"/>
      <c r="AA457" s="134"/>
      <c r="AB457" s="271"/>
      <c r="AC457" s="134"/>
      <c r="AD457" s="134"/>
      <c r="AE457" s="134"/>
    </row>
    <row r="458" spans="1:34" ht="14.25" customHeight="1" x14ac:dyDescent="0.2">
      <c r="A458" s="584" t="s">
        <v>1452</v>
      </c>
      <c r="B458" s="214" t="str">
        <f t="shared" si="86"/>
        <v>Hahn</v>
      </c>
      <c r="C458" s="219" t="str">
        <f t="shared" si="87"/>
        <v>Jesse</v>
      </c>
      <c r="D458" s="134" t="str">
        <f t="shared" si="88"/>
        <v>J. Hahn</v>
      </c>
      <c r="E458" s="206" t="str">
        <f t="shared" si="89"/>
        <v>Jesse Hahn</v>
      </c>
      <c r="F458" s="135" t="s">
        <v>1002</v>
      </c>
      <c r="G458" s="135"/>
      <c r="H458" s="135"/>
      <c r="I458" s="135"/>
      <c r="J458" s="336">
        <v>32719</v>
      </c>
      <c r="K458" s="134" t="s">
        <v>747</v>
      </c>
      <c r="L458" s="135" t="s">
        <v>135</v>
      </c>
      <c r="M458" s="134" t="str">
        <f t="shared" si="97"/>
        <v>Y3</v>
      </c>
      <c r="N458" s="147" t="s">
        <v>657</v>
      </c>
      <c r="O458" s="135" t="s">
        <v>3427</v>
      </c>
      <c r="P458" s="206" t="str">
        <f t="shared" si="98"/>
        <v>Hahn, Jesse (Y3)</v>
      </c>
      <c r="Q458" s="166">
        <f t="shared" si="93"/>
        <v>400000</v>
      </c>
      <c r="R458" s="166" t="str">
        <f t="shared" si="94"/>
        <v/>
      </c>
      <c r="S458" s="261" t="str">
        <f t="shared" si="95"/>
        <v/>
      </c>
      <c r="T458" s="261" t="str">
        <f t="shared" si="96"/>
        <v/>
      </c>
      <c r="U458" s="259" t="s">
        <v>375</v>
      </c>
      <c r="V458" s="207">
        <v>400000</v>
      </c>
      <c r="W458" s="134" t="s">
        <v>645</v>
      </c>
      <c r="X458" s="364"/>
      <c r="Y458" s="134" t="s">
        <v>973</v>
      </c>
      <c r="Z458" s="243"/>
      <c r="AA458" s="134" t="s">
        <v>974</v>
      </c>
      <c r="AB458" s="271"/>
      <c r="AC458" s="134"/>
      <c r="AD458" s="134"/>
      <c r="AE458" s="134"/>
    </row>
    <row r="459" spans="1:34" ht="14.25" customHeight="1" x14ac:dyDescent="0.2">
      <c r="A459" s="134" t="s">
        <v>466</v>
      </c>
      <c r="B459" s="214" t="str">
        <f t="shared" si="86"/>
        <v>Hamels</v>
      </c>
      <c r="C459" s="219" t="str">
        <f t="shared" si="87"/>
        <v>Cole</v>
      </c>
      <c r="D459" s="134" t="str">
        <f t="shared" si="88"/>
        <v>C. Hamels</v>
      </c>
      <c r="E459" s="206" t="str">
        <f t="shared" si="89"/>
        <v>Cole Hamels</v>
      </c>
      <c r="F459" s="135" t="s">
        <v>412</v>
      </c>
      <c r="G459" s="135"/>
      <c r="H459" s="135"/>
      <c r="I459" s="135"/>
      <c r="J459" s="193">
        <v>30677</v>
      </c>
      <c r="K459" s="147" t="s">
        <v>747</v>
      </c>
      <c r="L459" s="135" t="s">
        <v>135</v>
      </c>
      <c r="M459" s="134" t="str">
        <f t="shared" si="97"/>
        <v>3,F5-29.4M</v>
      </c>
      <c r="N459" s="147" t="s">
        <v>64</v>
      </c>
      <c r="O459" s="257" t="s">
        <v>2939</v>
      </c>
      <c r="P459" s="206" t="str">
        <f t="shared" si="98"/>
        <v>Hamels, Cole (3,F5-29.4M)</v>
      </c>
      <c r="Q459" s="166">
        <f t="shared" si="93"/>
        <v>5880000</v>
      </c>
      <c r="R459" s="166">
        <f t="shared" si="94"/>
        <v>5880000</v>
      </c>
      <c r="S459" s="261">
        <f t="shared" si="95"/>
        <v>5880000</v>
      </c>
      <c r="T459" s="261" t="str">
        <f t="shared" si="96"/>
        <v/>
      </c>
      <c r="U459" s="147" t="s">
        <v>1302</v>
      </c>
      <c r="V459" s="211">
        <v>5880000</v>
      </c>
      <c r="W459" s="147" t="s">
        <v>1356</v>
      </c>
      <c r="X459" s="211">
        <v>5880000</v>
      </c>
      <c r="Y459" s="147" t="s">
        <v>1378</v>
      </c>
      <c r="Z459" s="211">
        <v>5880000</v>
      </c>
      <c r="AA459" s="147" t="s">
        <v>334</v>
      </c>
      <c r="AB459" s="271"/>
      <c r="AC459" s="134"/>
      <c r="AD459" s="134"/>
      <c r="AE459" s="134"/>
    </row>
    <row r="460" spans="1:34" ht="14.25" customHeight="1" x14ac:dyDescent="0.2">
      <c r="A460" s="134" t="s">
        <v>293</v>
      </c>
      <c r="B460" s="214" t="str">
        <f t="shared" si="86"/>
        <v>Hamilton</v>
      </c>
      <c r="C460" s="219" t="str">
        <f t="shared" si="87"/>
        <v>Billy</v>
      </c>
      <c r="D460" s="134" t="str">
        <f t="shared" si="88"/>
        <v>B. Hamilton</v>
      </c>
      <c r="E460" s="206" t="str">
        <f t="shared" si="89"/>
        <v>Billy Hamilton</v>
      </c>
      <c r="F460" s="135" t="s">
        <v>1009</v>
      </c>
      <c r="G460" s="135"/>
      <c r="H460" s="135"/>
      <c r="I460" s="135"/>
      <c r="J460" s="193">
        <v>33125</v>
      </c>
      <c r="K460" s="147" t="s">
        <v>1004</v>
      </c>
      <c r="L460" s="135" t="s">
        <v>7</v>
      </c>
      <c r="M460" s="134" t="str">
        <f t="shared" si="97"/>
        <v>Y3</v>
      </c>
      <c r="N460" s="147" t="str">
        <f>Mays!$M$2</f>
        <v>Mudville</v>
      </c>
      <c r="O460" s="169" t="s">
        <v>315</v>
      </c>
      <c r="P460" s="206" t="str">
        <f t="shared" si="98"/>
        <v>Hamilton, Billy (Y3)</v>
      </c>
      <c r="Q460" s="166">
        <f t="shared" si="93"/>
        <v>400000</v>
      </c>
      <c r="R460" s="166" t="str">
        <f t="shared" si="94"/>
        <v/>
      </c>
      <c r="S460" s="261" t="str">
        <f t="shared" si="95"/>
        <v/>
      </c>
      <c r="T460" s="261" t="str">
        <f t="shared" si="96"/>
        <v/>
      </c>
      <c r="U460" s="259" t="s">
        <v>375</v>
      </c>
      <c r="V460" s="207">
        <v>400000</v>
      </c>
      <c r="W460" s="134" t="s">
        <v>645</v>
      </c>
      <c r="X460" s="212"/>
      <c r="Y460" s="134" t="s">
        <v>973</v>
      </c>
      <c r="Z460" s="212"/>
      <c r="AA460" s="134" t="s">
        <v>974</v>
      </c>
      <c r="AB460" s="271"/>
      <c r="AC460" s="134"/>
      <c r="AD460" s="134"/>
      <c r="AE460" s="134"/>
    </row>
    <row r="461" spans="1:34" ht="14.25" customHeight="1" x14ac:dyDescent="0.2">
      <c r="A461" s="148" t="s">
        <v>60</v>
      </c>
      <c r="B461" s="214" t="str">
        <f t="shared" ref="B461:B524" si="99">LEFT(A461,FIND(", ",A461,1)-1)</f>
        <v>Hamilton</v>
      </c>
      <c r="C461" s="219" t="str">
        <f t="shared" ref="C461:C524" si="100">RIGHT(A461,LEN(A461)-FIND(", ",A461,1)-1)</f>
        <v>Josh</v>
      </c>
      <c r="D461" s="134" t="str">
        <f t="shared" ref="D461:D524" si="101">CONCATENATE(MID(C461,1,1),". ",B461)</f>
        <v>J. Hamilton</v>
      </c>
      <c r="E461" s="206" t="str">
        <f t="shared" ref="E461:E524" si="102">CONCATENATE(C461," ",B461)</f>
        <v>Josh Hamilton</v>
      </c>
      <c r="F461" s="135" t="s">
        <v>412</v>
      </c>
      <c r="G461" s="135"/>
      <c r="H461" s="135"/>
      <c r="I461" s="135"/>
      <c r="J461" s="193">
        <v>29727</v>
      </c>
      <c r="K461" s="147" t="s">
        <v>1007</v>
      </c>
      <c r="L461" s="135" t="s">
        <v>7</v>
      </c>
      <c r="M461" s="134" t="str">
        <f t="shared" si="97"/>
        <v>2,F3-$1.095M</v>
      </c>
      <c r="N461" s="251" t="str">
        <f>Mays!$S$2</f>
        <v>Thunder Bay</v>
      </c>
      <c r="O461" s="320" t="s">
        <v>1686</v>
      </c>
      <c r="P461" s="206" t="str">
        <f t="shared" si="98"/>
        <v>Hamilton, Josh (2,F3-$1.095M)</v>
      </c>
      <c r="Q461" s="166">
        <f t="shared" si="93"/>
        <v>365000</v>
      </c>
      <c r="R461" s="166">
        <f t="shared" ref="R461:R471" si="103">IF(ISBLANK($X461),"",$X461)</f>
        <v>365000</v>
      </c>
      <c r="S461" s="261" t="str">
        <f t="shared" ref="S461:S471" si="104">IF(ISBLANK($Z461),"",$Z461)</f>
        <v/>
      </c>
      <c r="T461" s="261" t="str">
        <f t="shared" ref="T461:T471" si="105">IF(ISBLANK($AB461),"",$AB461)</f>
        <v/>
      </c>
      <c r="U461" s="148" t="s">
        <v>1791</v>
      </c>
      <c r="V461" s="361">
        <v>365000</v>
      </c>
      <c r="W461" s="148" t="s">
        <v>1715</v>
      </c>
      <c r="X461" s="364">
        <v>365000</v>
      </c>
      <c r="Y461" s="134" t="s">
        <v>334</v>
      </c>
      <c r="Z461" s="271"/>
      <c r="AA461" s="134"/>
      <c r="AB461" s="271"/>
      <c r="AC461" s="134"/>
      <c r="AD461" s="134"/>
      <c r="AE461" s="134"/>
    </row>
    <row r="462" spans="1:34" ht="14.25" customHeight="1" x14ac:dyDescent="0.2">
      <c r="A462" s="251" t="s">
        <v>1036</v>
      </c>
      <c r="B462" s="214" t="str">
        <f t="shared" si="99"/>
        <v>Hammel</v>
      </c>
      <c r="C462" s="219" t="str">
        <f t="shared" si="100"/>
        <v>Jason</v>
      </c>
      <c r="D462" s="134" t="str">
        <f t="shared" si="101"/>
        <v>J. Hammel</v>
      </c>
      <c r="E462" s="206" t="str">
        <f t="shared" si="102"/>
        <v>Jason Hammel</v>
      </c>
      <c r="F462" s="392" t="s">
        <v>1002</v>
      </c>
      <c r="G462" s="199"/>
      <c r="H462" s="199"/>
      <c r="I462" s="199"/>
      <c r="J462" s="399">
        <v>30196</v>
      </c>
      <c r="K462" s="407" t="s">
        <v>747</v>
      </c>
      <c r="L462" s="135" t="s">
        <v>135</v>
      </c>
      <c r="M462" s="134" t="str">
        <f t="shared" si="97"/>
        <v>1,F2-$6.51M</v>
      </c>
      <c r="N462" s="388" t="s">
        <v>1670</v>
      </c>
      <c r="O462" s="421" t="s">
        <v>2994</v>
      </c>
      <c r="P462" s="206" t="str">
        <f t="shared" si="98"/>
        <v>Hammel, Jason (1,F2-$6.51M)</v>
      </c>
      <c r="Q462" s="166">
        <f t="shared" si="93"/>
        <v>3255000</v>
      </c>
      <c r="R462" s="166">
        <f t="shared" si="103"/>
        <v>3255000</v>
      </c>
      <c r="S462" s="261" t="str">
        <f t="shared" si="104"/>
        <v/>
      </c>
      <c r="T462" s="261" t="str">
        <f t="shared" si="105"/>
        <v/>
      </c>
      <c r="U462" s="389" t="s">
        <v>3084</v>
      </c>
      <c r="V462" s="387">
        <v>3255000</v>
      </c>
      <c r="W462" s="389" t="s">
        <v>3222</v>
      </c>
      <c r="X462" s="387">
        <v>3255000</v>
      </c>
      <c r="Y462" s="389" t="s">
        <v>334</v>
      </c>
      <c r="Z462" s="212"/>
      <c r="AA462" s="134"/>
      <c r="AB462" s="271"/>
      <c r="AC462" s="134"/>
      <c r="AD462" s="134"/>
      <c r="AE462" s="134"/>
    </row>
    <row r="463" spans="1:34" ht="14.25" customHeight="1" x14ac:dyDescent="0.2">
      <c r="A463" s="148" t="s">
        <v>1254</v>
      </c>
      <c r="B463" s="214" t="str">
        <f t="shared" si="99"/>
        <v>Hand</v>
      </c>
      <c r="C463" s="219" t="str">
        <f t="shared" si="100"/>
        <v>Brad</v>
      </c>
      <c r="D463" s="134" t="str">
        <f t="shared" si="101"/>
        <v>B. Hand</v>
      </c>
      <c r="E463" s="206" t="str">
        <f t="shared" si="102"/>
        <v>Brad Hand</v>
      </c>
      <c r="F463" s="246" t="s">
        <v>412</v>
      </c>
      <c r="G463" s="246"/>
      <c r="H463" s="246"/>
      <c r="I463" s="246"/>
      <c r="J463" s="193">
        <v>32952</v>
      </c>
      <c r="K463" s="195" t="s">
        <v>747</v>
      </c>
      <c r="L463" s="135" t="s">
        <v>135</v>
      </c>
      <c r="M463" s="134" t="str">
        <f t="shared" si="97"/>
        <v>2,F3-$2.712M</v>
      </c>
      <c r="N463" s="147" t="str">
        <f>Aaron!$AE$2</f>
        <v>Pismo Beach</v>
      </c>
      <c r="O463" s="320" t="s">
        <v>1686</v>
      </c>
      <c r="P463" s="206" t="str">
        <f t="shared" si="98"/>
        <v>Hand, Brad (2,F3-$2.712M)</v>
      </c>
      <c r="Q463" s="166">
        <f t="shared" si="93"/>
        <v>904000</v>
      </c>
      <c r="R463" s="166">
        <f t="shared" si="103"/>
        <v>904000</v>
      </c>
      <c r="S463" s="261" t="str">
        <f t="shared" si="104"/>
        <v/>
      </c>
      <c r="T463" s="261" t="str">
        <f t="shared" si="105"/>
        <v/>
      </c>
      <c r="U463" s="148" t="s">
        <v>1811</v>
      </c>
      <c r="V463" s="361">
        <v>904000</v>
      </c>
      <c r="W463" s="148" t="s">
        <v>1761</v>
      </c>
      <c r="X463" s="364">
        <v>904000</v>
      </c>
      <c r="Y463" s="134" t="s">
        <v>334</v>
      </c>
      <c r="Z463" s="271"/>
      <c r="AA463" s="134"/>
      <c r="AB463" s="271"/>
      <c r="AC463" s="134"/>
      <c r="AD463" s="134"/>
      <c r="AE463" s="134"/>
    </row>
    <row r="464" spans="1:34" ht="14.25" customHeight="1" x14ac:dyDescent="0.2">
      <c r="A464" s="216" t="s">
        <v>1183</v>
      </c>
      <c r="B464" s="214" t="str">
        <f t="shared" si="99"/>
        <v>Haniger</v>
      </c>
      <c r="C464" s="219" t="str">
        <f t="shared" si="100"/>
        <v>Mitch</v>
      </c>
      <c r="D464" s="134" t="str">
        <f t="shared" si="101"/>
        <v>M. Haniger</v>
      </c>
      <c r="E464" s="206" t="str">
        <f t="shared" si="102"/>
        <v>Mitch Haniger</v>
      </c>
      <c r="F464" s="213" t="s">
        <v>1002</v>
      </c>
      <c r="G464" s="213"/>
      <c r="H464" s="213"/>
      <c r="I464" s="213"/>
      <c r="J464" s="248">
        <v>33230</v>
      </c>
      <c r="K464" s="206" t="s">
        <v>1004</v>
      </c>
      <c r="L464" s="135" t="s">
        <v>7</v>
      </c>
      <c r="M464" s="134" t="str">
        <f t="shared" si="97"/>
        <v>Y1</v>
      </c>
      <c r="N464" s="147" t="s">
        <v>1124</v>
      </c>
      <c r="O464" s="213" t="s">
        <v>3420</v>
      </c>
      <c r="P464" s="206" t="str">
        <f t="shared" si="98"/>
        <v>Haniger, Mitch (Y1)</v>
      </c>
      <c r="Q464" s="166">
        <f t="shared" si="93"/>
        <v>200000</v>
      </c>
      <c r="R464" s="166">
        <f t="shared" si="103"/>
        <v>300000</v>
      </c>
      <c r="S464" s="261">
        <f t="shared" si="104"/>
        <v>400000</v>
      </c>
      <c r="T464" s="261" t="str">
        <f t="shared" si="105"/>
        <v/>
      </c>
      <c r="U464" s="259" t="s">
        <v>520</v>
      </c>
      <c r="V464" s="207">
        <v>200000</v>
      </c>
      <c r="W464" s="206" t="s">
        <v>521</v>
      </c>
      <c r="X464" s="207">
        <v>300000</v>
      </c>
      <c r="Y464" s="134" t="s">
        <v>375</v>
      </c>
      <c r="Z464" s="212">
        <v>400000</v>
      </c>
      <c r="AA464" s="134"/>
      <c r="AB464" s="271"/>
      <c r="AC464" s="134"/>
      <c r="AD464" s="134"/>
      <c r="AE464" s="134"/>
      <c r="AH464" s="187"/>
    </row>
    <row r="465" spans="1:34" ht="14.25" customHeight="1" x14ac:dyDescent="0.2">
      <c r="A465" s="134" t="s">
        <v>3547</v>
      </c>
      <c r="B465" s="214" t="str">
        <f t="shared" si="99"/>
        <v>Hansen</v>
      </c>
      <c r="C465" s="219" t="str">
        <f t="shared" si="100"/>
        <v>Alec</v>
      </c>
      <c r="D465" s="134" t="str">
        <f t="shared" si="101"/>
        <v>A. Hansen</v>
      </c>
      <c r="E465" s="206" t="str">
        <f t="shared" si="102"/>
        <v>Alec Hansen</v>
      </c>
      <c r="F465" s="206" t="s">
        <v>1002</v>
      </c>
      <c r="G465" s="134">
        <v>145</v>
      </c>
      <c r="H465" s="134">
        <v>6</v>
      </c>
      <c r="I465" s="134">
        <v>1</v>
      </c>
      <c r="J465" s="535">
        <v>34617</v>
      </c>
      <c r="K465" s="134" t="s">
        <v>747</v>
      </c>
      <c r="L465" s="135" t="s">
        <v>519</v>
      </c>
      <c r="M465" s="134" t="str">
        <f t="shared" si="97"/>
        <v>min</v>
      </c>
      <c r="N465" s="134" t="s">
        <v>231</v>
      </c>
      <c r="O465" s="135" t="s">
        <v>3983</v>
      </c>
      <c r="P465" s="206" t="str">
        <f t="shared" si="98"/>
        <v>Hansen, Alec (min)</v>
      </c>
      <c r="Q465" s="166" t="str">
        <f t="shared" si="93"/>
        <v/>
      </c>
      <c r="R465" s="166" t="str">
        <f t="shared" si="103"/>
        <v/>
      </c>
      <c r="S465" s="261" t="str">
        <f t="shared" si="104"/>
        <v/>
      </c>
      <c r="T465" s="261" t="str">
        <f t="shared" si="105"/>
        <v/>
      </c>
      <c r="U465" s="134" t="s">
        <v>658</v>
      </c>
      <c r="V465" s="134"/>
      <c r="W465" s="134"/>
      <c r="X465" s="134"/>
      <c r="Y465" s="134"/>
      <c r="Z465" s="134"/>
      <c r="AA465" s="134"/>
      <c r="AB465" s="134"/>
      <c r="AC465" s="134"/>
      <c r="AD465" s="134"/>
      <c r="AE465" s="134"/>
    </row>
    <row r="466" spans="1:34" ht="14.25" customHeight="1" x14ac:dyDescent="0.2">
      <c r="A466" s="146" t="s">
        <v>918</v>
      </c>
      <c r="B466" s="214" t="str">
        <f t="shared" si="99"/>
        <v>Hanson</v>
      </c>
      <c r="C466" s="219" t="str">
        <f t="shared" si="100"/>
        <v>Alen</v>
      </c>
      <c r="D466" s="134" t="str">
        <f t="shared" si="101"/>
        <v>A. Hanson</v>
      </c>
      <c r="E466" s="206" t="str">
        <f t="shared" si="102"/>
        <v>Alen Hanson</v>
      </c>
      <c r="F466" s="135" t="s">
        <v>1009</v>
      </c>
      <c r="G466" s="135"/>
      <c r="H466" s="135"/>
      <c r="I466" s="135"/>
      <c r="J466" s="193">
        <v>33899</v>
      </c>
      <c r="K466" s="147" t="s">
        <v>2220</v>
      </c>
      <c r="L466" s="135" t="s">
        <v>7</v>
      </c>
      <c r="M466" s="134" t="str">
        <f t="shared" si="97"/>
        <v>MM</v>
      </c>
      <c r="N466" s="147" t="str">
        <f>Cobb!$S$2</f>
        <v>Waikiki</v>
      </c>
      <c r="O466" s="135" t="s">
        <v>874</v>
      </c>
      <c r="P466" s="206" t="str">
        <f t="shared" si="98"/>
        <v>Hanson, Alen (MM)</v>
      </c>
      <c r="Q466" s="166">
        <f t="shared" si="93"/>
        <v>100000</v>
      </c>
      <c r="R466" s="166" t="str">
        <f t="shared" si="103"/>
        <v/>
      </c>
      <c r="S466" s="261" t="str">
        <f t="shared" si="104"/>
        <v/>
      </c>
      <c r="T466" s="261" t="str">
        <f t="shared" si="105"/>
        <v/>
      </c>
      <c r="U466" s="147" t="s">
        <v>517</v>
      </c>
      <c r="V466" s="167">
        <v>100000</v>
      </c>
      <c r="W466" s="134"/>
      <c r="X466" s="212"/>
      <c r="Y466" s="134"/>
      <c r="Z466" s="212"/>
      <c r="AA466" s="134"/>
      <c r="AB466" s="271"/>
      <c r="AC466" s="134"/>
      <c r="AD466" s="134"/>
      <c r="AE466" s="134"/>
    </row>
    <row r="467" spans="1:34" ht="14.25" customHeight="1" x14ac:dyDescent="0.2">
      <c r="A467" s="134" t="s">
        <v>2003</v>
      </c>
      <c r="B467" s="214" t="str">
        <f t="shared" si="99"/>
        <v>Happ</v>
      </c>
      <c r="C467" s="219" t="str">
        <f t="shared" si="100"/>
        <v>Ian</v>
      </c>
      <c r="D467" s="134" t="str">
        <f t="shared" si="101"/>
        <v>I. Happ</v>
      </c>
      <c r="E467" s="206" t="str">
        <f t="shared" si="102"/>
        <v>Ian Happ</v>
      </c>
      <c r="F467" s="246"/>
      <c r="G467" s="584">
        <v>26</v>
      </c>
      <c r="H467" s="584">
        <v>2</v>
      </c>
      <c r="I467" s="584">
        <v>2</v>
      </c>
      <c r="J467" s="336">
        <v>34558</v>
      </c>
      <c r="K467" s="195"/>
      <c r="L467" s="135" t="s">
        <v>519</v>
      </c>
      <c r="M467" s="134" t="str">
        <f t="shared" si="97"/>
        <v>min</v>
      </c>
      <c r="N467" s="251" t="str">
        <f>Ruth!$AE$2</f>
        <v>Williamsburg</v>
      </c>
      <c r="O467" s="169" t="s">
        <v>1968</v>
      </c>
      <c r="P467" s="206" t="str">
        <f t="shared" si="98"/>
        <v>Happ, Ian (min)</v>
      </c>
      <c r="Q467" s="166" t="str">
        <f t="shared" si="93"/>
        <v/>
      </c>
      <c r="R467" s="166" t="str">
        <f t="shared" si="103"/>
        <v/>
      </c>
      <c r="S467" s="261" t="str">
        <f t="shared" si="104"/>
        <v/>
      </c>
      <c r="T467" s="261" t="str">
        <f t="shared" si="105"/>
        <v/>
      </c>
      <c r="U467" s="147" t="s">
        <v>658</v>
      </c>
      <c r="V467" s="167"/>
      <c r="W467" s="134"/>
      <c r="X467" s="212"/>
      <c r="Y467" s="134"/>
      <c r="Z467" s="212"/>
      <c r="AA467" s="134"/>
      <c r="AB467" s="271"/>
      <c r="AC467" s="134"/>
      <c r="AD467" s="134"/>
      <c r="AE467" s="134"/>
    </row>
    <row r="468" spans="1:34" ht="14.25" customHeight="1" x14ac:dyDescent="0.2">
      <c r="A468" s="148" t="s">
        <v>1843</v>
      </c>
      <c r="B468" s="214" t="str">
        <f t="shared" si="99"/>
        <v>Happ</v>
      </c>
      <c r="C468" s="219" t="str">
        <f t="shared" si="100"/>
        <v>JA</v>
      </c>
      <c r="D468" s="134" t="str">
        <f t="shared" si="101"/>
        <v>J. Happ</v>
      </c>
      <c r="E468" s="206" t="str">
        <f t="shared" si="102"/>
        <v>JA Happ</v>
      </c>
      <c r="F468" s="135" t="s">
        <v>412</v>
      </c>
      <c r="G468" s="135"/>
      <c r="H468" s="135"/>
      <c r="I468" s="135"/>
      <c r="J468" s="193">
        <v>30243</v>
      </c>
      <c r="K468" s="147" t="s">
        <v>747</v>
      </c>
      <c r="L468" s="135" t="s">
        <v>135</v>
      </c>
      <c r="M468" s="134" t="str">
        <f t="shared" si="97"/>
        <v>1,X1-$5M</v>
      </c>
      <c r="N468" s="147" t="str">
        <f>[1]Cobb!$S$2</f>
        <v>Waikiki</v>
      </c>
      <c r="O468" s="320" t="s">
        <v>1686</v>
      </c>
      <c r="P468" s="206" t="str">
        <f t="shared" si="98"/>
        <v>Happ, JA (1,X1-$5M)</v>
      </c>
      <c r="Q468" s="166">
        <f t="shared" si="93"/>
        <v>5000000</v>
      </c>
      <c r="R468" s="166" t="str">
        <f t="shared" si="103"/>
        <v/>
      </c>
      <c r="S468" s="261" t="str">
        <f t="shared" si="104"/>
        <v/>
      </c>
      <c r="T468" s="261" t="str">
        <f t="shared" si="105"/>
        <v/>
      </c>
      <c r="U468" s="166" t="s">
        <v>2907</v>
      </c>
      <c r="V468" s="344">
        <v>5000000</v>
      </c>
      <c r="W468" s="134" t="s">
        <v>334</v>
      </c>
      <c r="X468" s="344"/>
      <c r="Y468" s="134"/>
      <c r="Z468" s="134"/>
      <c r="AA468" s="134"/>
      <c r="AB468" s="134"/>
      <c r="AC468" s="134"/>
      <c r="AD468" s="584"/>
      <c r="AE468" s="134"/>
    </row>
    <row r="469" spans="1:34" ht="14.25" customHeight="1" x14ac:dyDescent="0.2">
      <c r="A469" s="584" t="s">
        <v>1445</v>
      </c>
      <c r="B469" s="214" t="str">
        <f t="shared" si="99"/>
        <v>Hardy</v>
      </c>
      <c r="C469" s="219" t="str">
        <f t="shared" si="100"/>
        <v>Blaine*</v>
      </c>
      <c r="D469" s="134" t="str">
        <f t="shared" si="101"/>
        <v>B. Hardy</v>
      </c>
      <c r="E469" s="206" t="str">
        <f t="shared" si="102"/>
        <v>Blaine* Hardy</v>
      </c>
      <c r="F469" s="135" t="s">
        <v>412</v>
      </c>
      <c r="G469" s="135"/>
      <c r="H469" s="135"/>
      <c r="I469" s="135"/>
      <c r="J469" s="336">
        <v>31850</v>
      </c>
      <c r="K469" s="134" t="s">
        <v>999</v>
      </c>
      <c r="L469" s="135" t="s">
        <v>135</v>
      </c>
      <c r="M469" s="134" t="str">
        <f t="shared" si="97"/>
        <v>Y3</v>
      </c>
      <c r="N469" s="147" t="str">
        <f>Aaron!$M$2</f>
        <v>Virginia</v>
      </c>
      <c r="O469" s="135" t="s">
        <v>1461</v>
      </c>
      <c r="P469" s="206" t="str">
        <f t="shared" si="98"/>
        <v>Hardy, Blaine* (Y3)</v>
      </c>
      <c r="Q469" s="166">
        <f t="shared" si="93"/>
        <v>400000</v>
      </c>
      <c r="R469" s="166" t="str">
        <f t="shared" si="103"/>
        <v/>
      </c>
      <c r="S469" s="261" t="str">
        <f t="shared" si="104"/>
        <v/>
      </c>
      <c r="T469" s="261" t="str">
        <f t="shared" si="105"/>
        <v/>
      </c>
      <c r="U469" s="259" t="s">
        <v>375</v>
      </c>
      <c r="V469" s="207">
        <v>400000</v>
      </c>
      <c r="W469" s="134" t="s">
        <v>645</v>
      </c>
      <c r="X469" s="364"/>
      <c r="Y469" s="134" t="s">
        <v>973</v>
      </c>
      <c r="Z469" s="243"/>
      <c r="AA469" s="134" t="s">
        <v>974</v>
      </c>
      <c r="AB469" s="271"/>
      <c r="AC469" s="134"/>
      <c r="AD469" s="134"/>
      <c r="AE469" s="584"/>
    </row>
    <row r="470" spans="1:34" s="232" customFormat="1" ht="14.25" customHeight="1" x14ac:dyDescent="0.25">
      <c r="A470" s="147" t="s">
        <v>138</v>
      </c>
      <c r="B470" s="214" t="str">
        <f t="shared" si="99"/>
        <v>Hardy</v>
      </c>
      <c r="C470" s="219" t="str">
        <f t="shared" si="100"/>
        <v>J.J.</v>
      </c>
      <c r="D470" s="134" t="str">
        <f t="shared" si="101"/>
        <v>J. Hardy</v>
      </c>
      <c r="E470" s="206" t="str">
        <f t="shared" si="102"/>
        <v>J.J. Hardy</v>
      </c>
      <c r="F470" s="382" t="s">
        <v>1002</v>
      </c>
      <c r="G470" s="135"/>
      <c r="H470" s="135"/>
      <c r="I470" s="135"/>
      <c r="J470" s="383">
        <v>30182</v>
      </c>
      <c r="K470" s="384" t="s">
        <v>1006</v>
      </c>
      <c r="L470" s="135" t="s">
        <v>7</v>
      </c>
      <c r="M470" s="134" t="str">
        <f t="shared" si="97"/>
        <v>1,F2-$3.947M</v>
      </c>
      <c r="N470" s="388" t="s">
        <v>2990</v>
      </c>
      <c r="O470" s="421" t="s">
        <v>2994</v>
      </c>
      <c r="P470" s="206" t="str">
        <f t="shared" si="98"/>
        <v>Hardy, J.J. (1,F2-$3.947M)</v>
      </c>
      <c r="Q470" s="166">
        <f t="shared" si="93"/>
        <v>1973685</v>
      </c>
      <c r="R470" s="166">
        <f t="shared" si="103"/>
        <v>1973685</v>
      </c>
      <c r="S470" s="261" t="str">
        <f t="shared" si="104"/>
        <v/>
      </c>
      <c r="T470" s="261" t="str">
        <f t="shared" si="105"/>
        <v/>
      </c>
      <c r="U470" s="389" t="s">
        <v>3068</v>
      </c>
      <c r="V470" s="387">
        <v>1973685</v>
      </c>
      <c r="W470" s="389" t="s">
        <v>3181</v>
      </c>
      <c r="X470" s="387">
        <v>1973685</v>
      </c>
      <c r="Y470" s="389" t="s">
        <v>334</v>
      </c>
      <c r="Z470" s="212"/>
      <c r="AA470" s="134"/>
      <c r="AB470" s="271"/>
      <c r="AC470" s="134"/>
      <c r="AD470" s="134"/>
      <c r="AE470" s="134"/>
      <c r="AF470" s="168"/>
    </row>
    <row r="471" spans="1:34" ht="14.25" customHeight="1" x14ac:dyDescent="0.2">
      <c r="A471" s="134" t="s">
        <v>125</v>
      </c>
      <c r="B471" s="214" t="str">
        <f t="shared" si="99"/>
        <v>Harper</v>
      </c>
      <c r="C471" s="219" t="str">
        <f t="shared" si="100"/>
        <v>Bryce</v>
      </c>
      <c r="D471" s="134" t="str">
        <f t="shared" si="101"/>
        <v>B. Harper</v>
      </c>
      <c r="E471" s="206" t="str">
        <f t="shared" si="102"/>
        <v>Bryce Harper</v>
      </c>
      <c r="F471" s="135" t="s">
        <v>412</v>
      </c>
      <c r="G471" s="135"/>
      <c r="H471" s="135"/>
      <c r="I471" s="135"/>
      <c r="J471" s="193">
        <v>33893</v>
      </c>
      <c r="K471" s="147" t="s">
        <v>1007</v>
      </c>
      <c r="L471" s="135" t="s">
        <v>7</v>
      </c>
      <c r="M471" s="134" t="str">
        <f t="shared" si="97"/>
        <v>2,L5-14M</v>
      </c>
      <c r="N471" s="147" t="str">
        <f>Ruth!$A$2</f>
        <v>Plum Island</v>
      </c>
      <c r="O471" s="169" t="s">
        <v>168</v>
      </c>
      <c r="P471" s="206" t="str">
        <f t="shared" si="98"/>
        <v>Harper, Bryce (2,L5-14M)</v>
      </c>
      <c r="Q471" s="166">
        <f t="shared" si="93"/>
        <v>2800000</v>
      </c>
      <c r="R471" s="166">
        <f t="shared" si="103"/>
        <v>2800000</v>
      </c>
      <c r="S471" s="261">
        <f t="shared" si="104"/>
        <v>2800000</v>
      </c>
      <c r="T471" s="261">
        <f t="shared" si="105"/>
        <v>2800000</v>
      </c>
      <c r="U471" s="147" t="s">
        <v>647</v>
      </c>
      <c r="V471" s="167">
        <v>2800000</v>
      </c>
      <c r="W471" s="147" t="s">
        <v>317</v>
      </c>
      <c r="X471" s="212">
        <v>2800000</v>
      </c>
      <c r="Y471" s="147" t="s">
        <v>316</v>
      </c>
      <c r="Z471" s="212">
        <v>2800000</v>
      </c>
      <c r="AA471" s="147" t="s">
        <v>605</v>
      </c>
      <c r="AB471" s="365">
        <v>2800000</v>
      </c>
      <c r="AC471" s="134" t="s">
        <v>334</v>
      </c>
      <c r="AD471" s="134"/>
      <c r="AE471" s="134"/>
    </row>
    <row r="472" spans="1:34" ht="14.25" customHeight="1" x14ac:dyDescent="0.2">
      <c r="A472" s="134" t="s">
        <v>4113</v>
      </c>
      <c r="B472" s="214" t="str">
        <f t="shared" si="99"/>
        <v>Harrell</v>
      </c>
      <c r="C472" s="219" t="str">
        <f t="shared" si="100"/>
        <v>Lucas</v>
      </c>
      <c r="D472" s="134" t="str">
        <f t="shared" si="101"/>
        <v>L. Harrell</v>
      </c>
      <c r="E472" s="206" t="str">
        <f t="shared" si="102"/>
        <v>Lucas Harrell</v>
      </c>
      <c r="F472" s="135"/>
      <c r="G472" s="135"/>
      <c r="H472" s="135"/>
      <c r="I472" s="135"/>
      <c r="J472" s="193"/>
      <c r="K472" s="147"/>
      <c r="L472" s="135" t="s">
        <v>135</v>
      </c>
      <c r="M472" s="134" t="str">
        <f t="shared" si="97"/>
        <v>1,F1-200k</v>
      </c>
      <c r="N472" s="147" t="s">
        <v>403</v>
      </c>
      <c r="O472" s="169" t="s">
        <v>4077</v>
      </c>
      <c r="P472" s="206" t="str">
        <f t="shared" si="98"/>
        <v>Harrell, Lucas (1,F1-200k)</v>
      </c>
      <c r="Q472" s="166">
        <f t="shared" si="93"/>
        <v>200000</v>
      </c>
      <c r="R472" s="166"/>
      <c r="S472" s="261"/>
      <c r="T472" s="261"/>
      <c r="U472" s="147" t="s">
        <v>4078</v>
      </c>
      <c r="V472" s="167">
        <v>200000</v>
      </c>
      <c r="W472" s="147" t="s">
        <v>334</v>
      </c>
      <c r="X472" s="212"/>
      <c r="Y472" s="147"/>
      <c r="Z472" s="212"/>
      <c r="AA472" s="147"/>
      <c r="AB472" s="365"/>
      <c r="AC472" s="134"/>
      <c r="AD472" s="134"/>
      <c r="AE472" s="134"/>
    </row>
    <row r="473" spans="1:34" s="232" customFormat="1" ht="14.25" customHeight="1" x14ac:dyDescent="0.2">
      <c r="A473" s="215" t="s">
        <v>1218</v>
      </c>
      <c r="B473" s="214" t="str">
        <f t="shared" si="99"/>
        <v>Harris</v>
      </c>
      <c r="C473" s="219" t="str">
        <f t="shared" si="100"/>
        <v>Will</v>
      </c>
      <c r="D473" s="134" t="str">
        <f t="shared" si="101"/>
        <v>W. Harris</v>
      </c>
      <c r="E473" s="206" t="str">
        <f t="shared" si="102"/>
        <v>Will Harris</v>
      </c>
      <c r="F473" s="218" t="s">
        <v>1002</v>
      </c>
      <c r="G473" s="218"/>
      <c r="H473" s="218"/>
      <c r="I473" s="218"/>
      <c r="J473" s="222">
        <v>30922</v>
      </c>
      <c r="K473" s="221" t="s">
        <v>135</v>
      </c>
      <c r="L473" s="135" t="s">
        <v>135</v>
      </c>
      <c r="M473" s="134" t="str">
        <f t="shared" si="97"/>
        <v>Y3</v>
      </c>
      <c r="N473" s="147" t="s">
        <v>1124</v>
      </c>
      <c r="O473" s="213" t="s">
        <v>4146</v>
      </c>
      <c r="P473" s="206" t="str">
        <f t="shared" si="98"/>
        <v>Harris, Will (Y3)</v>
      </c>
      <c r="Q473" s="166">
        <f t="shared" si="93"/>
        <v>400000</v>
      </c>
      <c r="R473" s="166" t="str">
        <f t="shared" ref="R473:R504" si="106">IF(ISBLANK($X473),"",$X473)</f>
        <v/>
      </c>
      <c r="S473" s="261" t="str">
        <f t="shared" ref="S473:S504" si="107">IF(ISBLANK($Z473),"",$Z473)</f>
        <v/>
      </c>
      <c r="T473" s="261" t="str">
        <f t="shared" ref="T473:T504" si="108">IF(ISBLANK($AB473),"",$AB473)</f>
        <v/>
      </c>
      <c r="U473" s="259" t="s">
        <v>375</v>
      </c>
      <c r="V473" s="207">
        <v>400000</v>
      </c>
      <c r="W473" s="134" t="s">
        <v>645</v>
      </c>
      <c r="X473" s="207"/>
      <c r="Y473" s="134" t="s">
        <v>973</v>
      </c>
      <c r="Z473" s="212"/>
      <c r="AA473" s="134" t="s">
        <v>974</v>
      </c>
      <c r="AB473" s="271"/>
      <c r="AC473" s="134"/>
      <c r="AD473" s="134"/>
      <c r="AE473" s="134"/>
      <c r="AF473" s="168"/>
    </row>
    <row r="474" spans="1:34" ht="14.25" customHeight="1" x14ac:dyDescent="0.25">
      <c r="A474" s="147" t="s">
        <v>1255</v>
      </c>
      <c r="B474" s="214" t="str">
        <f t="shared" si="99"/>
        <v>Harrison</v>
      </c>
      <c r="C474" s="219" t="str">
        <f t="shared" si="100"/>
        <v>Josh</v>
      </c>
      <c r="D474" s="134" t="str">
        <f t="shared" si="101"/>
        <v>J. Harrison</v>
      </c>
      <c r="E474" s="206" t="str">
        <f t="shared" si="102"/>
        <v>Josh Harrison</v>
      </c>
      <c r="F474" s="396" t="s">
        <v>1002</v>
      </c>
      <c r="G474" s="246"/>
      <c r="H474" s="246"/>
      <c r="I474" s="246"/>
      <c r="J474" s="383">
        <v>31966</v>
      </c>
      <c r="K474" s="411" t="s">
        <v>1000</v>
      </c>
      <c r="L474" s="135" t="s">
        <v>7</v>
      </c>
      <c r="M474" s="134" t="str">
        <f t="shared" si="97"/>
        <v>1,F2-$3M</v>
      </c>
      <c r="N474" s="388" t="s">
        <v>1671</v>
      </c>
      <c r="O474" s="421" t="s">
        <v>2994</v>
      </c>
      <c r="P474" s="206" t="str">
        <f t="shared" si="98"/>
        <v>Harrison, Josh (1,F2-$3M)</v>
      </c>
      <c r="Q474" s="166">
        <f t="shared" si="93"/>
        <v>1500000</v>
      </c>
      <c r="R474" s="166">
        <f t="shared" si="106"/>
        <v>1500000</v>
      </c>
      <c r="S474" s="261" t="str">
        <f t="shared" si="107"/>
        <v/>
      </c>
      <c r="T474" s="261" t="str">
        <f t="shared" si="108"/>
        <v/>
      </c>
      <c r="U474" s="389" t="s">
        <v>3061</v>
      </c>
      <c r="V474" s="387">
        <v>1500000</v>
      </c>
      <c r="W474" s="389" t="s">
        <v>3174</v>
      </c>
      <c r="X474" s="387">
        <v>1500000</v>
      </c>
      <c r="Y474" s="389" t="s">
        <v>334</v>
      </c>
      <c r="Z474" s="212"/>
      <c r="AA474" s="134"/>
      <c r="AB474" s="271"/>
      <c r="AC474" s="134"/>
      <c r="AD474" s="134"/>
      <c r="AE474" s="134"/>
    </row>
    <row r="475" spans="1:34" ht="14.25" customHeight="1" x14ac:dyDescent="0.2">
      <c r="A475" s="214" t="s">
        <v>1187</v>
      </c>
      <c r="B475" s="214" t="str">
        <f t="shared" si="99"/>
        <v>Harvey</v>
      </c>
      <c r="C475" s="219" t="str">
        <f t="shared" si="100"/>
        <v>Hunter</v>
      </c>
      <c r="D475" s="134" t="str">
        <f t="shared" si="101"/>
        <v>H. Harvey</v>
      </c>
      <c r="E475" s="206" t="str">
        <f t="shared" si="102"/>
        <v>Hunter Harvey</v>
      </c>
      <c r="F475" s="213" t="s">
        <v>1002</v>
      </c>
      <c r="G475" s="213"/>
      <c r="H475" s="213"/>
      <c r="I475" s="213"/>
      <c r="J475" s="223">
        <v>34677</v>
      </c>
      <c r="K475" s="224" t="s">
        <v>135</v>
      </c>
      <c r="L475" s="135" t="s">
        <v>519</v>
      </c>
      <c r="M475" s="134" t="str">
        <f t="shared" si="97"/>
        <v>min</v>
      </c>
      <c r="N475" s="147" t="str">
        <f>Cobb!$S$2</f>
        <v>Waikiki</v>
      </c>
      <c r="O475" s="213" t="s">
        <v>1129</v>
      </c>
      <c r="P475" s="206" t="str">
        <f t="shared" si="98"/>
        <v>Harvey, Hunter (min)</v>
      </c>
      <c r="Q475" s="166" t="str">
        <f t="shared" si="93"/>
        <v/>
      </c>
      <c r="R475" s="166" t="str">
        <f t="shared" si="106"/>
        <v/>
      </c>
      <c r="S475" s="261" t="str">
        <f t="shared" si="107"/>
        <v/>
      </c>
      <c r="T475" s="261" t="str">
        <f t="shared" si="108"/>
        <v/>
      </c>
      <c r="U475" s="259" t="s">
        <v>658</v>
      </c>
      <c r="V475" s="207"/>
      <c r="W475" s="206"/>
      <c r="X475" s="207"/>
      <c r="Y475" s="134"/>
      <c r="Z475" s="212"/>
      <c r="AA475" s="134"/>
      <c r="AB475" s="271"/>
      <c r="AC475" s="134"/>
      <c r="AD475" s="134"/>
      <c r="AE475" s="134"/>
      <c r="AF475" s="187"/>
      <c r="AG475" s="250"/>
      <c r="AH475" s="250"/>
    </row>
    <row r="476" spans="1:34" s="232" customFormat="1" ht="14.25" customHeight="1" x14ac:dyDescent="0.2">
      <c r="A476" s="134" t="s">
        <v>309</v>
      </c>
      <c r="B476" s="214" t="str">
        <f t="shared" si="99"/>
        <v>Harvey</v>
      </c>
      <c r="C476" s="219" t="str">
        <f t="shared" si="100"/>
        <v>Matt</v>
      </c>
      <c r="D476" s="134" t="str">
        <f t="shared" si="101"/>
        <v>M. Harvey</v>
      </c>
      <c r="E476" s="206" t="str">
        <f t="shared" si="102"/>
        <v>Matt Harvey</v>
      </c>
      <c r="F476" s="135" t="s">
        <v>1002</v>
      </c>
      <c r="G476" s="135"/>
      <c r="H476" s="135"/>
      <c r="I476" s="135"/>
      <c r="J476" s="193">
        <v>32594</v>
      </c>
      <c r="K476" s="147" t="s">
        <v>747</v>
      </c>
      <c r="L476" s="135" t="s">
        <v>135</v>
      </c>
      <c r="M476" s="134" t="str">
        <f t="shared" si="97"/>
        <v>ARB-Y4</v>
      </c>
      <c r="N476" s="147" t="str">
        <f>Aaron!$A$2</f>
        <v>Middlesex</v>
      </c>
      <c r="O476" s="169" t="s">
        <v>315</v>
      </c>
      <c r="P476" s="206" t="str">
        <f t="shared" si="98"/>
        <v>Harvey, Matt (ARB-Y4)</v>
      </c>
      <c r="Q476" s="166">
        <f t="shared" si="93"/>
        <v>760000</v>
      </c>
      <c r="R476" s="166" t="str">
        <f t="shared" si="106"/>
        <v/>
      </c>
      <c r="S476" s="261" t="str">
        <f t="shared" si="107"/>
        <v/>
      </c>
      <c r="T476" s="261" t="str">
        <f t="shared" si="108"/>
        <v/>
      </c>
      <c r="U476" s="259" t="s">
        <v>645</v>
      </c>
      <c r="V476" s="167">
        <v>760000</v>
      </c>
      <c r="W476" s="134" t="s">
        <v>973</v>
      </c>
      <c r="X476" s="212"/>
      <c r="Y476" s="134" t="s">
        <v>974</v>
      </c>
      <c r="Z476" s="212"/>
      <c r="AA476" s="134" t="s">
        <v>975</v>
      </c>
      <c r="AB476" s="271"/>
      <c r="AC476" s="134" t="s">
        <v>334</v>
      </c>
      <c r="AD476" s="134"/>
      <c r="AE476" s="134"/>
      <c r="AF476" s="168"/>
    </row>
    <row r="477" spans="1:34" s="232" customFormat="1" ht="14.25" customHeight="1" x14ac:dyDescent="0.2">
      <c r="A477" s="134" t="s">
        <v>2004</v>
      </c>
      <c r="B477" s="214" t="str">
        <f t="shared" si="99"/>
        <v>Hayes</v>
      </c>
      <c r="C477" s="219" t="str">
        <f t="shared" si="100"/>
        <v>Ke'Bryan</v>
      </c>
      <c r="D477" s="134" t="str">
        <f t="shared" si="101"/>
        <v>K. Hayes</v>
      </c>
      <c r="E477" s="206" t="str">
        <f t="shared" si="102"/>
        <v>Ke'Bryan Hayes</v>
      </c>
      <c r="F477" s="246"/>
      <c r="G477" s="584">
        <v>142</v>
      </c>
      <c r="H477" s="584">
        <v>6</v>
      </c>
      <c r="I477" s="584">
        <v>3</v>
      </c>
      <c r="J477" s="336">
        <v>35458</v>
      </c>
      <c r="K477" s="195"/>
      <c r="L477" s="135" t="s">
        <v>519</v>
      </c>
      <c r="M477" s="134" t="str">
        <f t="shared" si="97"/>
        <v>min</v>
      </c>
      <c r="N477" s="584" t="s">
        <v>657</v>
      </c>
      <c r="O477" s="169" t="s">
        <v>1968</v>
      </c>
      <c r="P477" s="206" t="str">
        <f t="shared" si="98"/>
        <v>Hayes, Ke'Bryan (min)</v>
      </c>
      <c r="Q477" s="166" t="str">
        <f t="shared" si="93"/>
        <v/>
      </c>
      <c r="R477" s="166" t="str">
        <f t="shared" si="106"/>
        <v/>
      </c>
      <c r="S477" s="261" t="str">
        <f t="shared" si="107"/>
        <v/>
      </c>
      <c r="T477" s="261" t="str">
        <f t="shared" si="108"/>
        <v/>
      </c>
      <c r="U477" s="147" t="s">
        <v>658</v>
      </c>
      <c r="V477" s="167"/>
      <c r="W477" s="134"/>
      <c r="X477" s="212"/>
      <c r="Y477" s="134"/>
      <c r="Z477" s="212"/>
      <c r="AA477" s="134"/>
      <c r="AB477" s="271"/>
      <c r="AC477" s="134"/>
      <c r="AD477" s="134"/>
      <c r="AE477" s="134"/>
      <c r="AF477" s="187"/>
    </row>
    <row r="478" spans="1:34" ht="14.25" customHeight="1" x14ac:dyDescent="0.2">
      <c r="A478" s="134" t="s">
        <v>3706</v>
      </c>
      <c r="B478" s="214" t="str">
        <f t="shared" si="99"/>
        <v>Hazelbaker</v>
      </c>
      <c r="C478" s="219" t="str">
        <f t="shared" si="100"/>
        <v>Jeremy</v>
      </c>
      <c r="D478" s="134" t="str">
        <f t="shared" si="101"/>
        <v>J. Hazelbaker</v>
      </c>
      <c r="E478" s="206" t="str">
        <f t="shared" si="102"/>
        <v>Jeremy Hazelbaker</v>
      </c>
      <c r="F478" s="206" t="s">
        <v>412</v>
      </c>
      <c r="G478" s="134">
        <f>G477+1</f>
        <v>143</v>
      </c>
      <c r="H478" s="134">
        <v>5</v>
      </c>
      <c r="I478" s="134">
        <v>5</v>
      </c>
      <c r="J478" s="535">
        <v>32003</v>
      </c>
      <c r="K478" s="134" t="s">
        <v>1008</v>
      </c>
      <c r="L478" s="135" t="s">
        <v>7</v>
      </c>
      <c r="M478" s="134" t="str">
        <f t="shared" si="97"/>
        <v>Y1</v>
      </c>
      <c r="N478" s="134" t="s">
        <v>1479</v>
      </c>
      <c r="O478" s="135" t="s">
        <v>3485</v>
      </c>
      <c r="P478" s="206" t="str">
        <f t="shared" si="98"/>
        <v>Hazelbaker, Jeremy (Y1)</v>
      </c>
      <c r="Q478" s="166">
        <f t="shared" ref="Q478:Q541" si="109">IF(ISBLANK($V478),"",$V478)</f>
        <v>200000</v>
      </c>
      <c r="R478" s="166">
        <f t="shared" si="106"/>
        <v>300000</v>
      </c>
      <c r="S478" s="261">
        <f t="shared" si="107"/>
        <v>400000</v>
      </c>
      <c r="T478" s="261" t="str">
        <f t="shared" si="108"/>
        <v/>
      </c>
      <c r="U478" s="134" t="s">
        <v>520</v>
      </c>
      <c r="V478" s="167">
        <v>200000</v>
      </c>
      <c r="W478" s="134" t="s">
        <v>521</v>
      </c>
      <c r="X478" s="212">
        <v>300000</v>
      </c>
      <c r="Y478" s="134" t="s">
        <v>375</v>
      </c>
      <c r="Z478" s="212">
        <v>400000</v>
      </c>
      <c r="AA478" s="134" t="s">
        <v>645</v>
      </c>
      <c r="AB478" s="134"/>
      <c r="AC478" s="134"/>
      <c r="AD478" s="134"/>
      <c r="AE478" s="134"/>
      <c r="AF478" s="187"/>
    </row>
    <row r="479" spans="1:34" ht="14.25" customHeight="1" x14ac:dyDescent="0.25">
      <c r="A479" s="147" t="s">
        <v>116</v>
      </c>
      <c r="B479" s="214" t="str">
        <f t="shared" si="99"/>
        <v>Headley</v>
      </c>
      <c r="C479" s="219" t="str">
        <f t="shared" si="100"/>
        <v>Chase</v>
      </c>
      <c r="D479" s="134" t="str">
        <f t="shared" si="101"/>
        <v>C. Headley</v>
      </c>
      <c r="E479" s="206" t="str">
        <f t="shared" si="102"/>
        <v>Chase Headley</v>
      </c>
      <c r="F479" s="382" t="s">
        <v>1009</v>
      </c>
      <c r="G479" s="135"/>
      <c r="H479" s="135"/>
      <c r="I479" s="135"/>
      <c r="J479" s="383">
        <v>30811</v>
      </c>
      <c r="K479" s="384" t="s">
        <v>1005</v>
      </c>
      <c r="L479" s="135" t="s">
        <v>7</v>
      </c>
      <c r="M479" s="134" t="str">
        <f t="shared" si="97"/>
        <v>1,F1-$908K</v>
      </c>
      <c r="N479" s="388" t="s">
        <v>2984</v>
      </c>
      <c r="O479" s="421" t="s">
        <v>2994</v>
      </c>
      <c r="P479" s="206" t="str">
        <f t="shared" si="98"/>
        <v>Headley, Chase (1,F1-$908K)</v>
      </c>
      <c r="Q479" s="166">
        <f t="shared" si="109"/>
        <v>907725</v>
      </c>
      <c r="R479" s="166" t="str">
        <f t="shared" si="106"/>
        <v/>
      </c>
      <c r="S479" s="261" t="str">
        <f t="shared" si="107"/>
        <v/>
      </c>
      <c r="T479" s="261" t="str">
        <f t="shared" si="108"/>
        <v/>
      </c>
      <c r="U479" s="389" t="s">
        <v>3043</v>
      </c>
      <c r="V479" s="387">
        <v>907725</v>
      </c>
      <c r="W479" s="389" t="s">
        <v>334</v>
      </c>
      <c r="X479" s="230"/>
      <c r="Y479" s="584"/>
      <c r="Z479" s="212"/>
      <c r="AA479" s="134"/>
      <c r="AB479" s="271"/>
      <c r="AC479" s="134"/>
      <c r="AD479" s="134"/>
      <c r="AE479" s="134"/>
    </row>
    <row r="480" spans="1:34" ht="14.25" customHeight="1" x14ac:dyDescent="0.2">
      <c r="A480" s="134" t="s">
        <v>3660</v>
      </c>
      <c r="B480" s="214" t="str">
        <f t="shared" si="99"/>
        <v>Healy</v>
      </c>
      <c r="C480" s="219" t="str">
        <f t="shared" si="100"/>
        <v>Ryon</v>
      </c>
      <c r="D480" s="134" t="str">
        <f t="shared" si="101"/>
        <v>R. Healy</v>
      </c>
      <c r="E480" s="206" t="str">
        <f t="shared" si="102"/>
        <v>Ryon Healy</v>
      </c>
      <c r="F480" s="206" t="s">
        <v>1002</v>
      </c>
      <c r="G480" s="134">
        <f>G479+1</f>
        <v>1</v>
      </c>
      <c r="H480" s="134">
        <v>2</v>
      </c>
      <c r="I480" s="134">
        <v>12</v>
      </c>
      <c r="J480" s="535">
        <v>33613</v>
      </c>
      <c r="K480" s="134" t="s">
        <v>1005</v>
      </c>
      <c r="L480" s="135" t="s">
        <v>7</v>
      </c>
      <c r="M480" s="134" t="str">
        <f t="shared" si="97"/>
        <v>Y1</v>
      </c>
      <c r="N480" s="134" t="s">
        <v>1124</v>
      </c>
      <c r="O480" s="135" t="s">
        <v>3485</v>
      </c>
      <c r="P480" s="206" t="str">
        <f t="shared" si="98"/>
        <v>Healy, Ryon (Y1)</v>
      </c>
      <c r="Q480" s="166">
        <f t="shared" si="109"/>
        <v>200000</v>
      </c>
      <c r="R480" s="166">
        <f t="shared" si="106"/>
        <v>300000</v>
      </c>
      <c r="S480" s="261">
        <f t="shared" si="107"/>
        <v>400000</v>
      </c>
      <c r="T480" s="261" t="str">
        <f t="shared" si="108"/>
        <v/>
      </c>
      <c r="U480" s="134" t="s">
        <v>520</v>
      </c>
      <c r="V480" s="167">
        <v>200000</v>
      </c>
      <c r="W480" s="134" t="s">
        <v>521</v>
      </c>
      <c r="X480" s="212">
        <v>300000</v>
      </c>
      <c r="Y480" s="134" t="s">
        <v>375</v>
      </c>
      <c r="Z480" s="212">
        <v>400000</v>
      </c>
      <c r="AA480" s="134" t="s">
        <v>645</v>
      </c>
      <c r="AB480" s="134"/>
      <c r="AC480" s="134"/>
      <c r="AD480" s="134"/>
      <c r="AE480" s="134"/>
      <c r="AF480" s="255"/>
    </row>
    <row r="481" spans="1:32" s="232" customFormat="1" ht="14.25" customHeight="1" x14ac:dyDescent="0.2">
      <c r="A481" s="146" t="s">
        <v>940</v>
      </c>
      <c r="B481" s="214" t="str">
        <f t="shared" si="99"/>
        <v>Heaney</v>
      </c>
      <c r="C481" s="219" t="str">
        <f t="shared" si="100"/>
        <v>Andrew</v>
      </c>
      <c r="D481" s="134" t="str">
        <f t="shared" si="101"/>
        <v>A. Heaney</v>
      </c>
      <c r="E481" s="206" t="str">
        <f t="shared" si="102"/>
        <v>Andrew Heaney</v>
      </c>
      <c r="F481" s="135" t="s">
        <v>412</v>
      </c>
      <c r="G481" s="135"/>
      <c r="H481" s="135"/>
      <c r="I481" s="135"/>
      <c r="J481" s="193">
        <v>33394</v>
      </c>
      <c r="K481" s="147" t="s">
        <v>747</v>
      </c>
      <c r="L481" s="135" t="s">
        <v>135</v>
      </c>
      <c r="M481" s="134" t="str">
        <f t="shared" si="97"/>
        <v>Y1*</v>
      </c>
      <c r="N481" s="147" t="str">
        <f>Ruth!$G$2</f>
        <v>Gotham City</v>
      </c>
      <c r="O481" s="135" t="s">
        <v>874</v>
      </c>
      <c r="P481" s="206" t="str">
        <f t="shared" si="98"/>
        <v>Heaney, Andrew (Y1*)</v>
      </c>
      <c r="Q481" s="166">
        <f t="shared" si="109"/>
        <v>200000</v>
      </c>
      <c r="R481" s="166">
        <f t="shared" si="106"/>
        <v>300000</v>
      </c>
      <c r="S481" s="261">
        <f t="shared" si="107"/>
        <v>400000</v>
      </c>
      <c r="T481" s="261" t="str">
        <f t="shared" si="108"/>
        <v/>
      </c>
      <c r="U481" s="147" t="s">
        <v>256</v>
      </c>
      <c r="V481" s="167">
        <v>200000</v>
      </c>
      <c r="W481" s="134" t="s">
        <v>521</v>
      </c>
      <c r="X481" s="212">
        <v>300000</v>
      </c>
      <c r="Y481" s="134" t="s">
        <v>375</v>
      </c>
      <c r="Z481" s="212">
        <v>400000</v>
      </c>
      <c r="AA481" s="134" t="s">
        <v>645</v>
      </c>
      <c r="AB481" s="271"/>
      <c r="AC481" s="134"/>
      <c r="AD481" s="134"/>
      <c r="AE481" s="134"/>
      <c r="AF481" s="168"/>
    </row>
    <row r="482" spans="1:32" ht="14.25" customHeight="1" x14ac:dyDescent="0.2">
      <c r="A482" s="146" t="s">
        <v>909</v>
      </c>
      <c r="B482" s="214" t="str">
        <f t="shared" si="99"/>
        <v>Hechavarria</v>
      </c>
      <c r="C482" s="219" t="str">
        <f t="shared" si="100"/>
        <v>Adeiny</v>
      </c>
      <c r="D482" s="134" t="str">
        <f t="shared" si="101"/>
        <v>A. Hechavarria</v>
      </c>
      <c r="E482" s="206" t="str">
        <f t="shared" si="102"/>
        <v>Adeiny Hechavarria</v>
      </c>
      <c r="F482" s="135" t="s">
        <v>1002</v>
      </c>
      <c r="G482" s="135"/>
      <c r="H482" s="135"/>
      <c r="I482" s="135"/>
      <c r="J482" s="193">
        <v>32613</v>
      </c>
      <c r="K482" s="147" t="s">
        <v>1006</v>
      </c>
      <c r="L482" s="135" t="s">
        <v>7</v>
      </c>
      <c r="M482" s="134" t="str">
        <f t="shared" si="97"/>
        <v>ARB-Y5</v>
      </c>
      <c r="N482" s="147" t="s">
        <v>655</v>
      </c>
      <c r="O482" s="135" t="s">
        <v>2929</v>
      </c>
      <c r="P482" s="206" t="str">
        <f t="shared" si="98"/>
        <v>Hechavarria, Adeiny (ARB-Y5)</v>
      </c>
      <c r="Q482" s="166">
        <f t="shared" si="109"/>
        <v>988000</v>
      </c>
      <c r="R482" s="166" t="str">
        <f t="shared" si="106"/>
        <v/>
      </c>
      <c r="S482" s="261" t="str">
        <f t="shared" si="107"/>
        <v/>
      </c>
      <c r="T482" s="261" t="str">
        <f t="shared" si="108"/>
        <v/>
      </c>
      <c r="U482" s="147" t="s">
        <v>973</v>
      </c>
      <c r="V482" s="167">
        <v>988000</v>
      </c>
      <c r="W482" s="134" t="s">
        <v>974</v>
      </c>
      <c r="X482" s="212"/>
      <c r="Y482" s="134" t="s">
        <v>975</v>
      </c>
      <c r="Z482" s="206"/>
      <c r="AA482" s="134" t="s">
        <v>334</v>
      </c>
      <c r="AB482" s="271"/>
      <c r="AC482" s="134"/>
      <c r="AD482" s="167"/>
      <c r="AE482" s="134"/>
    </row>
    <row r="483" spans="1:32" s="232" customFormat="1" ht="14.25" customHeight="1" x14ac:dyDescent="0.2">
      <c r="A483" s="146" t="s">
        <v>929</v>
      </c>
      <c r="B483" s="214" t="str">
        <f t="shared" si="99"/>
        <v>Hedges</v>
      </c>
      <c r="C483" s="219" t="str">
        <f t="shared" si="100"/>
        <v>Austin</v>
      </c>
      <c r="D483" s="134" t="str">
        <f t="shared" si="101"/>
        <v>A. Hedges</v>
      </c>
      <c r="E483" s="206" t="str">
        <f t="shared" si="102"/>
        <v>Austin Hedges</v>
      </c>
      <c r="F483" s="135" t="s">
        <v>1002</v>
      </c>
      <c r="G483" s="135"/>
      <c r="H483" s="135"/>
      <c r="I483" s="135"/>
      <c r="J483" s="193">
        <v>33834</v>
      </c>
      <c r="K483" s="147" t="s">
        <v>1003</v>
      </c>
      <c r="L483" s="135" t="s">
        <v>7</v>
      </c>
      <c r="M483" s="134" t="str">
        <f t="shared" si="97"/>
        <v>Y1*</v>
      </c>
      <c r="N483" s="147" t="str">
        <f>Mays!$G$2</f>
        <v>Palo Alto</v>
      </c>
      <c r="O483" s="135" t="s">
        <v>874</v>
      </c>
      <c r="P483" s="206" t="str">
        <f t="shared" si="98"/>
        <v>Hedges, Austin (Y1*)</v>
      </c>
      <c r="Q483" s="166">
        <f t="shared" si="109"/>
        <v>200000</v>
      </c>
      <c r="R483" s="166">
        <f t="shared" si="106"/>
        <v>300000</v>
      </c>
      <c r="S483" s="261">
        <f t="shared" si="107"/>
        <v>400000</v>
      </c>
      <c r="T483" s="261" t="str">
        <f t="shared" si="108"/>
        <v/>
      </c>
      <c r="U483" s="147" t="s">
        <v>256</v>
      </c>
      <c r="V483" s="207">
        <v>200000</v>
      </c>
      <c r="W483" s="206" t="s">
        <v>521</v>
      </c>
      <c r="X483" s="207">
        <v>300000</v>
      </c>
      <c r="Y483" s="134" t="s">
        <v>375</v>
      </c>
      <c r="Z483" s="212">
        <v>400000</v>
      </c>
      <c r="AA483" s="134" t="s">
        <v>645</v>
      </c>
      <c r="AB483" s="271"/>
      <c r="AC483" s="134"/>
      <c r="AD483" s="134"/>
      <c r="AE483" s="134"/>
      <c r="AF483" s="168"/>
    </row>
    <row r="484" spans="1:32" s="232" customFormat="1" ht="14.25" customHeight="1" x14ac:dyDescent="0.2">
      <c r="A484" s="134" t="s">
        <v>58</v>
      </c>
      <c r="B484" s="214" t="str">
        <f t="shared" si="99"/>
        <v>Hellickson</v>
      </c>
      <c r="C484" s="219" t="str">
        <f t="shared" si="100"/>
        <v>Jeremy</v>
      </c>
      <c r="D484" s="134" t="str">
        <f t="shared" si="101"/>
        <v>J. Hellickson</v>
      </c>
      <c r="E484" s="206" t="str">
        <f t="shared" si="102"/>
        <v>Jeremy Hellickson</v>
      </c>
      <c r="F484" s="135" t="s">
        <v>1002</v>
      </c>
      <c r="G484" s="135"/>
      <c r="H484" s="135"/>
      <c r="I484" s="135"/>
      <c r="J484" s="193">
        <v>31875</v>
      </c>
      <c r="K484" s="147" t="s">
        <v>747</v>
      </c>
      <c r="L484" s="135" t="s">
        <v>135</v>
      </c>
      <c r="M484" s="134" t="str">
        <f t="shared" si="97"/>
        <v>ARB-Y7</v>
      </c>
      <c r="N484" s="251" t="s">
        <v>655</v>
      </c>
      <c r="O484" s="169" t="s">
        <v>4099</v>
      </c>
      <c r="P484" s="206" t="str">
        <f t="shared" si="98"/>
        <v>Hellickson, Jeremy (ARB-Y7)</v>
      </c>
      <c r="Q484" s="166">
        <f t="shared" si="109"/>
        <v>1950000</v>
      </c>
      <c r="R484" s="166" t="str">
        <f t="shared" si="106"/>
        <v/>
      </c>
      <c r="S484" s="261" t="str">
        <f t="shared" si="107"/>
        <v/>
      </c>
      <c r="T484" s="261" t="str">
        <f t="shared" si="108"/>
        <v/>
      </c>
      <c r="U484" s="147" t="s">
        <v>975</v>
      </c>
      <c r="V484" s="167">
        <v>1950000</v>
      </c>
      <c r="W484" s="134" t="s">
        <v>334</v>
      </c>
      <c r="X484" s="212"/>
      <c r="Y484" s="134"/>
      <c r="Z484" s="212"/>
      <c r="AA484" s="134"/>
      <c r="AB484" s="271"/>
      <c r="AC484" s="134"/>
      <c r="AD484" s="134"/>
      <c r="AE484" s="134"/>
      <c r="AF484" s="168"/>
    </row>
    <row r="485" spans="1:32" ht="14.25" customHeight="1" x14ac:dyDescent="0.2">
      <c r="A485" s="388" t="s">
        <v>955</v>
      </c>
      <c r="B485" s="214" t="str">
        <f t="shared" si="99"/>
        <v>Hembree</v>
      </c>
      <c r="C485" s="219" t="str">
        <f t="shared" si="100"/>
        <v>Heath</v>
      </c>
      <c r="D485" s="134" t="str">
        <f t="shared" si="101"/>
        <v>H. Hembree</v>
      </c>
      <c r="E485" s="206" t="str">
        <f t="shared" si="102"/>
        <v>Heath Hembree</v>
      </c>
      <c r="F485" s="417" t="s">
        <v>1002</v>
      </c>
      <c r="G485" s="388"/>
      <c r="H485" s="388"/>
      <c r="I485" s="388"/>
      <c r="J485" s="418">
        <v>32521</v>
      </c>
      <c r="K485" s="419" t="s">
        <v>999</v>
      </c>
      <c r="L485" s="386" t="s">
        <v>135</v>
      </c>
      <c r="M485" s="134" t="str">
        <f t="shared" si="97"/>
        <v>1,F1-$200k</v>
      </c>
      <c r="N485" s="388" t="s">
        <v>2967</v>
      </c>
      <c r="O485" s="421" t="s">
        <v>2994</v>
      </c>
      <c r="P485" s="206" t="str">
        <f t="shared" si="98"/>
        <v>Hembree, Heath (1,F1-$200k)</v>
      </c>
      <c r="Q485" s="166">
        <f t="shared" si="109"/>
        <v>200000</v>
      </c>
      <c r="R485" s="166" t="str">
        <f t="shared" si="106"/>
        <v/>
      </c>
      <c r="S485" s="261" t="str">
        <f t="shared" si="107"/>
        <v/>
      </c>
      <c r="T485" s="261" t="str">
        <f t="shared" si="108"/>
        <v/>
      </c>
      <c r="U485" s="389" t="s">
        <v>1673</v>
      </c>
      <c r="V485" s="387">
        <v>200000</v>
      </c>
      <c r="W485" s="416" t="s">
        <v>334</v>
      </c>
      <c r="X485" s="230"/>
      <c r="Y485" s="584"/>
      <c r="Z485" s="212"/>
      <c r="AA485" s="134"/>
      <c r="AB485" s="271"/>
      <c r="AC485" s="134"/>
      <c r="AD485" s="134"/>
      <c r="AE485" s="134"/>
    </row>
    <row r="486" spans="1:32" ht="14.25" customHeight="1" x14ac:dyDescent="0.2">
      <c r="A486" s="584" t="s">
        <v>1446</v>
      </c>
      <c r="B486" s="214" t="str">
        <f t="shared" si="99"/>
        <v>Hendricks</v>
      </c>
      <c r="C486" s="219" t="str">
        <f t="shared" si="100"/>
        <v>Kyle</v>
      </c>
      <c r="D486" s="134" t="str">
        <f t="shared" si="101"/>
        <v>K. Hendricks</v>
      </c>
      <c r="E486" s="206" t="str">
        <f t="shared" si="102"/>
        <v>Kyle Hendricks</v>
      </c>
      <c r="F486" s="135" t="s">
        <v>1002</v>
      </c>
      <c r="G486" s="135"/>
      <c r="H486" s="135"/>
      <c r="I486" s="135"/>
      <c r="J486" s="336">
        <v>32849</v>
      </c>
      <c r="K486" s="134" t="s">
        <v>747</v>
      </c>
      <c r="L486" s="135" t="s">
        <v>135</v>
      </c>
      <c r="M486" s="134" t="str">
        <f t="shared" si="97"/>
        <v>Y3</v>
      </c>
      <c r="N486" s="147" t="str">
        <f>Aaron!$M$2</f>
        <v>Virginia</v>
      </c>
      <c r="O486" s="135" t="s">
        <v>1461</v>
      </c>
      <c r="P486" s="206" t="str">
        <f t="shared" si="98"/>
        <v>Hendricks, Kyle (Y3)</v>
      </c>
      <c r="Q486" s="166">
        <f t="shared" si="109"/>
        <v>400000</v>
      </c>
      <c r="R486" s="166" t="str">
        <f t="shared" si="106"/>
        <v/>
      </c>
      <c r="S486" s="261" t="str">
        <f t="shared" si="107"/>
        <v/>
      </c>
      <c r="T486" s="261" t="str">
        <f t="shared" si="108"/>
        <v/>
      </c>
      <c r="U486" s="259" t="s">
        <v>375</v>
      </c>
      <c r="V486" s="207">
        <v>400000</v>
      </c>
      <c r="W486" s="134" t="s">
        <v>645</v>
      </c>
      <c r="X486" s="364"/>
      <c r="Y486" s="134" t="s">
        <v>973</v>
      </c>
      <c r="Z486" s="243"/>
      <c r="AA486" s="134" t="s">
        <v>974</v>
      </c>
      <c r="AB486" s="271"/>
      <c r="AC486" s="134"/>
      <c r="AD486" s="134"/>
      <c r="AE486" s="134"/>
    </row>
    <row r="487" spans="1:32" ht="14.25" customHeight="1" x14ac:dyDescent="0.2">
      <c r="A487" s="254" t="s">
        <v>1527</v>
      </c>
      <c r="B487" s="214" t="str">
        <f t="shared" si="99"/>
        <v>Hendriks</v>
      </c>
      <c r="C487" s="219" t="str">
        <f t="shared" si="100"/>
        <v>Liam</v>
      </c>
      <c r="D487" s="134" t="str">
        <f t="shared" si="101"/>
        <v>L. Hendriks</v>
      </c>
      <c r="E487" s="206" t="str">
        <f t="shared" si="102"/>
        <v>Liam Hendriks</v>
      </c>
      <c r="F487" s="394" t="s">
        <v>1002</v>
      </c>
      <c r="G487" s="257"/>
      <c r="H487" s="257"/>
      <c r="I487" s="257"/>
      <c r="J487" s="403">
        <v>32549</v>
      </c>
      <c r="K487" s="410" t="s">
        <v>999</v>
      </c>
      <c r="L487" s="135" t="s">
        <v>135</v>
      </c>
      <c r="M487" s="134" t="str">
        <f t="shared" si="97"/>
        <v>1,F3-$1.981M</v>
      </c>
      <c r="N487" s="388" t="s">
        <v>2976</v>
      </c>
      <c r="O487" s="421" t="s">
        <v>2994</v>
      </c>
      <c r="P487" s="206" t="str">
        <f t="shared" si="98"/>
        <v>Hendriks, Liam (1,F3-$1.981M)</v>
      </c>
      <c r="Q487" s="166">
        <f t="shared" si="109"/>
        <v>660394</v>
      </c>
      <c r="R487" s="166">
        <f t="shared" si="106"/>
        <v>660394</v>
      </c>
      <c r="S487" s="261">
        <f t="shared" si="107"/>
        <v>660394</v>
      </c>
      <c r="T487" s="261" t="str">
        <f t="shared" si="108"/>
        <v/>
      </c>
      <c r="U487" s="389" t="s">
        <v>3031</v>
      </c>
      <c r="V487" s="387">
        <v>660394</v>
      </c>
      <c r="W487" s="389" t="s">
        <v>3128</v>
      </c>
      <c r="X487" s="387">
        <v>660394</v>
      </c>
      <c r="Y487" s="389" t="s">
        <v>3131</v>
      </c>
      <c r="Z487" s="387">
        <v>660394</v>
      </c>
      <c r="AA487" s="134" t="s">
        <v>334</v>
      </c>
      <c r="AB487" s="271"/>
      <c r="AC487" s="134"/>
      <c r="AD487" s="134"/>
      <c r="AE487" s="134"/>
    </row>
    <row r="488" spans="1:32" s="232" customFormat="1" ht="14.25" customHeight="1" x14ac:dyDescent="0.2">
      <c r="A488" s="134" t="s">
        <v>3703</v>
      </c>
      <c r="B488" s="214" t="str">
        <f t="shared" si="99"/>
        <v>Heredia</v>
      </c>
      <c r="C488" s="219" t="str">
        <f t="shared" si="100"/>
        <v>Guillermo</v>
      </c>
      <c r="D488" s="134" t="str">
        <f t="shared" si="101"/>
        <v>G. Heredia</v>
      </c>
      <c r="E488" s="206" t="str">
        <f t="shared" si="102"/>
        <v>Guillermo Heredia</v>
      </c>
      <c r="F488" s="206" t="s">
        <v>1002</v>
      </c>
      <c r="G488" s="134">
        <f>G487+1</f>
        <v>1</v>
      </c>
      <c r="H488" s="134">
        <v>4</v>
      </c>
      <c r="I488" s="134">
        <v>22</v>
      </c>
      <c r="J488" s="535">
        <v>33269</v>
      </c>
      <c r="K488" s="134" t="s">
        <v>1004</v>
      </c>
      <c r="L488" s="135" t="s">
        <v>7</v>
      </c>
      <c r="M488" s="134" t="str">
        <f t="shared" si="97"/>
        <v>Y1</v>
      </c>
      <c r="N488" s="134" t="s">
        <v>231</v>
      </c>
      <c r="O488" s="135" t="s">
        <v>3485</v>
      </c>
      <c r="P488" s="206" t="str">
        <f t="shared" si="98"/>
        <v>Heredia, Guillermo (Y1)</v>
      </c>
      <c r="Q488" s="166">
        <f t="shared" si="109"/>
        <v>200000</v>
      </c>
      <c r="R488" s="166">
        <f t="shared" si="106"/>
        <v>300000</v>
      </c>
      <c r="S488" s="261">
        <f t="shared" si="107"/>
        <v>400000</v>
      </c>
      <c r="T488" s="261" t="str">
        <f t="shared" si="108"/>
        <v/>
      </c>
      <c r="U488" s="134" t="s">
        <v>520</v>
      </c>
      <c r="V488" s="167">
        <v>200000</v>
      </c>
      <c r="W488" s="134" t="s">
        <v>521</v>
      </c>
      <c r="X488" s="212">
        <v>300000</v>
      </c>
      <c r="Y488" s="134" t="s">
        <v>375</v>
      </c>
      <c r="Z488" s="212">
        <v>400000</v>
      </c>
      <c r="AA488" s="134" t="s">
        <v>645</v>
      </c>
      <c r="AB488" s="134"/>
      <c r="AC488" s="134"/>
      <c r="AD488" s="134"/>
      <c r="AE488" s="134"/>
      <c r="AF488" s="168"/>
    </row>
    <row r="489" spans="1:32" ht="14.25" customHeight="1" x14ac:dyDescent="0.2">
      <c r="A489" s="214" t="s">
        <v>1238</v>
      </c>
      <c r="B489" s="214" t="str">
        <f t="shared" si="99"/>
        <v>Hernandez</v>
      </c>
      <c r="C489" s="219" t="str">
        <f t="shared" si="100"/>
        <v>Cesar</v>
      </c>
      <c r="D489" s="134" t="str">
        <f t="shared" si="101"/>
        <v>C. Hernandez</v>
      </c>
      <c r="E489" s="206" t="str">
        <f t="shared" si="102"/>
        <v>Cesar Hernandez</v>
      </c>
      <c r="F489" s="213" t="s">
        <v>1009</v>
      </c>
      <c r="G489" s="213"/>
      <c r="H489" s="213"/>
      <c r="I489" s="213"/>
      <c r="J489" s="223">
        <v>33016</v>
      </c>
      <c r="K489" s="224" t="s">
        <v>1139</v>
      </c>
      <c r="L489" s="135" t="s">
        <v>7</v>
      </c>
      <c r="M489" s="134" t="str">
        <f t="shared" si="97"/>
        <v>ARB-Y4</v>
      </c>
      <c r="N489" s="251" t="str">
        <f>Ruth!$AE$2</f>
        <v>Williamsburg</v>
      </c>
      <c r="O489" s="213" t="s">
        <v>1129</v>
      </c>
      <c r="P489" s="206" t="str">
        <f t="shared" si="98"/>
        <v>Hernandez, Cesar (ARB-Y4)</v>
      </c>
      <c r="Q489" s="166">
        <f t="shared" si="109"/>
        <v>840000</v>
      </c>
      <c r="R489" s="166" t="str">
        <f t="shared" si="106"/>
        <v/>
      </c>
      <c r="S489" s="261" t="str">
        <f t="shared" si="107"/>
        <v/>
      </c>
      <c r="T489" s="261" t="str">
        <f t="shared" si="108"/>
        <v/>
      </c>
      <c r="U489" s="259" t="s">
        <v>645</v>
      </c>
      <c r="V489" s="209">
        <v>840000</v>
      </c>
      <c r="W489" s="134" t="s">
        <v>973</v>
      </c>
      <c r="X489" s="209"/>
      <c r="Y489" s="134" t="s">
        <v>974</v>
      </c>
      <c r="Z489" s="212"/>
      <c r="AA489" s="134" t="s">
        <v>975</v>
      </c>
      <c r="AB489" s="271"/>
      <c r="AC489" s="134" t="s">
        <v>334</v>
      </c>
      <c r="AD489" s="134"/>
      <c r="AE489" s="134"/>
    </row>
    <row r="490" spans="1:32" ht="14.25" customHeight="1" x14ac:dyDescent="0.2">
      <c r="A490" s="388" t="s">
        <v>695</v>
      </c>
      <c r="B490" s="214" t="str">
        <f t="shared" si="99"/>
        <v>Hernandez</v>
      </c>
      <c r="C490" s="219" t="str">
        <f t="shared" si="100"/>
        <v>David</v>
      </c>
      <c r="D490" s="134" t="str">
        <f t="shared" si="101"/>
        <v>D. Hernandez</v>
      </c>
      <c r="E490" s="206" t="str">
        <f t="shared" si="102"/>
        <v>David Hernandez</v>
      </c>
      <c r="F490" s="417" t="s">
        <v>1002</v>
      </c>
      <c r="G490" s="388"/>
      <c r="H490" s="388"/>
      <c r="I490" s="388"/>
      <c r="J490" s="418">
        <v>31180</v>
      </c>
      <c r="K490" s="419" t="s">
        <v>999</v>
      </c>
      <c r="L490" s="386" t="s">
        <v>135</v>
      </c>
      <c r="M490" s="134" t="str">
        <f t="shared" si="97"/>
        <v>1,F1-$273k</v>
      </c>
      <c r="N490" s="388" t="s">
        <v>2967</v>
      </c>
      <c r="O490" s="421" t="s">
        <v>2994</v>
      </c>
      <c r="P490" s="206" t="str">
        <f t="shared" si="98"/>
        <v>Hernandez, David (1,F1-$273k)</v>
      </c>
      <c r="Q490" s="166">
        <f t="shared" si="109"/>
        <v>273000</v>
      </c>
      <c r="R490" s="166" t="str">
        <f t="shared" si="106"/>
        <v/>
      </c>
      <c r="S490" s="261" t="str">
        <f t="shared" si="107"/>
        <v/>
      </c>
      <c r="T490" s="261" t="str">
        <f t="shared" si="108"/>
        <v/>
      </c>
      <c r="U490" s="389" t="s">
        <v>2998</v>
      </c>
      <c r="V490" s="387">
        <v>273000</v>
      </c>
      <c r="W490" s="389" t="s">
        <v>334</v>
      </c>
      <c r="X490" s="230"/>
      <c r="Y490" s="584"/>
      <c r="Z490" s="212"/>
      <c r="AA490" s="134"/>
      <c r="AB490" s="271"/>
      <c r="AC490" s="134"/>
      <c r="AD490" s="134"/>
      <c r="AE490" s="134"/>
    </row>
    <row r="491" spans="1:32" ht="14.25" customHeight="1" x14ac:dyDescent="0.2">
      <c r="A491" s="584" t="s">
        <v>1459</v>
      </c>
      <c r="B491" s="214" t="str">
        <f t="shared" si="99"/>
        <v>Hernandez</v>
      </c>
      <c r="C491" s="219" t="str">
        <f t="shared" si="100"/>
        <v>Enrique</v>
      </c>
      <c r="D491" s="134" t="str">
        <f t="shared" si="101"/>
        <v>E. Hernandez</v>
      </c>
      <c r="E491" s="206" t="str">
        <f t="shared" si="102"/>
        <v>Enrique Hernandez</v>
      </c>
      <c r="F491" s="135" t="s">
        <v>1002</v>
      </c>
      <c r="G491" s="135"/>
      <c r="H491" s="135"/>
      <c r="I491" s="135"/>
      <c r="J491" s="336">
        <v>33474</v>
      </c>
      <c r="K491" s="134" t="s">
        <v>1128</v>
      </c>
      <c r="L491" s="135" t="s">
        <v>7</v>
      </c>
      <c r="M491" s="134" t="str">
        <f t="shared" si="97"/>
        <v>Y3</v>
      </c>
      <c r="N491" s="251" t="str">
        <f>Ruth!$AE$2</f>
        <v>Williamsburg</v>
      </c>
      <c r="O491" s="135" t="s">
        <v>1461</v>
      </c>
      <c r="P491" s="206" t="str">
        <f t="shared" si="98"/>
        <v>Hernandez, Enrique (Y3)</v>
      </c>
      <c r="Q491" s="166">
        <f t="shared" si="109"/>
        <v>400000</v>
      </c>
      <c r="R491" s="166" t="str">
        <f t="shared" si="106"/>
        <v/>
      </c>
      <c r="S491" s="261" t="str">
        <f t="shared" si="107"/>
        <v/>
      </c>
      <c r="T491" s="261" t="str">
        <f t="shared" si="108"/>
        <v/>
      </c>
      <c r="U491" s="259" t="s">
        <v>375</v>
      </c>
      <c r="V491" s="207">
        <v>400000</v>
      </c>
      <c r="W491" s="134" t="s">
        <v>645</v>
      </c>
      <c r="X491" s="364"/>
      <c r="Y491" s="134" t="s">
        <v>973</v>
      </c>
      <c r="Z491" s="243"/>
      <c r="AA491" s="134" t="s">
        <v>974</v>
      </c>
      <c r="AB491" s="271"/>
      <c r="AC491" s="134"/>
      <c r="AD491" s="134"/>
      <c r="AE491" s="134"/>
    </row>
    <row r="492" spans="1:32" ht="14.25" customHeight="1" x14ac:dyDescent="0.2">
      <c r="A492" s="198" t="s">
        <v>1070</v>
      </c>
      <c r="B492" s="214" t="str">
        <f t="shared" si="99"/>
        <v>Hernandez</v>
      </c>
      <c r="C492" s="219" t="str">
        <f t="shared" si="100"/>
        <v>Felix</v>
      </c>
      <c r="D492" s="134" t="str">
        <f t="shared" si="101"/>
        <v>F. Hernandez</v>
      </c>
      <c r="E492" s="206" t="str">
        <f t="shared" si="102"/>
        <v>Felix Hernandez</v>
      </c>
      <c r="F492" s="199" t="s">
        <v>1002</v>
      </c>
      <c r="G492" s="199"/>
      <c r="H492" s="199"/>
      <c r="I492" s="199"/>
      <c r="J492" s="200">
        <v>31510</v>
      </c>
      <c r="K492" s="201" t="s">
        <v>747</v>
      </c>
      <c r="L492" s="135" t="s">
        <v>135</v>
      </c>
      <c r="M492" s="134" t="str">
        <f t="shared" si="97"/>
        <v>4,F5-51.125M</v>
      </c>
      <c r="N492" s="147" t="str">
        <f>Aaron!$A$2</f>
        <v>Middlesex</v>
      </c>
      <c r="O492" s="199" t="s">
        <v>1114</v>
      </c>
      <c r="P492" s="206" t="str">
        <f t="shared" si="98"/>
        <v>Hernandez, Felix (4,F5-51.125M)</v>
      </c>
      <c r="Q492" s="166">
        <f t="shared" si="109"/>
        <v>10225000</v>
      </c>
      <c r="R492" s="166">
        <f t="shared" si="106"/>
        <v>10225000</v>
      </c>
      <c r="S492" s="261" t="str">
        <f t="shared" si="107"/>
        <v/>
      </c>
      <c r="T492" s="261" t="str">
        <f t="shared" si="108"/>
        <v/>
      </c>
      <c r="U492" s="251" t="s">
        <v>1071</v>
      </c>
      <c r="V492" s="211">
        <v>10225000</v>
      </c>
      <c r="W492" s="198" t="s">
        <v>1072</v>
      </c>
      <c r="X492" s="211">
        <v>10225000</v>
      </c>
      <c r="Y492" s="134" t="s">
        <v>334</v>
      </c>
      <c r="Z492" s="212"/>
      <c r="AA492" s="134"/>
      <c r="AB492" s="271"/>
      <c r="AC492" s="134"/>
      <c r="AD492" s="134"/>
      <c r="AE492" s="134"/>
    </row>
    <row r="493" spans="1:32" ht="14.25" customHeight="1" x14ac:dyDescent="0.2">
      <c r="A493" s="134" t="s">
        <v>3617</v>
      </c>
      <c r="B493" s="214" t="str">
        <f t="shared" si="99"/>
        <v>Hernandez</v>
      </c>
      <c r="C493" s="219" t="str">
        <f t="shared" si="100"/>
        <v>Marco</v>
      </c>
      <c r="D493" s="134" t="str">
        <f t="shared" si="101"/>
        <v>M. Hernandez</v>
      </c>
      <c r="E493" s="206" t="str">
        <f t="shared" si="102"/>
        <v>Marco Hernandez</v>
      </c>
      <c r="F493" s="206" t="s">
        <v>412</v>
      </c>
      <c r="G493" s="134">
        <f>G492+1</f>
        <v>1</v>
      </c>
      <c r="H493" s="134">
        <v>6</v>
      </c>
      <c r="I493" s="134">
        <v>2</v>
      </c>
      <c r="J493" s="535">
        <v>33853</v>
      </c>
      <c r="K493" s="134" t="s">
        <v>1000</v>
      </c>
      <c r="L493" s="135" t="s">
        <v>7</v>
      </c>
      <c r="M493" s="134" t="str">
        <f t="shared" si="97"/>
        <v>MM</v>
      </c>
      <c r="N493" s="134" t="s">
        <v>1290</v>
      </c>
      <c r="O493" s="135" t="s">
        <v>3485</v>
      </c>
      <c r="P493" s="206" t="str">
        <f t="shared" si="98"/>
        <v>Hernandez, Marco (MM)</v>
      </c>
      <c r="Q493" s="166">
        <f t="shared" si="109"/>
        <v>100000</v>
      </c>
      <c r="R493" s="166" t="str">
        <f t="shared" si="106"/>
        <v/>
      </c>
      <c r="S493" s="261" t="str">
        <f t="shared" si="107"/>
        <v/>
      </c>
      <c r="T493" s="261" t="str">
        <f t="shared" si="108"/>
        <v/>
      </c>
      <c r="U493" s="134" t="s">
        <v>517</v>
      </c>
      <c r="V493" s="167">
        <v>100000</v>
      </c>
      <c r="W493" s="134"/>
      <c r="X493" s="134"/>
      <c r="Y493" s="134"/>
      <c r="Z493" s="134"/>
      <c r="AA493" s="134"/>
      <c r="AB493" s="134"/>
      <c r="AC493" s="134"/>
      <c r="AD493" s="134"/>
      <c r="AE493" s="134"/>
    </row>
    <row r="494" spans="1:32" ht="14.25" customHeight="1" x14ac:dyDescent="0.2">
      <c r="A494" s="134" t="s">
        <v>3695</v>
      </c>
      <c r="B494" s="214" t="str">
        <f t="shared" si="99"/>
        <v>Hernandez</v>
      </c>
      <c r="C494" s="219" t="str">
        <f t="shared" si="100"/>
        <v>Teoscar</v>
      </c>
      <c r="D494" s="134" t="str">
        <f t="shared" si="101"/>
        <v>T. Hernandez</v>
      </c>
      <c r="E494" s="206" t="str">
        <f t="shared" si="102"/>
        <v>Teoscar Hernandez</v>
      </c>
      <c r="F494" s="206" t="s">
        <v>1002</v>
      </c>
      <c r="G494" s="134">
        <f>G493+1</f>
        <v>2</v>
      </c>
      <c r="H494" s="134">
        <v>4</v>
      </c>
      <c r="I494" s="134">
        <v>8</v>
      </c>
      <c r="J494" s="535">
        <v>33892</v>
      </c>
      <c r="K494" s="134" t="s">
        <v>1128</v>
      </c>
      <c r="L494" s="135" t="s">
        <v>7</v>
      </c>
      <c r="M494" s="134" t="str">
        <f t="shared" si="97"/>
        <v>Y1</v>
      </c>
      <c r="N494" s="147" t="str">
        <f>Cobb!$Y$2</f>
        <v>Gateway</v>
      </c>
      <c r="O494" s="135" t="s">
        <v>3485</v>
      </c>
      <c r="P494" s="206" t="str">
        <f t="shared" si="98"/>
        <v>Hernandez, Teoscar (Y1)</v>
      </c>
      <c r="Q494" s="166">
        <f t="shared" si="109"/>
        <v>200000</v>
      </c>
      <c r="R494" s="166">
        <f t="shared" si="106"/>
        <v>300000</v>
      </c>
      <c r="S494" s="261">
        <f t="shared" si="107"/>
        <v>400000</v>
      </c>
      <c r="T494" s="261" t="str">
        <f t="shared" si="108"/>
        <v/>
      </c>
      <c r="U494" s="134" t="s">
        <v>520</v>
      </c>
      <c r="V494" s="167">
        <v>200000</v>
      </c>
      <c r="W494" s="134" t="s">
        <v>521</v>
      </c>
      <c r="X494" s="212">
        <v>300000</v>
      </c>
      <c r="Y494" s="134" t="s">
        <v>375</v>
      </c>
      <c r="Z494" s="212">
        <v>400000</v>
      </c>
      <c r="AA494" s="134" t="s">
        <v>645</v>
      </c>
      <c r="AB494" s="134"/>
      <c r="AC494" s="134"/>
      <c r="AD494" s="134"/>
      <c r="AE494" s="134"/>
    </row>
    <row r="495" spans="1:32" ht="14.25" customHeight="1" x14ac:dyDescent="0.2">
      <c r="A495" s="584" t="s">
        <v>1429</v>
      </c>
      <c r="B495" s="214" t="str">
        <f t="shared" si="99"/>
        <v>Herrera</v>
      </c>
      <c r="C495" s="219" t="str">
        <f t="shared" si="100"/>
        <v>Dilson</v>
      </c>
      <c r="D495" s="134" t="str">
        <f t="shared" si="101"/>
        <v>D. Herrera</v>
      </c>
      <c r="E495" s="206" t="str">
        <f t="shared" si="102"/>
        <v>Dilson Herrera</v>
      </c>
      <c r="F495" s="135" t="s">
        <v>1002</v>
      </c>
      <c r="G495" s="135"/>
      <c r="H495" s="135"/>
      <c r="I495" s="135"/>
      <c r="J495" s="336">
        <v>34396</v>
      </c>
      <c r="K495" s="134" t="s">
        <v>1000</v>
      </c>
      <c r="L495" s="135" t="s">
        <v>7</v>
      </c>
      <c r="M495" s="134" t="str">
        <f t="shared" si="97"/>
        <v>Y1*</v>
      </c>
      <c r="N495" s="147" t="str">
        <f>Aaron!$AE$2</f>
        <v>Pismo Beach</v>
      </c>
      <c r="O495" s="135" t="s">
        <v>1461</v>
      </c>
      <c r="P495" s="206" t="str">
        <f t="shared" si="98"/>
        <v>Herrera, Dilson (Y1*)</v>
      </c>
      <c r="Q495" s="166">
        <f t="shared" si="109"/>
        <v>200000</v>
      </c>
      <c r="R495" s="166">
        <f t="shared" si="106"/>
        <v>300000</v>
      </c>
      <c r="S495" s="261">
        <f t="shared" si="107"/>
        <v>400000</v>
      </c>
      <c r="T495" s="261" t="str">
        <f t="shared" si="108"/>
        <v/>
      </c>
      <c r="U495" s="147" t="s">
        <v>256</v>
      </c>
      <c r="V495" s="167">
        <v>200000</v>
      </c>
      <c r="W495" s="134" t="s">
        <v>521</v>
      </c>
      <c r="X495" s="212">
        <v>300000</v>
      </c>
      <c r="Y495" s="134" t="s">
        <v>375</v>
      </c>
      <c r="Z495" s="212">
        <v>400000</v>
      </c>
      <c r="AA495" s="134" t="s">
        <v>645</v>
      </c>
      <c r="AB495" s="271"/>
      <c r="AC495" s="134"/>
      <c r="AD495" s="134"/>
      <c r="AE495" s="134"/>
    </row>
    <row r="496" spans="1:32" ht="14.25" customHeight="1" x14ac:dyDescent="0.2">
      <c r="A496" s="134" t="s">
        <v>796</v>
      </c>
      <c r="B496" s="214" t="str">
        <f t="shared" si="99"/>
        <v>Herrera</v>
      </c>
      <c r="C496" s="219" t="str">
        <f t="shared" si="100"/>
        <v>Kelvin</v>
      </c>
      <c r="D496" s="134" t="str">
        <f t="shared" si="101"/>
        <v>K. Herrera</v>
      </c>
      <c r="E496" s="206" t="str">
        <f t="shared" si="102"/>
        <v>Kelvin Herrera</v>
      </c>
      <c r="F496" s="135" t="s">
        <v>1002</v>
      </c>
      <c r="G496" s="135"/>
      <c r="H496" s="135"/>
      <c r="I496" s="135"/>
      <c r="J496" s="193">
        <v>32873</v>
      </c>
      <c r="K496" s="147" t="s">
        <v>999</v>
      </c>
      <c r="L496" s="135" t="s">
        <v>135</v>
      </c>
      <c r="M496" s="134" t="str">
        <f t="shared" si="97"/>
        <v>ARB-Y5</v>
      </c>
      <c r="N496" s="147" t="str">
        <f>Ruth!$A$2</f>
        <v>Plum Island</v>
      </c>
      <c r="O496" s="169" t="s">
        <v>830</v>
      </c>
      <c r="P496" s="206" t="str">
        <f t="shared" si="98"/>
        <v>Herrera, Kelvin (ARB-Y5)</v>
      </c>
      <c r="Q496" s="166">
        <f t="shared" si="109"/>
        <v>1512000</v>
      </c>
      <c r="R496" s="166" t="str">
        <f t="shared" si="106"/>
        <v/>
      </c>
      <c r="S496" s="261" t="str">
        <f t="shared" si="107"/>
        <v/>
      </c>
      <c r="T496" s="261" t="str">
        <f t="shared" si="108"/>
        <v/>
      </c>
      <c r="U496" s="147" t="s">
        <v>973</v>
      </c>
      <c r="V496" s="167">
        <v>1512000</v>
      </c>
      <c r="W496" s="134" t="s">
        <v>974</v>
      </c>
      <c r="X496" s="212"/>
      <c r="Y496" s="134" t="s">
        <v>975</v>
      </c>
      <c r="Z496" s="212"/>
      <c r="AA496" s="134" t="s">
        <v>334</v>
      </c>
      <c r="AB496" s="271"/>
      <c r="AC496" s="134"/>
      <c r="AD496" s="134"/>
      <c r="AE496" s="134"/>
    </row>
    <row r="497" spans="1:31" ht="14.25" customHeight="1" x14ac:dyDescent="0.2">
      <c r="A497" s="584" t="s">
        <v>1937</v>
      </c>
      <c r="B497" s="214" t="str">
        <f t="shared" si="99"/>
        <v>Herrera</v>
      </c>
      <c r="C497" s="219" t="str">
        <f t="shared" si="100"/>
        <v>Odubel*</v>
      </c>
      <c r="D497" s="134" t="str">
        <f t="shared" si="101"/>
        <v>O. Herrera</v>
      </c>
      <c r="E497" s="206" t="str">
        <f t="shared" si="102"/>
        <v>Odubel* Herrera</v>
      </c>
      <c r="F497" s="246" t="s">
        <v>412</v>
      </c>
      <c r="G497" s="584">
        <v>4</v>
      </c>
      <c r="H497" s="584">
        <v>1</v>
      </c>
      <c r="I497" s="584">
        <v>4</v>
      </c>
      <c r="J497" s="336">
        <v>33601</v>
      </c>
      <c r="K497" s="195" t="s">
        <v>1004</v>
      </c>
      <c r="L497" s="135" t="s">
        <v>7</v>
      </c>
      <c r="M497" s="134" t="str">
        <f t="shared" si="97"/>
        <v>Y2</v>
      </c>
      <c r="N497" s="147" t="str">
        <f>Aaron!$AE$2</f>
        <v>Pismo Beach</v>
      </c>
      <c r="O497" s="169" t="s">
        <v>1968</v>
      </c>
      <c r="P497" s="206" t="str">
        <f t="shared" si="98"/>
        <v>Herrera, Odubel* (Y2)</v>
      </c>
      <c r="Q497" s="166">
        <f t="shared" si="109"/>
        <v>300000</v>
      </c>
      <c r="R497" s="166">
        <f t="shared" si="106"/>
        <v>400000</v>
      </c>
      <c r="S497" s="261" t="str">
        <f t="shared" si="107"/>
        <v/>
      </c>
      <c r="T497" s="261" t="str">
        <f t="shared" si="108"/>
        <v/>
      </c>
      <c r="U497" s="147" t="s">
        <v>521</v>
      </c>
      <c r="V497" s="167">
        <v>300000</v>
      </c>
      <c r="W497" s="134" t="s">
        <v>375</v>
      </c>
      <c r="X497" s="212">
        <v>400000</v>
      </c>
      <c r="Y497" s="134" t="s">
        <v>645</v>
      </c>
      <c r="Z497" s="212"/>
      <c r="AA497" s="134" t="s">
        <v>973</v>
      </c>
      <c r="AB497" s="271"/>
      <c r="AC497" s="134"/>
      <c r="AD497" s="134"/>
      <c r="AE497" s="134"/>
    </row>
    <row r="498" spans="1:31" ht="14.25" customHeight="1" x14ac:dyDescent="0.25">
      <c r="A498" s="148" t="s">
        <v>875</v>
      </c>
      <c r="B498" s="214" t="str">
        <f t="shared" si="99"/>
        <v>Herrmann</v>
      </c>
      <c r="C498" s="219" t="str">
        <f t="shared" si="100"/>
        <v>Chris</v>
      </c>
      <c r="D498" s="134" t="str">
        <f t="shared" si="101"/>
        <v>C. Herrmann</v>
      </c>
      <c r="E498" s="206" t="str">
        <f t="shared" si="102"/>
        <v>Chris Herrmann</v>
      </c>
      <c r="F498" s="382" t="s">
        <v>412</v>
      </c>
      <c r="G498" s="135"/>
      <c r="H498" s="135"/>
      <c r="I498" s="135"/>
      <c r="J498" s="383">
        <v>32105</v>
      </c>
      <c r="K498" s="384" t="s">
        <v>1003</v>
      </c>
      <c r="L498" s="135" t="s">
        <v>7</v>
      </c>
      <c r="M498" s="134" t="str">
        <f t="shared" si="97"/>
        <v>1,F3-$3.3M</v>
      </c>
      <c r="N498" s="388" t="s">
        <v>2966</v>
      </c>
      <c r="O498" s="421" t="s">
        <v>2994</v>
      </c>
      <c r="P498" s="206" t="str">
        <f t="shared" si="98"/>
        <v>Herrmann, Chris (1,F3-$3.3M)</v>
      </c>
      <c r="Q498" s="166">
        <f t="shared" si="109"/>
        <v>1100000</v>
      </c>
      <c r="R498" s="166">
        <f t="shared" si="106"/>
        <v>1100000</v>
      </c>
      <c r="S498" s="261">
        <f t="shared" si="107"/>
        <v>1100000</v>
      </c>
      <c r="T498" s="261" t="str">
        <f t="shared" si="108"/>
        <v/>
      </c>
      <c r="U498" s="389" t="s">
        <v>3049</v>
      </c>
      <c r="V498" s="387">
        <v>1100000</v>
      </c>
      <c r="W498" s="389" t="s">
        <v>3153</v>
      </c>
      <c r="X498" s="387">
        <v>1100000</v>
      </c>
      <c r="Y498" s="389" t="s">
        <v>3162</v>
      </c>
      <c r="Z498" s="387">
        <v>1100000</v>
      </c>
      <c r="AA498" s="389" t="s">
        <v>334</v>
      </c>
      <c r="AB498" s="271"/>
      <c r="AC498" s="134"/>
      <c r="AD498" s="134"/>
      <c r="AE498" s="134"/>
    </row>
    <row r="499" spans="1:31" ht="14.25" customHeight="1" x14ac:dyDescent="0.25">
      <c r="A499" s="147" t="s">
        <v>63</v>
      </c>
      <c r="B499" s="214" t="str">
        <f t="shared" si="99"/>
        <v>Heyward</v>
      </c>
      <c r="C499" s="219" t="str">
        <f t="shared" si="100"/>
        <v>Jason</v>
      </c>
      <c r="D499" s="134" t="str">
        <f t="shared" si="101"/>
        <v>J. Heyward</v>
      </c>
      <c r="E499" s="206" t="str">
        <f t="shared" si="102"/>
        <v>Jason Heyward</v>
      </c>
      <c r="F499" s="382" t="s">
        <v>412</v>
      </c>
      <c r="G499" s="135"/>
      <c r="H499" s="135"/>
      <c r="I499" s="135"/>
      <c r="J499" s="383">
        <v>32729</v>
      </c>
      <c r="K499" s="384" t="s">
        <v>1007</v>
      </c>
      <c r="L499" s="135" t="s">
        <v>7</v>
      </c>
      <c r="M499" s="134" t="str">
        <f t="shared" si="97"/>
        <v>1,F5-$14.438M</v>
      </c>
      <c r="N499" s="388" t="s">
        <v>2988</v>
      </c>
      <c r="O499" s="421" t="s">
        <v>2994</v>
      </c>
      <c r="P499" s="206" t="str">
        <f t="shared" si="98"/>
        <v>Heyward, Jason (1,F5-$14.438M)</v>
      </c>
      <c r="Q499" s="166">
        <f t="shared" si="109"/>
        <v>2887500</v>
      </c>
      <c r="R499" s="166">
        <f t="shared" si="106"/>
        <v>2887500</v>
      </c>
      <c r="S499" s="261">
        <f t="shared" si="107"/>
        <v>2887500</v>
      </c>
      <c r="T499" s="261">
        <f t="shared" si="108"/>
        <v>2887500</v>
      </c>
      <c r="U499" s="389" t="s">
        <v>3080</v>
      </c>
      <c r="V499" s="387">
        <v>2887500</v>
      </c>
      <c r="W499" s="389" t="s">
        <v>3218</v>
      </c>
      <c r="X499" s="387">
        <v>2887500</v>
      </c>
      <c r="Y499" s="389" t="s">
        <v>3235</v>
      </c>
      <c r="Z499" s="387">
        <v>2887500</v>
      </c>
      <c r="AA499" s="389" t="s">
        <v>3237</v>
      </c>
      <c r="AB499" s="387">
        <v>2887500</v>
      </c>
      <c r="AC499" s="389" t="s">
        <v>3239</v>
      </c>
      <c r="AD499" s="387">
        <v>2887500</v>
      </c>
      <c r="AE499" s="134" t="s">
        <v>334</v>
      </c>
    </row>
    <row r="500" spans="1:31" ht="14.25" customHeight="1" x14ac:dyDescent="0.2">
      <c r="A500" s="134" t="s">
        <v>448</v>
      </c>
      <c r="B500" s="214" t="str">
        <f t="shared" si="99"/>
        <v>Hicks</v>
      </c>
      <c r="C500" s="219" t="str">
        <f t="shared" si="100"/>
        <v>Aaron</v>
      </c>
      <c r="D500" s="134" t="str">
        <f t="shared" si="101"/>
        <v>A. Hicks</v>
      </c>
      <c r="E500" s="206" t="str">
        <f t="shared" si="102"/>
        <v>Aaron Hicks</v>
      </c>
      <c r="F500" s="135" t="s">
        <v>1009</v>
      </c>
      <c r="G500" s="135"/>
      <c r="H500" s="135"/>
      <c r="I500" s="135"/>
      <c r="J500" s="193">
        <v>32783</v>
      </c>
      <c r="K500" s="147" t="s">
        <v>1004</v>
      </c>
      <c r="L500" s="135" t="s">
        <v>7</v>
      </c>
      <c r="M500" s="134" t="str">
        <f t="shared" si="97"/>
        <v>ARB-Y4</v>
      </c>
      <c r="N500" s="251" t="str">
        <f>Ruth!$AE$2</f>
        <v>Williamsburg</v>
      </c>
      <c r="O500" s="169" t="s">
        <v>333</v>
      </c>
      <c r="P500" s="206" t="str">
        <f t="shared" si="98"/>
        <v>Hicks, Aaron (ARB-Y4)</v>
      </c>
      <c r="Q500" s="166">
        <f t="shared" si="109"/>
        <v>700000</v>
      </c>
      <c r="R500" s="166" t="str">
        <f t="shared" si="106"/>
        <v/>
      </c>
      <c r="S500" s="261" t="str">
        <f t="shared" si="107"/>
        <v/>
      </c>
      <c r="T500" s="261" t="str">
        <f t="shared" si="108"/>
        <v/>
      </c>
      <c r="U500" s="147" t="s">
        <v>645</v>
      </c>
      <c r="V500" s="167">
        <v>700000</v>
      </c>
      <c r="W500" s="134" t="s">
        <v>973</v>
      </c>
      <c r="X500" s="212"/>
      <c r="Y500" s="134" t="s">
        <v>974</v>
      </c>
      <c r="Z500" s="206"/>
      <c r="AA500" s="134" t="s">
        <v>975</v>
      </c>
      <c r="AB500" s="271"/>
      <c r="AC500" s="134" t="s">
        <v>334</v>
      </c>
      <c r="AD500" s="134"/>
      <c r="AE500" s="134"/>
    </row>
    <row r="501" spans="1:31" ht="14.25" customHeight="1" x14ac:dyDescent="0.2">
      <c r="A501" s="198" t="s">
        <v>1048</v>
      </c>
      <c r="B501" s="214" t="str">
        <f t="shared" si="99"/>
        <v>Hill</v>
      </c>
      <c r="C501" s="219" t="str">
        <f t="shared" si="100"/>
        <v>Aaron</v>
      </c>
      <c r="D501" s="134" t="str">
        <f t="shared" si="101"/>
        <v>A. Hill</v>
      </c>
      <c r="E501" s="206" t="str">
        <f t="shared" si="102"/>
        <v>Aaron Hill</v>
      </c>
      <c r="F501" s="199" t="s">
        <v>1002</v>
      </c>
      <c r="G501" s="199"/>
      <c r="H501" s="199"/>
      <c r="I501" s="199"/>
      <c r="J501" s="202">
        <v>30031</v>
      </c>
      <c r="K501" s="203" t="s">
        <v>1000</v>
      </c>
      <c r="L501" s="135" t="s">
        <v>7</v>
      </c>
      <c r="M501" s="134" t="str">
        <f t="shared" si="97"/>
        <v>4,F4-16M</v>
      </c>
      <c r="N501" s="251" t="str">
        <f>Cobb!$A$2</f>
        <v>Greenville</v>
      </c>
      <c r="O501" s="199" t="s">
        <v>1114</v>
      </c>
      <c r="P501" s="206" t="str">
        <f t="shared" si="98"/>
        <v>Hill, Aaron (4,F4-16M)</v>
      </c>
      <c r="Q501" s="166">
        <f t="shared" si="109"/>
        <v>3800000</v>
      </c>
      <c r="R501" s="166" t="str">
        <f t="shared" si="106"/>
        <v/>
      </c>
      <c r="S501" s="261" t="str">
        <f t="shared" si="107"/>
        <v/>
      </c>
      <c r="T501" s="261" t="str">
        <f t="shared" si="108"/>
        <v/>
      </c>
      <c r="U501" s="251" t="s">
        <v>1049</v>
      </c>
      <c r="V501" s="211">
        <v>3800000</v>
      </c>
      <c r="W501" s="198" t="s">
        <v>334</v>
      </c>
      <c r="X501" s="211"/>
      <c r="Y501" s="206"/>
      <c r="Z501" s="206"/>
      <c r="AA501" s="134"/>
      <c r="AB501" s="271"/>
      <c r="AC501" s="134"/>
      <c r="AD501" s="167"/>
      <c r="AE501" s="134"/>
    </row>
    <row r="502" spans="1:31" ht="14.25" customHeight="1" x14ac:dyDescent="0.2">
      <c r="A502" s="584" t="s">
        <v>1551</v>
      </c>
      <c r="B502" s="214" t="str">
        <f t="shared" si="99"/>
        <v>Hill</v>
      </c>
      <c r="C502" s="219" t="str">
        <f t="shared" si="100"/>
        <v>Derek</v>
      </c>
      <c r="D502" s="134" t="str">
        <f t="shared" si="101"/>
        <v>D. Hill</v>
      </c>
      <c r="E502" s="206" t="str">
        <f t="shared" si="102"/>
        <v>Derek Hill</v>
      </c>
      <c r="F502" s="135" t="s">
        <v>1002</v>
      </c>
      <c r="G502" s="135"/>
      <c r="H502" s="135"/>
      <c r="I502" s="135"/>
      <c r="J502" s="336">
        <v>35063</v>
      </c>
      <c r="K502" s="134" t="s">
        <v>1004</v>
      </c>
      <c r="L502" s="135" t="s">
        <v>519</v>
      </c>
      <c r="M502" s="134" t="str">
        <f t="shared" si="97"/>
        <v>min</v>
      </c>
      <c r="N502" s="147" t="str">
        <f>Ruth!$S$2</f>
        <v>New York</v>
      </c>
      <c r="O502" s="135" t="s">
        <v>1461</v>
      </c>
      <c r="P502" s="206" t="str">
        <f t="shared" si="98"/>
        <v>Hill, Derek (min)</v>
      </c>
      <c r="Q502" s="166" t="str">
        <f t="shared" si="109"/>
        <v/>
      </c>
      <c r="R502" s="166" t="str">
        <f t="shared" si="106"/>
        <v/>
      </c>
      <c r="S502" s="261" t="str">
        <f t="shared" si="107"/>
        <v/>
      </c>
      <c r="T502" s="261" t="str">
        <f t="shared" si="108"/>
        <v/>
      </c>
      <c r="U502" s="148" t="s">
        <v>658</v>
      </c>
      <c r="V502" s="230"/>
      <c r="W502" s="584"/>
      <c r="X502" s="364"/>
      <c r="Y502" s="584"/>
      <c r="Z502" s="243"/>
      <c r="AA502" s="134"/>
      <c r="AB502" s="271"/>
      <c r="AC502" s="134"/>
      <c r="AD502" s="134"/>
      <c r="AE502" s="134"/>
    </row>
    <row r="503" spans="1:31" ht="14.25" customHeight="1" x14ac:dyDescent="0.2">
      <c r="A503" s="134" t="s">
        <v>2147</v>
      </c>
      <c r="B503" s="214" t="str">
        <f t="shared" si="99"/>
        <v>Hill</v>
      </c>
      <c r="C503" s="219" t="str">
        <f t="shared" si="100"/>
        <v>Rich</v>
      </c>
      <c r="D503" s="134" t="str">
        <f t="shared" si="101"/>
        <v>R. Hill</v>
      </c>
      <c r="E503" s="206" t="str">
        <f t="shared" si="102"/>
        <v>Rich Hill</v>
      </c>
      <c r="F503" s="246" t="s">
        <v>412</v>
      </c>
      <c r="G503" s="246"/>
      <c r="H503" s="246"/>
      <c r="I503" s="246"/>
      <c r="J503" s="193">
        <v>29291</v>
      </c>
      <c r="K503" s="195" t="s">
        <v>747</v>
      </c>
      <c r="L503" s="135" t="s">
        <v>135</v>
      </c>
      <c r="M503" s="134" t="str">
        <f t="shared" si="97"/>
        <v>2,F3-$2.4M</v>
      </c>
      <c r="N503" s="147" t="s">
        <v>566</v>
      </c>
      <c r="O503" s="169" t="s">
        <v>2954</v>
      </c>
      <c r="P503" s="206" t="str">
        <f t="shared" si="98"/>
        <v>Hill, Rich (2,F3-$2.4M)</v>
      </c>
      <c r="Q503" s="166">
        <f t="shared" si="109"/>
        <v>800000</v>
      </c>
      <c r="R503" s="166">
        <f t="shared" si="106"/>
        <v>800000</v>
      </c>
      <c r="S503" s="166" t="str">
        <f t="shared" si="107"/>
        <v/>
      </c>
      <c r="T503" s="261" t="str">
        <f t="shared" si="108"/>
        <v/>
      </c>
      <c r="U503" s="195" t="s">
        <v>2152</v>
      </c>
      <c r="V503" s="344">
        <v>800000</v>
      </c>
      <c r="W503" s="174" t="s">
        <v>2153</v>
      </c>
      <c r="X503" s="365">
        <v>800000</v>
      </c>
      <c r="Y503" s="134" t="s">
        <v>334</v>
      </c>
      <c r="Z503" s="212"/>
      <c r="AA503" s="134"/>
      <c r="AB503" s="271"/>
      <c r="AC503" s="134"/>
      <c r="AD503" s="134"/>
      <c r="AE503" s="134"/>
    </row>
    <row r="504" spans="1:31" ht="14.25" customHeight="1" x14ac:dyDescent="0.2">
      <c r="A504" s="134" t="s">
        <v>184</v>
      </c>
      <c r="B504" s="214" t="str">
        <f t="shared" si="99"/>
        <v>Hochevar</v>
      </c>
      <c r="C504" s="219" t="str">
        <f t="shared" si="100"/>
        <v>Luke</v>
      </c>
      <c r="D504" s="134" t="str">
        <f t="shared" si="101"/>
        <v>L. Hochevar</v>
      </c>
      <c r="E504" s="206" t="str">
        <f t="shared" si="102"/>
        <v>Luke Hochevar</v>
      </c>
      <c r="F504" s="135" t="s">
        <v>1002</v>
      </c>
      <c r="G504" s="135"/>
      <c r="H504" s="135"/>
      <c r="I504" s="135"/>
      <c r="J504" s="193">
        <v>30574</v>
      </c>
      <c r="K504" s="147" t="s">
        <v>999</v>
      </c>
      <c r="L504" s="135" t="s">
        <v>135</v>
      </c>
      <c r="M504" s="134" t="str">
        <f t="shared" si="97"/>
        <v>2,F2-$500k</v>
      </c>
      <c r="N504" s="147" t="s">
        <v>1876</v>
      </c>
      <c r="O504" s="320" t="s">
        <v>3467</v>
      </c>
      <c r="P504" s="206" t="str">
        <f t="shared" si="98"/>
        <v>Hochevar, Luke (2,F2-$500k)</v>
      </c>
      <c r="Q504" s="166">
        <f t="shared" si="109"/>
        <v>250000</v>
      </c>
      <c r="R504" s="166" t="str">
        <f t="shared" si="106"/>
        <v/>
      </c>
      <c r="S504" s="166" t="str">
        <f t="shared" si="107"/>
        <v/>
      </c>
      <c r="T504" s="261" t="str">
        <f t="shared" si="108"/>
        <v/>
      </c>
      <c r="U504" s="195" t="s">
        <v>1779</v>
      </c>
      <c r="V504" s="344">
        <v>250000</v>
      </c>
      <c r="W504" s="134" t="s">
        <v>334</v>
      </c>
      <c r="X504" s="365"/>
      <c r="Y504" s="167"/>
      <c r="Z504" s="271"/>
      <c r="AA504" s="134"/>
      <c r="AB504" s="271"/>
      <c r="AC504" s="134"/>
      <c r="AD504" s="134"/>
      <c r="AE504" s="134"/>
    </row>
    <row r="505" spans="1:31" ht="14.25" customHeight="1" x14ac:dyDescent="0.2">
      <c r="A505" s="584" t="s">
        <v>1564</v>
      </c>
      <c r="B505" s="214" t="str">
        <f t="shared" si="99"/>
        <v>Hoffman</v>
      </c>
      <c r="C505" s="219" t="str">
        <f t="shared" si="100"/>
        <v>Jeff</v>
      </c>
      <c r="D505" s="134" t="str">
        <f t="shared" si="101"/>
        <v>J. Hoffman</v>
      </c>
      <c r="E505" s="206" t="str">
        <f t="shared" si="102"/>
        <v>Jeff Hoffman</v>
      </c>
      <c r="F505" s="583" t="s">
        <v>1002</v>
      </c>
      <c r="G505" s="583"/>
      <c r="H505" s="583"/>
      <c r="I505" s="583"/>
      <c r="J505" s="336"/>
      <c r="K505" s="584" t="s">
        <v>747</v>
      </c>
      <c r="L505" s="135" t="s">
        <v>135</v>
      </c>
      <c r="M505" s="134" t="str">
        <f t="shared" si="97"/>
        <v>Y1</v>
      </c>
      <c r="N505" s="251" t="str">
        <f>Mays!$S$2</f>
        <v>Thunder Bay</v>
      </c>
      <c r="O505" s="135" t="s">
        <v>1461</v>
      </c>
      <c r="P505" s="206" t="str">
        <f t="shared" si="98"/>
        <v>Hoffman, Jeff (Y1)</v>
      </c>
      <c r="Q505" s="166">
        <f t="shared" si="109"/>
        <v>200000</v>
      </c>
      <c r="R505" s="166">
        <f t="shared" ref="R505:R536" si="110">IF(ISBLANK($X505),"",$X505)</f>
        <v>300000</v>
      </c>
      <c r="S505" s="261">
        <f t="shared" ref="S505:S536" si="111">IF(ISBLANK($Z505),"",$Z505)</f>
        <v>400000</v>
      </c>
      <c r="T505" s="261" t="str">
        <f t="shared" ref="T505:T536" si="112">IF(ISBLANK($AB505),"",$AB505)</f>
        <v/>
      </c>
      <c r="U505" s="148" t="s">
        <v>520</v>
      </c>
      <c r="V505" s="167">
        <v>200000</v>
      </c>
      <c r="W505" s="584" t="s">
        <v>521</v>
      </c>
      <c r="X505" s="364">
        <v>300000</v>
      </c>
      <c r="Y505" s="584" t="s">
        <v>375</v>
      </c>
      <c r="Z505" s="243">
        <v>400000</v>
      </c>
      <c r="AA505" s="134"/>
      <c r="AB505" s="271"/>
      <c r="AC505" s="134"/>
      <c r="AD505" s="134"/>
      <c r="AE505" s="134"/>
    </row>
    <row r="506" spans="1:31" ht="14.25" customHeight="1" x14ac:dyDescent="0.2">
      <c r="A506" s="148" t="s">
        <v>1205</v>
      </c>
      <c r="B506" s="214" t="str">
        <f t="shared" si="99"/>
        <v>Holaday</v>
      </c>
      <c r="C506" s="219" t="str">
        <f t="shared" si="100"/>
        <v>Bryan</v>
      </c>
      <c r="D506" s="134" t="str">
        <f t="shared" si="101"/>
        <v>B. Holaday</v>
      </c>
      <c r="E506" s="206" t="str">
        <f t="shared" si="102"/>
        <v>Bryan Holaday</v>
      </c>
      <c r="F506" s="393" t="s">
        <v>1002</v>
      </c>
      <c r="G506" s="218"/>
      <c r="H506" s="218"/>
      <c r="I506" s="218"/>
      <c r="J506" s="402">
        <v>32100</v>
      </c>
      <c r="K506" s="408" t="s">
        <v>7</v>
      </c>
      <c r="L506" s="135" t="s">
        <v>7</v>
      </c>
      <c r="M506" s="134" t="str">
        <f t="shared" si="97"/>
        <v>1,F1-$250k</v>
      </c>
      <c r="N506" s="388" t="s">
        <v>1671</v>
      </c>
      <c r="O506" s="421" t="s">
        <v>2994</v>
      </c>
      <c r="P506" s="206" t="str">
        <f t="shared" si="98"/>
        <v>Holaday, Bryan (1,F1-$250k)</v>
      </c>
      <c r="Q506" s="166">
        <f t="shared" si="109"/>
        <v>250000</v>
      </c>
      <c r="R506" s="166" t="str">
        <f t="shared" si="110"/>
        <v/>
      </c>
      <c r="S506" s="261" t="str">
        <f t="shared" si="111"/>
        <v/>
      </c>
      <c r="T506" s="261" t="str">
        <f t="shared" si="112"/>
        <v/>
      </c>
      <c r="U506" s="389" t="s">
        <v>1685</v>
      </c>
      <c r="V506" s="387">
        <v>250000</v>
      </c>
      <c r="W506" s="416" t="s">
        <v>334</v>
      </c>
      <c r="X506" s="230"/>
      <c r="Y506" s="584"/>
      <c r="Z506" s="212"/>
      <c r="AA506" s="134"/>
      <c r="AB506" s="271"/>
      <c r="AC506" s="134"/>
      <c r="AD506" s="134"/>
      <c r="AE506" s="134"/>
    </row>
    <row r="507" spans="1:31" ht="14.25" customHeight="1" x14ac:dyDescent="0.2">
      <c r="A507" s="134" t="s">
        <v>3611</v>
      </c>
      <c r="B507" s="214" t="str">
        <f t="shared" si="99"/>
        <v>Holder</v>
      </c>
      <c r="C507" s="219" t="str">
        <f t="shared" si="100"/>
        <v>Jonathan</v>
      </c>
      <c r="D507" s="134" t="str">
        <f t="shared" si="101"/>
        <v>J. Holder</v>
      </c>
      <c r="E507" s="206" t="str">
        <f t="shared" si="102"/>
        <v>Jonathan Holder</v>
      </c>
      <c r="F507" s="206" t="s">
        <v>1002</v>
      </c>
      <c r="G507" s="134">
        <f>G506+1</f>
        <v>1</v>
      </c>
      <c r="H507" s="134">
        <v>5</v>
      </c>
      <c r="I507" s="134">
        <v>4</v>
      </c>
      <c r="J507" s="535">
        <v>34129</v>
      </c>
      <c r="K507" s="134" t="s">
        <v>999</v>
      </c>
      <c r="L507" s="135" t="s">
        <v>135</v>
      </c>
      <c r="M507" s="134" t="str">
        <f t="shared" si="97"/>
        <v>MM</v>
      </c>
      <c r="N507" s="134" t="s">
        <v>406</v>
      </c>
      <c r="O507" s="135" t="s">
        <v>3485</v>
      </c>
      <c r="P507" s="206" t="str">
        <f t="shared" si="98"/>
        <v>Holder, Jonathan (MM)</v>
      </c>
      <c r="Q507" s="166">
        <f t="shared" si="109"/>
        <v>100000</v>
      </c>
      <c r="R507" s="166" t="str">
        <f t="shared" si="110"/>
        <v/>
      </c>
      <c r="S507" s="261" t="str">
        <f t="shared" si="111"/>
        <v/>
      </c>
      <c r="T507" s="261" t="str">
        <f t="shared" si="112"/>
        <v/>
      </c>
      <c r="U507" s="134" t="s">
        <v>517</v>
      </c>
      <c r="V507" s="167">
        <v>100000</v>
      </c>
      <c r="W507" s="134"/>
      <c r="X507" s="134"/>
      <c r="Y507" s="134"/>
      <c r="Z507" s="134"/>
      <c r="AA507" s="134"/>
      <c r="AB507" s="134"/>
      <c r="AC507" s="134"/>
      <c r="AD507" s="134"/>
      <c r="AE507" s="134"/>
    </row>
    <row r="508" spans="1:31" ht="14.25" customHeight="1" x14ac:dyDescent="0.2">
      <c r="A508" s="134" t="s">
        <v>278</v>
      </c>
      <c r="B508" s="214" t="str">
        <f t="shared" si="99"/>
        <v>Holland</v>
      </c>
      <c r="C508" s="219" t="str">
        <f t="shared" si="100"/>
        <v>Derek</v>
      </c>
      <c r="D508" s="134" t="str">
        <f t="shared" si="101"/>
        <v>D. Holland</v>
      </c>
      <c r="E508" s="206" t="str">
        <f t="shared" si="102"/>
        <v>Derek Holland</v>
      </c>
      <c r="F508" s="135" t="s">
        <v>412</v>
      </c>
      <c r="G508" s="135"/>
      <c r="H508" s="135"/>
      <c r="I508" s="135"/>
      <c r="J508" s="193">
        <v>31694</v>
      </c>
      <c r="K508" s="147" t="s">
        <v>747</v>
      </c>
      <c r="L508" s="135" t="s">
        <v>135</v>
      </c>
      <c r="M508" s="134" t="str">
        <f t="shared" si="97"/>
        <v>5,L5-14M</v>
      </c>
      <c r="N508" s="147" t="str">
        <f>Mays!$Y$2</f>
        <v>Los Angeles</v>
      </c>
      <c r="O508" s="169" t="s">
        <v>333</v>
      </c>
      <c r="P508" s="206" t="str">
        <f t="shared" si="98"/>
        <v>Holland, Derek (5,L5-14M)</v>
      </c>
      <c r="Q508" s="166">
        <f t="shared" si="109"/>
        <v>2800000</v>
      </c>
      <c r="R508" s="166" t="str">
        <f t="shared" si="110"/>
        <v/>
      </c>
      <c r="S508" s="261" t="str">
        <f t="shared" si="111"/>
        <v/>
      </c>
      <c r="T508" s="261" t="str">
        <f t="shared" si="112"/>
        <v/>
      </c>
      <c r="U508" s="147" t="s">
        <v>605</v>
      </c>
      <c r="V508" s="166">
        <v>2800000</v>
      </c>
      <c r="W508" s="134" t="s">
        <v>334</v>
      </c>
      <c r="X508" s="212"/>
      <c r="Y508" s="134"/>
      <c r="Z508" s="212"/>
      <c r="AA508" s="134"/>
      <c r="AB508" s="271"/>
      <c r="AC508" s="134"/>
      <c r="AD508" s="134"/>
      <c r="AE508" s="134"/>
    </row>
    <row r="509" spans="1:31" ht="14.25" customHeight="1" x14ac:dyDescent="0.2">
      <c r="A509" s="134" t="s">
        <v>752</v>
      </c>
      <c r="B509" s="214" t="str">
        <f t="shared" si="99"/>
        <v>Holland</v>
      </c>
      <c r="C509" s="219" t="str">
        <f t="shared" si="100"/>
        <v>Greg</v>
      </c>
      <c r="D509" s="134" t="str">
        <f t="shared" si="101"/>
        <v>G. Holland</v>
      </c>
      <c r="E509" s="206" t="str">
        <f t="shared" si="102"/>
        <v>Greg Holland</v>
      </c>
      <c r="F509" s="135" t="s">
        <v>1002</v>
      </c>
      <c r="G509" s="135"/>
      <c r="H509" s="135"/>
      <c r="I509" s="135"/>
      <c r="J509" s="193">
        <v>31371</v>
      </c>
      <c r="K509" s="147" t="s">
        <v>999</v>
      </c>
      <c r="L509" s="135" t="s">
        <v>135</v>
      </c>
      <c r="M509" s="134" t="str">
        <f t="shared" si="97"/>
        <v>3,L5-14M</v>
      </c>
      <c r="N509" s="147" t="str">
        <f>Mays!$M$2</f>
        <v>Mudville</v>
      </c>
      <c r="O509" s="169" t="s">
        <v>830</v>
      </c>
      <c r="P509" s="206" t="str">
        <f t="shared" si="98"/>
        <v>Holland, Greg (3,L5-14M)</v>
      </c>
      <c r="Q509" s="166">
        <f t="shared" si="109"/>
        <v>2800000</v>
      </c>
      <c r="R509" s="166">
        <f t="shared" si="110"/>
        <v>2800000</v>
      </c>
      <c r="S509" s="261">
        <f t="shared" si="111"/>
        <v>2800000</v>
      </c>
      <c r="T509" s="261" t="str">
        <f t="shared" si="112"/>
        <v/>
      </c>
      <c r="U509" s="147" t="s">
        <v>317</v>
      </c>
      <c r="V509" s="167">
        <v>2800000</v>
      </c>
      <c r="W509" s="134" t="s">
        <v>316</v>
      </c>
      <c r="X509" s="212">
        <v>2800000</v>
      </c>
      <c r="Y509" s="206" t="s">
        <v>605</v>
      </c>
      <c r="Z509" s="212">
        <v>2800000</v>
      </c>
      <c r="AA509" s="147" t="s">
        <v>334</v>
      </c>
      <c r="AB509" s="271"/>
      <c r="AC509" s="134"/>
      <c r="AD509" s="134"/>
      <c r="AE509" s="134"/>
    </row>
    <row r="510" spans="1:31" ht="14.25" customHeight="1" x14ac:dyDescent="0.2">
      <c r="A510" s="148" t="s">
        <v>69</v>
      </c>
      <c r="B510" s="214" t="str">
        <f t="shared" si="99"/>
        <v>Holliday</v>
      </c>
      <c r="C510" s="219" t="str">
        <f t="shared" si="100"/>
        <v>Matt</v>
      </c>
      <c r="D510" s="134" t="str">
        <f t="shared" si="101"/>
        <v>M. Holliday</v>
      </c>
      <c r="E510" s="206" t="str">
        <f t="shared" si="102"/>
        <v>Matt Holliday</v>
      </c>
      <c r="F510" s="135" t="s">
        <v>1002</v>
      </c>
      <c r="G510" s="135"/>
      <c r="H510" s="135"/>
      <c r="I510" s="135"/>
      <c r="J510" s="193">
        <v>29235</v>
      </c>
      <c r="K510" s="147" t="s">
        <v>1008</v>
      </c>
      <c r="L510" s="135" t="s">
        <v>7</v>
      </c>
      <c r="M510" s="134" t="str">
        <f t="shared" si="97"/>
        <v>2,F3-$2.82M</v>
      </c>
      <c r="N510" s="148" t="s">
        <v>1671</v>
      </c>
      <c r="O510" s="320" t="s">
        <v>1686</v>
      </c>
      <c r="P510" s="206" t="str">
        <f t="shared" si="98"/>
        <v>Holliday, Matt (2,F3-$2.82M)</v>
      </c>
      <c r="Q510" s="166">
        <f t="shared" si="109"/>
        <v>940000</v>
      </c>
      <c r="R510" s="166">
        <f t="shared" si="110"/>
        <v>940000</v>
      </c>
      <c r="S510" s="261" t="str">
        <f t="shared" si="111"/>
        <v/>
      </c>
      <c r="T510" s="261" t="str">
        <f t="shared" si="112"/>
        <v/>
      </c>
      <c r="U510" s="148" t="s">
        <v>1814</v>
      </c>
      <c r="V510" s="361">
        <v>940000</v>
      </c>
      <c r="W510" s="148" t="s">
        <v>1764</v>
      </c>
      <c r="X510" s="364">
        <v>940000</v>
      </c>
      <c r="Y510" s="134" t="s">
        <v>334</v>
      </c>
      <c r="Z510" s="271"/>
      <c r="AA510" s="134"/>
      <c r="AB510" s="271"/>
      <c r="AC510" s="134"/>
      <c r="AD510" s="134"/>
      <c r="AE510" s="134"/>
    </row>
    <row r="511" spans="1:31" ht="14.25" customHeight="1" x14ac:dyDescent="0.2">
      <c r="A511" s="584" t="s">
        <v>1559</v>
      </c>
      <c r="B511" s="214" t="str">
        <f t="shared" si="99"/>
        <v>Holmes</v>
      </c>
      <c r="C511" s="219" t="str">
        <f t="shared" si="100"/>
        <v>Grant</v>
      </c>
      <c r="D511" s="134" t="str">
        <f t="shared" si="101"/>
        <v>G. Holmes</v>
      </c>
      <c r="E511" s="206" t="str">
        <f t="shared" si="102"/>
        <v>Grant Holmes</v>
      </c>
      <c r="F511" s="135" t="s">
        <v>1002</v>
      </c>
      <c r="G511" s="135"/>
      <c r="H511" s="135"/>
      <c r="I511" s="135"/>
      <c r="J511" s="336">
        <v>35146</v>
      </c>
      <c r="K511" s="134" t="s">
        <v>747</v>
      </c>
      <c r="L511" s="135" t="s">
        <v>519</v>
      </c>
      <c r="M511" s="134" t="str">
        <f t="shared" si="97"/>
        <v>min</v>
      </c>
      <c r="N511" s="251" t="str">
        <f>Ruth!$AE$2</f>
        <v>Williamsburg</v>
      </c>
      <c r="O511" s="135" t="s">
        <v>1461</v>
      </c>
      <c r="P511" s="206" t="str">
        <f t="shared" si="98"/>
        <v>Holmes, Grant (min)</v>
      </c>
      <c r="Q511" s="166" t="str">
        <f t="shared" si="109"/>
        <v/>
      </c>
      <c r="R511" s="166" t="str">
        <f t="shared" si="110"/>
        <v/>
      </c>
      <c r="S511" s="261" t="str">
        <f t="shared" si="111"/>
        <v/>
      </c>
      <c r="T511" s="261" t="str">
        <f t="shared" si="112"/>
        <v/>
      </c>
      <c r="U511" s="148" t="s">
        <v>658</v>
      </c>
      <c r="V511" s="230"/>
      <c r="W511" s="584"/>
      <c r="X511" s="364"/>
      <c r="Y511" s="584"/>
      <c r="Z511" s="243"/>
      <c r="AA511" s="134"/>
      <c r="AB511" s="271"/>
      <c r="AC511" s="134"/>
      <c r="AD511" s="134"/>
      <c r="AE511" s="134"/>
    </row>
    <row r="512" spans="1:31" ht="14.25" customHeight="1" x14ac:dyDescent="0.2">
      <c r="A512" s="215" t="s">
        <v>1196</v>
      </c>
      <c r="B512" s="214" t="str">
        <f t="shared" si="99"/>
        <v>Holt</v>
      </c>
      <c r="C512" s="219" t="str">
        <f t="shared" si="100"/>
        <v>Brock</v>
      </c>
      <c r="D512" s="134" t="str">
        <f t="shared" si="101"/>
        <v>B. Holt</v>
      </c>
      <c r="E512" s="206" t="str">
        <f t="shared" si="102"/>
        <v>Brock Holt</v>
      </c>
      <c r="F512" s="218" t="s">
        <v>412</v>
      </c>
      <c r="G512" s="218"/>
      <c r="H512" s="218"/>
      <c r="I512" s="218"/>
      <c r="J512" s="225">
        <v>32305</v>
      </c>
      <c r="K512" s="368" t="s">
        <v>1005</v>
      </c>
      <c r="L512" s="135" t="s">
        <v>7</v>
      </c>
      <c r="M512" s="134" t="str">
        <f t="shared" si="97"/>
        <v>Y3</v>
      </c>
      <c r="N512" s="147" t="str">
        <f>Mays!$M$2</f>
        <v>Mudville</v>
      </c>
      <c r="O512" s="213" t="s">
        <v>1129</v>
      </c>
      <c r="P512" s="206" t="str">
        <f t="shared" si="98"/>
        <v>Holt, Brock (Y3)</v>
      </c>
      <c r="Q512" s="166">
        <f t="shared" si="109"/>
        <v>400000</v>
      </c>
      <c r="R512" s="166" t="str">
        <f t="shared" si="110"/>
        <v/>
      </c>
      <c r="S512" s="261" t="str">
        <f t="shared" si="111"/>
        <v/>
      </c>
      <c r="T512" s="261" t="str">
        <f t="shared" si="112"/>
        <v/>
      </c>
      <c r="U512" s="259" t="s">
        <v>375</v>
      </c>
      <c r="V512" s="207">
        <v>400000</v>
      </c>
      <c r="W512" s="134" t="s">
        <v>645</v>
      </c>
      <c r="X512" s="207"/>
      <c r="Y512" s="134" t="s">
        <v>973</v>
      </c>
      <c r="Z512" s="212"/>
      <c r="AA512" s="134" t="s">
        <v>974</v>
      </c>
      <c r="AB512" s="271"/>
      <c r="AC512" s="134"/>
      <c r="AD512" s="134"/>
      <c r="AE512" s="134"/>
    </row>
    <row r="513" spans="1:31" ht="14.25" customHeight="1" x14ac:dyDescent="0.2">
      <c r="A513" s="134" t="s">
        <v>3715</v>
      </c>
      <c r="B513" s="214" t="str">
        <f t="shared" si="99"/>
        <v>Holt</v>
      </c>
      <c r="C513" s="219" t="str">
        <f t="shared" si="100"/>
        <v>Tyler</v>
      </c>
      <c r="D513" s="134" t="str">
        <f t="shared" si="101"/>
        <v>T. Holt</v>
      </c>
      <c r="E513" s="206" t="str">
        <f t="shared" si="102"/>
        <v>Tyler Holt</v>
      </c>
      <c r="F513" s="206" t="s">
        <v>1002</v>
      </c>
      <c r="G513" s="134">
        <f>G512+1</f>
        <v>1</v>
      </c>
      <c r="H513" s="134">
        <v>6</v>
      </c>
      <c r="I513" s="134">
        <v>22</v>
      </c>
      <c r="J513" s="535">
        <v>32577</v>
      </c>
      <c r="K513" s="134" t="s">
        <v>1128</v>
      </c>
      <c r="L513" s="135" t="s">
        <v>7</v>
      </c>
      <c r="M513" s="134" t="str">
        <f t="shared" si="97"/>
        <v>Y1</v>
      </c>
      <c r="N513" s="134" t="s">
        <v>229</v>
      </c>
      <c r="O513" s="135" t="s">
        <v>3485</v>
      </c>
      <c r="P513" s="206" t="str">
        <f t="shared" si="98"/>
        <v>Holt, Tyler (Y1)</v>
      </c>
      <c r="Q513" s="166">
        <f t="shared" si="109"/>
        <v>200000</v>
      </c>
      <c r="R513" s="166">
        <f t="shared" si="110"/>
        <v>300000</v>
      </c>
      <c r="S513" s="261">
        <f t="shared" si="111"/>
        <v>400000</v>
      </c>
      <c r="T513" s="261" t="str">
        <f t="shared" si="112"/>
        <v/>
      </c>
      <c r="U513" s="134" t="s">
        <v>520</v>
      </c>
      <c r="V513" s="167">
        <v>200000</v>
      </c>
      <c r="W513" s="134" t="s">
        <v>521</v>
      </c>
      <c r="X513" s="212">
        <v>300000</v>
      </c>
      <c r="Y513" s="134" t="s">
        <v>375</v>
      </c>
      <c r="Z513" s="212">
        <v>400000</v>
      </c>
      <c r="AA513" s="134" t="s">
        <v>645</v>
      </c>
      <c r="AB513" s="134"/>
      <c r="AC513" s="134"/>
      <c r="AD513" s="134"/>
      <c r="AE513" s="134"/>
    </row>
    <row r="514" spans="1:31" ht="14.25" customHeight="1" x14ac:dyDescent="0.2">
      <c r="A514" s="134" t="s">
        <v>2005</v>
      </c>
      <c r="B514" s="214" t="str">
        <f t="shared" si="99"/>
        <v>Honeywell</v>
      </c>
      <c r="C514" s="219" t="str">
        <f t="shared" si="100"/>
        <v>Brent</v>
      </c>
      <c r="D514" s="134" t="str">
        <f t="shared" si="101"/>
        <v>B. Honeywell</v>
      </c>
      <c r="E514" s="206" t="str">
        <f t="shared" si="102"/>
        <v>Brent Honeywell</v>
      </c>
      <c r="F514" s="246"/>
      <c r="G514" s="584">
        <v>49</v>
      </c>
      <c r="H514" s="584" t="s">
        <v>1889</v>
      </c>
      <c r="I514" s="584">
        <v>1</v>
      </c>
      <c r="J514" s="336">
        <v>34789</v>
      </c>
      <c r="K514" s="195"/>
      <c r="L514" s="135" t="s">
        <v>519</v>
      </c>
      <c r="M514" s="134" t="str">
        <f t="shared" si="97"/>
        <v>min</v>
      </c>
      <c r="N514" s="584" t="s">
        <v>655</v>
      </c>
      <c r="O514" s="169" t="s">
        <v>1968</v>
      </c>
      <c r="P514" s="206" t="str">
        <f t="shared" si="98"/>
        <v>Honeywell, Brent (min)</v>
      </c>
      <c r="Q514" s="166" t="str">
        <f t="shared" si="109"/>
        <v/>
      </c>
      <c r="R514" s="166" t="str">
        <f t="shared" si="110"/>
        <v/>
      </c>
      <c r="S514" s="261" t="str">
        <f t="shared" si="111"/>
        <v/>
      </c>
      <c r="T514" s="261" t="str">
        <f t="shared" si="112"/>
        <v/>
      </c>
      <c r="U514" s="147" t="s">
        <v>658</v>
      </c>
      <c r="V514" s="167"/>
      <c r="W514" s="134"/>
      <c r="X514" s="212"/>
      <c r="Y514" s="134"/>
      <c r="Z514" s="212"/>
      <c r="AA514" s="134"/>
      <c r="AB514" s="271"/>
      <c r="AC514" s="134"/>
      <c r="AD514" s="134"/>
      <c r="AE514" s="134"/>
    </row>
    <row r="515" spans="1:31" ht="14.25" customHeight="1" x14ac:dyDescent="0.2">
      <c r="A515" s="134" t="s">
        <v>3637</v>
      </c>
      <c r="B515" s="214" t="str">
        <f t="shared" si="99"/>
        <v>Hood</v>
      </c>
      <c r="C515" s="219" t="str">
        <f t="shared" si="100"/>
        <v>Destin</v>
      </c>
      <c r="D515" s="134" t="str">
        <f t="shared" si="101"/>
        <v>D. Hood</v>
      </c>
      <c r="E515" s="206" t="str">
        <f t="shared" si="102"/>
        <v>Destin Hood</v>
      </c>
      <c r="F515" s="206" t="s">
        <v>1002</v>
      </c>
      <c r="G515" s="134">
        <v>213</v>
      </c>
      <c r="H515" s="134">
        <v>11</v>
      </c>
      <c r="I515" s="134">
        <v>5</v>
      </c>
      <c r="J515" s="535">
        <v>32966</v>
      </c>
      <c r="K515" s="134" t="s">
        <v>1008</v>
      </c>
      <c r="L515" s="135" t="s">
        <v>7</v>
      </c>
      <c r="M515" s="134" t="str">
        <f t="shared" ref="M515:M578" si="113">$U515</f>
        <v>MM</v>
      </c>
      <c r="N515" s="134" t="s">
        <v>627</v>
      </c>
      <c r="O515" s="135" t="s">
        <v>3485</v>
      </c>
      <c r="P515" s="206" t="str">
        <f t="shared" ref="P515:P578" si="114">CONCATENATE(A515," (",M515,")")</f>
        <v>Hood, Destin (MM)</v>
      </c>
      <c r="Q515" s="166">
        <f t="shared" si="109"/>
        <v>100000</v>
      </c>
      <c r="R515" s="166" t="str">
        <f t="shared" si="110"/>
        <v/>
      </c>
      <c r="S515" s="261" t="str">
        <f t="shared" si="111"/>
        <v/>
      </c>
      <c r="T515" s="261" t="str">
        <f t="shared" si="112"/>
        <v/>
      </c>
      <c r="U515" s="134" t="s">
        <v>517</v>
      </c>
      <c r="V515" s="167">
        <v>100000</v>
      </c>
      <c r="W515" s="134"/>
      <c r="X515" s="134"/>
      <c r="Y515" s="134"/>
      <c r="Z515" s="134"/>
      <c r="AA515" s="134"/>
      <c r="AB515" s="134"/>
      <c r="AC515" s="134"/>
      <c r="AD515" s="134"/>
      <c r="AE515" s="134"/>
    </row>
    <row r="516" spans="1:31" ht="14.25" customHeight="1" x14ac:dyDescent="0.2">
      <c r="A516" s="134" t="s">
        <v>3539</v>
      </c>
      <c r="B516" s="214" t="str">
        <f t="shared" si="99"/>
        <v>Hoskins</v>
      </c>
      <c r="C516" s="219" t="str">
        <f t="shared" si="100"/>
        <v>Rhys</v>
      </c>
      <c r="D516" s="134" t="str">
        <f t="shared" si="101"/>
        <v>R. Hoskins</v>
      </c>
      <c r="E516" s="206" t="str">
        <f t="shared" si="102"/>
        <v>Rhys Hoskins</v>
      </c>
      <c r="F516" s="206" t="s">
        <v>1002</v>
      </c>
      <c r="G516" s="134">
        <f>G515+1</f>
        <v>214</v>
      </c>
      <c r="H516" s="134">
        <v>5</v>
      </c>
      <c r="I516" s="134">
        <v>6</v>
      </c>
      <c r="J516" s="535">
        <v>34045</v>
      </c>
      <c r="K516" s="134" t="s">
        <v>1001</v>
      </c>
      <c r="L516" s="135" t="s">
        <v>519</v>
      </c>
      <c r="M516" s="134" t="str">
        <f t="shared" si="113"/>
        <v>min</v>
      </c>
      <c r="N516" s="134" t="s">
        <v>437</v>
      </c>
      <c r="O516" s="135" t="s">
        <v>3485</v>
      </c>
      <c r="P516" s="206" t="str">
        <f t="shared" si="114"/>
        <v>Hoskins, Rhys (min)</v>
      </c>
      <c r="Q516" s="166" t="str">
        <f t="shared" si="109"/>
        <v/>
      </c>
      <c r="R516" s="166" t="str">
        <f t="shared" si="110"/>
        <v/>
      </c>
      <c r="S516" s="261" t="str">
        <f t="shared" si="111"/>
        <v/>
      </c>
      <c r="T516" s="261" t="str">
        <f t="shared" si="112"/>
        <v/>
      </c>
      <c r="U516" s="134" t="s">
        <v>658</v>
      </c>
      <c r="V516" s="134"/>
      <c r="W516" s="134"/>
      <c r="X516" s="134"/>
      <c r="Y516" s="134"/>
      <c r="Z516" s="134"/>
      <c r="AA516" s="134"/>
      <c r="AB516" s="134"/>
      <c r="AC516" s="134"/>
      <c r="AD516" s="134"/>
      <c r="AE516" s="134"/>
    </row>
    <row r="517" spans="1:31" ht="14.25" customHeight="1" x14ac:dyDescent="0.2">
      <c r="A517" s="134" t="s">
        <v>722</v>
      </c>
      <c r="B517" s="214" t="str">
        <f t="shared" si="99"/>
        <v>Hosmer</v>
      </c>
      <c r="C517" s="219" t="str">
        <f t="shared" si="100"/>
        <v>Eric</v>
      </c>
      <c r="D517" s="134" t="str">
        <f t="shared" si="101"/>
        <v>E. Hosmer</v>
      </c>
      <c r="E517" s="206" t="str">
        <f t="shared" si="102"/>
        <v>Eric Hosmer</v>
      </c>
      <c r="F517" s="135" t="s">
        <v>412</v>
      </c>
      <c r="G517" s="135"/>
      <c r="H517" s="135"/>
      <c r="I517" s="135"/>
      <c r="J517" s="193">
        <v>32805</v>
      </c>
      <c r="K517" s="147" t="s">
        <v>1001</v>
      </c>
      <c r="L517" s="135" t="s">
        <v>7</v>
      </c>
      <c r="M517" s="134" t="str">
        <f t="shared" si="113"/>
        <v>ARB-Y6</v>
      </c>
      <c r="N517" s="147" t="str">
        <f>Aaron!$S$2</f>
        <v>San Jose</v>
      </c>
      <c r="O517" s="169" t="s">
        <v>112</v>
      </c>
      <c r="P517" s="206" t="str">
        <f t="shared" si="114"/>
        <v>Hosmer, Eric (ARB-Y6)</v>
      </c>
      <c r="Q517" s="166">
        <f t="shared" si="109"/>
        <v>1911000</v>
      </c>
      <c r="R517" s="166" t="str">
        <f t="shared" si="110"/>
        <v/>
      </c>
      <c r="S517" s="261" t="str">
        <f t="shared" si="111"/>
        <v/>
      </c>
      <c r="T517" s="261" t="str">
        <f t="shared" si="112"/>
        <v/>
      </c>
      <c r="U517" s="147" t="s">
        <v>974</v>
      </c>
      <c r="V517" s="167">
        <v>1911000</v>
      </c>
      <c r="W517" s="134" t="s">
        <v>975</v>
      </c>
      <c r="X517" s="212"/>
      <c r="Y517" s="134" t="s">
        <v>334</v>
      </c>
      <c r="Z517" s="206"/>
      <c r="AA517" s="134"/>
      <c r="AB517" s="271"/>
      <c r="AC517" s="134"/>
      <c r="AD517" s="134"/>
      <c r="AE517" s="134"/>
    </row>
    <row r="518" spans="1:31" ht="14.25" customHeight="1" x14ac:dyDescent="0.25">
      <c r="A518" s="148" t="s">
        <v>1842</v>
      </c>
      <c r="B518" s="214" t="str">
        <f t="shared" si="99"/>
        <v>Howell</v>
      </c>
      <c r="C518" s="219" t="str">
        <f t="shared" si="100"/>
        <v>JP</v>
      </c>
      <c r="D518" s="134" t="str">
        <f t="shared" si="101"/>
        <v>J. Howell</v>
      </c>
      <c r="E518" s="206" t="str">
        <f t="shared" si="102"/>
        <v>JP Howell</v>
      </c>
      <c r="F518" s="382" t="s">
        <v>412</v>
      </c>
      <c r="G518" s="135"/>
      <c r="H518" s="135"/>
      <c r="I518" s="135"/>
      <c r="J518" s="383">
        <v>30431</v>
      </c>
      <c r="K518" s="384" t="s">
        <v>999</v>
      </c>
      <c r="L518" s="135" t="s">
        <v>135</v>
      </c>
      <c r="M518" s="134" t="str">
        <f t="shared" si="113"/>
        <v>1,F1-$325,784</v>
      </c>
      <c r="N518" s="388" t="s">
        <v>2976</v>
      </c>
      <c r="O518" s="421" t="s">
        <v>2994</v>
      </c>
      <c r="P518" s="206" t="str">
        <f t="shared" si="114"/>
        <v>Howell, JP (1,F1-$325,784)</v>
      </c>
      <c r="Q518" s="166">
        <f t="shared" si="109"/>
        <v>325784</v>
      </c>
      <c r="R518" s="166" t="str">
        <f t="shared" si="110"/>
        <v/>
      </c>
      <c r="S518" s="261" t="str">
        <f t="shared" si="111"/>
        <v/>
      </c>
      <c r="T518" s="261" t="str">
        <f t="shared" si="112"/>
        <v/>
      </c>
      <c r="U518" s="389" t="s">
        <v>3003</v>
      </c>
      <c r="V518" s="387">
        <v>325784</v>
      </c>
      <c r="W518" s="389" t="s">
        <v>334</v>
      </c>
      <c r="X518" s="230"/>
      <c r="Y518" s="584"/>
      <c r="Z518" s="212"/>
      <c r="AA518" s="134"/>
      <c r="AB518" s="271"/>
      <c r="AC518" s="134"/>
      <c r="AD518" s="134"/>
      <c r="AE518" s="134"/>
    </row>
    <row r="519" spans="1:31" ht="14.25" customHeight="1" x14ac:dyDescent="0.2">
      <c r="A519" s="134" t="s">
        <v>3726</v>
      </c>
      <c r="B519" s="214" t="str">
        <f t="shared" si="99"/>
        <v>Hoyt</v>
      </c>
      <c r="C519" s="219" t="str">
        <f t="shared" si="100"/>
        <v>James</v>
      </c>
      <c r="D519" s="134" t="str">
        <f t="shared" si="101"/>
        <v>J. Hoyt</v>
      </c>
      <c r="E519" s="206" t="str">
        <f t="shared" si="102"/>
        <v>James Hoyt</v>
      </c>
      <c r="F519" s="206" t="s">
        <v>1002</v>
      </c>
      <c r="G519" s="134">
        <v>213</v>
      </c>
      <c r="H519" s="134">
        <v>11</v>
      </c>
      <c r="I519" s="134">
        <v>6</v>
      </c>
      <c r="J519" s="535">
        <v>31685</v>
      </c>
      <c r="K519" s="134" t="s">
        <v>999</v>
      </c>
      <c r="L519" s="135" t="s">
        <v>135</v>
      </c>
      <c r="M519" s="134" t="str">
        <f t="shared" si="113"/>
        <v>Y1</v>
      </c>
      <c r="N519" s="134" t="s">
        <v>1124</v>
      </c>
      <c r="O519" s="135" t="s">
        <v>3485</v>
      </c>
      <c r="P519" s="206" t="str">
        <f t="shared" si="114"/>
        <v>Hoyt, James (Y1)</v>
      </c>
      <c r="Q519" s="166">
        <f t="shared" si="109"/>
        <v>200000</v>
      </c>
      <c r="R519" s="166">
        <f t="shared" si="110"/>
        <v>300000</v>
      </c>
      <c r="S519" s="261">
        <f t="shared" si="111"/>
        <v>400000</v>
      </c>
      <c r="T519" s="261" t="str">
        <f t="shared" si="112"/>
        <v/>
      </c>
      <c r="U519" s="134" t="s">
        <v>520</v>
      </c>
      <c r="V519" s="167">
        <v>200000</v>
      </c>
      <c r="W519" s="134" t="s">
        <v>521</v>
      </c>
      <c r="X519" s="212">
        <v>300000</v>
      </c>
      <c r="Y519" s="134" t="s">
        <v>375</v>
      </c>
      <c r="Z519" s="212">
        <v>400000</v>
      </c>
      <c r="AA519" s="134" t="s">
        <v>645</v>
      </c>
      <c r="AB519" s="134"/>
      <c r="AC519" s="134"/>
      <c r="AD519" s="134"/>
      <c r="AE519" s="134"/>
    </row>
    <row r="520" spans="1:31" ht="14.25" customHeight="1" x14ac:dyDescent="0.2">
      <c r="A520" s="134" t="s">
        <v>3546</v>
      </c>
      <c r="B520" s="214" t="str">
        <f t="shared" si="99"/>
        <v>Hu</v>
      </c>
      <c r="C520" s="219" t="str">
        <f t="shared" si="100"/>
        <v>Chih-Wei</v>
      </c>
      <c r="D520" s="134" t="str">
        <f t="shared" si="101"/>
        <v>C. Hu</v>
      </c>
      <c r="E520" s="206" t="str">
        <f t="shared" si="102"/>
        <v>Chih-Wei Hu</v>
      </c>
      <c r="F520" s="206" t="s">
        <v>1002</v>
      </c>
      <c r="G520" s="134">
        <f>G519+1</f>
        <v>214</v>
      </c>
      <c r="H520" s="134">
        <v>5</v>
      </c>
      <c r="I520" s="134">
        <v>20</v>
      </c>
      <c r="J520" s="535">
        <v>34277</v>
      </c>
      <c r="K520" s="134" t="s">
        <v>747</v>
      </c>
      <c r="L520" s="135" t="s">
        <v>519</v>
      </c>
      <c r="M520" s="134" t="str">
        <f t="shared" si="113"/>
        <v>min</v>
      </c>
      <c r="N520" s="134" t="s">
        <v>1290</v>
      </c>
      <c r="O520" s="135" t="s">
        <v>3485</v>
      </c>
      <c r="P520" s="206" t="str">
        <f t="shared" si="114"/>
        <v>Hu, Chih-Wei (min)</v>
      </c>
      <c r="Q520" s="166" t="str">
        <f t="shared" si="109"/>
        <v/>
      </c>
      <c r="R520" s="166" t="str">
        <f t="shared" si="110"/>
        <v/>
      </c>
      <c r="S520" s="261" t="str">
        <f t="shared" si="111"/>
        <v/>
      </c>
      <c r="T520" s="261" t="str">
        <f t="shared" si="112"/>
        <v/>
      </c>
      <c r="U520" s="134" t="s">
        <v>658</v>
      </c>
      <c r="V520" s="134"/>
      <c r="W520" s="134"/>
      <c r="X520" s="134"/>
      <c r="Y520" s="134"/>
      <c r="Z520" s="134"/>
      <c r="AA520" s="134"/>
      <c r="AB520" s="134"/>
      <c r="AC520" s="134"/>
      <c r="AD520" s="134"/>
      <c r="AE520" s="134"/>
    </row>
    <row r="521" spans="1:31" ht="14.25" customHeight="1" x14ac:dyDescent="0.2">
      <c r="A521" s="134" t="s">
        <v>3545</v>
      </c>
      <c r="B521" s="214" t="str">
        <f t="shared" si="99"/>
        <v>Hudson</v>
      </c>
      <c r="C521" s="219" t="str">
        <f t="shared" si="100"/>
        <v>Dakota</v>
      </c>
      <c r="D521" s="134" t="str">
        <f t="shared" si="101"/>
        <v>D. Hudson</v>
      </c>
      <c r="E521" s="206" t="str">
        <f t="shared" si="102"/>
        <v>Dakota Hudson</v>
      </c>
      <c r="F521" s="206" t="s">
        <v>1002</v>
      </c>
      <c r="G521" s="134">
        <f>G519+1</f>
        <v>214</v>
      </c>
      <c r="H521" s="134">
        <v>5</v>
      </c>
      <c r="I521" s="134">
        <v>19</v>
      </c>
      <c r="J521" s="535">
        <v>34592</v>
      </c>
      <c r="K521" s="134" t="s">
        <v>999</v>
      </c>
      <c r="L521" s="135" t="s">
        <v>519</v>
      </c>
      <c r="M521" s="134" t="str">
        <f t="shared" si="113"/>
        <v>min</v>
      </c>
      <c r="N521" s="134" t="s">
        <v>959</v>
      </c>
      <c r="O521" s="135" t="s">
        <v>3485</v>
      </c>
      <c r="P521" s="206" t="str">
        <f t="shared" si="114"/>
        <v>Hudson, Dakota (min)</v>
      </c>
      <c r="Q521" s="166" t="str">
        <f t="shared" si="109"/>
        <v/>
      </c>
      <c r="R521" s="166" t="str">
        <f t="shared" si="110"/>
        <v/>
      </c>
      <c r="S521" s="261" t="str">
        <f t="shared" si="111"/>
        <v/>
      </c>
      <c r="T521" s="261" t="str">
        <f t="shared" si="112"/>
        <v/>
      </c>
      <c r="U521" s="134" t="s">
        <v>658</v>
      </c>
      <c r="V521" s="134"/>
      <c r="W521" s="134"/>
      <c r="X521" s="134"/>
      <c r="Y521" s="134"/>
      <c r="Z521" s="134"/>
      <c r="AA521" s="134"/>
      <c r="AB521" s="134"/>
      <c r="AC521" s="134"/>
      <c r="AD521" s="134"/>
      <c r="AE521" s="134"/>
    </row>
    <row r="522" spans="1:31" ht="14.25" customHeight="1" x14ac:dyDescent="0.2">
      <c r="A522" s="148" t="s">
        <v>1852</v>
      </c>
      <c r="B522" s="214" t="str">
        <f t="shared" si="99"/>
        <v>Hudson</v>
      </c>
      <c r="C522" s="219" t="str">
        <f t="shared" si="100"/>
        <v>Daniel</v>
      </c>
      <c r="D522" s="134" t="str">
        <f t="shared" si="101"/>
        <v>D. Hudson</v>
      </c>
      <c r="E522" s="206" t="str">
        <f t="shared" si="102"/>
        <v>Daniel Hudson</v>
      </c>
      <c r="F522" s="135" t="s">
        <v>1002</v>
      </c>
      <c r="G522" s="135"/>
      <c r="H522" s="135"/>
      <c r="I522" s="135"/>
      <c r="J522" s="193">
        <v>31845</v>
      </c>
      <c r="K522" s="147" t="s">
        <v>747</v>
      </c>
      <c r="L522" s="135" t="s">
        <v>135</v>
      </c>
      <c r="M522" s="134" t="str">
        <f t="shared" si="113"/>
        <v>2,F3-$2.295M</v>
      </c>
      <c r="N522" s="147" t="str">
        <f>Cobb!$S$2</f>
        <v>Waikiki</v>
      </c>
      <c r="O522" s="320" t="s">
        <v>1686</v>
      </c>
      <c r="P522" s="206" t="str">
        <f t="shared" si="114"/>
        <v>Hudson, Daniel (2,F3-$2.295M)</v>
      </c>
      <c r="Q522" s="166">
        <f t="shared" si="109"/>
        <v>765000</v>
      </c>
      <c r="R522" s="166">
        <f t="shared" si="110"/>
        <v>765000</v>
      </c>
      <c r="S522" s="261" t="str">
        <f t="shared" si="111"/>
        <v/>
      </c>
      <c r="T522" s="261" t="str">
        <f t="shared" si="112"/>
        <v/>
      </c>
      <c r="U522" s="148" t="s">
        <v>1807</v>
      </c>
      <c r="V522" s="361">
        <v>765000</v>
      </c>
      <c r="W522" s="148" t="s">
        <v>1757</v>
      </c>
      <c r="X522" s="364">
        <v>765000</v>
      </c>
      <c r="Y522" s="134" t="s">
        <v>334</v>
      </c>
      <c r="Z522" s="271"/>
      <c r="AA522" s="134"/>
      <c r="AB522" s="271"/>
      <c r="AC522" s="134"/>
      <c r="AD522" s="134"/>
      <c r="AE522" s="134"/>
    </row>
    <row r="523" spans="1:31" ht="14.25" customHeight="1" x14ac:dyDescent="0.2">
      <c r="A523" s="146" t="s">
        <v>900</v>
      </c>
      <c r="B523" s="214" t="str">
        <f t="shared" si="99"/>
        <v>Hughes</v>
      </c>
      <c r="C523" s="219" t="str">
        <f t="shared" si="100"/>
        <v>Jared</v>
      </c>
      <c r="D523" s="134" t="str">
        <f t="shared" si="101"/>
        <v>J. Hughes</v>
      </c>
      <c r="E523" s="206" t="str">
        <f t="shared" si="102"/>
        <v>Jared Hughes</v>
      </c>
      <c r="F523" s="135" t="s">
        <v>1002</v>
      </c>
      <c r="G523" s="135"/>
      <c r="H523" s="135"/>
      <c r="I523" s="135"/>
      <c r="J523" s="193">
        <v>31232</v>
      </c>
      <c r="K523" s="147" t="s">
        <v>999</v>
      </c>
      <c r="L523" s="135" t="s">
        <v>135</v>
      </c>
      <c r="M523" s="134" t="str">
        <f t="shared" si="113"/>
        <v>ARB-Y5</v>
      </c>
      <c r="N523" s="147" t="s">
        <v>64</v>
      </c>
      <c r="O523" s="135" t="s">
        <v>1611</v>
      </c>
      <c r="P523" s="206" t="str">
        <f t="shared" si="114"/>
        <v>Hughes, Jared (ARB-Y5)</v>
      </c>
      <c r="Q523" s="166">
        <f t="shared" si="109"/>
        <v>1080000</v>
      </c>
      <c r="R523" s="166" t="str">
        <f t="shared" si="110"/>
        <v/>
      </c>
      <c r="S523" s="261" t="str">
        <f t="shared" si="111"/>
        <v/>
      </c>
      <c r="T523" s="261" t="str">
        <f t="shared" si="112"/>
        <v/>
      </c>
      <c r="U523" s="147" t="s">
        <v>973</v>
      </c>
      <c r="V523" s="167">
        <v>1080000</v>
      </c>
      <c r="W523" s="134" t="s">
        <v>974</v>
      </c>
      <c r="X523" s="212"/>
      <c r="Y523" s="134" t="s">
        <v>975</v>
      </c>
      <c r="Z523" s="212"/>
      <c r="AA523" s="134" t="s">
        <v>334</v>
      </c>
      <c r="AB523" s="271"/>
      <c r="AC523" s="134"/>
      <c r="AD523" s="134"/>
      <c r="AE523" s="134"/>
    </row>
    <row r="524" spans="1:31" ht="14.25" customHeight="1" x14ac:dyDescent="0.2">
      <c r="A524" s="148" t="s">
        <v>1858</v>
      </c>
      <c r="B524" s="214" t="str">
        <f t="shared" si="99"/>
        <v>Hughes</v>
      </c>
      <c r="C524" s="219" t="str">
        <f t="shared" si="100"/>
        <v>Phil</v>
      </c>
      <c r="D524" s="134" t="str">
        <f t="shared" si="101"/>
        <v>P. Hughes</v>
      </c>
      <c r="E524" s="206" t="str">
        <f t="shared" si="102"/>
        <v>Phil Hughes</v>
      </c>
      <c r="F524" s="135" t="s">
        <v>1002</v>
      </c>
      <c r="G524" s="135"/>
      <c r="H524" s="135"/>
      <c r="I524" s="135"/>
      <c r="J524" s="193">
        <v>31587</v>
      </c>
      <c r="K524" s="147" t="s">
        <v>747</v>
      </c>
      <c r="L524" s="135" t="s">
        <v>135</v>
      </c>
      <c r="M524" s="134" t="str">
        <f t="shared" si="113"/>
        <v>2,F4-$10M</v>
      </c>
      <c r="N524" s="148" t="s">
        <v>1672</v>
      </c>
      <c r="O524" s="320" t="s">
        <v>1686</v>
      </c>
      <c r="P524" s="206" t="str">
        <f t="shared" si="114"/>
        <v>Hughes, Phil (2,F4-$10M)</v>
      </c>
      <c r="Q524" s="166">
        <f t="shared" si="109"/>
        <v>2500000</v>
      </c>
      <c r="R524" s="166">
        <f t="shared" si="110"/>
        <v>2500000</v>
      </c>
      <c r="S524" s="261">
        <f t="shared" si="111"/>
        <v>2500000</v>
      </c>
      <c r="T524" s="261" t="str">
        <f t="shared" si="112"/>
        <v/>
      </c>
      <c r="U524" s="148" t="s">
        <v>1825</v>
      </c>
      <c r="V524" s="361">
        <v>2500000</v>
      </c>
      <c r="W524" s="148" t="s">
        <v>1738</v>
      </c>
      <c r="X524" s="364">
        <v>2500000</v>
      </c>
      <c r="Y524" s="148" t="s">
        <v>1695</v>
      </c>
      <c r="Z524" s="364">
        <v>2500000</v>
      </c>
      <c r="AA524" s="134" t="s">
        <v>334</v>
      </c>
      <c r="AB524" s="271"/>
      <c r="AC524" s="134"/>
      <c r="AD524" s="134"/>
      <c r="AE524" s="134"/>
    </row>
    <row r="525" spans="1:31" ht="14.25" customHeight="1" x14ac:dyDescent="0.25">
      <c r="A525" s="147" t="s">
        <v>1528</v>
      </c>
      <c r="B525" s="214" t="str">
        <f t="shared" ref="B525:B588" si="115">LEFT(A525,FIND(", ",A525,1)-1)</f>
        <v>Hundley</v>
      </c>
      <c r="C525" s="219" t="str">
        <f t="shared" ref="C525:C588" si="116">RIGHT(A525,LEN(A525)-FIND(", ",A525,1)-1)</f>
        <v>Nick</v>
      </c>
      <c r="D525" s="134" t="str">
        <f t="shared" ref="D525:D588" si="117">CONCATENATE(MID(C525,1,1),". ",B525)</f>
        <v>N. Hundley</v>
      </c>
      <c r="E525" s="206" t="str">
        <f t="shared" ref="E525:E588" si="118">CONCATENATE(C525," ",B525)</f>
        <v>Nick Hundley</v>
      </c>
      <c r="F525" s="396" t="s">
        <v>1002</v>
      </c>
      <c r="G525" s="246"/>
      <c r="H525" s="246"/>
      <c r="I525" s="246"/>
      <c r="J525" s="383">
        <v>30567</v>
      </c>
      <c r="K525" s="411" t="s">
        <v>1003</v>
      </c>
      <c r="L525" s="135" t="s">
        <v>7</v>
      </c>
      <c r="M525" s="134" t="str">
        <f t="shared" si="113"/>
        <v>1,F2-$2.9M</v>
      </c>
      <c r="N525" s="388" t="s">
        <v>2981</v>
      </c>
      <c r="O525" s="421" t="s">
        <v>2994</v>
      </c>
      <c r="P525" s="206" t="str">
        <f t="shared" si="114"/>
        <v>Hundley, Nick (1,F2-$2.9M)</v>
      </c>
      <c r="Q525" s="166">
        <f t="shared" si="109"/>
        <v>1450000</v>
      </c>
      <c r="R525" s="166">
        <f t="shared" si="110"/>
        <v>1450000</v>
      </c>
      <c r="S525" s="261" t="str">
        <f t="shared" si="111"/>
        <v/>
      </c>
      <c r="T525" s="261" t="str">
        <f t="shared" si="112"/>
        <v/>
      </c>
      <c r="U525" s="389" t="s">
        <v>3058</v>
      </c>
      <c r="V525" s="387">
        <v>1450000</v>
      </c>
      <c r="W525" s="389" t="s">
        <v>3171</v>
      </c>
      <c r="X525" s="387">
        <v>1450000</v>
      </c>
      <c r="Y525" s="389" t="s">
        <v>334</v>
      </c>
      <c r="Z525" s="212"/>
      <c r="AA525" s="134"/>
      <c r="AB525" s="271"/>
      <c r="AC525" s="134"/>
      <c r="AD525" s="134"/>
      <c r="AE525" s="134"/>
    </row>
    <row r="526" spans="1:31" ht="14.25" customHeight="1" x14ac:dyDescent="0.2">
      <c r="A526" s="134" t="s">
        <v>3568</v>
      </c>
      <c r="B526" s="214" t="str">
        <f t="shared" si="115"/>
        <v>Hwang</v>
      </c>
      <c r="C526" s="219" t="str">
        <f t="shared" si="116"/>
        <v>Jae-Gyun</v>
      </c>
      <c r="D526" s="134" t="str">
        <f t="shared" si="117"/>
        <v>J. Hwang</v>
      </c>
      <c r="E526" s="206" t="str">
        <f t="shared" si="118"/>
        <v>Jae-Gyun Hwang</v>
      </c>
      <c r="F526" s="206" t="s">
        <v>1002</v>
      </c>
      <c r="G526" s="134">
        <f>Cuts!G63+1</f>
        <v>1</v>
      </c>
      <c r="H526" s="134">
        <v>8</v>
      </c>
      <c r="I526" s="134">
        <v>3</v>
      </c>
      <c r="J526" s="535">
        <v>31986</v>
      </c>
      <c r="K526" s="134" t="s">
        <v>1005</v>
      </c>
      <c r="L526" s="135" t="s">
        <v>519</v>
      </c>
      <c r="M526" s="134" t="str">
        <f t="shared" si="113"/>
        <v>min</v>
      </c>
      <c r="N526" s="134" t="s">
        <v>64</v>
      </c>
      <c r="O526" s="135" t="s">
        <v>3485</v>
      </c>
      <c r="P526" s="206" t="str">
        <f t="shared" si="114"/>
        <v>Hwang, Jae-Gyun (min)</v>
      </c>
      <c r="Q526" s="166" t="str">
        <f t="shared" si="109"/>
        <v/>
      </c>
      <c r="R526" s="166" t="str">
        <f t="shared" si="110"/>
        <v/>
      </c>
      <c r="S526" s="261" t="str">
        <f t="shared" si="111"/>
        <v/>
      </c>
      <c r="T526" s="261" t="str">
        <f t="shared" si="112"/>
        <v/>
      </c>
      <c r="U526" s="134" t="s">
        <v>658</v>
      </c>
      <c r="V526" s="134"/>
      <c r="W526" s="134"/>
      <c r="X526" s="134"/>
      <c r="Y526" s="134"/>
      <c r="Z526" s="134"/>
      <c r="AA526" s="134"/>
      <c r="AB526" s="134"/>
      <c r="AC526" s="134"/>
      <c r="AD526" s="134"/>
      <c r="AE526" s="134"/>
    </row>
    <row r="527" spans="1:31" ht="14.25" customHeight="1" x14ac:dyDescent="0.2">
      <c r="A527" s="134" t="s">
        <v>182</v>
      </c>
      <c r="B527" s="214" t="str">
        <f t="shared" si="115"/>
        <v>Ianetta</v>
      </c>
      <c r="C527" s="219" t="str">
        <f t="shared" si="116"/>
        <v>Chris</v>
      </c>
      <c r="D527" s="134" t="str">
        <f t="shared" si="117"/>
        <v>C. Ianetta</v>
      </c>
      <c r="E527" s="206" t="str">
        <f t="shared" si="118"/>
        <v>Chris Ianetta</v>
      </c>
      <c r="F527" s="135" t="s">
        <v>1002</v>
      </c>
      <c r="G527" s="135"/>
      <c r="H527" s="135"/>
      <c r="I527" s="135"/>
      <c r="J527" s="193">
        <v>30414</v>
      </c>
      <c r="K527" s="147" t="s">
        <v>1003</v>
      </c>
      <c r="L527" s="135" t="s">
        <v>7</v>
      </c>
      <c r="M527" s="134" t="str">
        <f t="shared" si="113"/>
        <v>3,F3-11.1M</v>
      </c>
      <c r="N527" s="147" t="str">
        <f>Cobb!$Y$2</f>
        <v>Gateway</v>
      </c>
      <c r="O527" s="257" t="s">
        <v>1300</v>
      </c>
      <c r="P527" s="206" t="str">
        <f t="shared" si="114"/>
        <v>Ianetta, Chris (3,F3-11.1M)</v>
      </c>
      <c r="Q527" s="166">
        <f t="shared" si="109"/>
        <v>3700302</v>
      </c>
      <c r="R527" s="166" t="str">
        <f t="shared" si="110"/>
        <v/>
      </c>
      <c r="S527" s="261" t="str">
        <f t="shared" si="111"/>
        <v/>
      </c>
      <c r="T527" s="261" t="str">
        <f t="shared" si="112"/>
        <v/>
      </c>
      <c r="U527" s="147" t="s">
        <v>1316</v>
      </c>
      <c r="V527" s="211">
        <v>3700302</v>
      </c>
      <c r="W527" s="147" t="s">
        <v>334</v>
      </c>
      <c r="X527" s="211"/>
      <c r="Y527" s="147"/>
      <c r="Z527" s="211"/>
      <c r="AA527" s="134"/>
      <c r="AB527" s="271"/>
      <c r="AC527" s="134"/>
      <c r="AD527" s="134"/>
      <c r="AE527" s="134"/>
    </row>
    <row r="528" spans="1:31" ht="14.25" customHeight="1" x14ac:dyDescent="0.2">
      <c r="A528" s="134" t="s">
        <v>3509</v>
      </c>
      <c r="B528" s="214" t="str">
        <f t="shared" si="115"/>
        <v>Ibanez</v>
      </c>
      <c r="C528" s="219" t="str">
        <f t="shared" si="116"/>
        <v>Andy</v>
      </c>
      <c r="D528" s="134" t="str">
        <f t="shared" si="117"/>
        <v>A. Ibanez</v>
      </c>
      <c r="E528" s="206" t="str">
        <f t="shared" si="118"/>
        <v>Andy Ibanez</v>
      </c>
      <c r="F528" s="206" t="s">
        <v>1002</v>
      </c>
      <c r="G528" s="134">
        <f>G527+1</f>
        <v>1</v>
      </c>
      <c r="H528" s="134">
        <v>2</v>
      </c>
      <c r="I528" s="134">
        <v>17</v>
      </c>
      <c r="J528" s="535">
        <v>34062</v>
      </c>
      <c r="K528" s="134" t="s">
        <v>1000</v>
      </c>
      <c r="L528" s="135" t="s">
        <v>519</v>
      </c>
      <c r="M528" s="134" t="str">
        <f t="shared" si="113"/>
        <v>min</v>
      </c>
      <c r="N528" s="134" t="s">
        <v>64</v>
      </c>
      <c r="O528" s="135" t="s">
        <v>3485</v>
      </c>
      <c r="P528" s="206" t="str">
        <f t="shared" si="114"/>
        <v>Ibanez, Andy (min)</v>
      </c>
      <c r="Q528" s="166" t="str">
        <f t="shared" si="109"/>
        <v/>
      </c>
      <c r="R528" s="166" t="str">
        <f t="shared" si="110"/>
        <v/>
      </c>
      <c r="S528" s="261" t="str">
        <f t="shared" si="111"/>
        <v/>
      </c>
      <c r="T528" s="261" t="str">
        <f t="shared" si="112"/>
        <v/>
      </c>
      <c r="U528" s="134" t="s">
        <v>658</v>
      </c>
      <c r="V528" s="134"/>
      <c r="W528" s="134"/>
      <c r="X528" s="134"/>
      <c r="Y528" s="134"/>
      <c r="Z528" s="134"/>
      <c r="AA528" s="134"/>
      <c r="AB528" s="134"/>
      <c r="AC528" s="134"/>
      <c r="AD528" s="134"/>
      <c r="AE528" s="134"/>
    </row>
    <row r="529" spans="1:31" ht="14.25" customHeight="1" x14ac:dyDescent="0.2">
      <c r="A529" s="134" t="s">
        <v>724</v>
      </c>
      <c r="B529" s="214" t="str">
        <f t="shared" si="115"/>
        <v>Iglesias</v>
      </c>
      <c r="C529" s="219" t="str">
        <f t="shared" si="116"/>
        <v>Jose</v>
      </c>
      <c r="D529" s="134" t="str">
        <f t="shared" si="117"/>
        <v>J. Iglesias</v>
      </c>
      <c r="E529" s="206" t="str">
        <f t="shared" si="118"/>
        <v>Jose Iglesias</v>
      </c>
      <c r="F529" s="135" t="s">
        <v>1002</v>
      </c>
      <c r="G529" s="135"/>
      <c r="H529" s="135"/>
      <c r="I529" s="135"/>
      <c r="J529" s="193">
        <v>32878</v>
      </c>
      <c r="K529" s="147" t="s">
        <v>1006</v>
      </c>
      <c r="L529" s="135" t="s">
        <v>7</v>
      </c>
      <c r="M529" s="134" t="str">
        <f t="shared" si="113"/>
        <v>Y3</v>
      </c>
      <c r="N529" s="147" t="str">
        <f>Cobb!$Y$2</f>
        <v>Gateway</v>
      </c>
      <c r="O529" s="169" t="s">
        <v>167</v>
      </c>
      <c r="P529" s="206" t="str">
        <f t="shared" si="114"/>
        <v>Iglesias, Jose (Y3)</v>
      </c>
      <c r="Q529" s="166">
        <f t="shared" si="109"/>
        <v>400000</v>
      </c>
      <c r="R529" s="166" t="str">
        <f t="shared" si="110"/>
        <v/>
      </c>
      <c r="S529" s="261" t="str">
        <f t="shared" si="111"/>
        <v/>
      </c>
      <c r="T529" s="261" t="str">
        <f t="shared" si="112"/>
        <v/>
      </c>
      <c r="U529" s="259" t="s">
        <v>375</v>
      </c>
      <c r="V529" s="207">
        <v>400000</v>
      </c>
      <c r="W529" s="134" t="s">
        <v>645</v>
      </c>
      <c r="X529" s="212"/>
      <c r="Y529" s="134" t="s">
        <v>973</v>
      </c>
      <c r="Z529" s="212"/>
      <c r="AA529" s="134" t="s">
        <v>974</v>
      </c>
      <c r="AB529" s="271"/>
      <c r="AC529" s="134"/>
      <c r="AD529" s="134"/>
      <c r="AE529" s="134"/>
    </row>
    <row r="530" spans="1:31" ht="14.25" customHeight="1" x14ac:dyDescent="0.2">
      <c r="A530" s="584" t="s">
        <v>1595</v>
      </c>
      <c r="B530" s="214" t="str">
        <f t="shared" si="115"/>
        <v>Iglesias</v>
      </c>
      <c r="C530" s="219" t="str">
        <f t="shared" si="116"/>
        <v>Raisel</v>
      </c>
      <c r="D530" s="134" t="str">
        <f t="shared" si="117"/>
        <v>R. Iglesias</v>
      </c>
      <c r="E530" s="206" t="str">
        <f t="shared" si="118"/>
        <v>Raisel Iglesias</v>
      </c>
      <c r="F530" s="135" t="s">
        <v>1002</v>
      </c>
      <c r="G530" s="135"/>
      <c r="H530" s="135"/>
      <c r="I530" s="135"/>
      <c r="J530" s="336">
        <v>32964</v>
      </c>
      <c r="K530" s="134" t="s">
        <v>999</v>
      </c>
      <c r="L530" s="135" t="s">
        <v>135</v>
      </c>
      <c r="M530" s="134" t="str">
        <f t="shared" si="113"/>
        <v>Y2</v>
      </c>
      <c r="N530" s="147" t="str">
        <f>Mays!$A$2</f>
        <v>Aspen</v>
      </c>
      <c r="O530" s="135" t="s">
        <v>1461</v>
      </c>
      <c r="P530" s="206" t="str">
        <f t="shared" si="114"/>
        <v>Iglesias, Raisel (Y2)</v>
      </c>
      <c r="Q530" s="166">
        <f t="shared" si="109"/>
        <v>300000</v>
      </c>
      <c r="R530" s="166">
        <f t="shared" si="110"/>
        <v>400000</v>
      </c>
      <c r="S530" s="261" t="str">
        <f t="shared" si="111"/>
        <v/>
      </c>
      <c r="T530" s="261" t="str">
        <f t="shared" si="112"/>
        <v/>
      </c>
      <c r="U530" s="147" t="s">
        <v>521</v>
      </c>
      <c r="V530" s="230">
        <v>300000</v>
      </c>
      <c r="W530" s="134" t="s">
        <v>375</v>
      </c>
      <c r="X530" s="364">
        <v>400000</v>
      </c>
      <c r="Y530" s="134" t="s">
        <v>645</v>
      </c>
      <c r="Z530" s="243"/>
      <c r="AA530" s="134" t="s">
        <v>973</v>
      </c>
      <c r="AB530" s="271"/>
      <c r="AC530" s="134"/>
      <c r="AD530" s="134"/>
      <c r="AE530" s="134"/>
    </row>
    <row r="531" spans="1:31" ht="14.25" customHeight="1" x14ac:dyDescent="0.2">
      <c r="A531" s="584" t="s">
        <v>1409</v>
      </c>
      <c r="B531" s="214" t="str">
        <f t="shared" si="115"/>
        <v>Inciarte</v>
      </c>
      <c r="C531" s="219" t="str">
        <f t="shared" si="116"/>
        <v>Ender*</v>
      </c>
      <c r="D531" s="134" t="str">
        <f t="shared" si="117"/>
        <v>E. Inciarte</v>
      </c>
      <c r="E531" s="206" t="str">
        <f t="shared" si="118"/>
        <v>Ender* Inciarte</v>
      </c>
      <c r="F531" s="135" t="s">
        <v>412</v>
      </c>
      <c r="G531" s="135"/>
      <c r="H531" s="135"/>
      <c r="I531" s="135"/>
      <c r="J531" s="336">
        <v>33175</v>
      </c>
      <c r="K531" s="134" t="s">
        <v>1004</v>
      </c>
      <c r="L531" s="135" t="s">
        <v>7</v>
      </c>
      <c r="M531" s="134" t="str">
        <f t="shared" si="113"/>
        <v>Y3</v>
      </c>
      <c r="N531" s="147" t="s">
        <v>1124</v>
      </c>
      <c r="O531" s="135" t="s">
        <v>2204</v>
      </c>
      <c r="P531" s="206" t="str">
        <f t="shared" si="114"/>
        <v>Inciarte, Ender* (Y3)</v>
      </c>
      <c r="Q531" s="166">
        <f t="shared" si="109"/>
        <v>400000</v>
      </c>
      <c r="R531" s="166" t="str">
        <f t="shared" si="110"/>
        <v/>
      </c>
      <c r="S531" s="261" t="str">
        <f t="shared" si="111"/>
        <v/>
      </c>
      <c r="T531" s="261" t="str">
        <f t="shared" si="112"/>
        <v/>
      </c>
      <c r="U531" s="259" t="s">
        <v>375</v>
      </c>
      <c r="V531" s="207">
        <v>400000</v>
      </c>
      <c r="W531" s="134" t="s">
        <v>645</v>
      </c>
      <c r="X531" s="364"/>
      <c r="Y531" s="134" t="s">
        <v>973</v>
      </c>
      <c r="Z531" s="243"/>
      <c r="AA531" s="134" t="s">
        <v>974</v>
      </c>
      <c r="AB531" s="271"/>
      <c r="AC531" s="134"/>
      <c r="AD531" s="134"/>
      <c r="AE531" s="134"/>
    </row>
    <row r="532" spans="1:31" ht="14.25" customHeight="1" x14ac:dyDescent="0.25">
      <c r="A532" s="147" t="s">
        <v>848</v>
      </c>
      <c r="B532" s="214" t="str">
        <f t="shared" si="115"/>
        <v>Iwakuma</v>
      </c>
      <c r="C532" s="219" t="str">
        <f t="shared" si="116"/>
        <v>Hisashi</v>
      </c>
      <c r="D532" s="134" t="str">
        <f t="shared" si="117"/>
        <v>H. Iwakuma</v>
      </c>
      <c r="E532" s="206" t="str">
        <f t="shared" si="118"/>
        <v>Hisashi Iwakuma</v>
      </c>
      <c r="F532" s="382" t="s">
        <v>1002</v>
      </c>
      <c r="G532" s="135"/>
      <c r="H532" s="135"/>
      <c r="I532" s="135"/>
      <c r="J532" s="383">
        <v>29688</v>
      </c>
      <c r="K532" s="384" t="s">
        <v>747</v>
      </c>
      <c r="L532" s="135" t="s">
        <v>135</v>
      </c>
      <c r="M532" s="134" t="str">
        <f t="shared" si="113"/>
        <v>1,F2-$7.922M</v>
      </c>
      <c r="N532" s="388" t="s">
        <v>2990</v>
      </c>
      <c r="O532" s="421" t="s">
        <v>2994</v>
      </c>
      <c r="P532" s="206" t="str">
        <f t="shared" si="114"/>
        <v>Iwakuma, Hisashi (1,F2-$7.922M)</v>
      </c>
      <c r="Q532" s="166">
        <f t="shared" si="109"/>
        <v>3960790</v>
      </c>
      <c r="R532" s="166">
        <f t="shared" si="110"/>
        <v>3960790</v>
      </c>
      <c r="S532" s="261" t="str">
        <f t="shared" si="111"/>
        <v/>
      </c>
      <c r="T532" s="261" t="str">
        <f t="shared" si="112"/>
        <v/>
      </c>
      <c r="U532" s="389" t="s">
        <v>3093</v>
      </c>
      <c r="V532" s="387">
        <v>3960790</v>
      </c>
      <c r="W532" s="389" t="s">
        <v>3231</v>
      </c>
      <c r="X532" s="387">
        <v>3960790</v>
      </c>
      <c r="Y532" s="389" t="s">
        <v>334</v>
      </c>
      <c r="Z532" s="212"/>
      <c r="AA532" s="134"/>
      <c r="AB532" s="271"/>
      <c r="AC532" s="134"/>
      <c r="AD532" s="134"/>
      <c r="AE532" s="134"/>
    </row>
    <row r="533" spans="1:31" ht="14.25" customHeight="1" x14ac:dyDescent="0.2">
      <c r="A533" s="584" t="s">
        <v>1536</v>
      </c>
      <c r="B533" s="214" t="str">
        <f t="shared" si="115"/>
        <v>Jackson</v>
      </c>
      <c r="C533" s="219" t="str">
        <f t="shared" si="116"/>
        <v>Alex</v>
      </c>
      <c r="D533" s="134" t="str">
        <f t="shared" si="117"/>
        <v>A. Jackson</v>
      </c>
      <c r="E533" s="206" t="str">
        <f t="shared" si="118"/>
        <v>Alex Jackson</v>
      </c>
      <c r="F533" s="135" t="s">
        <v>1002</v>
      </c>
      <c r="G533" s="135"/>
      <c r="H533" s="135"/>
      <c r="I533" s="135"/>
      <c r="J533" s="336">
        <v>35058</v>
      </c>
      <c r="K533" s="134" t="s">
        <v>1007</v>
      </c>
      <c r="L533" s="135" t="s">
        <v>519</v>
      </c>
      <c r="M533" s="134" t="str">
        <f t="shared" si="113"/>
        <v>min</v>
      </c>
      <c r="N533" s="147" t="str">
        <f>Ruth!$G$2</f>
        <v>Gotham City</v>
      </c>
      <c r="O533" s="135" t="s">
        <v>1461</v>
      </c>
      <c r="P533" s="206" t="str">
        <f t="shared" si="114"/>
        <v>Jackson, Alex (min)</v>
      </c>
      <c r="Q533" s="166" t="str">
        <f t="shared" si="109"/>
        <v/>
      </c>
      <c r="R533" s="166" t="str">
        <f t="shared" si="110"/>
        <v/>
      </c>
      <c r="S533" s="261" t="str">
        <f t="shared" si="111"/>
        <v/>
      </c>
      <c r="T533" s="261" t="str">
        <f t="shared" si="112"/>
        <v/>
      </c>
      <c r="U533" s="148" t="s">
        <v>658</v>
      </c>
      <c r="V533" s="230"/>
      <c r="W533" s="584"/>
      <c r="X533" s="364"/>
      <c r="Y533" s="584"/>
      <c r="Z533" s="243"/>
      <c r="AA533" s="134"/>
      <c r="AB533" s="271"/>
      <c r="AC533" s="134"/>
      <c r="AD533" s="134"/>
      <c r="AE533" s="134"/>
    </row>
    <row r="534" spans="1:31" ht="14.25" customHeight="1" x14ac:dyDescent="0.2">
      <c r="A534" s="134" t="s">
        <v>264</v>
      </c>
      <c r="B534" s="214" t="str">
        <f t="shared" si="115"/>
        <v>Jackson</v>
      </c>
      <c r="C534" s="219" t="str">
        <f t="shared" si="116"/>
        <v>Austin</v>
      </c>
      <c r="D534" s="134" t="str">
        <f t="shared" si="117"/>
        <v>A. Jackson</v>
      </c>
      <c r="E534" s="206" t="str">
        <f t="shared" si="118"/>
        <v>Austin Jackson</v>
      </c>
      <c r="F534" s="135"/>
      <c r="G534" s="135"/>
      <c r="H534" s="135"/>
      <c r="I534" s="135"/>
      <c r="J534" s="193"/>
      <c r="K534" s="147"/>
      <c r="L534" s="135" t="s">
        <v>7</v>
      </c>
      <c r="M534" s="134" t="str">
        <f t="shared" si="113"/>
        <v>4,L5-14M</v>
      </c>
      <c r="N534" s="147" t="str">
        <f>Mays!$Y$2</f>
        <v>Los Angeles</v>
      </c>
      <c r="O534" s="169" t="s">
        <v>628</v>
      </c>
      <c r="P534" s="206" t="str">
        <f t="shared" si="114"/>
        <v>Jackson, Austin (4,L5-14M)</v>
      </c>
      <c r="Q534" s="166">
        <f t="shared" si="109"/>
        <v>2800000</v>
      </c>
      <c r="R534" s="166">
        <f t="shared" si="110"/>
        <v>2800000</v>
      </c>
      <c r="S534" s="261" t="str">
        <f t="shared" si="111"/>
        <v/>
      </c>
      <c r="T534" s="261" t="str">
        <f t="shared" si="112"/>
        <v/>
      </c>
      <c r="U534" s="147" t="s">
        <v>316</v>
      </c>
      <c r="V534" s="167">
        <v>2800000</v>
      </c>
      <c r="W534" s="134" t="s">
        <v>605</v>
      </c>
      <c r="X534" s="212">
        <v>2800000</v>
      </c>
      <c r="Y534" s="134" t="s">
        <v>334</v>
      </c>
      <c r="Z534" s="212"/>
      <c r="AA534" s="134"/>
      <c r="AB534" s="271"/>
      <c r="AC534" s="134"/>
      <c r="AD534" s="134"/>
      <c r="AE534" s="134"/>
    </row>
    <row r="535" spans="1:31" ht="14.25" customHeight="1" x14ac:dyDescent="0.2">
      <c r="A535" s="134" t="s">
        <v>2006</v>
      </c>
      <c r="B535" s="214" t="str">
        <f t="shared" si="115"/>
        <v>Jackson</v>
      </c>
      <c r="C535" s="219" t="str">
        <f t="shared" si="116"/>
        <v>Drew</v>
      </c>
      <c r="D535" s="134" t="str">
        <f t="shared" si="117"/>
        <v>D. Jackson</v>
      </c>
      <c r="E535" s="206" t="str">
        <f t="shared" si="118"/>
        <v>Drew Jackson</v>
      </c>
      <c r="F535" s="246"/>
      <c r="G535" s="584">
        <v>141</v>
      </c>
      <c r="H535" s="584">
        <v>6</v>
      </c>
      <c r="I535" s="584">
        <v>1</v>
      </c>
      <c r="J535" s="336">
        <v>34178</v>
      </c>
      <c r="K535" s="195"/>
      <c r="L535" s="135" t="s">
        <v>519</v>
      </c>
      <c r="M535" s="134" t="str">
        <f t="shared" si="113"/>
        <v>min</v>
      </c>
      <c r="N535" s="147" t="str">
        <f>Mays!$G$2</f>
        <v>Palo Alto</v>
      </c>
      <c r="O535" s="169" t="s">
        <v>1968</v>
      </c>
      <c r="P535" s="206" t="str">
        <f t="shared" si="114"/>
        <v>Jackson, Drew (min)</v>
      </c>
      <c r="Q535" s="166" t="str">
        <f t="shared" si="109"/>
        <v/>
      </c>
      <c r="R535" s="166" t="str">
        <f t="shared" si="110"/>
        <v/>
      </c>
      <c r="S535" s="261" t="str">
        <f t="shared" si="111"/>
        <v/>
      </c>
      <c r="T535" s="261" t="str">
        <f t="shared" si="112"/>
        <v/>
      </c>
      <c r="U535" s="147" t="s">
        <v>658</v>
      </c>
      <c r="V535" s="167"/>
      <c r="W535" s="134"/>
      <c r="X535" s="212"/>
      <c r="Y535" s="134"/>
      <c r="Z535" s="212"/>
      <c r="AA535" s="134"/>
      <c r="AB535" s="271"/>
      <c r="AC535" s="134"/>
      <c r="AD535" s="134"/>
      <c r="AE535" s="134"/>
    </row>
    <row r="536" spans="1:31" ht="14.25" customHeight="1" x14ac:dyDescent="0.2">
      <c r="A536" s="134" t="s">
        <v>753</v>
      </c>
      <c r="B536" s="214" t="str">
        <f t="shared" si="115"/>
        <v>Jankowski</v>
      </c>
      <c r="C536" s="219" t="str">
        <f t="shared" si="116"/>
        <v>Travis</v>
      </c>
      <c r="D536" s="134" t="str">
        <f t="shared" si="117"/>
        <v>T. Jankowski</v>
      </c>
      <c r="E536" s="206" t="str">
        <f t="shared" si="118"/>
        <v>Travis Jankowski</v>
      </c>
      <c r="F536" s="135"/>
      <c r="G536" s="135"/>
      <c r="H536" s="135"/>
      <c r="I536" s="135"/>
      <c r="J536" s="193"/>
      <c r="K536" s="147" t="s">
        <v>1004</v>
      </c>
      <c r="L536" s="135" t="s">
        <v>7</v>
      </c>
      <c r="M536" s="134" t="str">
        <f t="shared" si="113"/>
        <v>Y1</v>
      </c>
      <c r="N536" s="147" t="str">
        <f>Mays!$M$2</f>
        <v>Mudville</v>
      </c>
      <c r="O536" s="169" t="s">
        <v>830</v>
      </c>
      <c r="P536" s="206" t="str">
        <f t="shared" si="114"/>
        <v>Jankowski, Travis (Y1)</v>
      </c>
      <c r="Q536" s="166">
        <f t="shared" si="109"/>
        <v>200000</v>
      </c>
      <c r="R536" s="166">
        <f t="shared" si="110"/>
        <v>300000</v>
      </c>
      <c r="S536" s="261">
        <f t="shared" si="111"/>
        <v>400000</v>
      </c>
      <c r="T536" s="261" t="str">
        <f t="shared" si="112"/>
        <v/>
      </c>
      <c r="U536" s="147" t="s">
        <v>520</v>
      </c>
      <c r="V536" s="167">
        <v>200000</v>
      </c>
      <c r="W536" s="134" t="s">
        <v>521</v>
      </c>
      <c r="X536" s="212">
        <v>300000</v>
      </c>
      <c r="Y536" s="134" t="s">
        <v>375</v>
      </c>
      <c r="Z536" s="212">
        <v>400000</v>
      </c>
      <c r="AA536" s="134" t="s">
        <v>645</v>
      </c>
      <c r="AB536" s="271"/>
      <c r="AC536" s="134"/>
      <c r="AD536" s="134"/>
      <c r="AE536" s="134"/>
    </row>
    <row r="537" spans="1:31" ht="14.25" customHeight="1" x14ac:dyDescent="0.2">
      <c r="A537" s="134" t="s">
        <v>512</v>
      </c>
      <c r="B537" s="214" t="str">
        <f t="shared" si="115"/>
        <v>Jansen</v>
      </c>
      <c r="C537" s="219" t="str">
        <f t="shared" si="116"/>
        <v>Kenley</v>
      </c>
      <c r="D537" s="134" t="str">
        <f t="shared" si="117"/>
        <v>K. Jansen</v>
      </c>
      <c r="E537" s="206" t="str">
        <f t="shared" si="118"/>
        <v>Kenley Jansen</v>
      </c>
      <c r="F537" s="135"/>
      <c r="G537" s="135"/>
      <c r="H537" s="135"/>
      <c r="I537" s="135"/>
      <c r="J537" s="193"/>
      <c r="K537" s="147"/>
      <c r="L537" s="135" t="s">
        <v>135</v>
      </c>
      <c r="M537" s="134" t="str">
        <f t="shared" si="113"/>
        <v>ARB-Y7</v>
      </c>
      <c r="N537" s="147" t="str">
        <f>Mays!$Y$2</f>
        <v>Los Angeles</v>
      </c>
      <c r="O537" s="169" t="s">
        <v>315</v>
      </c>
      <c r="P537" s="206" t="str">
        <f t="shared" si="114"/>
        <v>Jansen, Kenley (ARB-Y7)</v>
      </c>
      <c r="Q537" s="166">
        <f t="shared" si="109"/>
        <v>3753750</v>
      </c>
      <c r="R537" s="166" t="str">
        <f t="shared" ref="R537:R556" si="119">IF(ISBLANK($X537),"",$X537)</f>
        <v/>
      </c>
      <c r="S537" s="261" t="str">
        <f t="shared" ref="S537:S556" si="120">IF(ISBLANK($Z537),"",$Z537)</f>
        <v/>
      </c>
      <c r="T537" s="261" t="str">
        <f t="shared" ref="T537:T556" si="121">IF(ISBLANK($AB537),"",$AB537)</f>
        <v/>
      </c>
      <c r="U537" s="147" t="s">
        <v>975</v>
      </c>
      <c r="V537" s="167">
        <v>3753750</v>
      </c>
      <c r="W537" s="134" t="s">
        <v>334</v>
      </c>
      <c r="X537" s="212"/>
      <c r="Y537" s="134"/>
      <c r="Z537" s="212"/>
      <c r="AA537" s="134"/>
      <c r="AB537" s="271"/>
      <c r="AC537" s="134"/>
      <c r="AD537" s="134"/>
      <c r="AE537" s="134"/>
    </row>
    <row r="538" spans="1:31" ht="14.25" customHeight="1" x14ac:dyDescent="0.2">
      <c r="A538" s="148" t="s">
        <v>84</v>
      </c>
      <c r="B538" s="214" t="str">
        <f t="shared" si="115"/>
        <v>Jaso</v>
      </c>
      <c r="C538" s="219" t="str">
        <f t="shared" si="116"/>
        <v>John</v>
      </c>
      <c r="D538" s="134" t="str">
        <f t="shared" si="117"/>
        <v>J. Jaso</v>
      </c>
      <c r="E538" s="206" t="str">
        <f t="shared" si="118"/>
        <v>John Jaso</v>
      </c>
      <c r="F538" s="135"/>
      <c r="G538" s="147"/>
      <c r="H538" s="147"/>
      <c r="I538" s="147"/>
      <c r="J538" s="380"/>
      <c r="K538" s="134"/>
      <c r="L538" s="135" t="s">
        <v>7</v>
      </c>
      <c r="M538" s="134" t="str">
        <f t="shared" si="113"/>
        <v>2,F2-$1.25M</v>
      </c>
      <c r="N538" s="147" t="str">
        <f>Mays!$G$2</f>
        <v>Palo Alto</v>
      </c>
      <c r="O538" s="320" t="s">
        <v>1686</v>
      </c>
      <c r="P538" s="206" t="str">
        <f t="shared" si="114"/>
        <v>Jaso, John (2,F2-$1.25M)</v>
      </c>
      <c r="Q538" s="166">
        <f t="shared" si="109"/>
        <v>625000</v>
      </c>
      <c r="R538" s="166" t="str">
        <f t="shared" si="119"/>
        <v/>
      </c>
      <c r="S538" s="261" t="str">
        <f t="shared" si="120"/>
        <v/>
      </c>
      <c r="T538" s="261" t="str">
        <f t="shared" si="121"/>
        <v/>
      </c>
      <c r="U538" s="148" t="s">
        <v>1767</v>
      </c>
      <c r="V538" s="361">
        <v>625000</v>
      </c>
      <c r="W538" s="134" t="s">
        <v>334</v>
      </c>
      <c r="X538" s="365"/>
      <c r="Y538" s="134"/>
      <c r="Z538" s="271"/>
      <c r="AA538" s="134"/>
      <c r="AB538" s="271"/>
      <c r="AC538" s="134"/>
      <c r="AD538" s="134"/>
      <c r="AE538" s="134"/>
    </row>
    <row r="539" spans="1:31" ht="14.25" customHeight="1" x14ac:dyDescent="0.2">
      <c r="A539" s="148" t="s">
        <v>83</v>
      </c>
      <c r="B539" s="214" t="str">
        <f t="shared" si="115"/>
        <v>Jay</v>
      </c>
      <c r="C539" s="219" t="str">
        <f t="shared" si="116"/>
        <v>Jon</v>
      </c>
      <c r="D539" s="134" t="str">
        <f t="shared" si="117"/>
        <v>J. Jay</v>
      </c>
      <c r="E539" s="206" t="str">
        <f t="shared" si="118"/>
        <v>Jon Jay</v>
      </c>
      <c r="F539" s="135"/>
      <c r="G539" s="147"/>
      <c r="H539" s="147"/>
      <c r="I539" s="147"/>
      <c r="J539" s="380"/>
      <c r="K539" s="134"/>
      <c r="L539" s="135" t="s">
        <v>7</v>
      </c>
      <c r="M539" s="134" t="str">
        <f t="shared" si="113"/>
        <v>2,F2-$500k</v>
      </c>
      <c r="N539" s="148" t="s">
        <v>1670</v>
      </c>
      <c r="O539" s="320" t="s">
        <v>1686</v>
      </c>
      <c r="P539" s="206" t="str">
        <f t="shared" si="114"/>
        <v>Jay, Jon (2,F2-$500k)</v>
      </c>
      <c r="Q539" s="166">
        <f t="shared" si="109"/>
        <v>250000</v>
      </c>
      <c r="R539" s="166" t="str">
        <f t="shared" si="119"/>
        <v/>
      </c>
      <c r="S539" s="261" t="str">
        <f t="shared" si="120"/>
        <v/>
      </c>
      <c r="T539" s="261" t="str">
        <f t="shared" si="121"/>
        <v/>
      </c>
      <c r="U539" s="148" t="s">
        <v>1779</v>
      </c>
      <c r="V539" s="361">
        <v>250000</v>
      </c>
      <c r="W539" s="134" t="s">
        <v>334</v>
      </c>
      <c r="X539" s="365"/>
      <c r="Y539" s="134"/>
      <c r="Z539" s="271"/>
      <c r="AA539" s="134"/>
      <c r="AB539" s="271"/>
      <c r="AC539" s="134"/>
      <c r="AD539" s="134"/>
      <c r="AE539" s="134"/>
    </row>
    <row r="540" spans="1:31" ht="14.25" customHeight="1" x14ac:dyDescent="0.2">
      <c r="A540" s="134" t="s">
        <v>2007</v>
      </c>
      <c r="B540" s="214" t="str">
        <f t="shared" si="115"/>
        <v>Jay</v>
      </c>
      <c r="C540" s="219" t="str">
        <f t="shared" si="116"/>
        <v>Tyler</v>
      </c>
      <c r="D540" s="134" t="str">
        <f t="shared" si="117"/>
        <v>T. Jay</v>
      </c>
      <c r="E540" s="206" t="str">
        <f t="shared" si="118"/>
        <v>Tyler Jay</v>
      </c>
      <c r="F540" s="246"/>
      <c r="G540" s="584">
        <v>42</v>
      </c>
      <c r="H540" s="584">
        <v>2</v>
      </c>
      <c r="I540" s="584">
        <v>18</v>
      </c>
      <c r="J540" s="336">
        <v>34443</v>
      </c>
      <c r="K540" s="195"/>
      <c r="L540" s="135" t="s">
        <v>519</v>
      </c>
      <c r="M540" s="134" t="str">
        <f t="shared" si="113"/>
        <v>min</v>
      </c>
      <c r="N540" s="251" t="str">
        <f>Aaron!$Y$2</f>
        <v>Columbus</v>
      </c>
      <c r="O540" s="169" t="s">
        <v>1968</v>
      </c>
      <c r="P540" s="206" t="str">
        <f t="shared" si="114"/>
        <v>Jay, Tyler (min)</v>
      </c>
      <c r="Q540" s="166" t="str">
        <f t="shared" si="109"/>
        <v/>
      </c>
      <c r="R540" s="166" t="str">
        <f t="shared" si="119"/>
        <v/>
      </c>
      <c r="S540" s="261" t="str">
        <f t="shared" si="120"/>
        <v/>
      </c>
      <c r="T540" s="261" t="str">
        <f t="shared" si="121"/>
        <v/>
      </c>
      <c r="U540" s="147" t="s">
        <v>658</v>
      </c>
      <c r="V540" s="167"/>
      <c r="W540" s="134"/>
      <c r="X540" s="212"/>
      <c r="Y540" s="134"/>
      <c r="Z540" s="212"/>
      <c r="AA540" s="134"/>
      <c r="AB540" s="271"/>
      <c r="AC540" s="134"/>
      <c r="AD540" s="134"/>
      <c r="AE540" s="134"/>
    </row>
    <row r="541" spans="1:31" ht="14.25" customHeight="1" x14ac:dyDescent="0.2">
      <c r="A541" s="134" t="s">
        <v>513</v>
      </c>
      <c r="B541" s="214" t="str">
        <f t="shared" si="115"/>
        <v>Jeffress</v>
      </c>
      <c r="C541" s="219" t="str">
        <f t="shared" si="116"/>
        <v>Jeremy</v>
      </c>
      <c r="D541" s="134" t="str">
        <f t="shared" si="117"/>
        <v>J. Jeffress</v>
      </c>
      <c r="E541" s="206" t="str">
        <f t="shared" si="118"/>
        <v>Jeremy Jeffress</v>
      </c>
      <c r="F541" s="135"/>
      <c r="G541" s="135"/>
      <c r="H541" s="135"/>
      <c r="I541" s="135"/>
      <c r="J541" s="193"/>
      <c r="K541" s="147"/>
      <c r="L541" s="135" t="s">
        <v>135</v>
      </c>
      <c r="M541" s="134" t="str">
        <f t="shared" si="113"/>
        <v>Y3</v>
      </c>
      <c r="N541" s="147" t="str">
        <f>Cobb!$Y$2</f>
        <v>Gateway</v>
      </c>
      <c r="O541" s="169" t="s">
        <v>315</v>
      </c>
      <c r="P541" s="206" t="str">
        <f t="shared" si="114"/>
        <v>Jeffress, Jeremy (Y3)</v>
      </c>
      <c r="Q541" s="166">
        <f t="shared" si="109"/>
        <v>400000</v>
      </c>
      <c r="R541" s="166" t="str">
        <f t="shared" si="119"/>
        <v/>
      </c>
      <c r="S541" s="261" t="str">
        <f t="shared" si="120"/>
        <v/>
      </c>
      <c r="T541" s="261" t="str">
        <f t="shared" si="121"/>
        <v/>
      </c>
      <c r="U541" s="259" t="s">
        <v>375</v>
      </c>
      <c r="V541" s="207">
        <v>400000</v>
      </c>
      <c r="W541" s="134" t="s">
        <v>645</v>
      </c>
      <c r="X541" s="212"/>
      <c r="Y541" s="134" t="s">
        <v>973</v>
      </c>
      <c r="Z541" s="212"/>
      <c r="AA541" s="134" t="s">
        <v>974</v>
      </c>
      <c r="AB541" s="271"/>
      <c r="AC541" s="134"/>
      <c r="AD541" s="134"/>
      <c r="AE541" s="134"/>
    </row>
    <row r="542" spans="1:31" ht="14.25" customHeight="1" x14ac:dyDescent="0.2">
      <c r="A542" s="584" t="s">
        <v>1515</v>
      </c>
      <c r="B542" s="214" t="str">
        <f t="shared" si="115"/>
        <v>Jenkins</v>
      </c>
      <c r="C542" s="219" t="str">
        <f t="shared" si="116"/>
        <v>Tyrell</v>
      </c>
      <c r="D542" s="134" t="str">
        <f t="shared" si="117"/>
        <v>T. Jenkins</v>
      </c>
      <c r="E542" s="206" t="str">
        <f t="shared" si="118"/>
        <v>Tyrell Jenkins</v>
      </c>
      <c r="F542" s="135" t="s">
        <v>1002</v>
      </c>
      <c r="G542" s="135"/>
      <c r="H542" s="135"/>
      <c r="I542" s="135"/>
      <c r="J542" s="336">
        <v>33805</v>
      </c>
      <c r="K542" s="134" t="s">
        <v>747</v>
      </c>
      <c r="L542" s="135" t="s">
        <v>135</v>
      </c>
      <c r="M542" s="134" t="str">
        <f t="shared" si="113"/>
        <v>Y1</v>
      </c>
      <c r="N542" s="147" t="str">
        <f>Aaron!$S$2</f>
        <v>San Jose</v>
      </c>
      <c r="O542" s="135" t="s">
        <v>1461</v>
      </c>
      <c r="P542" s="206" t="str">
        <f t="shared" si="114"/>
        <v>Jenkins, Tyrell (Y1)</v>
      </c>
      <c r="Q542" s="166">
        <f t="shared" ref="Q542:Q555" si="122">IF(ISBLANK($V542),"",$V542)</f>
        <v>200000</v>
      </c>
      <c r="R542" s="166">
        <f t="shared" si="119"/>
        <v>300000</v>
      </c>
      <c r="S542" s="261">
        <f t="shared" si="120"/>
        <v>400000</v>
      </c>
      <c r="T542" s="261" t="str">
        <f t="shared" si="121"/>
        <v/>
      </c>
      <c r="U542" s="148" t="s">
        <v>520</v>
      </c>
      <c r="V542" s="167">
        <v>200000</v>
      </c>
      <c r="W542" s="134" t="s">
        <v>521</v>
      </c>
      <c r="X542" s="212">
        <v>300000</v>
      </c>
      <c r="Y542" s="134" t="s">
        <v>375</v>
      </c>
      <c r="Z542" s="212">
        <v>400000</v>
      </c>
      <c r="AA542" s="134" t="s">
        <v>645</v>
      </c>
      <c r="AB542" s="271"/>
      <c r="AC542" s="134"/>
      <c r="AD542" s="134"/>
      <c r="AE542" s="134"/>
    </row>
    <row r="543" spans="1:31" ht="14.25" customHeight="1" x14ac:dyDescent="0.2">
      <c r="A543" s="215" t="s">
        <v>1226</v>
      </c>
      <c r="B543" s="214" t="str">
        <f t="shared" si="115"/>
        <v>Jennings</v>
      </c>
      <c r="C543" s="219" t="str">
        <f t="shared" si="116"/>
        <v>Dan</v>
      </c>
      <c r="D543" s="134" t="str">
        <f t="shared" si="117"/>
        <v>D. Jennings</v>
      </c>
      <c r="E543" s="206" t="str">
        <f t="shared" si="118"/>
        <v>Dan Jennings</v>
      </c>
      <c r="F543" s="218" t="s">
        <v>412</v>
      </c>
      <c r="G543" s="218"/>
      <c r="H543" s="218"/>
      <c r="I543" s="218"/>
      <c r="J543" s="222">
        <v>31884</v>
      </c>
      <c r="K543" s="221" t="s">
        <v>135</v>
      </c>
      <c r="L543" s="135" t="s">
        <v>135</v>
      </c>
      <c r="M543" s="134" t="str">
        <f t="shared" si="113"/>
        <v>ARB-Y4</v>
      </c>
      <c r="N543" s="147" t="str">
        <f>Mays!$G$2</f>
        <v>Palo Alto</v>
      </c>
      <c r="O543" s="213" t="s">
        <v>1129</v>
      </c>
      <c r="P543" s="206" t="str">
        <f t="shared" si="114"/>
        <v>Jennings, Dan (ARB-Y4)</v>
      </c>
      <c r="Q543" s="166">
        <f t="shared" si="122"/>
        <v>840000</v>
      </c>
      <c r="R543" s="166" t="str">
        <f t="shared" si="119"/>
        <v/>
      </c>
      <c r="S543" s="261" t="str">
        <f t="shared" si="120"/>
        <v/>
      </c>
      <c r="T543" s="261" t="str">
        <f t="shared" si="121"/>
        <v/>
      </c>
      <c r="U543" s="259" t="s">
        <v>645</v>
      </c>
      <c r="V543" s="207">
        <v>840000</v>
      </c>
      <c r="W543" s="134" t="s">
        <v>973</v>
      </c>
      <c r="X543" s="207"/>
      <c r="Y543" s="134" t="s">
        <v>974</v>
      </c>
      <c r="Z543" s="212"/>
      <c r="AA543" s="134" t="s">
        <v>975</v>
      </c>
      <c r="AB543" s="271"/>
      <c r="AC543" s="134" t="s">
        <v>334</v>
      </c>
      <c r="AD543" s="134"/>
      <c r="AE543" s="134"/>
    </row>
    <row r="544" spans="1:31" ht="14.25" customHeight="1" x14ac:dyDescent="0.2">
      <c r="A544" s="134" t="s">
        <v>1256</v>
      </c>
      <c r="B544" s="214" t="str">
        <f t="shared" si="115"/>
        <v>Jepsen</v>
      </c>
      <c r="C544" s="219" t="str">
        <f t="shared" si="116"/>
        <v>Kevin</v>
      </c>
      <c r="D544" s="134" t="str">
        <f t="shared" si="117"/>
        <v>K. Jepsen</v>
      </c>
      <c r="E544" s="206" t="str">
        <f t="shared" si="118"/>
        <v>Kevin Jepsen</v>
      </c>
      <c r="F544" s="246" t="s">
        <v>1002</v>
      </c>
      <c r="G544" s="246"/>
      <c r="H544" s="246"/>
      <c r="I544" s="246"/>
      <c r="J544" s="193">
        <v>30889</v>
      </c>
      <c r="K544" s="195" t="s">
        <v>999</v>
      </c>
      <c r="L544" s="135" t="s">
        <v>135</v>
      </c>
      <c r="M544" s="134" t="str">
        <f t="shared" si="113"/>
        <v>3,F3-7.028M</v>
      </c>
      <c r="N544" s="147" t="s">
        <v>1296</v>
      </c>
      <c r="O544" s="257" t="s">
        <v>2947</v>
      </c>
      <c r="P544" s="206" t="str">
        <f t="shared" si="114"/>
        <v>Jepsen, Kevin (3,F3-7.028M)</v>
      </c>
      <c r="Q544" s="166">
        <f t="shared" si="122"/>
        <v>2342813</v>
      </c>
      <c r="R544" s="166" t="str">
        <f t="shared" si="119"/>
        <v/>
      </c>
      <c r="S544" s="261" t="str">
        <f t="shared" si="120"/>
        <v/>
      </c>
      <c r="T544" s="261" t="str">
        <f t="shared" si="121"/>
        <v/>
      </c>
      <c r="U544" s="147" t="s">
        <v>1333</v>
      </c>
      <c r="V544" s="211">
        <v>2342813</v>
      </c>
      <c r="W544" s="147" t="s">
        <v>334</v>
      </c>
      <c r="X544" s="211"/>
      <c r="Y544" s="147"/>
      <c r="Z544" s="211"/>
      <c r="AA544" s="134"/>
      <c r="AB544" s="271"/>
      <c r="AC544" s="134"/>
      <c r="AD544" s="134"/>
      <c r="AE544" s="134"/>
    </row>
    <row r="545" spans="1:32" ht="14.25" customHeight="1" x14ac:dyDescent="0.2">
      <c r="A545" s="134" t="s">
        <v>2008</v>
      </c>
      <c r="B545" s="214" t="str">
        <f t="shared" si="115"/>
        <v>Jimenez</v>
      </c>
      <c r="C545" s="219" t="str">
        <f t="shared" si="116"/>
        <v>Eloy</v>
      </c>
      <c r="D545" s="134" t="str">
        <f t="shared" si="117"/>
        <v>E. Jimenez</v>
      </c>
      <c r="E545" s="206" t="str">
        <f t="shared" si="118"/>
        <v>Eloy Jimenez</v>
      </c>
      <c r="F545" s="246"/>
      <c r="G545" s="584">
        <v>221</v>
      </c>
      <c r="H545" s="584">
        <v>14</v>
      </c>
      <c r="I545" s="584">
        <v>20</v>
      </c>
      <c r="J545" s="336">
        <v>35396</v>
      </c>
      <c r="K545" s="195"/>
      <c r="L545" s="135" t="s">
        <v>519</v>
      </c>
      <c r="M545" s="134" t="str">
        <f t="shared" si="113"/>
        <v>min</v>
      </c>
      <c r="N545" s="147" t="str">
        <f>Aaron!$S$2</f>
        <v>San Jose</v>
      </c>
      <c r="O545" s="169" t="s">
        <v>1968</v>
      </c>
      <c r="P545" s="206" t="str">
        <f t="shared" si="114"/>
        <v>Jimenez, Eloy (min)</v>
      </c>
      <c r="Q545" s="166" t="str">
        <f t="shared" si="122"/>
        <v/>
      </c>
      <c r="R545" s="166" t="str">
        <f t="shared" si="119"/>
        <v/>
      </c>
      <c r="S545" s="261" t="str">
        <f t="shared" si="120"/>
        <v/>
      </c>
      <c r="T545" s="261" t="str">
        <f t="shared" si="121"/>
        <v/>
      </c>
      <c r="U545" s="147" t="s">
        <v>658</v>
      </c>
      <c r="V545" s="167"/>
      <c r="W545" s="134"/>
      <c r="X545" s="212"/>
      <c r="Y545" s="134"/>
      <c r="Z545" s="212"/>
      <c r="AA545" s="134"/>
      <c r="AB545" s="271"/>
      <c r="AC545" s="134"/>
      <c r="AD545" s="134"/>
      <c r="AE545" s="134"/>
    </row>
    <row r="546" spans="1:32" ht="14.25" customHeight="1" x14ac:dyDescent="0.2">
      <c r="A546" s="134" t="s">
        <v>2009</v>
      </c>
      <c r="B546" s="214" t="str">
        <f t="shared" si="115"/>
        <v>Jimenez</v>
      </c>
      <c r="C546" s="219" t="str">
        <f t="shared" si="116"/>
        <v>Joe</v>
      </c>
      <c r="D546" s="134" t="str">
        <f t="shared" si="117"/>
        <v>J. Jimenez</v>
      </c>
      <c r="E546" s="206" t="str">
        <f t="shared" si="118"/>
        <v>Joe Jimenez</v>
      </c>
      <c r="F546" s="246"/>
      <c r="G546" s="584">
        <v>211</v>
      </c>
      <c r="H546" s="584">
        <v>10</v>
      </c>
      <c r="I546" s="584">
        <v>6</v>
      </c>
      <c r="J546" s="336">
        <v>34716</v>
      </c>
      <c r="K546" s="195"/>
      <c r="L546" s="135" t="s">
        <v>519</v>
      </c>
      <c r="M546" s="134" t="str">
        <f t="shared" si="113"/>
        <v>min</v>
      </c>
      <c r="N546" s="584" t="s">
        <v>627</v>
      </c>
      <c r="O546" s="169" t="s">
        <v>1968</v>
      </c>
      <c r="P546" s="206" t="str">
        <f t="shared" si="114"/>
        <v>Jimenez, Joe (min)</v>
      </c>
      <c r="Q546" s="166" t="str">
        <f t="shared" si="122"/>
        <v/>
      </c>
      <c r="R546" s="166" t="str">
        <f t="shared" si="119"/>
        <v/>
      </c>
      <c r="S546" s="261" t="str">
        <f t="shared" si="120"/>
        <v/>
      </c>
      <c r="T546" s="261" t="str">
        <f t="shared" si="121"/>
        <v/>
      </c>
      <c r="U546" s="147" t="s">
        <v>658</v>
      </c>
      <c r="V546" s="167"/>
      <c r="W546" s="134"/>
      <c r="X546" s="212"/>
      <c r="Y546" s="134"/>
      <c r="Z546" s="212"/>
      <c r="AA546" s="134"/>
      <c r="AB546" s="271"/>
      <c r="AC546" s="134"/>
      <c r="AD546" s="134"/>
      <c r="AE546" s="584"/>
      <c r="AF546" s="187"/>
    </row>
    <row r="547" spans="1:32" ht="14.25" customHeight="1" x14ac:dyDescent="0.2">
      <c r="A547" s="148" t="s">
        <v>393</v>
      </c>
      <c r="B547" s="214" t="str">
        <f t="shared" si="115"/>
        <v>Jimenez</v>
      </c>
      <c r="C547" s="219" t="str">
        <f t="shared" si="116"/>
        <v>Ubaldo</v>
      </c>
      <c r="D547" s="134" t="str">
        <f t="shared" si="117"/>
        <v>U. Jimenez</v>
      </c>
      <c r="E547" s="206" t="str">
        <f t="shared" si="118"/>
        <v>Ubaldo Jimenez</v>
      </c>
      <c r="F547" s="135"/>
      <c r="G547" s="147"/>
      <c r="H547" s="147"/>
      <c r="I547" s="147"/>
      <c r="J547" s="380"/>
      <c r="K547" s="134"/>
      <c r="L547" s="135" t="s">
        <v>135</v>
      </c>
      <c r="M547" s="134" t="str">
        <f t="shared" si="113"/>
        <v>2,F4-$4.6M</v>
      </c>
      <c r="N547" s="147" t="str">
        <f>Cobb!$AE$2</f>
        <v>Chicago</v>
      </c>
      <c r="O547" s="320" t="s">
        <v>1686</v>
      </c>
      <c r="P547" s="206" t="str">
        <f t="shared" si="114"/>
        <v>Jimenez, Ubaldo (2,F4-$4.6M)</v>
      </c>
      <c r="Q547" s="166">
        <f t="shared" si="122"/>
        <v>1150000</v>
      </c>
      <c r="R547" s="166">
        <f t="shared" si="119"/>
        <v>1150000</v>
      </c>
      <c r="S547" s="261">
        <f t="shared" si="120"/>
        <v>1150000</v>
      </c>
      <c r="T547" s="261" t="str">
        <f t="shared" si="121"/>
        <v/>
      </c>
      <c r="U547" s="148" t="s">
        <v>1832</v>
      </c>
      <c r="V547" s="361">
        <v>1150000</v>
      </c>
      <c r="W547" s="148" t="s">
        <v>1731</v>
      </c>
      <c r="X547" s="364">
        <v>1150000</v>
      </c>
      <c r="Y547" s="148" t="s">
        <v>1702</v>
      </c>
      <c r="Z547" s="364">
        <v>1150000</v>
      </c>
      <c r="AA547" s="134" t="s">
        <v>334</v>
      </c>
      <c r="AB547" s="271"/>
      <c r="AC547" s="134"/>
      <c r="AD547" s="134"/>
      <c r="AE547" s="584"/>
    </row>
    <row r="548" spans="1:32" ht="14.25" customHeight="1" x14ac:dyDescent="0.2">
      <c r="A548" s="584" t="s">
        <v>1545</v>
      </c>
      <c r="B548" s="214" t="str">
        <f t="shared" si="115"/>
        <v>Johnson</v>
      </c>
      <c r="C548" s="219" t="str">
        <f t="shared" si="116"/>
        <v>Brian</v>
      </c>
      <c r="D548" s="134" t="str">
        <f t="shared" si="117"/>
        <v>B. Johnson</v>
      </c>
      <c r="E548" s="206" t="str">
        <f t="shared" si="118"/>
        <v>Brian Johnson</v>
      </c>
      <c r="F548" s="135" t="s">
        <v>412</v>
      </c>
      <c r="G548" s="135"/>
      <c r="H548" s="135"/>
      <c r="I548" s="135"/>
      <c r="J548" s="336">
        <v>33214</v>
      </c>
      <c r="K548" s="134" t="s">
        <v>747</v>
      </c>
      <c r="L548" s="135" t="s">
        <v>135</v>
      </c>
      <c r="M548" s="134" t="str">
        <f t="shared" si="113"/>
        <v>MM</v>
      </c>
      <c r="N548" s="147" t="str">
        <f>Ruth!$G$2</f>
        <v>Gotham City</v>
      </c>
      <c r="O548" s="135" t="s">
        <v>1461</v>
      </c>
      <c r="P548" s="206" t="str">
        <f t="shared" si="114"/>
        <v>Johnson, Brian (MM)</v>
      </c>
      <c r="Q548" s="166">
        <f t="shared" si="122"/>
        <v>100000</v>
      </c>
      <c r="R548" s="166" t="str">
        <f t="shared" si="119"/>
        <v/>
      </c>
      <c r="S548" s="261" t="str">
        <f t="shared" si="120"/>
        <v/>
      </c>
      <c r="T548" s="261" t="str">
        <f t="shared" si="121"/>
        <v/>
      </c>
      <c r="U548" s="148" t="s">
        <v>517</v>
      </c>
      <c r="V548" s="207">
        <v>100000</v>
      </c>
      <c r="W548" s="584"/>
      <c r="X548" s="364"/>
      <c r="Y548" s="584"/>
      <c r="Z548" s="243"/>
      <c r="AA548" s="134"/>
      <c r="AB548" s="271"/>
      <c r="AC548" s="134"/>
      <c r="AD548" s="134"/>
      <c r="AE548" s="584"/>
    </row>
    <row r="549" spans="1:32" ht="14.25" customHeight="1" x14ac:dyDescent="0.2">
      <c r="A549" s="134" t="s">
        <v>80</v>
      </c>
      <c r="B549" s="214" t="str">
        <f t="shared" si="115"/>
        <v>Johnson</v>
      </c>
      <c r="C549" s="219" t="str">
        <f t="shared" si="116"/>
        <v>Chris</v>
      </c>
      <c r="D549" s="134" t="str">
        <f t="shared" si="117"/>
        <v>C. Johnson</v>
      </c>
      <c r="E549" s="206" t="str">
        <f t="shared" si="118"/>
        <v>Chris Johnson</v>
      </c>
      <c r="F549" s="135"/>
      <c r="G549" s="135"/>
      <c r="H549" s="135"/>
      <c r="I549" s="135"/>
      <c r="J549" s="193"/>
      <c r="K549" s="147"/>
      <c r="L549" s="135" t="s">
        <v>7</v>
      </c>
      <c r="M549" s="134" t="str">
        <f t="shared" si="113"/>
        <v>3,F4-5M</v>
      </c>
      <c r="N549" s="251" t="str">
        <f>Mays!$S$2</f>
        <v>Thunder Bay</v>
      </c>
      <c r="O549" s="257" t="s">
        <v>1300</v>
      </c>
      <c r="P549" s="206" t="str">
        <f t="shared" si="114"/>
        <v>Johnson, Chris (3,F4-5M)</v>
      </c>
      <c r="Q549" s="166">
        <f t="shared" si="122"/>
        <v>1250000</v>
      </c>
      <c r="R549" s="166">
        <f t="shared" si="119"/>
        <v>1250000</v>
      </c>
      <c r="S549" s="261" t="str">
        <f t="shared" si="120"/>
        <v/>
      </c>
      <c r="T549" s="261" t="str">
        <f t="shared" si="121"/>
        <v/>
      </c>
      <c r="U549" s="147" t="s">
        <v>1338</v>
      </c>
      <c r="V549" s="211">
        <v>1250000</v>
      </c>
      <c r="W549" s="147" t="s">
        <v>1376</v>
      </c>
      <c r="X549" s="211">
        <v>1250000</v>
      </c>
      <c r="Y549" s="147" t="s">
        <v>334</v>
      </c>
      <c r="Z549" s="211"/>
      <c r="AA549" s="134"/>
      <c r="AB549" s="271"/>
      <c r="AC549" s="134"/>
      <c r="AD549" s="167"/>
      <c r="AE549" s="584"/>
    </row>
    <row r="550" spans="1:32" ht="14.25" customHeight="1" x14ac:dyDescent="0.25">
      <c r="A550" s="148" t="s">
        <v>248</v>
      </c>
      <c r="B550" s="214" t="str">
        <f t="shared" si="115"/>
        <v>Johnson</v>
      </c>
      <c r="C550" s="219" t="str">
        <f t="shared" si="116"/>
        <v>Jim</v>
      </c>
      <c r="D550" s="134" t="str">
        <f t="shared" si="117"/>
        <v>J. Johnson</v>
      </c>
      <c r="E550" s="206" t="str">
        <f t="shared" si="118"/>
        <v>Jim Johnson</v>
      </c>
      <c r="F550" s="382" t="s">
        <v>1002</v>
      </c>
      <c r="G550" s="147"/>
      <c r="H550" s="147"/>
      <c r="I550" s="147"/>
      <c r="J550" s="383">
        <v>30494</v>
      </c>
      <c r="K550" s="412" t="s">
        <v>999</v>
      </c>
      <c r="L550" s="135" t="s">
        <v>135</v>
      </c>
      <c r="M550" s="134" t="str">
        <f t="shared" si="113"/>
        <v>1,F3-$2.25M</v>
      </c>
      <c r="N550" s="388" t="s">
        <v>2970</v>
      </c>
      <c r="O550" s="421" t="s">
        <v>2994</v>
      </c>
      <c r="P550" s="206" t="str">
        <f t="shared" si="114"/>
        <v>Johnson, Jim (1,F3-$2.25M)</v>
      </c>
      <c r="Q550" s="166">
        <f t="shared" si="122"/>
        <v>750000</v>
      </c>
      <c r="R550" s="166">
        <f t="shared" si="119"/>
        <v>750000</v>
      </c>
      <c r="S550" s="261">
        <f t="shared" si="120"/>
        <v>750000</v>
      </c>
      <c r="T550" s="261" t="str">
        <f t="shared" si="121"/>
        <v/>
      </c>
      <c r="U550" s="389" t="s">
        <v>1676</v>
      </c>
      <c r="V550" s="387">
        <v>750000</v>
      </c>
      <c r="W550" s="389" t="s">
        <v>1806</v>
      </c>
      <c r="X550" s="387">
        <v>750000</v>
      </c>
      <c r="Y550" s="389" t="s">
        <v>1756</v>
      </c>
      <c r="Z550" s="387">
        <v>750000</v>
      </c>
      <c r="AA550" s="134" t="s">
        <v>334</v>
      </c>
      <c r="AB550" s="271"/>
      <c r="AC550" s="134"/>
      <c r="AD550" s="134"/>
      <c r="AE550" s="134"/>
    </row>
    <row r="551" spans="1:32" ht="14.25" customHeight="1" x14ac:dyDescent="0.2">
      <c r="A551" s="148" t="s">
        <v>56</v>
      </c>
      <c r="B551" s="214" t="str">
        <f t="shared" si="115"/>
        <v>Johnson</v>
      </c>
      <c r="C551" s="219" t="str">
        <f t="shared" si="116"/>
        <v>Kelly</v>
      </c>
      <c r="D551" s="134" t="str">
        <f t="shared" si="117"/>
        <v>K. Johnson</v>
      </c>
      <c r="E551" s="206" t="str">
        <f t="shared" si="118"/>
        <v>Kelly Johnson</v>
      </c>
      <c r="F551" s="135"/>
      <c r="G551" s="147"/>
      <c r="H551" s="147"/>
      <c r="I551" s="147"/>
      <c r="J551" s="380"/>
      <c r="K551" s="134"/>
      <c r="L551" s="135" t="s">
        <v>7</v>
      </c>
      <c r="M551" s="134" t="str">
        <f t="shared" si="113"/>
        <v>2,F3-$7.2M</v>
      </c>
      <c r="N551" s="147" t="str">
        <f>Ruth!$G$2</f>
        <v>Gotham City</v>
      </c>
      <c r="O551" s="320" t="s">
        <v>1686</v>
      </c>
      <c r="P551" s="206" t="str">
        <f t="shared" si="114"/>
        <v>Johnson, Kelly (2,F3-$7.2M)</v>
      </c>
      <c r="Q551" s="166">
        <f t="shared" si="122"/>
        <v>2400000</v>
      </c>
      <c r="R551" s="166">
        <f t="shared" si="119"/>
        <v>2400000</v>
      </c>
      <c r="S551" s="261" t="str">
        <f t="shared" si="120"/>
        <v/>
      </c>
      <c r="T551" s="261" t="str">
        <f t="shared" si="121"/>
        <v/>
      </c>
      <c r="U551" s="148" t="s">
        <v>1823</v>
      </c>
      <c r="V551" s="361">
        <v>2400000</v>
      </c>
      <c r="W551" s="148" t="s">
        <v>1740</v>
      </c>
      <c r="X551" s="364">
        <v>2400000</v>
      </c>
      <c r="Y551" s="134" t="s">
        <v>334</v>
      </c>
      <c r="Z551" s="271"/>
      <c r="AA551" s="134"/>
      <c r="AB551" s="271"/>
      <c r="AC551" s="134"/>
      <c r="AD551" s="134"/>
      <c r="AE551" s="134"/>
    </row>
    <row r="552" spans="1:32" ht="14.25" customHeight="1" x14ac:dyDescent="0.25">
      <c r="A552" s="147" t="s">
        <v>671</v>
      </c>
      <c r="B552" s="214" t="str">
        <f t="shared" si="115"/>
        <v>Jones</v>
      </c>
      <c r="C552" s="219" t="str">
        <f t="shared" si="116"/>
        <v>Adam</v>
      </c>
      <c r="D552" s="134" t="str">
        <f t="shared" si="117"/>
        <v>A. Jones</v>
      </c>
      <c r="E552" s="206" t="str">
        <f t="shared" si="118"/>
        <v>Adam Jones</v>
      </c>
      <c r="F552" s="382" t="s">
        <v>1002</v>
      </c>
      <c r="G552" s="135"/>
      <c r="H552" s="135"/>
      <c r="I552" s="135"/>
      <c r="J552" s="383">
        <v>31260</v>
      </c>
      <c r="K552" s="384" t="s">
        <v>1004</v>
      </c>
      <c r="L552" s="135" t="s">
        <v>7</v>
      </c>
      <c r="M552" s="134" t="str">
        <f t="shared" si="113"/>
        <v>1,F5-$12.5M</v>
      </c>
      <c r="N552" s="388" t="s">
        <v>2964</v>
      </c>
      <c r="O552" s="421" t="s">
        <v>2994</v>
      </c>
      <c r="P552" s="206" t="str">
        <f t="shared" si="114"/>
        <v>Jones, Adam (1,F5-$12.5M)</v>
      </c>
      <c r="Q552" s="166">
        <f t="shared" si="122"/>
        <v>2500000</v>
      </c>
      <c r="R552" s="166">
        <f t="shared" si="119"/>
        <v>2500000</v>
      </c>
      <c r="S552" s="261">
        <f t="shared" si="120"/>
        <v>2500000</v>
      </c>
      <c r="T552" s="261">
        <f t="shared" si="121"/>
        <v>2500000</v>
      </c>
      <c r="U552" s="389" t="s">
        <v>3075</v>
      </c>
      <c r="V552" s="387">
        <v>2500000</v>
      </c>
      <c r="W552" s="389" t="s">
        <v>3188</v>
      </c>
      <c r="X552" s="387">
        <v>2500000</v>
      </c>
      <c r="Y552" s="389" t="s">
        <v>3210</v>
      </c>
      <c r="Z552" s="387">
        <v>2500000</v>
      </c>
      <c r="AA552" s="389" t="s">
        <v>3211</v>
      </c>
      <c r="AB552" s="387">
        <v>2500000</v>
      </c>
      <c r="AC552" s="389" t="s">
        <v>3212</v>
      </c>
      <c r="AD552" s="387">
        <v>2500000</v>
      </c>
      <c r="AE552" s="134" t="s">
        <v>334</v>
      </c>
    </row>
    <row r="553" spans="1:32" ht="14.25" customHeight="1" x14ac:dyDescent="0.2">
      <c r="A553" s="134" t="s">
        <v>2010</v>
      </c>
      <c r="B553" s="214" t="str">
        <f t="shared" si="115"/>
        <v>Jones</v>
      </c>
      <c r="C553" s="219" t="str">
        <f t="shared" si="116"/>
        <v>JaCoby</v>
      </c>
      <c r="D553" s="134" t="str">
        <f t="shared" si="117"/>
        <v>J. Jones</v>
      </c>
      <c r="E553" s="206" t="str">
        <f t="shared" si="118"/>
        <v>JaCoby Jones</v>
      </c>
      <c r="F553" s="246" t="s">
        <v>1002</v>
      </c>
      <c r="G553" s="584">
        <v>199</v>
      </c>
      <c r="H553" s="584">
        <v>9</v>
      </c>
      <c r="I553" s="584">
        <v>9</v>
      </c>
      <c r="J553" s="336">
        <v>33734</v>
      </c>
      <c r="K553" s="195" t="s">
        <v>1005</v>
      </c>
      <c r="L553" s="135" t="s">
        <v>7</v>
      </c>
      <c r="M553" s="134" t="str">
        <f t="shared" si="113"/>
        <v>MM</v>
      </c>
      <c r="N553" s="584" t="s">
        <v>1876</v>
      </c>
      <c r="O553" s="169" t="s">
        <v>1968</v>
      </c>
      <c r="P553" s="206" t="str">
        <f t="shared" si="114"/>
        <v>Jones, JaCoby (MM)</v>
      </c>
      <c r="Q553" s="166">
        <f t="shared" si="122"/>
        <v>100000</v>
      </c>
      <c r="R553" s="166" t="str">
        <f t="shared" si="119"/>
        <v/>
      </c>
      <c r="S553" s="261" t="str">
        <f t="shared" si="120"/>
        <v/>
      </c>
      <c r="T553" s="261" t="str">
        <f t="shared" si="121"/>
        <v/>
      </c>
      <c r="U553" s="147" t="s">
        <v>517</v>
      </c>
      <c r="V553" s="207">
        <v>100000</v>
      </c>
      <c r="W553" s="134"/>
      <c r="X553" s="212"/>
      <c r="Y553" s="134"/>
      <c r="Z553" s="212"/>
      <c r="AA553" s="134"/>
      <c r="AB553" s="271"/>
      <c r="AC553" s="134"/>
      <c r="AD553" s="134"/>
      <c r="AE553" s="134"/>
      <c r="AF553" s="232"/>
    </row>
    <row r="554" spans="1:32" ht="14.25" customHeight="1" x14ac:dyDescent="0.2">
      <c r="A554" s="134" t="s">
        <v>2011</v>
      </c>
      <c r="B554" s="214" t="str">
        <f t="shared" si="115"/>
        <v>Jones</v>
      </c>
      <c r="C554" s="219" t="str">
        <f t="shared" si="116"/>
        <v>Jahmai</v>
      </c>
      <c r="D554" s="134" t="str">
        <f t="shared" si="117"/>
        <v>J. Jones</v>
      </c>
      <c r="E554" s="206" t="str">
        <f t="shared" si="118"/>
        <v>Jahmai Jones</v>
      </c>
      <c r="F554" s="246"/>
      <c r="G554" s="584">
        <v>169</v>
      </c>
      <c r="H554" s="584">
        <v>7</v>
      </c>
      <c r="I554" s="584">
        <v>9</v>
      </c>
      <c r="J554" s="336">
        <v>35646</v>
      </c>
      <c r="K554" s="195"/>
      <c r="L554" s="135" t="s">
        <v>519</v>
      </c>
      <c r="M554" s="134" t="str">
        <f t="shared" si="113"/>
        <v>min</v>
      </c>
      <c r="N554" s="134" t="s">
        <v>396</v>
      </c>
      <c r="O554" s="169" t="s">
        <v>4143</v>
      </c>
      <c r="P554" s="206" t="str">
        <f t="shared" si="114"/>
        <v>Jones, Jahmai (min)</v>
      </c>
      <c r="Q554" s="166" t="str">
        <f t="shared" si="122"/>
        <v/>
      </c>
      <c r="R554" s="166" t="str">
        <f t="shared" si="119"/>
        <v/>
      </c>
      <c r="S554" s="261" t="str">
        <f t="shared" si="120"/>
        <v/>
      </c>
      <c r="T554" s="261" t="str">
        <f t="shared" si="121"/>
        <v/>
      </c>
      <c r="U554" s="147" t="s">
        <v>658</v>
      </c>
      <c r="V554" s="167"/>
      <c r="W554" s="134"/>
      <c r="X554" s="212"/>
      <c r="Y554" s="134"/>
      <c r="Z554" s="212"/>
      <c r="AA554" s="134"/>
      <c r="AB554" s="271"/>
      <c r="AC554" s="134"/>
      <c r="AD554" s="167"/>
      <c r="AE554" s="134"/>
    </row>
    <row r="555" spans="1:32" ht="14.25" customHeight="1" x14ac:dyDescent="0.2">
      <c r="A555" s="134" t="s">
        <v>901</v>
      </c>
      <c r="B555" s="214" t="str">
        <f t="shared" si="115"/>
        <v>Jones</v>
      </c>
      <c r="C555" s="219" t="str">
        <f t="shared" si="116"/>
        <v>Nate</v>
      </c>
      <c r="D555" s="134" t="str">
        <f t="shared" si="117"/>
        <v>N. Jones</v>
      </c>
      <c r="E555" s="206" t="str">
        <f t="shared" si="118"/>
        <v>Nate Jones</v>
      </c>
      <c r="F555" s="246" t="s">
        <v>1002</v>
      </c>
      <c r="G555" s="246"/>
      <c r="H555" s="246"/>
      <c r="I555" s="246"/>
      <c r="J555" s="193">
        <v>31440</v>
      </c>
      <c r="K555" s="195" t="s">
        <v>999</v>
      </c>
      <c r="L555" s="135" t="s">
        <v>135</v>
      </c>
      <c r="M555" s="134" t="str">
        <f t="shared" si="113"/>
        <v>2,F2-$500k</v>
      </c>
      <c r="N555" s="251" t="s">
        <v>566</v>
      </c>
      <c r="O555" s="169" t="s">
        <v>2931</v>
      </c>
      <c r="P555" s="206" t="str">
        <f t="shared" si="114"/>
        <v>Jones, Nate (2,F2-$500k)</v>
      </c>
      <c r="Q555" s="166">
        <f t="shared" si="122"/>
        <v>250000</v>
      </c>
      <c r="R555" s="166" t="str">
        <f t="shared" si="119"/>
        <v/>
      </c>
      <c r="S555" s="166" t="str">
        <f t="shared" si="120"/>
        <v/>
      </c>
      <c r="T555" s="261" t="str">
        <f t="shared" si="121"/>
        <v/>
      </c>
      <c r="U555" s="147" t="s">
        <v>1779</v>
      </c>
      <c r="V555" s="167">
        <v>250000</v>
      </c>
      <c r="W555" s="134" t="s">
        <v>334</v>
      </c>
      <c r="X555" s="212"/>
      <c r="Y555" s="134"/>
      <c r="Z555" s="212"/>
      <c r="AA555" s="134"/>
      <c r="AB555" s="271"/>
      <c r="AC555" s="134"/>
      <c r="AD555" s="134"/>
      <c r="AE555" s="134"/>
    </row>
    <row r="556" spans="1:32" ht="14.25" customHeight="1" x14ac:dyDescent="0.2">
      <c r="A556" s="134" t="s">
        <v>3588</v>
      </c>
      <c r="B556" s="214" t="str">
        <f t="shared" si="115"/>
        <v>Jones</v>
      </c>
      <c r="C556" s="219" t="str">
        <f t="shared" si="116"/>
        <v>Nolan</v>
      </c>
      <c r="D556" s="134" t="str">
        <f t="shared" si="117"/>
        <v>N. Jones</v>
      </c>
      <c r="E556" s="206" t="str">
        <f t="shared" si="118"/>
        <v>Nolan Jones</v>
      </c>
      <c r="F556" s="206" t="s">
        <v>412</v>
      </c>
      <c r="G556" s="134">
        <f>G555+1</f>
        <v>1</v>
      </c>
      <c r="H556" s="134">
        <v>11</v>
      </c>
      <c r="I556" s="134">
        <v>7</v>
      </c>
      <c r="J556" s="535">
        <v>35922</v>
      </c>
      <c r="K556" s="134" t="s">
        <v>1015</v>
      </c>
      <c r="L556" s="135" t="s">
        <v>519</v>
      </c>
      <c r="M556" s="134" t="str">
        <f t="shared" si="113"/>
        <v>min</v>
      </c>
      <c r="N556" s="134" t="s">
        <v>456</v>
      </c>
      <c r="O556" s="135" t="s">
        <v>3485</v>
      </c>
      <c r="P556" s="206" t="str">
        <f t="shared" si="114"/>
        <v>Jones, Nolan (min)</v>
      </c>
      <c r="Q556" s="166" t="str">
        <f t="shared" ref="Q556:Q557" si="123">IF(ISBLANK($V556),"",$V556)</f>
        <v/>
      </c>
      <c r="R556" s="166" t="str">
        <f t="shared" si="119"/>
        <v/>
      </c>
      <c r="S556" s="261" t="str">
        <f t="shared" si="120"/>
        <v/>
      </c>
      <c r="T556" s="261" t="str">
        <f t="shared" si="121"/>
        <v/>
      </c>
      <c r="U556" s="134" t="s">
        <v>658</v>
      </c>
      <c r="V556" s="134"/>
      <c r="W556" s="134"/>
      <c r="X556" s="134"/>
      <c r="Y556" s="134"/>
      <c r="Z556" s="134"/>
      <c r="AA556" s="134"/>
      <c r="AB556" s="134"/>
      <c r="AC556" s="134"/>
      <c r="AD556" s="134"/>
      <c r="AE556" s="134"/>
    </row>
    <row r="557" spans="1:32" ht="14.25" customHeight="1" x14ac:dyDescent="0.2">
      <c r="A557" s="357" t="s">
        <v>4214</v>
      </c>
      <c r="B557" s="431" t="str">
        <f t="shared" si="115"/>
        <v>Joseph</v>
      </c>
      <c r="C557" s="432" t="str">
        <f t="shared" si="116"/>
        <v>Caleb</v>
      </c>
      <c r="D557" s="357" t="str">
        <f t="shared" si="117"/>
        <v>C. Joseph</v>
      </c>
      <c r="E557" s="426" t="str">
        <f t="shared" si="118"/>
        <v>Caleb Joseph</v>
      </c>
      <c r="F557" s="426"/>
      <c r="G557" s="357"/>
      <c r="H557" s="357"/>
      <c r="I557" s="357"/>
      <c r="J557" s="470"/>
      <c r="K557" s="357"/>
      <c r="L557" s="358" t="s">
        <v>7</v>
      </c>
      <c r="M557" s="357" t="str">
        <f t="shared" si="113"/>
        <v>1,F1-200k</v>
      </c>
      <c r="N557" s="357" t="s">
        <v>1479</v>
      </c>
      <c r="O557" s="358" t="s">
        <v>4077</v>
      </c>
      <c r="P557" s="206" t="str">
        <f t="shared" si="114"/>
        <v>Joseph, Caleb (1,F1-200k)</v>
      </c>
      <c r="Q557" s="166">
        <f t="shared" si="123"/>
        <v>200000</v>
      </c>
      <c r="R557" s="166"/>
      <c r="S557" s="261"/>
      <c r="T557" s="261"/>
      <c r="U557" s="134" t="s">
        <v>4078</v>
      </c>
      <c r="V557" s="167">
        <v>200000</v>
      </c>
      <c r="W557" s="134" t="s">
        <v>334</v>
      </c>
      <c r="X557" s="134"/>
      <c r="Y557" s="134"/>
      <c r="Z557" s="134"/>
      <c r="AA557" s="134"/>
      <c r="AB557" s="134"/>
      <c r="AC557" s="134"/>
      <c r="AD557" s="134"/>
      <c r="AE557" s="134"/>
    </row>
    <row r="558" spans="1:32" ht="14.25" customHeight="1" x14ac:dyDescent="0.2">
      <c r="A558" s="134" t="s">
        <v>3652</v>
      </c>
      <c r="B558" s="214" t="str">
        <f t="shared" si="115"/>
        <v>Joseph</v>
      </c>
      <c r="C558" s="219" t="str">
        <f t="shared" si="116"/>
        <v>Tommy</v>
      </c>
      <c r="D558" s="134" t="str">
        <f t="shared" si="117"/>
        <v>T. Joseph</v>
      </c>
      <c r="E558" s="206" t="str">
        <f t="shared" si="118"/>
        <v>Tommy Joseph</v>
      </c>
      <c r="F558" s="206" t="s">
        <v>1002</v>
      </c>
      <c r="G558" s="134">
        <v>27</v>
      </c>
      <c r="H558" s="134" t="s">
        <v>3499</v>
      </c>
      <c r="I558" s="134">
        <v>3</v>
      </c>
      <c r="J558" s="535">
        <v>33435</v>
      </c>
      <c r="K558" s="134" t="s">
        <v>1001</v>
      </c>
      <c r="L558" s="135" t="s">
        <v>7</v>
      </c>
      <c r="M558" s="134" t="str">
        <f t="shared" si="113"/>
        <v>Y1</v>
      </c>
      <c r="N558" s="134" t="s">
        <v>360</v>
      </c>
      <c r="O558" s="135" t="s">
        <v>3485</v>
      </c>
      <c r="P558" s="206" t="str">
        <f t="shared" si="114"/>
        <v>Joseph, Tommy (Y1)</v>
      </c>
      <c r="Q558" s="166">
        <f t="shared" ref="Q558:Q589" si="124">IF(ISBLANK($V558),"",$V558)</f>
        <v>200000</v>
      </c>
      <c r="R558" s="166">
        <f t="shared" ref="R558:R589" si="125">IF(ISBLANK($X558),"",$X558)</f>
        <v>300000</v>
      </c>
      <c r="S558" s="261">
        <f t="shared" ref="S558:S589" si="126">IF(ISBLANK($Z558),"",$Z558)</f>
        <v>400000</v>
      </c>
      <c r="T558" s="261" t="str">
        <f t="shared" ref="T558:T589" si="127">IF(ISBLANK($AB558),"",$AB558)</f>
        <v/>
      </c>
      <c r="U558" s="134" t="s">
        <v>520</v>
      </c>
      <c r="V558" s="167">
        <v>200000</v>
      </c>
      <c r="W558" s="134" t="s">
        <v>521</v>
      </c>
      <c r="X558" s="212">
        <v>300000</v>
      </c>
      <c r="Y558" s="134" t="s">
        <v>375</v>
      </c>
      <c r="Z558" s="212">
        <v>400000</v>
      </c>
      <c r="AA558" s="134" t="s">
        <v>645</v>
      </c>
      <c r="AB558" s="134"/>
      <c r="AC558" s="134"/>
      <c r="AD558" s="134"/>
      <c r="AE558" s="134"/>
    </row>
    <row r="559" spans="1:32" ht="14.25" customHeight="1" x14ac:dyDescent="0.2">
      <c r="A559" s="388" t="s">
        <v>1606</v>
      </c>
      <c r="B559" s="214" t="str">
        <f t="shared" si="115"/>
        <v>Joyce</v>
      </c>
      <c r="C559" s="219" t="str">
        <f t="shared" si="116"/>
        <v>Matthew</v>
      </c>
      <c r="D559" s="134" t="str">
        <f t="shared" si="117"/>
        <v>M. Joyce</v>
      </c>
      <c r="E559" s="206" t="str">
        <f t="shared" si="118"/>
        <v>Matthew Joyce</v>
      </c>
      <c r="F559" s="417" t="s">
        <v>412</v>
      </c>
      <c r="G559" s="388"/>
      <c r="H559" s="388"/>
      <c r="I559" s="388"/>
      <c r="J559" s="418">
        <v>30897</v>
      </c>
      <c r="K559" s="419" t="s">
        <v>1008</v>
      </c>
      <c r="L559" s="386" t="s">
        <v>7</v>
      </c>
      <c r="M559" s="134" t="str">
        <f t="shared" si="113"/>
        <v>1,F2-$1.5M</v>
      </c>
      <c r="N559" s="388" t="s">
        <v>2973</v>
      </c>
      <c r="O559" s="421" t="s">
        <v>2994</v>
      </c>
      <c r="P559" s="206" t="str">
        <f t="shared" si="114"/>
        <v>Joyce, Matthew (1,F2-$1.5M)</v>
      </c>
      <c r="Q559" s="166">
        <f t="shared" si="124"/>
        <v>750000</v>
      </c>
      <c r="R559" s="166">
        <f t="shared" si="125"/>
        <v>750000</v>
      </c>
      <c r="S559" s="261" t="str">
        <f t="shared" si="126"/>
        <v/>
      </c>
      <c r="T559" s="261" t="str">
        <f t="shared" si="127"/>
        <v/>
      </c>
      <c r="U559" s="389" t="s">
        <v>3035</v>
      </c>
      <c r="V559" s="387">
        <v>750000</v>
      </c>
      <c r="W559" s="389" t="s">
        <v>3136</v>
      </c>
      <c r="X559" s="387">
        <v>750000</v>
      </c>
      <c r="Y559" s="389" t="s">
        <v>334</v>
      </c>
      <c r="Z559" s="212"/>
      <c r="AA559" s="134"/>
      <c r="AB559" s="271"/>
      <c r="AC559" s="134"/>
      <c r="AD559" s="134"/>
      <c r="AE559" s="134"/>
    </row>
    <row r="560" spans="1:32" ht="14.25" customHeight="1" x14ac:dyDescent="0.2">
      <c r="A560" s="584" t="s">
        <v>1533</v>
      </c>
      <c r="B560" s="214" t="str">
        <f t="shared" si="115"/>
        <v>Judge</v>
      </c>
      <c r="C560" s="219" t="str">
        <f t="shared" si="116"/>
        <v>Aaron</v>
      </c>
      <c r="D560" s="134" t="str">
        <f t="shared" si="117"/>
        <v>A. Judge</v>
      </c>
      <c r="E560" s="206" t="str">
        <f t="shared" si="118"/>
        <v>Aaron Judge</v>
      </c>
      <c r="F560" s="135" t="s">
        <v>1002</v>
      </c>
      <c r="G560" s="135"/>
      <c r="H560" s="135"/>
      <c r="I560" s="135"/>
      <c r="J560" s="336">
        <v>33720</v>
      </c>
      <c r="K560" s="134" t="s">
        <v>1007</v>
      </c>
      <c r="L560" s="135" t="s">
        <v>7</v>
      </c>
      <c r="M560" s="134" t="str">
        <f t="shared" si="113"/>
        <v>MM</v>
      </c>
      <c r="N560" s="147" t="str">
        <f>Mays!$AE$2</f>
        <v>West Oakland</v>
      </c>
      <c r="O560" s="135" t="s">
        <v>1461</v>
      </c>
      <c r="P560" s="206" t="str">
        <f t="shared" si="114"/>
        <v>Judge, Aaron (MM)</v>
      </c>
      <c r="Q560" s="166">
        <f t="shared" si="124"/>
        <v>100000</v>
      </c>
      <c r="R560" s="166" t="str">
        <f t="shared" si="125"/>
        <v/>
      </c>
      <c r="S560" s="261" t="str">
        <f t="shared" si="126"/>
        <v/>
      </c>
      <c r="T560" s="261" t="str">
        <f t="shared" si="127"/>
        <v/>
      </c>
      <c r="U560" s="148" t="s">
        <v>517</v>
      </c>
      <c r="V560" s="167">
        <v>100000</v>
      </c>
      <c r="W560" s="584"/>
      <c r="X560" s="364"/>
      <c r="Y560" s="584"/>
      <c r="Z560" s="243"/>
      <c r="AA560" s="134"/>
      <c r="AB560" s="271"/>
      <c r="AC560" s="134"/>
      <c r="AD560" s="134"/>
      <c r="AE560" s="134"/>
      <c r="AF560" s="232"/>
    </row>
    <row r="561" spans="1:32" ht="14.25" customHeight="1" x14ac:dyDescent="0.2">
      <c r="A561" s="134" t="s">
        <v>306</v>
      </c>
      <c r="B561" s="214" t="str">
        <f t="shared" si="115"/>
        <v>Jungmann</v>
      </c>
      <c r="C561" s="219" t="str">
        <f t="shared" si="116"/>
        <v>Taylor</v>
      </c>
      <c r="D561" s="134" t="str">
        <f t="shared" si="117"/>
        <v>T. Jungmann</v>
      </c>
      <c r="E561" s="206" t="str">
        <f t="shared" si="118"/>
        <v>Taylor Jungmann</v>
      </c>
      <c r="F561" s="135" t="s">
        <v>1002</v>
      </c>
      <c r="G561" s="135"/>
      <c r="H561" s="135"/>
      <c r="I561" s="135"/>
      <c r="J561" s="193"/>
      <c r="K561" s="147" t="s">
        <v>747</v>
      </c>
      <c r="L561" s="135" t="s">
        <v>135</v>
      </c>
      <c r="M561" s="134" t="str">
        <f t="shared" si="113"/>
        <v>Y1*</v>
      </c>
      <c r="N561" s="147" t="str">
        <f>Cobb!$Y$2</f>
        <v>Gateway</v>
      </c>
      <c r="O561" s="169" t="s">
        <v>315</v>
      </c>
      <c r="P561" s="206" t="str">
        <f t="shared" si="114"/>
        <v>Jungmann, Taylor (Y1*)</v>
      </c>
      <c r="Q561" s="166">
        <f t="shared" si="124"/>
        <v>300000</v>
      </c>
      <c r="R561" s="166">
        <f t="shared" si="125"/>
        <v>400000</v>
      </c>
      <c r="S561" s="261" t="str">
        <f t="shared" si="126"/>
        <v/>
      </c>
      <c r="T561" s="261" t="str">
        <f t="shared" si="127"/>
        <v/>
      </c>
      <c r="U561" s="147" t="s">
        <v>256</v>
      </c>
      <c r="V561" s="230">
        <v>300000</v>
      </c>
      <c r="W561" s="134" t="s">
        <v>375</v>
      </c>
      <c r="X561" s="364">
        <v>400000</v>
      </c>
      <c r="Y561" s="134" t="s">
        <v>645</v>
      </c>
      <c r="Z561" s="212"/>
      <c r="AA561" s="134" t="s">
        <v>973</v>
      </c>
      <c r="AB561" s="271"/>
      <c r="AC561" s="134"/>
      <c r="AD561" s="134"/>
      <c r="AE561" s="134"/>
    </row>
    <row r="562" spans="1:32" ht="14.25" customHeight="1" x14ac:dyDescent="0.2">
      <c r="A562" s="134" t="s">
        <v>3522</v>
      </c>
      <c r="B562" s="214" t="str">
        <f t="shared" si="115"/>
        <v>Jurado</v>
      </c>
      <c r="C562" s="219" t="str">
        <f t="shared" si="116"/>
        <v>Ariel</v>
      </c>
      <c r="D562" s="134" t="str">
        <f t="shared" si="117"/>
        <v>A. Jurado</v>
      </c>
      <c r="E562" s="206" t="str">
        <f t="shared" si="118"/>
        <v>Ariel Jurado</v>
      </c>
      <c r="F562" s="206" t="s">
        <v>1002</v>
      </c>
      <c r="G562" s="134">
        <f>G561+1</f>
        <v>1</v>
      </c>
      <c r="H562" s="134" t="s">
        <v>626</v>
      </c>
      <c r="I562" s="134">
        <v>3</v>
      </c>
      <c r="J562" s="535">
        <v>35094</v>
      </c>
      <c r="K562" s="134" t="s">
        <v>747</v>
      </c>
      <c r="L562" s="135" t="s">
        <v>519</v>
      </c>
      <c r="M562" s="134" t="str">
        <f t="shared" si="113"/>
        <v>min</v>
      </c>
      <c r="N562" s="134" t="s">
        <v>655</v>
      </c>
      <c r="O562" s="135" t="s">
        <v>3485</v>
      </c>
      <c r="P562" s="206" t="str">
        <f t="shared" si="114"/>
        <v>Jurado, Ariel (min)</v>
      </c>
      <c r="Q562" s="166" t="str">
        <f t="shared" si="124"/>
        <v/>
      </c>
      <c r="R562" s="166" t="str">
        <f t="shared" si="125"/>
        <v/>
      </c>
      <c r="S562" s="261" t="str">
        <f t="shared" si="126"/>
        <v/>
      </c>
      <c r="T562" s="261" t="str">
        <f t="shared" si="127"/>
        <v/>
      </c>
      <c r="U562" s="134" t="s">
        <v>658</v>
      </c>
      <c r="V562" s="134"/>
      <c r="W562" s="134"/>
      <c r="X562" s="134"/>
      <c r="Y562" s="134"/>
      <c r="Z562" s="134"/>
      <c r="AA562" s="134"/>
      <c r="AB562" s="134"/>
      <c r="AC562" s="134"/>
      <c r="AD562" s="134"/>
      <c r="AE562" s="134"/>
    </row>
    <row r="563" spans="1:32" ht="14.25" customHeight="1" x14ac:dyDescent="0.2">
      <c r="A563" s="584" t="s">
        <v>1572</v>
      </c>
      <c r="B563" s="214" t="str">
        <f t="shared" si="115"/>
        <v>Kang</v>
      </c>
      <c r="C563" s="219" t="str">
        <f t="shared" si="116"/>
        <v>Jung-Ho</v>
      </c>
      <c r="D563" s="134" t="str">
        <f t="shared" si="117"/>
        <v>J. Kang</v>
      </c>
      <c r="E563" s="206" t="str">
        <f t="shared" si="118"/>
        <v>Jung-Ho Kang</v>
      </c>
      <c r="F563" s="135" t="s">
        <v>1002</v>
      </c>
      <c r="G563" s="135"/>
      <c r="H563" s="135"/>
      <c r="I563" s="135"/>
      <c r="J563" s="336">
        <v>31872</v>
      </c>
      <c r="K563" s="134" t="s">
        <v>1006</v>
      </c>
      <c r="L563" s="135" t="s">
        <v>7</v>
      </c>
      <c r="M563" s="134" t="str">
        <f t="shared" si="113"/>
        <v>Y2</v>
      </c>
      <c r="N563" s="147" t="str">
        <f>Mays!$A$2</f>
        <v>Aspen</v>
      </c>
      <c r="O563" s="135" t="s">
        <v>1461</v>
      </c>
      <c r="P563" s="206" t="str">
        <f t="shared" si="114"/>
        <v>Kang, Jung-Ho (Y2)</v>
      </c>
      <c r="Q563" s="166">
        <f t="shared" si="124"/>
        <v>300000</v>
      </c>
      <c r="R563" s="166">
        <f t="shared" si="125"/>
        <v>400000</v>
      </c>
      <c r="S563" s="261" t="str">
        <f t="shared" si="126"/>
        <v/>
      </c>
      <c r="T563" s="261" t="str">
        <f t="shared" si="127"/>
        <v/>
      </c>
      <c r="U563" s="147" t="s">
        <v>521</v>
      </c>
      <c r="V563" s="230">
        <v>300000</v>
      </c>
      <c r="W563" s="134" t="s">
        <v>375</v>
      </c>
      <c r="X563" s="364">
        <v>400000</v>
      </c>
      <c r="Y563" s="134" t="s">
        <v>645</v>
      </c>
      <c r="Z563" s="243"/>
      <c r="AA563" s="134" t="s">
        <v>973</v>
      </c>
      <c r="AB563" s="271"/>
      <c r="AC563" s="134"/>
      <c r="AD563" s="584"/>
      <c r="AE563" s="198"/>
      <c r="AF563" s="232"/>
    </row>
    <row r="564" spans="1:32" ht="14.25" customHeight="1" x14ac:dyDescent="0.2">
      <c r="A564" s="134" t="s">
        <v>2012</v>
      </c>
      <c r="B564" s="214" t="str">
        <f t="shared" si="115"/>
        <v>Kaprielian</v>
      </c>
      <c r="C564" s="219" t="str">
        <f t="shared" si="116"/>
        <v>James</v>
      </c>
      <c r="D564" s="134" t="str">
        <f t="shared" si="117"/>
        <v>J. Kaprielian</v>
      </c>
      <c r="E564" s="206" t="str">
        <f t="shared" si="118"/>
        <v>James Kaprielian</v>
      </c>
      <c r="F564" s="246"/>
      <c r="G564" s="584">
        <v>128</v>
      </c>
      <c r="H564" s="584">
        <v>5</v>
      </c>
      <c r="I564" s="584">
        <v>12</v>
      </c>
      <c r="J564" s="336">
        <v>34395</v>
      </c>
      <c r="K564" s="195"/>
      <c r="L564" s="135" t="s">
        <v>519</v>
      </c>
      <c r="M564" s="134" t="str">
        <f t="shared" si="113"/>
        <v>min</v>
      </c>
      <c r="N564" s="147" t="str">
        <f>Cobb!$Y$2</f>
        <v>Gateway</v>
      </c>
      <c r="O564" s="169" t="s">
        <v>1968</v>
      </c>
      <c r="P564" s="206" t="str">
        <f t="shared" si="114"/>
        <v>Kaprielian, James (min)</v>
      </c>
      <c r="Q564" s="166" t="str">
        <f t="shared" si="124"/>
        <v/>
      </c>
      <c r="R564" s="166" t="str">
        <f t="shared" si="125"/>
        <v/>
      </c>
      <c r="S564" s="261" t="str">
        <f t="shared" si="126"/>
        <v/>
      </c>
      <c r="T564" s="261" t="str">
        <f t="shared" si="127"/>
        <v/>
      </c>
      <c r="U564" s="147" t="s">
        <v>658</v>
      </c>
      <c r="V564" s="167"/>
      <c r="W564" s="134"/>
      <c r="X564" s="212"/>
      <c r="Y564" s="134"/>
      <c r="Z564" s="212"/>
      <c r="AA564" s="134"/>
      <c r="AB564" s="271"/>
      <c r="AC564" s="134"/>
      <c r="AD564" s="584"/>
      <c r="AE564" s="134"/>
    </row>
    <row r="565" spans="1:32" ht="14.25" customHeight="1" x14ac:dyDescent="0.25">
      <c r="A565" s="422" t="s">
        <v>927</v>
      </c>
      <c r="B565" s="214" t="str">
        <f t="shared" si="115"/>
        <v>Karns</v>
      </c>
      <c r="C565" s="219" t="str">
        <f t="shared" si="116"/>
        <v>Nate</v>
      </c>
      <c r="D565" s="134" t="str">
        <f t="shared" si="117"/>
        <v>N. Karns</v>
      </c>
      <c r="E565" s="206" t="str">
        <f t="shared" si="118"/>
        <v>Nate Karns</v>
      </c>
      <c r="F565" s="382" t="s">
        <v>1002</v>
      </c>
      <c r="G565" s="135"/>
      <c r="H565" s="135"/>
      <c r="I565" s="135"/>
      <c r="J565" s="383">
        <v>32106</v>
      </c>
      <c r="K565" s="384" t="s">
        <v>747</v>
      </c>
      <c r="L565" s="135" t="s">
        <v>135</v>
      </c>
      <c r="M565" s="134" t="str">
        <f t="shared" si="113"/>
        <v>1,F3-$1.575M</v>
      </c>
      <c r="N565" s="388" t="s">
        <v>2985</v>
      </c>
      <c r="O565" s="421" t="s">
        <v>2994</v>
      </c>
      <c r="P565" s="206" t="str">
        <f t="shared" si="114"/>
        <v>Karns, Nate (1,F3-$1.575M)</v>
      </c>
      <c r="Q565" s="166">
        <f t="shared" si="124"/>
        <v>525000</v>
      </c>
      <c r="R565" s="166">
        <f t="shared" si="125"/>
        <v>525000</v>
      </c>
      <c r="S565" s="261">
        <f t="shared" si="126"/>
        <v>525000</v>
      </c>
      <c r="T565" s="261" t="str">
        <f t="shared" si="127"/>
        <v/>
      </c>
      <c r="U565" s="389" t="s">
        <v>3022</v>
      </c>
      <c r="V565" s="387">
        <v>525000</v>
      </c>
      <c r="W565" s="389" t="s">
        <v>3123</v>
      </c>
      <c r="X565" s="387">
        <v>525000</v>
      </c>
      <c r="Y565" s="389" t="s">
        <v>3124</v>
      </c>
      <c r="Z565" s="387">
        <v>525000</v>
      </c>
      <c r="AA565" s="134" t="s">
        <v>334</v>
      </c>
      <c r="AB565" s="271"/>
      <c r="AC565" s="134"/>
      <c r="AD565" s="134"/>
      <c r="AE565" s="134"/>
    </row>
    <row r="566" spans="1:32" s="232" customFormat="1" ht="14.25" customHeight="1" x14ac:dyDescent="0.2">
      <c r="A566" s="134" t="s">
        <v>121</v>
      </c>
      <c r="B566" s="214" t="str">
        <f t="shared" si="115"/>
        <v>Kazmir</v>
      </c>
      <c r="C566" s="219" t="str">
        <f t="shared" si="116"/>
        <v>Scott</v>
      </c>
      <c r="D566" s="134" t="str">
        <f t="shared" si="117"/>
        <v>S. Kazmir</v>
      </c>
      <c r="E566" s="206" t="str">
        <f t="shared" si="118"/>
        <v>Scott Kazmir</v>
      </c>
      <c r="F566" s="135"/>
      <c r="G566" s="135"/>
      <c r="H566" s="135"/>
      <c r="I566" s="135"/>
      <c r="J566" s="193"/>
      <c r="K566" s="147"/>
      <c r="L566" s="135" t="s">
        <v>135</v>
      </c>
      <c r="M566" s="134" t="str">
        <f t="shared" si="113"/>
        <v>3,X3-15M</v>
      </c>
      <c r="N566" s="147" t="str">
        <f>Ruth!$M$2</f>
        <v>Hoboken</v>
      </c>
      <c r="O566" s="169" t="s">
        <v>744</v>
      </c>
      <c r="P566" s="206" t="str">
        <f t="shared" si="114"/>
        <v>Kazmir, Scott (3,X3-15M)</v>
      </c>
      <c r="Q566" s="166">
        <f t="shared" si="124"/>
        <v>5000000</v>
      </c>
      <c r="R566" s="166" t="str">
        <f t="shared" si="125"/>
        <v/>
      </c>
      <c r="S566" s="261" t="str">
        <f t="shared" si="126"/>
        <v/>
      </c>
      <c r="T566" s="261" t="str">
        <f t="shared" si="127"/>
        <v/>
      </c>
      <c r="U566" s="147" t="s">
        <v>1286</v>
      </c>
      <c r="V566" s="167">
        <v>5000000</v>
      </c>
      <c r="W566" s="198" t="s">
        <v>334</v>
      </c>
      <c r="X566" s="212"/>
      <c r="Y566" s="134"/>
      <c r="Z566" s="212"/>
      <c r="AA566" s="134"/>
      <c r="AB566" s="271"/>
      <c r="AC566" s="134"/>
      <c r="AD566" s="584"/>
      <c r="AE566" s="134"/>
      <c r="AF566" s="168"/>
    </row>
    <row r="567" spans="1:32" s="232" customFormat="1" ht="14.25" customHeight="1" x14ac:dyDescent="0.2">
      <c r="A567" s="584" t="s">
        <v>1938</v>
      </c>
      <c r="B567" s="214" t="str">
        <f t="shared" si="115"/>
        <v>Kela</v>
      </c>
      <c r="C567" s="219" t="str">
        <f t="shared" si="116"/>
        <v>Keone</v>
      </c>
      <c r="D567" s="134" t="str">
        <f t="shared" si="117"/>
        <v>K. Kela</v>
      </c>
      <c r="E567" s="206" t="str">
        <f t="shared" si="118"/>
        <v>Keone Kela</v>
      </c>
      <c r="F567" s="246" t="s">
        <v>1002</v>
      </c>
      <c r="G567" s="584">
        <v>28</v>
      </c>
      <c r="H567" s="584">
        <v>2</v>
      </c>
      <c r="I567" s="584">
        <v>4</v>
      </c>
      <c r="J567" s="336">
        <v>34075</v>
      </c>
      <c r="K567" s="195" t="s">
        <v>999</v>
      </c>
      <c r="L567" s="135" t="s">
        <v>135</v>
      </c>
      <c r="M567" s="134" t="str">
        <f t="shared" si="113"/>
        <v>Y2</v>
      </c>
      <c r="N567" s="147" t="str">
        <f>Aaron!$AE$2</f>
        <v>Pismo Beach</v>
      </c>
      <c r="O567" s="169" t="s">
        <v>1968</v>
      </c>
      <c r="P567" s="206" t="str">
        <f t="shared" si="114"/>
        <v>Kela, Keone (Y2)</v>
      </c>
      <c r="Q567" s="166">
        <f t="shared" si="124"/>
        <v>300000</v>
      </c>
      <c r="R567" s="166">
        <f t="shared" si="125"/>
        <v>400000</v>
      </c>
      <c r="S567" s="261" t="str">
        <f t="shared" si="126"/>
        <v/>
      </c>
      <c r="T567" s="261" t="str">
        <f t="shared" si="127"/>
        <v/>
      </c>
      <c r="U567" s="147" t="s">
        <v>521</v>
      </c>
      <c r="V567" s="167">
        <v>300000</v>
      </c>
      <c r="W567" s="134" t="s">
        <v>375</v>
      </c>
      <c r="X567" s="212">
        <v>400000</v>
      </c>
      <c r="Y567" s="134" t="s">
        <v>645</v>
      </c>
      <c r="Z567" s="212"/>
      <c r="AA567" s="134" t="s">
        <v>973</v>
      </c>
      <c r="AB567" s="271"/>
      <c r="AC567" s="134"/>
      <c r="AD567" s="584"/>
      <c r="AE567" s="134"/>
      <c r="AF567" s="168"/>
    </row>
    <row r="568" spans="1:32" ht="14.25" customHeight="1" x14ac:dyDescent="0.2">
      <c r="A568" s="134" t="s">
        <v>3491</v>
      </c>
      <c r="B568" s="214" t="str">
        <f t="shared" si="115"/>
        <v>Keller</v>
      </c>
      <c r="C568" s="219" t="str">
        <f t="shared" si="116"/>
        <v>Mitch</v>
      </c>
      <c r="D568" s="134" t="str">
        <f t="shared" si="117"/>
        <v>M. Keller</v>
      </c>
      <c r="E568" s="206" t="str">
        <f t="shared" si="118"/>
        <v>Mitch Keller</v>
      </c>
      <c r="F568" s="206" t="s">
        <v>1002</v>
      </c>
      <c r="G568" s="134">
        <f>G567+1</f>
        <v>29</v>
      </c>
      <c r="H568" s="134">
        <v>1</v>
      </c>
      <c r="I568" s="134">
        <v>15</v>
      </c>
      <c r="J568" s="535">
        <v>35159</v>
      </c>
      <c r="K568" s="134" t="s">
        <v>747</v>
      </c>
      <c r="L568" s="135" t="s">
        <v>519</v>
      </c>
      <c r="M568" s="134" t="str">
        <f t="shared" si="113"/>
        <v>min</v>
      </c>
      <c r="N568" s="134" t="s">
        <v>657</v>
      </c>
      <c r="O568" s="135" t="s">
        <v>3485</v>
      </c>
      <c r="P568" s="206" t="str">
        <f t="shared" si="114"/>
        <v>Keller, Mitch (min)</v>
      </c>
      <c r="Q568" s="166" t="str">
        <f t="shared" si="124"/>
        <v/>
      </c>
      <c r="R568" s="166" t="str">
        <f t="shared" si="125"/>
        <v/>
      </c>
      <c r="S568" s="261" t="str">
        <f t="shared" si="126"/>
        <v/>
      </c>
      <c r="T568" s="261" t="str">
        <f t="shared" si="127"/>
        <v/>
      </c>
      <c r="U568" s="134" t="s">
        <v>658</v>
      </c>
      <c r="V568" s="134"/>
      <c r="W568" s="134"/>
      <c r="X568" s="134"/>
      <c r="Y568" s="134"/>
      <c r="Z568" s="134"/>
      <c r="AA568" s="134"/>
      <c r="AB568" s="134"/>
      <c r="AC568" s="134"/>
      <c r="AD568" s="134"/>
      <c r="AE568" s="134"/>
    </row>
    <row r="569" spans="1:32" s="232" customFormat="1" ht="14.25" customHeight="1" x14ac:dyDescent="0.2">
      <c r="A569" s="148" t="s">
        <v>1846</v>
      </c>
      <c r="B569" s="214" t="str">
        <f t="shared" si="115"/>
        <v>Kelley</v>
      </c>
      <c r="C569" s="219" t="str">
        <f t="shared" si="116"/>
        <v>Shawn</v>
      </c>
      <c r="D569" s="134" t="str">
        <f t="shared" si="117"/>
        <v>S. Kelley</v>
      </c>
      <c r="E569" s="206" t="str">
        <f t="shared" si="118"/>
        <v>Shawn Kelley</v>
      </c>
      <c r="F569" s="199" t="s">
        <v>1002</v>
      </c>
      <c r="G569" s="199"/>
      <c r="H569" s="199"/>
      <c r="I569" s="199"/>
      <c r="J569" s="200">
        <v>30798</v>
      </c>
      <c r="K569" s="201" t="s">
        <v>999</v>
      </c>
      <c r="L569" s="135" t="s">
        <v>135</v>
      </c>
      <c r="M569" s="134" t="str">
        <f t="shared" si="113"/>
        <v>2,F2-$6.8M</v>
      </c>
      <c r="N569" s="147" t="s">
        <v>1124</v>
      </c>
      <c r="O569" s="320" t="s">
        <v>2932</v>
      </c>
      <c r="P569" s="206" t="str">
        <f t="shared" si="114"/>
        <v>Kelley, Shawn (2,F2-$6.8M)</v>
      </c>
      <c r="Q569" s="166">
        <f t="shared" si="124"/>
        <v>3400000</v>
      </c>
      <c r="R569" s="166" t="str">
        <f t="shared" si="125"/>
        <v/>
      </c>
      <c r="S569" s="261" t="str">
        <f t="shared" si="126"/>
        <v/>
      </c>
      <c r="T569" s="261" t="str">
        <f t="shared" si="127"/>
        <v/>
      </c>
      <c r="U569" s="148" t="s">
        <v>1783</v>
      </c>
      <c r="V569" s="361">
        <v>3400000</v>
      </c>
      <c r="W569" s="134" t="s">
        <v>334</v>
      </c>
      <c r="X569" s="365"/>
      <c r="Y569" s="134"/>
      <c r="Z569" s="271"/>
      <c r="AA569" s="134"/>
      <c r="AB569" s="271"/>
      <c r="AC569" s="134"/>
      <c r="AD569" s="584"/>
      <c r="AE569" s="134"/>
      <c r="AF569" s="168"/>
    </row>
    <row r="570" spans="1:32" ht="14.25" customHeight="1" x14ac:dyDescent="0.2">
      <c r="A570" s="134" t="s">
        <v>2013</v>
      </c>
      <c r="B570" s="214" t="str">
        <f t="shared" si="115"/>
        <v>Kelly</v>
      </c>
      <c r="C570" s="219" t="str">
        <f t="shared" si="116"/>
        <v>Carson</v>
      </c>
      <c r="D570" s="134" t="str">
        <f t="shared" si="117"/>
        <v>C. Kelly</v>
      </c>
      <c r="E570" s="206" t="str">
        <f t="shared" si="118"/>
        <v>Carson Kelly</v>
      </c>
      <c r="F570" s="246" t="s">
        <v>1002</v>
      </c>
      <c r="G570" s="584">
        <v>198</v>
      </c>
      <c r="H570" s="584">
        <v>9</v>
      </c>
      <c r="I570" s="584">
        <v>6</v>
      </c>
      <c r="J570" s="336">
        <v>34529</v>
      </c>
      <c r="K570" s="195" t="s">
        <v>1003</v>
      </c>
      <c r="L570" s="135" t="s">
        <v>7</v>
      </c>
      <c r="M570" s="134" t="str">
        <f t="shared" si="113"/>
        <v>MM</v>
      </c>
      <c r="N570" s="134" t="s">
        <v>396</v>
      </c>
      <c r="O570" s="169" t="s">
        <v>2951</v>
      </c>
      <c r="P570" s="206" t="str">
        <f t="shared" si="114"/>
        <v>Kelly, Carson (MM)</v>
      </c>
      <c r="Q570" s="166">
        <f t="shared" si="124"/>
        <v>100000</v>
      </c>
      <c r="R570" s="166" t="str">
        <f t="shared" si="125"/>
        <v/>
      </c>
      <c r="S570" s="261" t="str">
        <f t="shared" si="126"/>
        <v/>
      </c>
      <c r="T570" s="261" t="str">
        <f t="shared" si="127"/>
        <v/>
      </c>
      <c r="U570" s="147" t="s">
        <v>517</v>
      </c>
      <c r="V570" s="207">
        <v>100000</v>
      </c>
      <c r="W570" s="134"/>
      <c r="X570" s="212"/>
      <c r="Y570" s="134"/>
      <c r="Z570" s="212"/>
      <c r="AA570" s="134"/>
      <c r="AB570" s="271"/>
      <c r="AC570" s="134"/>
      <c r="AD570" s="584"/>
      <c r="AE570" s="134"/>
    </row>
    <row r="571" spans="1:32" ht="14.25" customHeight="1" x14ac:dyDescent="0.2">
      <c r="A571" s="134" t="s">
        <v>3636</v>
      </c>
      <c r="B571" s="214" t="str">
        <f t="shared" si="115"/>
        <v>Kelly</v>
      </c>
      <c r="C571" s="219" t="str">
        <f t="shared" si="116"/>
        <v>Casey</v>
      </c>
      <c r="D571" s="134" t="str">
        <f t="shared" si="117"/>
        <v>C. Kelly</v>
      </c>
      <c r="E571" s="206" t="str">
        <f t="shared" si="118"/>
        <v>Casey Kelly</v>
      </c>
      <c r="F571" s="206" t="s">
        <v>1002</v>
      </c>
      <c r="G571" s="134">
        <v>217</v>
      </c>
      <c r="H571" s="134">
        <v>11</v>
      </c>
      <c r="I571" s="134">
        <v>1</v>
      </c>
      <c r="J571" s="535">
        <v>32785</v>
      </c>
      <c r="K571" s="134" t="s">
        <v>999</v>
      </c>
      <c r="L571" s="135" t="s">
        <v>135</v>
      </c>
      <c r="M571" s="134" t="str">
        <f t="shared" si="113"/>
        <v>MM</v>
      </c>
      <c r="N571" s="134" t="s">
        <v>1872</v>
      </c>
      <c r="O571" s="135" t="s">
        <v>3485</v>
      </c>
      <c r="P571" s="206" t="str">
        <f t="shared" si="114"/>
        <v>Kelly, Casey (MM)</v>
      </c>
      <c r="Q571" s="166">
        <f t="shared" si="124"/>
        <v>100000</v>
      </c>
      <c r="R571" s="166" t="str">
        <f t="shared" si="125"/>
        <v/>
      </c>
      <c r="S571" s="261" t="str">
        <f t="shared" si="126"/>
        <v/>
      </c>
      <c r="T571" s="261" t="str">
        <f t="shared" si="127"/>
        <v/>
      </c>
      <c r="U571" s="134" t="s">
        <v>517</v>
      </c>
      <c r="V571" s="167">
        <v>100000</v>
      </c>
      <c r="W571" s="134"/>
      <c r="X571" s="134"/>
      <c r="Y571" s="134"/>
      <c r="Z571" s="134"/>
      <c r="AA571" s="134"/>
      <c r="AB571" s="134"/>
      <c r="AC571" s="134"/>
      <c r="AD571" s="134"/>
      <c r="AE571" s="134"/>
    </row>
    <row r="572" spans="1:32" ht="14.25" customHeight="1" x14ac:dyDescent="0.25">
      <c r="A572" s="422" t="s">
        <v>911</v>
      </c>
      <c r="B572" s="214" t="str">
        <f t="shared" si="115"/>
        <v>Kelly</v>
      </c>
      <c r="C572" s="219" t="str">
        <f t="shared" si="116"/>
        <v>Joe</v>
      </c>
      <c r="D572" s="134" t="str">
        <f t="shared" si="117"/>
        <v>J. Kelly</v>
      </c>
      <c r="E572" s="206" t="str">
        <f t="shared" si="118"/>
        <v>Joe Kelly</v>
      </c>
      <c r="F572" s="382" t="s">
        <v>1002</v>
      </c>
      <c r="G572" s="135"/>
      <c r="H572" s="135"/>
      <c r="I572" s="135"/>
      <c r="J572" s="383">
        <v>32303</v>
      </c>
      <c r="K572" s="384" t="s">
        <v>999</v>
      </c>
      <c r="L572" s="135" t="s">
        <v>135</v>
      </c>
      <c r="M572" s="134" t="str">
        <f t="shared" si="113"/>
        <v>1,F3-$1.86M</v>
      </c>
      <c r="N572" s="388" t="s">
        <v>2970</v>
      </c>
      <c r="O572" s="421" t="s">
        <v>2994</v>
      </c>
      <c r="P572" s="206" t="str">
        <f t="shared" si="114"/>
        <v>Kelly, Joe (1,F3-$1.86M)</v>
      </c>
      <c r="Q572" s="166">
        <f t="shared" si="124"/>
        <v>620000</v>
      </c>
      <c r="R572" s="166">
        <f t="shared" si="125"/>
        <v>620000</v>
      </c>
      <c r="S572" s="261">
        <f t="shared" si="126"/>
        <v>620000</v>
      </c>
      <c r="T572" s="261" t="str">
        <f t="shared" si="127"/>
        <v/>
      </c>
      <c r="U572" s="389" t="s">
        <v>3027</v>
      </c>
      <c r="V572" s="387">
        <v>620000</v>
      </c>
      <c r="W572" s="389" t="s">
        <v>3126</v>
      </c>
      <c r="X572" s="387">
        <v>620000</v>
      </c>
      <c r="Y572" s="389" t="s">
        <v>3127</v>
      </c>
      <c r="Z572" s="387">
        <v>620000</v>
      </c>
      <c r="AA572" s="134" t="s">
        <v>334</v>
      </c>
      <c r="AB572" s="271"/>
      <c r="AC572" s="134"/>
      <c r="AD572" s="134"/>
      <c r="AE572" s="134"/>
    </row>
    <row r="573" spans="1:32" s="232" customFormat="1" ht="14.25" customHeight="1" x14ac:dyDescent="0.2">
      <c r="A573" s="134" t="s">
        <v>3642</v>
      </c>
      <c r="B573" s="214" t="str">
        <f t="shared" si="115"/>
        <v>Kelly</v>
      </c>
      <c r="C573" s="219" t="str">
        <f t="shared" si="116"/>
        <v>Ty</v>
      </c>
      <c r="D573" s="134" t="str">
        <f t="shared" si="117"/>
        <v>T. Kelly</v>
      </c>
      <c r="E573" s="206" t="str">
        <f t="shared" si="118"/>
        <v>Ty Kelly</v>
      </c>
      <c r="F573" s="206" t="s">
        <v>1009</v>
      </c>
      <c r="G573" s="134">
        <v>226</v>
      </c>
      <c r="H573" s="134">
        <v>15</v>
      </c>
      <c r="I573" s="134">
        <v>1</v>
      </c>
      <c r="J573" s="535">
        <v>32344</v>
      </c>
      <c r="K573" s="134" t="s">
        <v>1008</v>
      </c>
      <c r="L573" s="135" t="s">
        <v>7</v>
      </c>
      <c r="M573" s="134" t="str">
        <f t="shared" si="113"/>
        <v>MM</v>
      </c>
      <c r="N573" s="134" t="s">
        <v>1872</v>
      </c>
      <c r="O573" s="135" t="s">
        <v>3485</v>
      </c>
      <c r="P573" s="206" t="str">
        <f t="shared" si="114"/>
        <v>Kelly, Ty (MM)</v>
      </c>
      <c r="Q573" s="166">
        <f t="shared" si="124"/>
        <v>100000</v>
      </c>
      <c r="R573" s="166" t="str">
        <f t="shared" si="125"/>
        <v/>
      </c>
      <c r="S573" s="261" t="str">
        <f t="shared" si="126"/>
        <v/>
      </c>
      <c r="T573" s="261" t="str">
        <f t="shared" si="127"/>
        <v/>
      </c>
      <c r="U573" s="134" t="s">
        <v>517</v>
      </c>
      <c r="V573" s="167">
        <v>100000</v>
      </c>
      <c r="W573" s="134"/>
      <c r="X573" s="134"/>
      <c r="Y573" s="134"/>
      <c r="Z573" s="134"/>
      <c r="AA573" s="134"/>
      <c r="AB573" s="134"/>
      <c r="AC573" s="134"/>
      <c r="AD573" s="134"/>
      <c r="AE573" s="134"/>
      <c r="AF573" s="168"/>
    </row>
    <row r="574" spans="1:32" ht="14.25" customHeight="1" x14ac:dyDescent="0.2">
      <c r="A574" s="134" t="s">
        <v>39</v>
      </c>
      <c r="B574" s="214" t="str">
        <f t="shared" si="115"/>
        <v>Kemp</v>
      </c>
      <c r="C574" s="219" t="str">
        <f t="shared" si="116"/>
        <v>Matt</v>
      </c>
      <c r="D574" s="134" t="str">
        <f t="shared" si="117"/>
        <v>M. Kemp</v>
      </c>
      <c r="E574" s="206" t="str">
        <f t="shared" si="118"/>
        <v>Matt Kemp</v>
      </c>
      <c r="F574" s="135"/>
      <c r="G574" s="135"/>
      <c r="H574" s="135"/>
      <c r="I574" s="135"/>
      <c r="J574" s="193"/>
      <c r="K574" s="147"/>
      <c r="L574" s="135" t="s">
        <v>7</v>
      </c>
      <c r="M574" s="134" t="str">
        <f t="shared" si="113"/>
        <v>3,F4-21M</v>
      </c>
      <c r="N574" s="147" t="str">
        <f>Cobb!$Y$2</f>
        <v>Gateway</v>
      </c>
      <c r="O574" s="257" t="s">
        <v>1300</v>
      </c>
      <c r="P574" s="206" t="str">
        <f t="shared" si="114"/>
        <v>Kemp, Matt (3,F4-21M)</v>
      </c>
      <c r="Q574" s="166">
        <f t="shared" si="124"/>
        <v>5250000</v>
      </c>
      <c r="R574" s="166">
        <f t="shared" si="125"/>
        <v>5250000</v>
      </c>
      <c r="S574" s="261" t="str">
        <f t="shared" si="126"/>
        <v/>
      </c>
      <c r="T574" s="261" t="str">
        <f t="shared" si="127"/>
        <v/>
      </c>
      <c r="U574" s="147" t="s">
        <v>1306</v>
      </c>
      <c r="V574" s="211">
        <v>5250000</v>
      </c>
      <c r="W574" s="147" t="s">
        <v>1359</v>
      </c>
      <c r="X574" s="211">
        <v>5250000</v>
      </c>
      <c r="Y574" s="147" t="s">
        <v>334</v>
      </c>
      <c r="Z574" s="211"/>
      <c r="AA574" s="134"/>
      <c r="AB574" s="271"/>
      <c r="AC574" s="134"/>
      <c r="AD574" s="584"/>
      <c r="AE574" s="134"/>
    </row>
    <row r="575" spans="1:32" ht="14.25" customHeight="1" x14ac:dyDescent="0.2">
      <c r="A575" s="198" t="s">
        <v>1100</v>
      </c>
      <c r="B575" s="214" t="str">
        <f t="shared" si="115"/>
        <v>Kendrick</v>
      </c>
      <c r="C575" s="219" t="str">
        <f t="shared" si="116"/>
        <v>Howie</v>
      </c>
      <c r="D575" s="134" t="str">
        <f t="shared" si="117"/>
        <v>H. Kendrick</v>
      </c>
      <c r="E575" s="206" t="str">
        <f t="shared" si="118"/>
        <v>Howie Kendrick</v>
      </c>
      <c r="F575" s="199" t="s">
        <v>1002</v>
      </c>
      <c r="G575" s="199"/>
      <c r="H575" s="199"/>
      <c r="I575" s="199"/>
      <c r="J575" s="202">
        <v>30509</v>
      </c>
      <c r="K575" s="203" t="s">
        <v>1000</v>
      </c>
      <c r="L575" s="135" t="s">
        <v>7</v>
      </c>
      <c r="M575" s="134" t="str">
        <f t="shared" si="113"/>
        <v>4,F5-16.995M</v>
      </c>
      <c r="N575" s="147" t="str">
        <f>Cobb!$AE$2</f>
        <v>Chicago</v>
      </c>
      <c r="O575" s="199" t="s">
        <v>1869</v>
      </c>
      <c r="P575" s="206" t="str">
        <f t="shared" si="114"/>
        <v>Kendrick, Howie (4,F5-16.995M)</v>
      </c>
      <c r="Q575" s="166">
        <f t="shared" si="124"/>
        <v>3399000</v>
      </c>
      <c r="R575" s="166">
        <f t="shared" si="125"/>
        <v>3399000</v>
      </c>
      <c r="S575" s="261" t="str">
        <f t="shared" si="126"/>
        <v/>
      </c>
      <c r="T575" s="261" t="str">
        <f t="shared" si="127"/>
        <v/>
      </c>
      <c r="U575" s="251" t="s">
        <v>1101</v>
      </c>
      <c r="V575" s="211">
        <v>3399000</v>
      </c>
      <c r="W575" s="198" t="s">
        <v>1102</v>
      </c>
      <c r="X575" s="211">
        <v>3399000</v>
      </c>
      <c r="Y575" s="134" t="s">
        <v>334</v>
      </c>
      <c r="Z575" s="208"/>
      <c r="AA575" s="134"/>
      <c r="AB575" s="271"/>
      <c r="AC575" s="134"/>
      <c r="AD575" s="584"/>
      <c r="AE575" s="134"/>
      <c r="AF575" s="187"/>
    </row>
    <row r="576" spans="1:32" ht="14.25" customHeight="1" x14ac:dyDescent="0.2">
      <c r="A576" s="134" t="s">
        <v>611</v>
      </c>
      <c r="B576" s="214" t="str">
        <f t="shared" si="115"/>
        <v>Kendrick</v>
      </c>
      <c r="C576" s="219" t="str">
        <f t="shared" si="116"/>
        <v>Kyle</v>
      </c>
      <c r="D576" s="134" t="str">
        <f t="shared" si="117"/>
        <v>K. Kendrick</v>
      </c>
      <c r="E576" s="206" t="str">
        <f t="shared" si="118"/>
        <v>Kyle Kendrick</v>
      </c>
      <c r="F576" s="135"/>
      <c r="G576" s="135"/>
      <c r="H576" s="135"/>
      <c r="I576" s="135"/>
      <c r="J576" s="193"/>
      <c r="K576" s="147"/>
      <c r="L576" s="135" t="s">
        <v>135</v>
      </c>
      <c r="M576" s="134" t="str">
        <f t="shared" si="113"/>
        <v>3,F3-7.875M</v>
      </c>
      <c r="N576" s="147" t="str">
        <f>Mays!$Y$2</f>
        <v>Los Angeles</v>
      </c>
      <c r="O576" s="257" t="s">
        <v>1300</v>
      </c>
      <c r="P576" s="206" t="str">
        <f t="shared" si="114"/>
        <v>Kendrick, Kyle (3,F3-7.875M)</v>
      </c>
      <c r="Q576" s="166">
        <f t="shared" si="124"/>
        <v>2625000</v>
      </c>
      <c r="R576" s="166" t="str">
        <f t="shared" si="125"/>
        <v/>
      </c>
      <c r="S576" s="261" t="str">
        <f t="shared" si="126"/>
        <v/>
      </c>
      <c r="T576" s="261" t="str">
        <f t="shared" si="127"/>
        <v/>
      </c>
      <c r="U576" s="147" t="s">
        <v>1331</v>
      </c>
      <c r="V576" s="211">
        <v>2625000</v>
      </c>
      <c r="W576" s="147" t="s">
        <v>334</v>
      </c>
      <c r="X576" s="211"/>
      <c r="Y576" s="147"/>
      <c r="Z576" s="211"/>
      <c r="AA576" s="134"/>
      <c r="AB576" s="271"/>
      <c r="AC576" s="134"/>
      <c r="AD576" s="584"/>
      <c r="AE576" s="134"/>
    </row>
    <row r="577" spans="1:32" ht="14.25" customHeight="1" x14ac:dyDescent="0.25">
      <c r="A577" s="147" t="s">
        <v>78</v>
      </c>
      <c r="B577" s="214" t="str">
        <f t="shared" si="115"/>
        <v>Kennedy</v>
      </c>
      <c r="C577" s="219" t="str">
        <f t="shared" si="116"/>
        <v>Ian</v>
      </c>
      <c r="D577" s="134" t="str">
        <f t="shared" si="117"/>
        <v>I. Kennedy</v>
      </c>
      <c r="E577" s="206" t="str">
        <f t="shared" si="118"/>
        <v>Ian Kennedy</v>
      </c>
      <c r="F577" s="382" t="s">
        <v>1002</v>
      </c>
      <c r="G577" s="135"/>
      <c r="H577" s="135"/>
      <c r="I577" s="135"/>
      <c r="J577" s="383">
        <v>31035</v>
      </c>
      <c r="K577" s="384" t="s">
        <v>747</v>
      </c>
      <c r="L577" s="135" t="s">
        <v>135</v>
      </c>
      <c r="M577" s="134" t="str">
        <f t="shared" si="113"/>
        <v>1,F4-$14.175M</v>
      </c>
      <c r="N577" s="388" t="s">
        <v>2988</v>
      </c>
      <c r="O577" s="421" t="s">
        <v>2994</v>
      </c>
      <c r="P577" s="206" t="str">
        <f t="shared" si="114"/>
        <v>Kennedy, Ian (1,F4-$14.175M)</v>
      </c>
      <c r="Q577" s="166">
        <f t="shared" si="124"/>
        <v>3543750</v>
      </c>
      <c r="R577" s="166">
        <f t="shared" si="125"/>
        <v>3543750</v>
      </c>
      <c r="S577" s="261">
        <f t="shared" si="126"/>
        <v>3543750</v>
      </c>
      <c r="T577" s="261">
        <f t="shared" si="127"/>
        <v>3543750</v>
      </c>
      <c r="U577" s="389" t="s">
        <v>3087</v>
      </c>
      <c r="V577" s="387">
        <v>3543750</v>
      </c>
      <c r="W577" s="389" t="s">
        <v>3225</v>
      </c>
      <c r="X577" s="387">
        <v>3543750</v>
      </c>
      <c r="Y577" s="389" t="s">
        <v>3242</v>
      </c>
      <c r="Z577" s="387">
        <v>3543750</v>
      </c>
      <c r="AA577" s="389" t="s">
        <v>3248</v>
      </c>
      <c r="AB577" s="387">
        <v>3543750</v>
      </c>
      <c r="AC577" s="134" t="s">
        <v>334</v>
      </c>
      <c r="AD577" s="134"/>
      <c r="AE577" s="134"/>
    </row>
    <row r="578" spans="1:32" ht="14.25" customHeight="1" x14ac:dyDescent="0.2">
      <c r="A578" s="584" t="s">
        <v>1902</v>
      </c>
      <c r="B578" s="214" t="str">
        <f t="shared" si="115"/>
        <v>Kepler</v>
      </c>
      <c r="C578" s="219" t="str">
        <f t="shared" si="116"/>
        <v>Max*</v>
      </c>
      <c r="D578" s="134" t="str">
        <f t="shared" si="117"/>
        <v>M. Kepler</v>
      </c>
      <c r="E578" s="206" t="str">
        <f t="shared" si="118"/>
        <v>Max* Kepler</v>
      </c>
      <c r="F578" s="246"/>
      <c r="G578" s="584">
        <v>18</v>
      </c>
      <c r="H578" s="584">
        <v>1</v>
      </c>
      <c r="I578" s="584">
        <v>18</v>
      </c>
      <c r="J578" s="336">
        <v>34010</v>
      </c>
      <c r="K578" s="195" t="s">
        <v>1128</v>
      </c>
      <c r="L578" s="135" t="s">
        <v>7</v>
      </c>
      <c r="M578" s="134" t="str">
        <f t="shared" si="113"/>
        <v>Y1</v>
      </c>
      <c r="N578" s="147" t="str">
        <f>Cobb!$S$2</f>
        <v>Waikiki</v>
      </c>
      <c r="O578" s="169" t="s">
        <v>1968</v>
      </c>
      <c r="P578" s="206" t="str">
        <f t="shared" si="114"/>
        <v>Kepler, Max* (Y1)</v>
      </c>
      <c r="Q578" s="166">
        <f t="shared" si="124"/>
        <v>200000</v>
      </c>
      <c r="R578" s="166">
        <f t="shared" si="125"/>
        <v>300000</v>
      </c>
      <c r="S578" s="261">
        <f t="shared" si="126"/>
        <v>400000</v>
      </c>
      <c r="T578" s="261" t="str">
        <f t="shared" si="127"/>
        <v/>
      </c>
      <c r="U578" s="147" t="s">
        <v>520</v>
      </c>
      <c r="V578" s="207">
        <v>200000</v>
      </c>
      <c r="W578" s="206" t="s">
        <v>521</v>
      </c>
      <c r="X578" s="207">
        <v>300000</v>
      </c>
      <c r="Y578" s="134" t="s">
        <v>375</v>
      </c>
      <c r="Z578" s="212">
        <v>400000</v>
      </c>
      <c r="AA578" s="134" t="s">
        <v>645</v>
      </c>
      <c r="AB578" s="271"/>
      <c r="AC578" s="134"/>
      <c r="AD578" s="584"/>
      <c r="AE578" s="134"/>
    </row>
    <row r="579" spans="1:32" ht="14.25" customHeight="1" x14ac:dyDescent="0.25">
      <c r="A579" s="147" t="s">
        <v>622</v>
      </c>
      <c r="B579" s="214" t="str">
        <f t="shared" si="115"/>
        <v>Kershaw</v>
      </c>
      <c r="C579" s="219" t="str">
        <f t="shared" si="116"/>
        <v>Clayton</v>
      </c>
      <c r="D579" s="134" t="str">
        <f t="shared" si="117"/>
        <v>C. Kershaw</v>
      </c>
      <c r="E579" s="206" t="str">
        <f t="shared" si="118"/>
        <v>Clayton Kershaw</v>
      </c>
      <c r="F579" s="382" t="s">
        <v>412</v>
      </c>
      <c r="G579" s="135" t="s">
        <v>2149</v>
      </c>
      <c r="H579" s="135" t="s">
        <v>2149</v>
      </c>
      <c r="I579" s="135" t="s">
        <v>2149</v>
      </c>
      <c r="J579" s="383">
        <v>32221</v>
      </c>
      <c r="K579" s="384" t="s">
        <v>747</v>
      </c>
      <c r="L579" s="135" t="s">
        <v>135</v>
      </c>
      <c r="M579" s="134" t="str">
        <f t="shared" ref="M579:M642" si="128">$U579</f>
        <v>1,F5-$42.5M</v>
      </c>
      <c r="N579" s="388" t="s">
        <v>2985</v>
      </c>
      <c r="O579" s="421" t="s">
        <v>2994</v>
      </c>
      <c r="P579" s="206" t="str">
        <f t="shared" ref="P579:P642" si="129">CONCATENATE(A579," (",M579,")")</f>
        <v>Kershaw, Clayton (1,F5-$42.5M)</v>
      </c>
      <c r="Q579" s="166">
        <f t="shared" si="124"/>
        <v>8500000</v>
      </c>
      <c r="R579" s="166">
        <f t="shared" si="125"/>
        <v>8500000</v>
      </c>
      <c r="S579" s="261">
        <f t="shared" si="126"/>
        <v>8500000</v>
      </c>
      <c r="T579" s="261">
        <f t="shared" si="127"/>
        <v>8500000</v>
      </c>
      <c r="U579" s="389" t="s">
        <v>3101</v>
      </c>
      <c r="V579" s="387">
        <v>8500000</v>
      </c>
      <c r="W579" s="389" t="s">
        <v>3265</v>
      </c>
      <c r="X579" s="387">
        <v>8500000</v>
      </c>
      <c r="Y579" s="389" t="s">
        <v>3266</v>
      </c>
      <c r="Z579" s="387">
        <v>8500000</v>
      </c>
      <c r="AA579" s="389" t="s">
        <v>3267</v>
      </c>
      <c r="AB579" s="387">
        <v>8500000</v>
      </c>
      <c r="AC579" s="389" t="s">
        <v>3268</v>
      </c>
      <c r="AD579" s="387">
        <v>8500000</v>
      </c>
      <c r="AE579" s="134" t="s">
        <v>334</v>
      </c>
    </row>
    <row r="580" spans="1:32" s="232" customFormat="1" ht="14.25" customHeight="1" x14ac:dyDescent="0.2">
      <c r="A580" s="146" t="s">
        <v>902</v>
      </c>
      <c r="B580" s="214" t="str">
        <f t="shared" si="115"/>
        <v>Keuchel</v>
      </c>
      <c r="C580" s="219" t="str">
        <f t="shared" si="116"/>
        <v>Dallas</v>
      </c>
      <c r="D580" s="134" t="str">
        <f t="shared" si="117"/>
        <v>D. Keuchel</v>
      </c>
      <c r="E580" s="206" t="str">
        <f t="shared" si="118"/>
        <v>Dallas Keuchel</v>
      </c>
      <c r="F580" s="135"/>
      <c r="G580" s="135"/>
      <c r="H580" s="135"/>
      <c r="I580" s="135"/>
      <c r="J580" s="193"/>
      <c r="K580" s="147"/>
      <c r="L580" s="135" t="s">
        <v>135</v>
      </c>
      <c r="M580" s="134" t="str">
        <f t="shared" si="128"/>
        <v>2,L5-14M</v>
      </c>
      <c r="N580" s="251" t="str">
        <f>Aaron!$Y$2</f>
        <v>Columbus</v>
      </c>
      <c r="O580" s="135" t="s">
        <v>874</v>
      </c>
      <c r="P580" s="206" t="str">
        <f t="shared" si="129"/>
        <v>Keuchel, Dallas (2,L5-14M)</v>
      </c>
      <c r="Q580" s="166">
        <f t="shared" si="124"/>
        <v>2800000</v>
      </c>
      <c r="R580" s="166">
        <f t="shared" si="125"/>
        <v>2800000</v>
      </c>
      <c r="S580" s="261">
        <f t="shared" si="126"/>
        <v>2800000</v>
      </c>
      <c r="T580" s="261">
        <f t="shared" si="127"/>
        <v>2800000</v>
      </c>
      <c r="U580" s="147" t="s">
        <v>647</v>
      </c>
      <c r="V580" s="167">
        <v>2800000</v>
      </c>
      <c r="W580" s="147" t="s">
        <v>317</v>
      </c>
      <c r="X580" s="212">
        <v>2800000</v>
      </c>
      <c r="Y580" s="147" t="s">
        <v>316</v>
      </c>
      <c r="Z580" s="212">
        <v>2800000</v>
      </c>
      <c r="AA580" s="147" t="s">
        <v>605</v>
      </c>
      <c r="AB580" s="365">
        <v>2800000</v>
      </c>
      <c r="AC580" s="134" t="s">
        <v>334</v>
      </c>
      <c r="AD580" s="584"/>
      <c r="AE580" s="134"/>
      <c r="AF580" s="168"/>
    </row>
    <row r="581" spans="1:32" ht="14.25" customHeight="1" x14ac:dyDescent="0.2">
      <c r="A581" s="134" t="s">
        <v>3548</v>
      </c>
      <c r="B581" s="214" t="str">
        <f t="shared" si="115"/>
        <v>Kieboom</v>
      </c>
      <c r="C581" s="219" t="str">
        <f t="shared" si="116"/>
        <v>Carter</v>
      </c>
      <c r="D581" s="134" t="str">
        <f t="shared" si="117"/>
        <v>C. Kieboom</v>
      </c>
      <c r="E581" s="206" t="str">
        <f t="shared" si="118"/>
        <v>Carter Kieboom</v>
      </c>
      <c r="F581" s="206" t="s">
        <v>1002</v>
      </c>
      <c r="G581" s="134">
        <f>G580+1</f>
        <v>1</v>
      </c>
      <c r="H581" s="134">
        <v>6</v>
      </c>
      <c r="I581" s="134">
        <v>3</v>
      </c>
      <c r="J581" s="535">
        <v>35676</v>
      </c>
      <c r="K581" s="134" t="s">
        <v>1006</v>
      </c>
      <c r="L581" s="135" t="s">
        <v>519</v>
      </c>
      <c r="M581" s="134" t="str">
        <f t="shared" si="128"/>
        <v>min</v>
      </c>
      <c r="N581" s="134" t="s">
        <v>64</v>
      </c>
      <c r="O581" s="135" t="s">
        <v>3485</v>
      </c>
      <c r="P581" s="206" t="str">
        <f t="shared" si="129"/>
        <v>Kieboom, Carter (min)</v>
      </c>
      <c r="Q581" s="166" t="str">
        <f t="shared" si="124"/>
        <v/>
      </c>
      <c r="R581" s="166" t="str">
        <f t="shared" si="125"/>
        <v/>
      </c>
      <c r="S581" s="261" t="str">
        <f t="shared" si="126"/>
        <v/>
      </c>
      <c r="T581" s="261" t="str">
        <f t="shared" si="127"/>
        <v/>
      </c>
      <c r="U581" s="134" t="s">
        <v>658</v>
      </c>
      <c r="V581" s="134"/>
      <c r="W581" s="134"/>
      <c r="X581" s="134"/>
      <c r="Y581" s="134"/>
      <c r="Z581" s="134"/>
      <c r="AA581" s="134"/>
      <c r="AB581" s="134"/>
      <c r="AC581" s="134"/>
      <c r="AD581" s="134"/>
      <c r="AE581" s="134"/>
    </row>
    <row r="582" spans="1:32" s="232" customFormat="1" ht="14.25" customHeight="1" x14ac:dyDescent="0.2">
      <c r="A582" s="584" t="s">
        <v>1434</v>
      </c>
      <c r="B582" s="214" t="str">
        <f t="shared" si="115"/>
        <v>Kiermaier</v>
      </c>
      <c r="C582" s="219" t="str">
        <f t="shared" si="116"/>
        <v>Kevin*</v>
      </c>
      <c r="D582" s="134" t="str">
        <f t="shared" si="117"/>
        <v>K. Kiermaier</v>
      </c>
      <c r="E582" s="206" t="str">
        <f t="shared" si="118"/>
        <v>Kevin* Kiermaier</v>
      </c>
      <c r="F582" s="135" t="s">
        <v>412</v>
      </c>
      <c r="G582" s="135"/>
      <c r="H582" s="135"/>
      <c r="I582" s="135"/>
      <c r="J582" s="336">
        <v>32985</v>
      </c>
      <c r="K582" s="134" t="s">
        <v>1128</v>
      </c>
      <c r="L582" s="135" t="s">
        <v>7</v>
      </c>
      <c r="M582" s="134" t="str">
        <f t="shared" si="128"/>
        <v>Y3</v>
      </c>
      <c r="N582" s="147" t="str">
        <f>Aaron!$S$2</f>
        <v>San Jose</v>
      </c>
      <c r="O582" s="135" t="s">
        <v>1461</v>
      </c>
      <c r="P582" s="206" t="str">
        <f t="shared" si="129"/>
        <v>Kiermaier, Kevin* (Y3)</v>
      </c>
      <c r="Q582" s="166">
        <f t="shared" si="124"/>
        <v>400000</v>
      </c>
      <c r="R582" s="166" t="str">
        <f t="shared" si="125"/>
        <v/>
      </c>
      <c r="S582" s="261" t="str">
        <f t="shared" si="126"/>
        <v/>
      </c>
      <c r="T582" s="261" t="str">
        <f t="shared" si="127"/>
        <v/>
      </c>
      <c r="U582" s="259" t="s">
        <v>375</v>
      </c>
      <c r="V582" s="207">
        <v>400000</v>
      </c>
      <c r="W582" s="134" t="s">
        <v>645</v>
      </c>
      <c r="X582" s="364"/>
      <c r="Y582" s="134" t="s">
        <v>973</v>
      </c>
      <c r="Z582" s="243"/>
      <c r="AA582" s="134" t="s">
        <v>974</v>
      </c>
      <c r="AB582" s="271"/>
      <c r="AC582" s="134"/>
      <c r="AD582" s="584"/>
      <c r="AE582" s="134"/>
      <c r="AF582" s="168"/>
    </row>
    <row r="583" spans="1:32" s="232" customFormat="1" ht="14.25" customHeight="1" x14ac:dyDescent="0.2">
      <c r="A583" s="134" t="s">
        <v>2014</v>
      </c>
      <c r="B583" s="214" t="str">
        <f t="shared" si="115"/>
        <v>Kilome</v>
      </c>
      <c r="C583" s="219" t="str">
        <f t="shared" si="116"/>
        <v>Franklyn</v>
      </c>
      <c r="D583" s="134" t="str">
        <f t="shared" si="117"/>
        <v>F. Kilome</v>
      </c>
      <c r="E583" s="206" t="str">
        <f t="shared" si="118"/>
        <v>Franklyn Kilome</v>
      </c>
      <c r="F583" s="246"/>
      <c r="G583" s="584">
        <v>84</v>
      </c>
      <c r="H583" s="584" t="s">
        <v>626</v>
      </c>
      <c r="I583" s="584">
        <v>12</v>
      </c>
      <c r="J583" s="336">
        <v>34875</v>
      </c>
      <c r="K583" s="195"/>
      <c r="L583" s="135" t="s">
        <v>519</v>
      </c>
      <c r="M583" s="134" t="str">
        <f t="shared" si="128"/>
        <v>min</v>
      </c>
      <c r="N583" s="147" t="str">
        <f>Cobb!$Y$2</f>
        <v>Gateway</v>
      </c>
      <c r="O583" s="169" t="s">
        <v>1968</v>
      </c>
      <c r="P583" s="206" t="str">
        <f t="shared" si="129"/>
        <v>Kilome, Franklyn (min)</v>
      </c>
      <c r="Q583" s="166" t="str">
        <f t="shared" si="124"/>
        <v/>
      </c>
      <c r="R583" s="166" t="str">
        <f t="shared" si="125"/>
        <v/>
      </c>
      <c r="S583" s="261" t="str">
        <f t="shared" si="126"/>
        <v/>
      </c>
      <c r="T583" s="261" t="str">
        <f t="shared" si="127"/>
        <v/>
      </c>
      <c r="U583" s="147" t="s">
        <v>658</v>
      </c>
      <c r="V583" s="167"/>
      <c r="W583" s="134"/>
      <c r="X583" s="212"/>
      <c r="Y583" s="134"/>
      <c r="Z583" s="212"/>
      <c r="AA583" s="134"/>
      <c r="AB583" s="271"/>
      <c r="AC583" s="134"/>
      <c r="AD583" s="584"/>
      <c r="AE583" s="134"/>
      <c r="AF583" s="168"/>
    </row>
    <row r="584" spans="1:32" s="232" customFormat="1" ht="14.25" customHeight="1" x14ac:dyDescent="0.2">
      <c r="A584" s="134" t="s">
        <v>685</v>
      </c>
      <c r="B584" s="214" t="str">
        <f t="shared" si="115"/>
        <v>Kimbrel</v>
      </c>
      <c r="C584" s="219" t="str">
        <f t="shared" si="116"/>
        <v>Craig</v>
      </c>
      <c r="D584" s="134" t="str">
        <f t="shared" si="117"/>
        <v>C. Kimbrel</v>
      </c>
      <c r="E584" s="206" t="str">
        <f t="shared" si="118"/>
        <v>Craig Kimbrel</v>
      </c>
      <c r="F584" s="135"/>
      <c r="G584" s="135"/>
      <c r="H584" s="135"/>
      <c r="I584" s="135"/>
      <c r="J584" s="193"/>
      <c r="K584" s="147"/>
      <c r="L584" s="135" t="s">
        <v>135</v>
      </c>
      <c r="M584" s="134" t="str">
        <f t="shared" si="128"/>
        <v>4,L5-14M</v>
      </c>
      <c r="N584" s="147" t="str">
        <f>Ruth!$A$2</f>
        <v>Plum Island</v>
      </c>
      <c r="O584" s="169" t="s">
        <v>726</v>
      </c>
      <c r="P584" s="206" t="str">
        <f t="shared" si="129"/>
        <v>Kimbrel, Craig (4,L5-14M)</v>
      </c>
      <c r="Q584" s="166">
        <f t="shared" si="124"/>
        <v>2800000</v>
      </c>
      <c r="R584" s="166">
        <f t="shared" si="125"/>
        <v>2800000</v>
      </c>
      <c r="S584" s="261" t="str">
        <f t="shared" si="126"/>
        <v/>
      </c>
      <c r="T584" s="261" t="str">
        <f t="shared" si="127"/>
        <v/>
      </c>
      <c r="U584" s="147" t="s">
        <v>316</v>
      </c>
      <c r="V584" s="167">
        <v>2800000</v>
      </c>
      <c r="W584" s="134" t="s">
        <v>605</v>
      </c>
      <c r="X584" s="212">
        <v>2800000</v>
      </c>
      <c r="Y584" s="134" t="s">
        <v>334</v>
      </c>
      <c r="Z584" s="212"/>
      <c r="AA584" s="134"/>
      <c r="AB584" s="271"/>
      <c r="AC584" s="134"/>
      <c r="AD584" s="584"/>
      <c r="AE584" s="134"/>
      <c r="AF584" s="168"/>
    </row>
    <row r="585" spans="1:32" ht="14.25" customHeight="1" x14ac:dyDescent="0.2">
      <c r="A585" s="134" t="s">
        <v>2016</v>
      </c>
      <c r="B585" s="214" t="str">
        <f t="shared" si="115"/>
        <v>Kingery</v>
      </c>
      <c r="C585" s="219" t="str">
        <f t="shared" si="116"/>
        <v>Scott</v>
      </c>
      <c r="D585" s="134" t="str">
        <f t="shared" si="117"/>
        <v>S. Kingery</v>
      </c>
      <c r="E585" s="206" t="str">
        <f t="shared" si="118"/>
        <v>Scott Kingery</v>
      </c>
      <c r="F585" s="246"/>
      <c r="G585" s="584">
        <v>178</v>
      </c>
      <c r="H585" s="584">
        <v>7</v>
      </c>
      <c r="I585" s="584">
        <v>21</v>
      </c>
      <c r="J585" s="336">
        <v>34453</v>
      </c>
      <c r="K585" s="195"/>
      <c r="L585" s="135" t="s">
        <v>519</v>
      </c>
      <c r="M585" s="134" t="str">
        <f t="shared" si="128"/>
        <v>min</v>
      </c>
      <c r="N585" s="147" t="str">
        <f>Cobb!$S$2</f>
        <v>Waikiki</v>
      </c>
      <c r="O585" s="169" t="s">
        <v>1968</v>
      </c>
      <c r="P585" s="206" t="str">
        <f t="shared" si="129"/>
        <v>Kingery, Scott (min)</v>
      </c>
      <c r="Q585" s="166" t="str">
        <f t="shared" si="124"/>
        <v/>
      </c>
      <c r="R585" s="166" t="str">
        <f t="shared" si="125"/>
        <v/>
      </c>
      <c r="S585" s="261" t="str">
        <f t="shared" si="126"/>
        <v/>
      </c>
      <c r="T585" s="261" t="str">
        <f t="shared" si="127"/>
        <v/>
      </c>
      <c r="U585" s="147" t="s">
        <v>658</v>
      </c>
      <c r="V585" s="167"/>
      <c r="W585" s="134"/>
      <c r="X585" s="212"/>
      <c r="Y585" s="134"/>
      <c r="Z585" s="212"/>
      <c r="AA585" s="134"/>
      <c r="AB585" s="271"/>
      <c r="AC585" s="134"/>
      <c r="AD585" s="584"/>
      <c r="AE585" s="134"/>
    </row>
    <row r="586" spans="1:32" ht="14.25" customHeight="1" x14ac:dyDescent="0.2">
      <c r="A586" s="134" t="s">
        <v>3583</v>
      </c>
      <c r="B586" s="214" t="str">
        <f t="shared" si="115"/>
        <v>Kingham</v>
      </c>
      <c r="C586" s="219" t="str">
        <f t="shared" si="116"/>
        <v>Nick</v>
      </c>
      <c r="D586" s="134" t="str">
        <f t="shared" si="117"/>
        <v>N. Kingham</v>
      </c>
      <c r="E586" s="206" t="str">
        <f t="shared" si="118"/>
        <v>Nick Kingham</v>
      </c>
      <c r="F586" s="206" t="s">
        <v>1002</v>
      </c>
      <c r="G586" s="134">
        <f>G585+1</f>
        <v>179</v>
      </c>
      <c r="H586" s="134">
        <v>10</v>
      </c>
      <c r="I586" s="134">
        <v>7</v>
      </c>
      <c r="J586" s="535">
        <v>33550</v>
      </c>
      <c r="K586" s="134" t="s">
        <v>747</v>
      </c>
      <c r="L586" s="135" t="s">
        <v>519</v>
      </c>
      <c r="M586" s="134" t="str">
        <f t="shared" si="128"/>
        <v>min</v>
      </c>
      <c r="N586" s="134" t="s">
        <v>1124</v>
      </c>
      <c r="O586" s="135" t="s">
        <v>3485</v>
      </c>
      <c r="P586" s="206" t="str">
        <f t="shared" si="129"/>
        <v>Kingham, Nick (min)</v>
      </c>
      <c r="Q586" s="166" t="str">
        <f t="shared" si="124"/>
        <v/>
      </c>
      <c r="R586" s="166" t="str">
        <f t="shared" si="125"/>
        <v/>
      </c>
      <c r="S586" s="261" t="str">
        <f t="shared" si="126"/>
        <v/>
      </c>
      <c r="T586" s="261" t="str">
        <f t="shared" si="127"/>
        <v/>
      </c>
      <c r="U586" s="134" t="s">
        <v>658</v>
      </c>
      <c r="V586" s="134"/>
      <c r="W586" s="134"/>
      <c r="X586" s="134"/>
      <c r="Y586" s="134"/>
      <c r="Z586" s="134"/>
      <c r="AA586" s="134"/>
      <c r="AB586" s="134"/>
      <c r="AC586" s="134"/>
      <c r="AD586" s="134"/>
      <c r="AE586" s="134"/>
    </row>
    <row r="587" spans="1:32" ht="14.25" customHeight="1" x14ac:dyDescent="0.2">
      <c r="A587" s="134" t="s">
        <v>594</v>
      </c>
      <c r="B587" s="214" t="str">
        <f t="shared" si="115"/>
        <v>Kinsler</v>
      </c>
      <c r="C587" s="219" t="str">
        <f t="shared" si="116"/>
        <v>Ian</v>
      </c>
      <c r="D587" s="134" t="str">
        <f t="shared" si="117"/>
        <v>I. Kinsler</v>
      </c>
      <c r="E587" s="206" t="str">
        <f t="shared" si="118"/>
        <v>Ian Kinsler</v>
      </c>
      <c r="F587" s="135"/>
      <c r="G587" s="135"/>
      <c r="H587" s="135"/>
      <c r="I587" s="135"/>
      <c r="J587" s="193"/>
      <c r="K587" s="147"/>
      <c r="L587" s="135" t="s">
        <v>7</v>
      </c>
      <c r="M587" s="134" t="str">
        <f t="shared" si="128"/>
        <v>3,F5-13.25M</v>
      </c>
      <c r="N587" s="251" t="str">
        <f>Aaron!$Y$2</f>
        <v>Columbus</v>
      </c>
      <c r="O587" s="257" t="s">
        <v>1300</v>
      </c>
      <c r="P587" s="206" t="str">
        <f t="shared" si="129"/>
        <v>Kinsler, Ian (3,F5-13.25M)</v>
      </c>
      <c r="Q587" s="166">
        <f t="shared" si="124"/>
        <v>2650000</v>
      </c>
      <c r="R587" s="166">
        <f t="shared" si="125"/>
        <v>2650000</v>
      </c>
      <c r="S587" s="261">
        <f t="shared" si="126"/>
        <v>2650000</v>
      </c>
      <c r="T587" s="261" t="str">
        <f t="shared" si="127"/>
        <v/>
      </c>
      <c r="U587" s="147" t="s">
        <v>1318</v>
      </c>
      <c r="V587" s="211">
        <v>2650000</v>
      </c>
      <c r="W587" s="147" t="s">
        <v>1368</v>
      </c>
      <c r="X587" s="211">
        <v>2650000</v>
      </c>
      <c r="Y587" s="147" t="s">
        <v>1387</v>
      </c>
      <c r="Z587" s="211">
        <v>2650000</v>
      </c>
      <c r="AA587" s="147" t="s">
        <v>334</v>
      </c>
      <c r="AB587" s="271"/>
      <c r="AC587" s="134"/>
      <c r="AD587" s="167"/>
      <c r="AE587" s="134"/>
    </row>
    <row r="588" spans="1:32" ht="14.25" customHeight="1" x14ac:dyDescent="0.2">
      <c r="A588" s="388" t="s">
        <v>1220</v>
      </c>
      <c r="B588" s="214" t="str">
        <f t="shared" si="115"/>
        <v>Kintzler</v>
      </c>
      <c r="C588" s="219" t="str">
        <f t="shared" si="116"/>
        <v>Brandon</v>
      </c>
      <c r="D588" s="134" t="str">
        <f t="shared" si="117"/>
        <v>B. Kintzler</v>
      </c>
      <c r="E588" s="206" t="str">
        <f t="shared" si="118"/>
        <v>Brandon Kintzler</v>
      </c>
      <c r="F588" s="417" t="s">
        <v>1002</v>
      </c>
      <c r="G588" s="388"/>
      <c r="H588" s="388"/>
      <c r="I588" s="388"/>
      <c r="J588" s="418">
        <v>30895</v>
      </c>
      <c r="K588" s="419" t="s">
        <v>999</v>
      </c>
      <c r="L588" s="386" t="s">
        <v>135</v>
      </c>
      <c r="M588" s="134" t="str">
        <f t="shared" si="128"/>
        <v>1,F2-$890k</v>
      </c>
      <c r="N588" s="388" t="s">
        <v>1670</v>
      </c>
      <c r="O588" s="421" t="s">
        <v>2994</v>
      </c>
      <c r="P588" s="206" t="str">
        <f t="shared" si="129"/>
        <v>Kintzler, Brandon (1,F2-$890k)</v>
      </c>
      <c r="Q588" s="166">
        <f t="shared" si="124"/>
        <v>445000</v>
      </c>
      <c r="R588" s="166">
        <f t="shared" si="125"/>
        <v>445000</v>
      </c>
      <c r="S588" s="261" t="str">
        <f t="shared" si="126"/>
        <v/>
      </c>
      <c r="T588" s="261" t="str">
        <f t="shared" si="127"/>
        <v/>
      </c>
      <c r="U588" s="389" t="s">
        <v>3015</v>
      </c>
      <c r="V588" s="387">
        <v>445000</v>
      </c>
      <c r="W588" s="389" t="s">
        <v>3116</v>
      </c>
      <c r="X588" s="387">
        <v>445000</v>
      </c>
      <c r="Y588" s="389" t="s">
        <v>334</v>
      </c>
      <c r="Z588" s="212"/>
      <c r="AA588" s="134"/>
      <c r="AB588" s="271"/>
      <c r="AC588" s="134"/>
      <c r="AD588" s="134"/>
      <c r="AE588" s="134"/>
      <c r="AF588" s="232"/>
    </row>
    <row r="589" spans="1:32" ht="14.25" customHeight="1" x14ac:dyDescent="0.2">
      <c r="A589" s="134" t="s">
        <v>289</v>
      </c>
      <c r="B589" s="214" t="str">
        <f t="shared" ref="B589:B652" si="130">LEFT(A589,FIND(", ",A589,1)-1)</f>
        <v>Kipnis</v>
      </c>
      <c r="C589" s="219" t="str">
        <f t="shared" ref="C589:C652" si="131">RIGHT(A589,LEN(A589)-FIND(", ",A589,1)-1)</f>
        <v>Jason</v>
      </c>
      <c r="D589" s="134" t="str">
        <f t="shared" ref="D589:D652" si="132">CONCATENATE(MID(C589,1,1),". ",B589)</f>
        <v>J. Kipnis</v>
      </c>
      <c r="E589" s="206" t="str">
        <f t="shared" ref="E589:E652" si="133">CONCATENATE(C589," ",B589)</f>
        <v>Jason Kipnis</v>
      </c>
      <c r="F589" s="135"/>
      <c r="G589" s="135"/>
      <c r="H589" s="135"/>
      <c r="I589" s="135"/>
      <c r="J589" s="193"/>
      <c r="K589" s="147"/>
      <c r="L589" s="135" t="s">
        <v>7</v>
      </c>
      <c r="M589" s="134" t="str">
        <f t="shared" si="128"/>
        <v>ARB-Y6</v>
      </c>
      <c r="N589" s="147" t="str">
        <f>Ruth!$A$2</f>
        <v>Plum Island</v>
      </c>
      <c r="O589" s="169" t="s">
        <v>315</v>
      </c>
      <c r="P589" s="206" t="str">
        <f t="shared" si="129"/>
        <v>Kipnis, Jason (ARB-Y6)</v>
      </c>
      <c r="Q589" s="166">
        <f t="shared" si="124"/>
        <v>1482000</v>
      </c>
      <c r="R589" s="166" t="str">
        <f t="shared" si="125"/>
        <v/>
      </c>
      <c r="S589" s="261" t="str">
        <f t="shared" si="126"/>
        <v/>
      </c>
      <c r="T589" s="261" t="str">
        <f t="shared" si="127"/>
        <v/>
      </c>
      <c r="U589" s="147" t="s">
        <v>974</v>
      </c>
      <c r="V589" s="167">
        <v>1482000</v>
      </c>
      <c r="W589" s="134" t="s">
        <v>975</v>
      </c>
      <c r="X589" s="212"/>
      <c r="Y589" s="134" t="s">
        <v>334</v>
      </c>
      <c r="Z589" s="206"/>
      <c r="AA589" s="134"/>
      <c r="AB589" s="271"/>
      <c r="AC589" s="134"/>
      <c r="AD589" s="134"/>
      <c r="AE589" s="134"/>
      <c r="AF589" s="232"/>
    </row>
    <row r="590" spans="1:32" ht="14.25" customHeight="1" x14ac:dyDescent="0.2">
      <c r="A590" s="134" t="s">
        <v>3538</v>
      </c>
      <c r="B590" s="214" t="str">
        <f t="shared" si="130"/>
        <v>Kirilloff</v>
      </c>
      <c r="C590" s="219" t="str">
        <f t="shared" si="131"/>
        <v>Alex</v>
      </c>
      <c r="D590" s="134" t="str">
        <f t="shared" si="132"/>
        <v>A. Kirilloff</v>
      </c>
      <c r="E590" s="206" t="str">
        <f t="shared" si="133"/>
        <v>Alex Kirilloff</v>
      </c>
      <c r="F590" s="206" t="s">
        <v>412</v>
      </c>
      <c r="G590" s="134">
        <f>G589+1</f>
        <v>1</v>
      </c>
      <c r="H590" s="134">
        <v>5</v>
      </c>
      <c r="I590" s="134">
        <v>3</v>
      </c>
      <c r="J590" s="535">
        <v>35743</v>
      </c>
      <c r="K590" s="134" t="s">
        <v>1128</v>
      </c>
      <c r="L590" s="135" t="s">
        <v>519</v>
      </c>
      <c r="M590" s="134" t="str">
        <f t="shared" si="128"/>
        <v>min</v>
      </c>
      <c r="N590" s="134" t="s">
        <v>64</v>
      </c>
      <c r="O590" s="135" t="s">
        <v>3485</v>
      </c>
      <c r="P590" s="206" t="str">
        <f t="shared" si="129"/>
        <v>Kirilloff, Alex (min)</v>
      </c>
      <c r="Q590" s="166" t="str">
        <f t="shared" ref="Q590:Q621" si="134">IF(ISBLANK($V590),"",$V590)</f>
        <v/>
      </c>
      <c r="R590" s="166" t="str">
        <f t="shared" ref="R590:R621" si="135">IF(ISBLANK($X590),"",$X590)</f>
        <v/>
      </c>
      <c r="S590" s="261" t="str">
        <f t="shared" ref="S590:S621" si="136">IF(ISBLANK($Z590),"",$Z590)</f>
        <v/>
      </c>
      <c r="T590" s="261" t="str">
        <f t="shared" ref="T590:T621" si="137">IF(ISBLANK($AB590),"",$AB590)</f>
        <v/>
      </c>
      <c r="U590" s="134" t="s">
        <v>658</v>
      </c>
      <c r="V590" s="134"/>
      <c r="W590" s="134"/>
      <c r="X590" s="134"/>
      <c r="Y590" s="134"/>
      <c r="Z590" s="134"/>
      <c r="AA590" s="134"/>
      <c r="AB590" s="134"/>
      <c r="AC590" s="134"/>
      <c r="AD590" s="134"/>
      <c r="AE590" s="134"/>
      <c r="AF590" s="232"/>
    </row>
    <row r="591" spans="1:32" s="232" customFormat="1" ht="14.25" customHeight="1" x14ac:dyDescent="0.2">
      <c r="A591" s="146" t="s">
        <v>884</v>
      </c>
      <c r="B591" s="214" t="str">
        <f t="shared" si="130"/>
        <v>Kluber</v>
      </c>
      <c r="C591" s="219" t="str">
        <f t="shared" si="131"/>
        <v>Corey</v>
      </c>
      <c r="D591" s="134" t="str">
        <f t="shared" si="132"/>
        <v>C. Kluber</v>
      </c>
      <c r="E591" s="206" t="str">
        <f t="shared" si="133"/>
        <v>Corey Kluber</v>
      </c>
      <c r="F591" s="135"/>
      <c r="G591" s="135"/>
      <c r="H591" s="135"/>
      <c r="I591" s="135"/>
      <c r="J591" s="193"/>
      <c r="K591" s="147"/>
      <c r="L591" s="135" t="s">
        <v>135</v>
      </c>
      <c r="M591" s="134" t="str">
        <f t="shared" si="128"/>
        <v>2,L5-14M</v>
      </c>
      <c r="N591" s="147" t="str">
        <f>Aaron!$AE$2</f>
        <v>Pismo Beach</v>
      </c>
      <c r="O591" s="135" t="s">
        <v>874</v>
      </c>
      <c r="P591" s="206" t="str">
        <f t="shared" si="129"/>
        <v>Kluber, Corey (2,L5-14M)</v>
      </c>
      <c r="Q591" s="166">
        <f t="shared" si="134"/>
        <v>2800000</v>
      </c>
      <c r="R591" s="166">
        <f t="shared" si="135"/>
        <v>2800000</v>
      </c>
      <c r="S591" s="261">
        <f t="shared" si="136"/>
        <v>2800000</v>
      </c>
      <c r="T591" s="261">
        <f t="shared" si="137"/>
        <v>2800000</v>
      </c>
      <c r="U591" s="147" t="s">
        <v>647</v>
      </c>
      <c r="V591" s="167">
        <v>2800000</v>
      </c>
      <c r="W591" s="147" t="s">
        <v>317</v>
      </c>
      <c r="X591" s="212">
        <v>2800000</v>
      </c>
      <c r="Y591" s="147" t="s">
        <v>316</v>
      </c>
      <c r="Z591" s="212">
        <v>2800000</v>
      </c>
      <c r="AA591" s="147" t="s">
        <v>605</v>
      </c>
      <c r="AB591" s="365">
        <v>2800000</v>
      </c>
      <c r="AC591" s="134" t="s">
        <v>334</v>
      </c>
      <c r="AD591" s="134"/>
      <c r="AE591" s="134"/>
      <c r="AF591" s="168"/>
    </row>
    <row r="592" spans="1:32" ht="14.25" customHeight="1" x14ac:dyDescent="0.2">
      <c r="A592" s="134" t="s">
        <v>2017</v>
      </c>
      <c r="B592" s="214" t="str">
        <f t="shared" si="130"/>
        <v>Knapp</v>
      </c>
      <c r="C592" s="219" t="str">
        <f t="shared" si="131"/>
        <v>Andrew</v>
      </c>
      <c r="D592" s="134" t="str">
        <f t="shared" si="132"/>
        <v>A. Knapp</v>
      </c>
      <c r="E592" s="206" t="str">
        <f t="shared" si="133"/>
        <v>Andrew Knapp</v>
      </c>
      <c r="F592" s="246"/>
      <c r="G592" s="584">
        <v>134</v>
      </c>
      <c r="H592" s="584">
        <v>5</v>
      </c>
      <c r="I592" s="584">
        <v>18</v>
      </c>
      <c r="J592" s="336">
        <v>33551</v>
      </c>
      <c r="K592" s="195"/>
      <c r="L592" s="135" t="s">
        <v>519</v>
      </c>
      <c r="M592" s="134" t="str">
        <f t="shared" si="128"/>
        <v>min</v>
      </c>
      <c r="N592" s="147" t="str">
        <f>Ruth!$S$2</f>
        <v>New York</v>
      </c>
      <c r="O592" s="169" t="s">
        <v>1968</v>
      </c>
      <c r="P592" s="206" t="str">
        <f t="shared" si="129"/>
        <v>Knapp, Andrew (min)</v>
      </c>
      <c r="Q592" s="166" t="str">
        <f t="shared" si="134"/>
        <v/>
      </c>
      <c r="R592" s="166" t="str">
        <f t="shared" si="135"/>
        <v/>
      </c>
      <c r="S592" s="261" t="str">
        <f t="shared" si="136"/>
        <v/>
      </c>
      <c r="T592" s="261" t="str">
        <f t="shared" si="137"/>
        <v/>
      </c>
      <c r="U592" s="147" t="s">
        <v>658</v>
      </c>
      <c r="V592" s="167"/>
      <c r="W592" s="134"/>
      <c r="X592" s="212"/>
      <c r="Y592" s="134"/>
      <c r="Z592" s="212"/>
      <c r="AA592" s="134"/>
      <c r="AB592" s="271"/>
      <c r="AC592" s="134"/>
      <c r="AD592" s="134"/>
      <c r="AE592" s="584"/>
    </row>
    <row r="593" spans="1:32" ht="14.25" customHeight="1" x14ac:dyDescent="0.2">
      <c r="A593" s="214" t="s">
        <v>1159</v>
      </c>
      <c r="B593" s="214" t="str">
        <f t="shared" si="130"/>
        <v>Knebel</v>
      </c>
      <c r="C593" s="219" t="str">
        <f t="shared" si="131"/>
        <v>Corey</v>
      </c>
      <c r="D593" s="134" t="str">
        <f t="shared" si="132"/>
        <v>C. Knebel</v>
      </c>
      <c r="E593" s="206" t="str">
        <f t="shared" si="133"/>
        <v>Corey Knebel</v>
      </c>
      <c r="F593" s="213" t="s">
        <v>1002</v>
      </c>
      <c r="G593" s="213"/>
      <c r="H593" s="213"/>
      <c r="I593" s="213"/>
      <c r="J593" s="223">
        <v>33568</v>
      </c>
      <c r="K593" s="224" t="s">
        <v>135</v>
      </c>
      <c r="L593" s="135" t="s">
        <v>135</v>
      </c>
      <c r="M593" s="134" t="str">
        <f t="shared" si="128"/>
        <v>Y2</v>
      </c>
      <c r="N593" s="147" t="str">
        <f>Mays!$Y$2</f>
        <v>Los Angeles</v>
      </c>
      <c r="O593" s="213" t="s">
        <v>1129</v>
      </c>
      <c r="P593" s="206" t="str">
        <f t="shared" si="129"/>
        <v>Knebel, Corey (Y2)</v>
      </c>
      <c r="Q593" s="166">
        <f t="shared" si="134"/>
        <v>300000</v>
      </c>
      <c r="R593" s="166">
        <f t="shared" si="135"/>
        <v>400000</v>
      </c>
      <c r="S593" s="261" t="str">
        <f t="shared" si="136"/>
        <v/>
      </c>
      <c r="T593" s="261" t="str">
        <f t="shared" si="137"/>
        <v/>
      </c>
      <c r="U593" s="147" t="s">
        <v>521</v>
      </c>
      <c r="V593" s="230">
        <v>300000</v>
      </c>
      <c r="W593" s="134" t="s">
        <v>375</v>
      </c>
      <c r="X593" s="364">
        <v>400000</v>
      </c>
      <c r="Y593" s="134" t="s">
        <v>645</v>
      </c>
      <c r="Z593" s="212"/>
      <c r="AA593" s="134" t="s">
        <v>973</v>
      </c>
      <c r="AB593" s="271"/>
      <c r="AC593" s="134"/>
      <c r="AD593" s="134"/>
      <c r="AE593" s="134"/>
    </row>
    <row r="594" spans="1:32" ht="14.25" customHeight="1" x14ac:dyDescent="0.2">
      <c r="A594" s="134" t="s">
        <v>3633</v>
      </c>
      <c r="B594" s="214" t="str">
        <f t="shared" si="130"/>
        <v>Koch</v>
      </c>
      <c r="C594" s="219" t="str">
        <f t="shared" si="131"/>
        <v>Matt</v>
      </c>
      <c r="D594" s="134" t="str">
        <f t="shared" si="132"/>
        <v>M. Koch</v>
      </c>
      <c r="E594" s="206" t="str">
        <f t="shared" si="133"/>
        <v>Matt Koch</v>
      </c>
      <c r="F594" s="206" t="s">
        <v>1002</v>
      </c>
      <c r="G594" s="134">
        <f>G593+1</f>
        <v>1</v>
      </c>
      <c r="H594" s="134">
        <v>9</v>
      </c>
      <c r="I594" s="134">
        <v>7</v>
      </c>
      <c r="J594" s="535">
        <v>33179</v>
      </c>
      <c r="K594" s="134" t="s">
        <v>747</v>
      </c>
      <c r="L594" s="135" t="s">
        <v>135</v>
      </c>
      <c r="M594" s="134" t="str">
        <f t="shared" si="128"/>
        <v>MM</v>
      </c>
      <c r="N594" s="134" t="s">
        <v>627</v>
      </c>
      <c r="O594" s="135" t="s">
        <v>3485</v>
      </c>
      <c r="P594" s="206" t="str">
        <f t="shared" si="129"/>
        <v>Koch, Matt (MM)</v>
      </c>
      <c r="Q594" s="166">
        <f t="shared" si="134"/>
        <v>100000</v>
      </c>
      <c r="R594" s="166" t="str">
        <f t="shared" si="135"/>
        <v/>
      </c>
      <c r="S594" s="261" t="str">
        <f t="shared" si="136"/>
        <v/>
      </c>
      <c r="T594" s="261" t="str">
        <f t="shared" si="137"/>
        <v/>
      </c>
      <c r="U594" s="134" t="s">
        <v>517</v>
      </c>
      <c r="V594" s="167">
        <v>100000</v>
      </c>
      <c r="W594" s="134"/>
      <c r="X594" s="134"/>
      <c r="Y594" s="134"/>
      <c r="Z594" s="134"/>
      <c r="AA594" s="134"/>
      <c r="AB594" s="134"/>
      <c r="AC594" s="134"/>
      <c r="AD594" s="134"/>
      <c r="AE594" s="134"/>
    </row>
    <row r="595" spans="1:32" s="232" customFormat="1" ht="14.25" customHeight="1" x14ac:dyDescent="0.2">
      <c r="A595" s="146" t="s">
        <v>873</v>
      </c>
      <c r="B595" s="214" t="str">
        <f t="shared" si="130"/>
        <v>Koehler</v>
      </c>
      <c r="C595" s="219" t="str">
        <f t="shared" si="131"/>
        <v>Tom</v>
      </c>
      <c r="D595" s="134" t="str">
        <f t="shared" si="132"/>
        <v>T. Koehler</v>
      </c>
      <c r="E595" s="206" t="str">
        <f t="shared" si="133"/>
        <v>Tom Koehler</v>
      </c>
      <c r="F595" s="135"/>
      <c r="G595" s="135"/>
      <c r="H595" s="135"/>
      <c r="I595" s="135"/>
      <c r="J595" s="193"/>
      <c r="K595" s="147"/>
      <c r="L595" s="135" t="s">
        <v>135</v>
      </c>
      <c r="M595" s="134" t="str">
        <f t="shared" si="128"/>
        <v>ARB-Y4</v>
      </c>
      <c r="N595" s="147" t="str">
        <f>Aaron!$A$2</f>
        <v>Middlesex</v>
      </c>
      <c r="O595" s="135" t="s">
        <v>1264</v>
      </c>
      <c r="P595" s="206" t="str">
        <f t="shared" si="129"/>
        <v>Koehler, Tom (ARB-Y4)</v>
      </c>
      <c r="Q595" s="166">
        <f t="shared" si="134"/>
        <v>1000000</v>
      </c>
      <c r="R595" s="166" t="str">
        <f t="shared" si="135"/>
        <v/>
      </c>
      <c r="S595" s="261" t="str">
        <f t="shared" si="136"/>
        <v/>
      </c>
      <c r="T595" s="261" t="str">
        <f t="shared" si="137"/>
        <v/>
      </c>
      <c r="U595" s="147" t="s">
        <v>645</v>
      </c>
      <c r="V595" s="167">
        <v>1000000</v>
      </c>
      <c r="W595" s="134" t="s">
        <v>973</v>
      </c>
      <c r="X595" s="212"/>
      <c r="Y595" s="134" t="s">
        <v>974</v>
      </c>
      <c r="Z595" s="212"/>
      <c r="AA595" s="134" t="s">
        <v>975</v>
      </c>
      <c r="AB595" s="271"/>
      <c r="AC595" s="134" t="s">
        <v>334</v>
      </c>
      <c r="AD595" s="134"/>
      <c r="AE595" s="584"/>
      <c r="AF595" s="187"/>
    </row>
    <row r="596" spans="1:32" ht="14.25" customHeight="1" x14ac:dyDescent="0.2">
      <c r="A596" s="584" t="s">
        <v>1516</v>
      </c>
      <c r="B596" s="214" t="str">
        <f t="shared" si="130"/>
        <v>Kolek</v>
      </c>
      <c r="C596" s="219" t="str">
        <f t="shared" si="131"/>
        <v>Tyler</v>
      </c>
      <c r="D596" s="134" t="str">
        <f t="shared" si="132"/>
        <v>T. Kolek</v>
      </c>
      <c r="E596" s="206" t="str">
        <f t="shared" si="133"/>
        <v>Tyler Kolek</v>
      </c>
      <c r="F596" s="135" t="s">
        <v>1002</v>
      </c>
      <c r="G596" s="135"/>
      <c r="H596" s="135"/>
      <c r="I596" s="135"/>
      <c r="J596" s="336">
        <v>35048</v>
      </c>
      <c r="K596" s="134" t="s">
        <v>747</v>
      </c>
      <c r="L596" s="135" t="s">
        <v>519</v>
      </c>
      <c r="M596" s="134" t="str">
        <f t="shared" si="128"/>
        <v>min</v>
      </c>
      <c r="N596" s="147" t="str">
        <f>Ruth!$S$2</f>
        <v>New York</v>
      </c>
      <c r="O596" s="135" t="s">
        <v>1461</v>
      </c>
      <c r="P596" s="206" t="str">
        <f t="shared" si="129"/>
        <v>Kolek, Tyler (min)</v>
      </c>
      <c r="Q596" s="166" t="str">
        <f t="shared" si="134"/>
        <v/>
      </c>
      <c r="R596" s="166" t="str">
        <f t="shared" si="135"/>
        <v/>
      </c>
      <c r="S596" s="261" t="str">
        <f t="shared" si="136"/>
        <v/>
      </c>
      <c r="T596" s="261" t="str">
        <f t="shared" si="137"/>
        <v/>
      </c>
      <c r="U596" s="148" t="s">
        <v>658</v>
      </c>
      <c r="V596" s="230"/>
      <c r="W596" s="584"/>
      <c r="X596" s="364"/>
      <c r="Y596" s="584"/>
      <c r="Z596" s="243"/>
      <c r="AA596" s="134"/>
      <c r="AB596" s="271"/>
      <c r="AC596" s="134"/>
      <c r="AD596" s="134"/>
      <c r="AE596" s="134"/>
    </row>
    <row r="597" spans="1:32" ht="14.25" customHeight="1" x14ac:dyDescent="0.2">
      <c r="A597" s="148" t="s">
        <v>912</v>
      </c>
      <c r="B597" s="214" t="str">
        <f t="shared" si="130"/>
        <v>Kontos</v>
      </c>
      <c r="C597" s="219" t="str">
        <f t="shared" si="131"/>
        <v>George</v>
      </c>
      <c r="D597" s="134" t="str">
        <f t="shared" si="132"/>
        <v>G. Kontos</v>
      </c>
      <c r="E597" s="206" t="str">
        <f t="shared" si="133"/>
        <v>George Kontos</v>
      </c>
      <c r="F597" s="135"/>
      <c r="G597" s="147"/>
      <c r="H597" s="147"/>
      <c r="I597" s="147"/>
      <c r="J597" s="380"/>
      <c r="K597" s="134"/>
      <c r="L597" s="135" t="s">
        <v>135</v>
      </c>
      <c r="M597" s="134" t="str">
        <f t="shared" si="128"/>
        <v>2,F3-$3.09M</v>
      </c>
      <c r="N597" s="251" t="str">
        <f>Ruth!$AE$2</f>
        <v>Williamsburg</v>
      </c>
      <c r="O597" s="320" t="s">
        <v>1686</v>
      </c>
      <c r="P597" s="206" t="str">
        <f t="shared" si="129"/>
        <v>Kontos, George (2,F3-$3.09M)</v>
      </c>
      <c r="Q597" s="166">
        <f t="shared" si="134"/>
        <v>1030000</v>
      </c>
      <c r="R597" s="166">
        <f t="shared" si="135"/>
        <v>1030000</v>
      </c>
      <c r="S597" s="261" t="str">
        <f t="shared" si="136"/>
        <v/>
      </c>
      <c r="T597" s="261" t="str">
        <f t="shared" si="137"/>
        <v/>
      </c>
      <c r="U597" s="148" t="s">
        <v>1815</v>
      </c>
      <c r="V597" s="361">
        <v>1030000</v>
      </c>
      <c r="W597" s="148" t="s">
        <v>1765</v>
      </c>
      <c r="X597" s="364">
        <v>1030000</v>
      </c>
      <c r="Y597" s="134" t="s">
        <v>334</v>
      </c>
      <c r="Z597" s="271"/>
      <c r="AA597" s="134"/>
      <c r="AB597" s="271"/>
      <c r="AC597" s="134"/>
      <c r="AD597" s="134"/>
      <c r="AE597" s="134"/>
    </row>
    <row r="598" spans="1:32" ht="14.25" customHeight="1" x14ac:dyDescent="0.2">
      <c r="A598" s="134" t="s">
        <v>2018</v>
      </c>
      <c r="B598" s="214" t="str">
        <f t="shared" si="130"/>
        <v>Kopech</v>
      </c>
      <c r="C598" s="219" t="str">
        <f t="shared" si="131"/>
        <v>Michael</v>
      </c>
      <c r="D598" s="134" t="str">
        <f t="shared" si="132"/>
        <v>M. Kopech</v>
      </c>
      <c r="E598" s="206" t="str">
        <f t="shared" si="133"/>
        <v>Michael Kopech</v>
      </c>
      <c r="F598" s="246"/>
      <c r="G598" s="584">
        <v>89</v>
      </c>
      <c r="H598" s="584" t="s">
        <v>626</v>
      </c>
      <c r="I598" s="584">
        <v>19</v>
      </c>
      <c r="J598" s="336">
        <v>35185</v>
      </c>
      <c r="K598" s="195"/>
      <c r="L598" s="135" t="s">
        <v>519</v>
      </c>
      <c r="M598" s="134" t="str">
        <f t="shared" si="128"/>
        <v>min</v>
      </c>
      <c r="N598" s="584" t="s">
        <v>437</v>
      </c>
      <c r="O598" s="169" t="s">
        <v>1968</v>
      </c>
      <c r="P598" s="206" t="str">
        <f t="shared" si="129"/>
        <v>Kopech, Michael (min)</v>
      </c>
      <c r="Q598" s="166" t="str">
        <f t="shared" si="134"/>
        <v/>
      </c>
      <c r="R598" s="166" t="str">
        <f t="shared" si="135"/>
        <v/>
      </c>
      <c r="S598" s="261" t="str">
        <f t="shared" si="136"/>
        <v/>
      </c>
      <c r="T598" s="261" t="str">
        <f t="shared" si="137"/>
        <v/>
      </c>
      <c r="U598" s="147" t="s">
        <v>658</v>
      </c>
      <c r="V598" s="167"/>
      <c r="W598" s="134"/>
      <c r="X598" s="212"/>
      <c r="Y598" s="134"/>
      <c r="Z598" s="212"/>
      <c r="AA598" s="134"/>
      <c r="AB598" s="271"/>
      <c r="AC598" s="134"/>
      <c r="AD598" s="134"/>
      <c r="AE598" s="584"/>
    </row>
    <row r="599" spans="1:32" ht="14.25" customHeight="1" x14ac:dyDescent="0.2">
      <c r="A599" s="388" t="s">
        <v>1234</v>
      </c>
      <c r="B599" s="214" t="str">
        <f t="shared" si="130"/>
        <v>Krol</v>
      </c>
      <c r="C599" s="219" t="str">
        <f t="shared" si="131"/>
        <v>Ian</v>
      </c>
      <c r="D599" s="134" t="str">
        <f t="shared" si="132"/>
        <v>I. Krol</v>
      </c>
      <c r="E599" s="206" t="str">
        <f t="shared" si="133"/>
        <v>Ian Krol</v>
      </c>
      <c r="F599" s="417" t="s">
        <v>412</v>
      </c>
      <c r="G599" s="388"/>
      <c r="H599" s="388"/>
      <c r="I599" s="388"/>
      <c r="J599" s="418">
        <v>33367</v>
      </c>
      <c r="K599" s="419" t="s">
        <v>999</v>
      </c>
      <c r="L599" s="386" t="s">
        <v>135</v>
      </c>
      <c r="M599" s="134" t="str">
        <f t="shared" si="128"/>
        <v>1,F2-$620k</v>
      </c>
      <c r="N599" s="388" t="s">
        <v>2968</v>
      </c>
      <c r="O599" s="421" t="s">
        <v>2994</v>
      </c>
      <c r="P599" s="206" t="str">
        <f t="shared" si="129"/>
        <v>Krol, Ian (1,F2-$620k)</v>
      </c>
      <c r="Q599" s="166">
        <f t="shared" si="134"/>
        <v>310000</v>
      </c>
      <c r="R599" s="166">
        <f t="shared" si="135"/>
        <v>310000</v>
      </c>
      <c r="S599" s="261" t="str">
        <f t="shared" si="136"/>
        <v/>
      </c>
      <c r="T599" s="261" t="str">
        <f t="shared" si="137"/>
        <v/>
      </c>
      <c r="U599" s="389" t="s">
        <v>3001</v>
      </c>
      <c r="V599" s="387">
        <v>310000</v>
      </c>
      <c r="W599" s="389" t="s">
        <v>3104</v>
      </c>
      <c r="X599" s="387">
        <v>310000</v>
      </c>
      <c r="Y599" s="134" t="s">
        <v>334</v>
      </c>
      <c r="Z599" s="212"/>
      <c r="AA599" s="134"/>
      <c r="AB599" s="271"/>
      <c r="AC599" s="134"/>
      <c r="AD599" s="134"/>
      <c r="AE599" s="134"/>
    </row>
    <row r="600" spans="1:32" ht="14.25" customHeight="1" x14ac:dyDescent="0.2">
      <c r="A600" s="134" t="s">
        <v>3651</v>
      </c>
      <c r="B600" s="214" t="str">
        <f t="shared" si="130"/>
        <v>Kuhl</v>
      </c>
      <c r="C600" s="219" t="str">
        <f t="shared" si="131"/>
        <v>Chad</v>
      </c>
      <c r="D600" s="134" t="str">
        <f t="shared" si="132"/>
        <v>C. Kuhl</v>
      </c>
      <c r="E600" s="206" t="str">
        <f t="shared" si="133"/>
        <v>Chad Kuhl</v>
      </c>
      <c r="F600" s="206" t="s">
        <v>1002</v>
      </c>
      <c r="G600" s="134">
        <f>G599+1</f>
        <v>1</v>
      </c>
      <c r="H600" s="134">
        <v>1</v>
      </c>
      <c r="I600" s="134">
        <v>23</v>
      </c>
      <c r="J600" s="535">
        <v>33857</v>
      </c>
      <c r="K600" s="134" t="s">
        <v>747</v>
      </c>
      <c r="L600" s="135" t="s">
        <v>135</v>
      </c>
      <c r="M600" s="134" t="str">
        <f t="shared" si="128"/>
        <v>Y1</v>
      </c>
      <c r="N600" s="134" t="s">
        <v>1124</v>
      </c>
      <c r="O600" s="135" t="s">
        <v>3485</v>
      </c>
      <c r="P600" s="206" t="str">
        <f t="shared" si="129"/>
        <v>Kuhl, Chad (Y1)</v>
      </c>
      <c r="Q600" s="166">
        <f t="shared" si="134"/>
        <v>200000</v>
      </c>
      <c r="R600" s="166">
        <f t="shared" si="135"/>
        <v>300000</v>
      </c>
      <c r="S600" s="261">
        <f t="shared" si="136"/>
        <v>400000</v>
      </c>
      <c r="T600" s="261" t="str">
        <f t="shared" si="137"/>
        <v/>
      </c>
      <c r="U600" s="134" t="s">
        <v>520</v>
      </c>
      <c r="V600" s="167">
        <v>200000</v>
      </c>
      <c r="W600" s="134" t="s">
        <v>521</v>
      </c>
      <c r="X600" s="212">
        <v>300000</v>
      </c>
      <c r="Y600" s="134" t="s">
        <v>375</v>
      </c>
      <c r="Z600" s="212">
        <v>400000</v>
      </c>
      <c r="AA600" s="134" t="s">
        <v>645</v>
      </c>
      <c r="AB600" s="134"/>
      <c r="AC600" s="134"/>
      <c r="AD600" s="134"/>
      <c r="AE600" s="134"/>
    </row>
    <row r="601" spans="1:32" ht="14.25" customHeight="1" x14ac:dyDescent="0.2">
      <c r="A601" s="214" t="s">
        <v>1194</v>
      </c>
      <c r="B601" s="214" t="str">
        <f t="shared" si="130"/>
        <v>La Stella</v>
      </c>
      <c r="C601" s="219" t="str">
        <f t="shared" si="131"/>
        <v>Tommy</v>
      </c>
      <c r="D601" s="134" t="str">
        <f t="shared" si="132"/>
        <v>T. La Stella</v>
      </c>
      <c r="E601" s="206" t="str">
        <f t="shared" si="133"/>
        <v>Tommy La Stella</v>
      </c>
      <c r="F601" s="213" t="s">
        <v>412</v>
      </c>
      <c r="G601" s="213"/>
      <c r="H601" s="213"/>
      <c r="I601" s="213"/>
      <c r="J601" s="223">
        <v>31078</v>
      </c>
      <c r="K601" s="224" t="s">
        <v>1000</v>
      </c>
      <c r="L601" s="135" t="s">
        <v>7</v>
      </c>
      <c r="M601" s="134" t="str">
        <f t="shared" si="128"/>
        <v>Y2</v>
      </c>
      <c r="N601" s="251" t="str">
        <f>Ruth!$AE$2</f>
        <v>Williamsburg</v>
      </c>
      <c r="O601" s="213" t="s">
        <v>1129</v>
      </c>
      <c r="P601" s="206" t="str">
        <f t="shared" si="129"/>
        <v>La Stella, Tommy (Y2)</v>
      </c>
      <c r="Q601" s="166">
        <f t="shared" si="134"/>
        <v>300000</v>
      </c>
      <c r="R601" s="166">
        <f t="shared" si="135"/>
        <v>400000</v>
      </c>
      <c r="S601" s="261" t="str">
        <f t="shared" si="136"/>
        <v/>
      </c>
      <c r="T601" s="261" t="str">
        <f t="shared" si="137"/>
        <v/>
      </c>
      <c r="U601" s="147" t="s">
        <v>521</v>
      </c>
      <c r="V601" s="230">
        <v>300000</v>
      </c>
      <c r="W601" s="134" t="s">
        <v>375</v>
      </c>
      <c r="X601" s="364">
        <v>400000</v>
      </c>
      <c r="Y601" s="134" t="s">
        <v>645</v>
      </c>
      <c r="Z601" s="212"/>
      <c r="AA601" s="134" t="s">
        <v>973</v>
      </c>
      <c r="AB601" s="271"/>
      <c r="AC601" s="134"/>
      <c r="AD601" s="134"/>
      <c r="AE601" s="134"/>
    </row>
    <row r="602" spans="1:32" ht="14.25" customHeight="1" x14ac:dyDescent="0.2">
      <c r="A602" s="198" t="s">
        <v>1010</v>
      </c>
      <c r="B602" s="214" t="str">
        <f t="shared" si="130"/>
        <v>Lackey</v>
      </c>
      <c r="C602" s="219" t="str">
        <f t="shared" si="131"/>
        <v>John</v>
      </c>
      <c r="D602" s="134" t="str">
        <f t="shared" si="132"/>
        <v>J. Lackey</v>
      </c>
      <c r="E602" s="206" t="str">
        <f t="shared" si="133"/>
        <v>John Lackey</v>
      </c>
      <c r="F602" s="199" t="s">
        <v>1002</v>
      </c>
      <c r="G602" s="199"/>
      <c r="H602" s="199"/>
      <c r="I602" s="199"/>
      <c r="J602" s="200">
        <v>28786</v>
      </c>
      <c r="K602" s="201" t="s">
        <v>747</v>
      </c>
      <c r="L602" s="135" t="s">
        <v>135</v>
      </c>
      <c r="M602" s="134" t="str">
        <f t="shared" si="128"/>
        <v>3,F4-11M</v>
      </c>
      <c r="N602" s="147" t="str">
        <f>Aaron!$S$2</f>
        <v>San Jose</v>
      </c>
      <c r="O602" s="257" t="s">
        <v>1300</v>
      </c>
      <c r="P602" s="206" t="str">
        <f t="shared" si="129"/>
        <v>Lackey, John (3,F4-11M)</v>
      </c>
      <c r="Q602" s="166">
        <f t="shared" si="134"/>
        <v>2750000</v>
      </c>
      <c r="R602" s="166">
        <f t="shared" si="135"/>
        <v>2750000</v>
      </c>
      <c r="S602" s="261" t="str">
        <f t="shared" si="136"/>
        <v/>
      </c>
      <c r="T602" s="261" t="str">
        <f t="shared" si="137"/>
        <v/>
      </c>
      <c r="U602" s="147" t="s">
        <v>1322</v>
      </c>
      <c r="V602" s="211">
        <v>2750000</v>
      </c>
      <c r="W602" s="147" t="s">
        <v>1370</v>
      </c>
      <c r="X602" s="211">
        <v>2750000</v>
      </c>
      <c r="Y602" s="147" t="s">
        <v>334</v>
      </c>
      <c r="Z602" s="211"/>
      <c r="AA602" s="134"/>
      <c r="AB602" s="271"/>
      <c r="AC602" s="134"/>
      <c r="AD602" s="134"/>
      <c r="AE602" s="134"/>
    </row>
    <row r="603" spans="1:32" ht="14.25" customHeight="1" x14ac:dyDescent="0.2">
      <c r="A603" s="423" t="s">
        <v>1217</v>
      </c>
      <c r="B603" s="214" t="str">
        <f t="shared" si="130"/>
        <v>Lagares</v>
      </c>
      <c r="C603" s="219" t="str">
        <f t="shared" si="131"/>
        <v>Juan</v>
      </c>
      <c r="D603" s="134" t="str">
        <f t="shared" si="132"/>
        <v>J. Lagares</v>
      </c>
      <c r="E603" s="206" t="str">
        <f t="shared" si="133"/>
        <v>Juan Lagares</v>
      </c>
      <c r="F603" s="397" t="s">
        <v>1002</v>
      </c>
      <c r="G603" s="226"/>
      <c r="H603" s="226"/>
      <c r="I603" s="226"/>
      <c r="J603" s="405">
        <v>32584</v>
      </c>
      <c r="K603" s="413" t="s">
        <v>1136</v>
      </c>
      <c r="L603" s="135" t="s">
        <v>7</v>
      </c>
      <c r="M603" s="134" t="str">
        <f t="shared" si="128"/>
        <v>1,F2-$700k</v>
      </c>
      <c r="N603" s="388" t="s">
        <v>2974</v>
      </c>
      <c r="O603" s="421" t="s">
        <v>2994</v>
      </c>
      <c r="P603" s="206" t="str">
        <f t="shared" si="129"/>
        <v>Lagares, Juan (1,F2-$700k)</v>
      </c>
      <c r="Q603" s="166">
        <f t="shared" si="134"/>
        <v>350000</v>
      </c>
      <c r="R603" s="166">
        <f t="shared" si="135"/>
        <v>350000</v>
      </c>
      <c r="S603" s="261" t="str">
        <f t="shared" si="136"/>
        <v/>
      </c>
      <c r="T603" s="261" t="str">
        <f t="shared" si="137"/>
        <v/>
      </c>
      <c r="U603" s="389" t="s">
        <v>3007</v>
      </c>
      <c r="V603" s="387">
        <v>350000</v>
      </c>
      <c r="W603" s="389" t="s">
        <v>3108</v>
      </c>
      <c r="X603" s="387">
        <v>350000</v>
      </c>
      <c r="Y603" s="389" t="s">
        <v>334</v>
      </c>
      <c r="Z603" s="212"/>
      <c r="AA603" s="134"/>
      <c r="AB603" s="271"/>
      <c r="AC603" s="134"/>
      <c r="AD603" s="134"/>
      <c r="AE603" s="134"/>
    </row>
    <row r="604" spans="1:32" ht="14.25" customHeight="1" x14ac:dyDescent="0.2">
      <c r="A604" s="584" t="s">
        <v>1430</v>
      </c>
      <c r="B604" s="214" t="str">
        <f t="shared" si="130"/>
        <v>Lamb</v>
      </c>
      <c r="C604" s="219" t="str">
        <f t="shared" si="131"/>
        <v>Jake*</v>
      </c>
      <c r="D604" s="134" t="str">
        <f t="shared" si="132"/>
        <v>J. Lamb</v>
      </c>
      <c r="E604" s="206" t="str">
        <f t="shared" si="133"/>
        <v>Jake* Lamb</v>
      </c>
      <c r="F604" s="135" t="s">
        <v>412</v>
      </c>
      <c r="G604" s="135"/>
      <c r="H604" s="135"/>
      <c r="I604" s="135"/>
      <c r="J604" s="336">
        <v>33155</v>
      </c>
      <c r="K604" s="134" t="s">
        <v>1005</v>
      </c>
      <c r="L604" s="135" t="s">
        <v>7</v>
      </c>
      <c r="M604" s="134" t="str">
        <f t="shared" si="128"/>
        <v>Y3</v>
      </c>
      <c r="N604" s="147" t="str">
        <f>Aaron!$AE$2</f>
        <v>Pismo Beach</v>
      </c>
      <c r="O604" s="135" t="s">
        <v>1461</v>
      </c>
      <c r="P604" s="206" t="str">
        <f t="shared" si="129"/>
        <v>Lamb, Jake* (Y3)</v>
      </c>
      <c r="Q604" s="166">
        <f t="shared" si="134"/>
        <v>400000</v>
      </c>
      <c r="R604" s="166" t="str">
        <f t="shared" si="135"/>
        <v/>
      </c>
      <c r="S604" s="261" t="str">
        <f t="shared" si="136"/>
        <v/>
      </c>
      <c r="T604" s="261" t="str">
        <f t="shared" si="137"/>
        <v/>
      </c>
      <c r="U604" s="259" t="s">
        <v>375</v>
      </c>
      <c r="V604" s="207">
        <v>400000</v>
      </c>
      <c r="W604" s="134" t="s">
        <v>645</v>
      </c>
      <c r="X604" s="364"/>
      <c r="Y604" s="134" t="s">
        <v>973</v>
      </c>
      <c r="Z604" s="243"/>
      <c r="AA604" s="134" t="s">
        <v>974</v>
      </c>
      <c r="AB604" s="271"/>
      <c r="AC604" s="134"/>
      <c r="AD604" s="134"/>
      <c r="AE604" s="134"/>
    </row>
    <row r="605" spans="1:32" s="232" customFormat="1" ht="14.25" customHeight="1" x14ac:dyDescent="0.2">
      <c r="A605" s="584" t="s">
        <v>1939</v>
      </c>
      <c r="B605" s="214" t="str">
        <f t="shared" si="130"/>
        <v>Lamb</v>
      </c>
      <c r="C605" s="219" t="str">
        <f t="shared" si="131"/>
        <v>John*</v>
      </c>
      <c r="D605" s="134" t="str">
        <f t="shared" si="132"/>
        <v>J. Lamb</v>
      </c>
      <c r="E605" s="206" t="str">
        <f t="shared" si="133"/>
        <v>John* Lamb</v>
      </c>
      <c r="F605" s="246" t="s">
        <v>412</v>
      </c>
      <c r="G605" s="584">
        <v>75</v>
      </c>
      <c r="H605" s="584" t="s">
        <v>626</v>
      </c>
      <c r="I605" s="584">
        <v>2</v>
      </c>
      <c r="J605" s="336">
        <v>33064</v>
      </c>
      <c r="K605" s="195" t="s">
        <v>747</v>
      </c>
      <c r="L605" s="135" t="s">
        <v>135</v>
      </c>
      <c r="M605" s="134" t="str">
        <f t="shared" si="128"/>
        <v>Y2</v>
      </c>
      <c r="N605" s="251" t="str">
        <f>Ruth!$AE$2</f>
        <v>Williamsburg</v>
      </c>
      <c r="O605" s="169" t="s">
        <v>1968</v>
      </c>
      <c r="P605" s="206" t="str">
        <f t="shared" si="129"/>
        <v>Lamb, John* (Y2)</v>
      </c>
      <c r="Q605" s="166">
        <f t="shared" si="134"/>
        <v>300000</v>
      </c>
      <c r="R605" s="166">
        <f t="shared" si="135"/>
        <v>400000</v>
      </c>
      <c r="S605" s="261" t="str">
        <f t="shared" si="136"/>
        <v/>
      </c>
      <c r="T605" s="261" t="str">
        <f t="shared" si="137"/>
        <v/>
      </c>
      <c r="U605" s="147" t="s">
        <v>521</v>
      </c>
      <c r="V605" s="167">
        <v>300000</v>
      </c>
      <c r="W605" s="134" t="s">
        <v>375</v>
      </c>
      <c r="X605" s="212">
        <v>400000</v>
      </c>
      <c r="Y605" s="134" t="s">
        <v>645</v>
      </c>
      <c r="Z605" s="212"/>
      <c r="AA605" s="134" t="s">
        <v>973</v>
      </c>
      <c r="AB605" s="271"/>
      <c r="AC605" s="134"/>
      <c r="AD605" s="167"/>
      <c r="AE605" s="167"/>
      <c r="AF605" s="168"/>
    </row>
    <row r="606" spans="1:32" ht="14.25" customHeight="1" x14ac:dyDescent="0.2">
      <c r="A606" s="584" t="s">
        <v>1557</v>
      </c>
      <c r="B606" s="214" t="str">
        <f t="shared" si="130"/>
        <v>Lara</v>
      </c>
      <c r="C606" s="219" t="str">
        <f t="shared" si="131"/>
        <v>Gilbert</v>
      </c>
      <c r="D606" s="134" t="str">
        <f t="shared" si="132"/>
        <v>G. Lara</v>
      </c>
      <c r="E606" s="206" t="str">
        <f t="shared" si="133"/>
        <v>Gilbert Lara</v>
      </c>
      <c r="F606" s="583"/>
      <c r="G606" s="583"/>
      <c r="H606" s="583"/>
      <c r="I606" s="583"/>
      <c r="J606" s="336"/>
      <c r="K606" s="584"/>
      <c r="L606" s="135" t="s">
        <v>519</v>
      </c>
      <c r="M606" s="134" t="str">
        <f t="shared" si="128"/>
        <v>min</v>
      </c>
      <c r="N606" s="147" t="str">
        <f>Aaron!$M$2</f>
        <v>Virginia</v>
      </c>
      <c r="O606" s="135" t="s">
        <v>1461</v>
      </c>
      <c r="P606" s="206" t="str">
        <f t="shared" si="129"/>
        <v>Lara, Gilbert (min)</v>
      </c>
      <c r="Q606" s="166" t="str">
        <f t="shared" si="134"/>
        <v/>
      </c>
      <c r="R606" s="166" t="str">
        <f t="shared" si="135"/>
        <v/>
      </c>
      <c r="S606" s="261" t="str">
        <f t="shared" si="136"/>
        <v/>
      </c>
      <c r="T606" s="261" t="str">
        <f t="shared" si="137"/>
        <v/>
      </c>
      <c r="U606" s="148" t="s">
        <v>658</v>
      </c>
      <c r="V606" s="230"/>
      <c r="W606" s="584"/>
      <c r="X606" s="364"/>
      <c r="Y606" s="584"/>
      <c r="Z606" s="243"/>
      <c r="AA606" s="134"/>
      <c r="AB606" s="271"/>
      <c r="AC606" s="134"/>
      <c r="AD606" s="207"/>
      <c r="AE606" s="134"/>
    </row>
    <row r="607" spans="1:32" ht="14.25" customHeight="1" x14ac:dyDescent="0.2">
      <c r="A607" s="134" t="s">
        <v>73</v>
      </c>
      <c r="B607" s="214" t="str">
        <f t="shared" si="130"/>
        <v>Latos</v>
      </c>
      <c r="C607" s="219" t="str">
        <f t="shared" si="131"/>
        <v>Mat</v>
      </c>
      <c r="D607" s="134" t="str">
        <f t="shared" si="132"/>
        <v>M. Latos</v>
      </c>
      <c r="E607" s="206" t="str">
        <f t="shared" si="133"/>
        <v>Mat Latos</v>
      </c>
      <c r="F607" s="135"/>
      <c r="G607" s="135"/>
      <c r="H607" s="135"/>
      <c r="I607" s="135"/>
      <c r="J607" s="193"/>
      <c r="K607" s="147"/>
      <c r="L607" s="135" t="s">
        <v>135</v>
      </c>
      <c r="M607" s="134" t="str">
        <f t="shared" si="128"/>
        <v>5,L5-14M</v>
      </c>
      <c r="N607" s="147" t="str">
        <f>Mays!$Y$2</f>
        <v>Los Angeles</v>
      </c>
      <c r="O607" s="169" t="s">
        <v>272</v>
      </c>
      <c r="P607" s="206" t="str">
        <f t="shared" si="129"/>
        <v>Latos, Mat (5,L5-14M)</v>
      </c>
      <c r="Q607" s="166">
        <f t="shared" si="134"/>
        <v>2800000</v>
      </c>
      <c r="R607" s="166" t="str">
        <f t="shared" si="135"/>
        <v/>
      </c>
      <c r="S607" s="261" t="str">
        <f t="shared" si="136"/>
        <v/>
      </c>
      <c r="T607" s="261" t="str">
        <f t="shared" si="137"/>
        <v/>
      </c>
      <c r="U607" s="147" t="s">
        <v>605</v>
      </c>
      <c r="V607" s="166">
        <v>2800000</v>
      </c>
      <c r="W607" s="134" t="s">
        <v>334</v>
      </c>
      <c r="X607" s="212"/>
      <c r="Y607" s="134"/>
      <c r="Z607" s="212"/>
      <c r="AA607" s="134"/>
      <c r="AB607" s="271"/>
      <c r="AC607" s="134"/>
      <c r="AD607" s="167"/>
      <c r="AE607" s="134"/>
      <c r="AF607" s="232"/>
    </row>
    <row r="608" spans="1:32" s="232" customFormat="1" ht="14.25" customHeight="1" x14ac:dyDescent="0.2">
      <c r="A608" s="134" t="s">
        <v>3560</v>
      </c>
      <c r="B608" s="214" t="str">
        <f t="shared" si="130"/>
        <v>Laureano</v>
      </c>
      <c r="C608" s="219" t="str">
        <f t="shared" si="131"/>
        <v>Ramon</v>
      </c>
      <c r="D608" s="134" t="str">
        <f t="shared" si="132"/>
        <v>R. Laureano</v>
      </c>
      <c r="E608" s="206" t="str">
        <f t="shared" si="133"/>
        <v>Ramon Laureano</v>
      </c>
      <c r="F608" s="206" t="s">
        <v>1002</v>
      </c>
      <c r="G608" s="134">
        <f>G607+1</f>
        <v>1</v>
      </c>
      <c r="H608" s="134">
        <v>7</v>
      </c>
      <c r="I608" s="134">
        <v>2</v>
      </c>
      <c r="J608" s="535">
        <v>34530</v>
      </c>
      <c r="K608" s="134" t="s">
        <v>1128</v>
      </c>
      <c r="L608" s="135" t="s">
        <v>519</v>
      </c>
      <c r="M608" s="134" t="str">
        <f t="shared" si="128"/>
        <v>min</v>
      </c>
      <c r="N608" s="134" t="s">
        <v>1290</v>
      </c>
      <c r="O608" s="135" t="s">
        <v>3485</v>
      </c>
      <c r="P608" s="206" t="str">
        <f t="shared" si="129"/>
        <v>Laureano, Ramon (min)</v>
      </c>
      <c r="Q608" s="166" t="str">
        <f t="shared" si="134"/>
        <v/>
      </c>
      <c r="R608" s="166" t="str">
        <f t="shared" si="135"/>
        <v/>
      </c>
      <c r="S608" s="261" t="str">
        <f t="shared" si="136"/>
        <v/>
      </c>
      <c r="T608" s="261" t="str">
        <f t="shared" si="137"/>
        <v/>
      </c>
      <c r="U608" s="134" t="s">
        <v>658</v>
      </c>
      <c r="V608" s="134"/>
      <c r="W608" s="134"/>
      <c r="X608" s="134"/>
      <c r="Y608" s="134"/>
      <c r="Z608" s="134"/>
      <c r="AA608" s="134"/>
      <c r="AB608" s="134"/>
      <c r="AC608" s="134"/>
      <c r="AD608" s="134"/>
      <c r="AE608" s="134"/>
      <c r="AF608" s="168"/>
    </row>
    <row r="609" spans="1:32" ht="14.25" customHeight="1" x14ac:dyDescent="0.2">
      <c r="A609" s="134" t="s">
        <v>3663</v>
      </c>
      <c r="B609" s="214" t="str">
        <f t="shared" si="130"/>
        <v>Law</v>
      </c>
      <c r="C609" s="219" t="str">
        <f t="shared" si="131"/>
        <v>Derek</v>
      </c>
      <c r="D609" s="134" t="str">
        <f t="shared" si="132"/>
        <v>D. Law</v>
      </c>
      <c r="E609" s="206" t="str">
        <f t="shared" si="133"/>
        <v>Derek Law</v>
      </c>
      <c r="F609" s="206" t="s">
        <v>1002</v>
      </c>
      <c r="G609" s="134">
        <f>G608+1</f>
        <v>2</v>
      </c>
      <c r="H609" s="134">
        <v>2</v>
      </c>
      <c r="I609" s="134">
        <v>20</v>
      </c>
      <c r="J609" s="535">
        <v>33130</v>
      </c>
      <c r="K609" s="134" t="s">
        <v>999</v>
      </c>
      <c r="L609" s="135" t="s">
        <v>135</v>
      </c>
      <c r="M609" s="134" t="str">
        <f t="shared" si="128"/>
        <v>Y1</v>
      </c>
      <c r="N609" s="134" t="s">
        <v>655</v>
      </c>
      <c r="O609" s="135" t="s">
        <v>3485</v>
      </c>
      <c r="P609" s="206" t="str">
        <f t="shared" si="129"/>
        <v>Law, Derek (Y1)</v>
      </c>
      <c r="Q609" s="166">
        <f t="shared" si="134"/>
        <v>200000</v>
      </c>
      <c r="R609" s="166">
        <f t="shared" si="135"/>
        <v>300000</v>
      </c>
      <c r="S609" s="261">
        <f t="shared" si="136"/>
        <v>400000</v>
      </c>
      <c r="T609" s="261" t="str">
        <f t="shared" si="137"/>
        <v/>
      </c>
      <c r="U609" s="134" t="s">
        <v>520</v>
      </c>
      <c r="V609" s="167">
        <v>200000</v>
      </c>
      <c r="W609" s="134" t="s">
        <v>521</v>
      </c>
      <c r="X609" s="212">
        <v>300000</v>
      </c>
      <c r="Y609" s="134" t="s">
        <v>375</v>
      </c>
      <c r="Z609" s="212">
        <v>400000</v>
      </c>
      <c r="AA609" s="134" t="s">
        <v>645</v>
      </c>
      <c r="AB609" s="134"/>
      <c r="AC609" s="134"/>
      <c r="AD609" s="134"/>
      <c r="AE609" s="134"/>
    </row>
    <row r="610" spans="1:32" ht="14.25" customHeight="1" x14ac:dyDescent="0.2">
      <c r="A610" s="148" t="s">
        <v>283</v>
      </c>
      <c r="B610" s="214" t="str">
        <f t="shared" si="130"/>
        <v>Lawrie</v>
      </c>
      <c r="C610" s="219" t="str">
        <f t="shared" si="131"/>
        <v>Brett</v>
      </c>
      <c r="D610" s="134" t="str">
        <f t="shared" si="132"/>
        <v>B. Lawrie</v>
      </c>
      <c r="E610" s="206" t="str">
        <f t="shared" si="133"/>
        <v>Brett Lawrie</v>
      </c>
      <c r="F610" s="135"/>
      <c r="G610" s="147"/>
      <c r="H610" s="147"/>
      <c r="I610" s="147"/>
      <c r="J610" s="380"/>
      <c r="K610" s="134"/>
      <c r="L610" s="135" t="s">
        <v>7</v>
      </c>
      <c r="M610" s="134" t="str">
        <f t="shared" si="128"/>
        <v>2,F5-$12.350M</v>
      </c>
      <c r="N610" s="147" t="str">
        <f>Cobb!$Y$2</f>
        <v>Gateway</v>
      </c>
      <c r="O610" s="320" t="s">
        <v>1686</v>
      </c>
      <c r="P610" s="206" t="str">
        <f t="shared" si="129"/>
        <v>Lawrie, Brett (2,F5-$12.350M)</v>
      </c>
      <c r="Q610" s="166">
        <f t="shared" si="134"/>
        <v>2470000</v>
      </c>
      <c r="R610" s="166">
        <f t="shared" si="135"/>
        <v>2470000</v>
      </c>
      <c r="S610" s="261">
        <f t="shared" si="136"/>
        <v>2470000</v>
      </c>
      <c r="T610" s="261">
        <f t="shared" si="137"/>
        <v>2470000</v>
      </c>
      <c r="U610" s="148" t="s">
        <v>1835</v>
      </c>
      <c r="V610" s="361">
        <v>2470000</v>
      </c>
      <c r="W610" s="148" t="s">
        <v>1728</v>
      </c>
      <c r="X610" s="364">
        <v>2470000</v>
      </c>
      <c r="Y610" s="148" t="s">
        <v>1705</v>
      </c>
      <c r="Z610" s="364">
        <v>2470000</v>
      </c>
      <c r="AA610" s="148" t="s">
        <v>1688</v>
      </c>
      <c r="AB610" s="364">
        <v>2470000</v>
      </c>
      <c r="AC610" s="134" t="s">
        <v>334</v>
      </c>
      <c r="AD610" s="167"/>
      <c r="AE610" s="134"/>
      <c r="AF610" s="232"/>
    </row>
    <row r="611" spans="1:32" ht="14.25" customHeight="1" x14ac:dyDescent="0.2">
      <c r="A611" s="584" t="s">
        <v>1940</v>
      </c>
      <c r="B611" s="214" t="str">
        <f t="shared" si="130"/>
        <v>Layne</v>
      </c>
      <c r="C611" s="219" t="str">
        <f t="shared" si="131"/>
        <v>Tommy*</v>
      </c>
      <c r="D611" s="134" t="str">
        <f t="shared" si="132"/>
        <v>T. Layne</v>
      </c>
      <c r="E611" s="206" t="str">
        <f t="shared" si="133"/>
        <v>Tommy* Layne</v>
      </c>
      <c r="F611" s="246" t="s">
        <v>412</v>
      </c>
      <c r="G611" s="584">
        <v>109</v>
      </c>
      <c r="H611" s="584">
        <v>4</v>
      </c>
      <c r="I611" s="584">
        <v>16</v>
      </c>
      <c r="J611" s="336">
        <v>30988</v>
      </c>
      <c r="K611" s="195" t="s">
        <v>999</v>
      </c>
      <c r="L611" s="135" t="s">
        <v>135</v>
      </c>
      <c r="M611" s="134" t="str">
        <f t="shared" si="128"/>
        <v>Y2</v>
      </c>
      <c r="N611" s="147" t="str">
        <f>Aaron!$S$2</f>
        <v>San Jose</v>
      </c>
      <c r="O611" s="169" t="s">
        <v>1968</v>
      </c>
      <c r="P611" s="206" t="str">
        <f t="shared" si="129"/>
        <v>Layne, Tommy* (Y2)</v>
      </c>
      <c r="Q611" s="166">
        <f t="shared" si="134"/>
        <v>300000</v>
      </c>
      <c r="R611" s="166">
        <f t="shared" si="135"/>
        <v>400000</v>
      </c>
      <c r="S611" s="261" t="str">
        <f t="shared" si="136"/>
        <v/>
      </c>
      <c r="T611" s="261" t="str">
        <f t="shared" si="137"/>
        <v/>
      </c>
      <c r="U611" s="147" t="s">
        <v>521</v>
      </c>
      <c r="V611" s="167">
        <v>300000</v>
      </c>
      <c r="W611" s="134" t="s">
        <v>375</v>
      </c>
      <c r="X611" s="212">
        <v>400000</v>
      </c>
      <c r="Y611" s="134" t="s">
        <v>645</v>
      </c>
      <c r="Z611" s="212"/>
      <c r="AA611" s="134" t="s">
        <v>973</v>
      </c>
      <c r="AB611" s="271"/>
      <c r="AC611" s="134"/>
      <c r="AD611" s="167"/>
      <c r="AE611" s="134"/>
    </row>
    <row r="612" spans="1:32" ht="14.25" customHeight="1" x14ac:dyDescent="0.2">
      <c r="A612" s="134" t="s">
        <v>433</v>
      </c>
      <c r="B612" s="214" t="str">
        <f t="shared" si="130"/>
        <v>Leake</v>
      </c>
      <c r="C612" s="219" t="str">
        <f t="shared" si="131"/>
        <v>Mike</v>
      </c>
      <c r="D612" s="134" t="str">
        <f t="shared" si="132"/>
        <v>M. Leake</v>
      </c>
      <c r="E612" s="206" t="str">
        <f t="shared" si="133"/>
        <v>Mike Leake</v>
      </c>
      <c r="F612" s="135"/>
      <c r="G612" s="135"/>
      <c r="H612" s="135"/>
      <c r="I612" s="135"/>
      <c r="J612" s="193"/>
      <c r="K612" s="147"/>
      <c r="L612" s="135" t="s">
        <v>135</v>
      </c>
      <c r="M612" s="134" t="str">
        <f t="shared" si="128"/>
        <v>4,L5-14M</v>
      </c>
      <c r="N612" s="147" t="s">
        <v>657</v>
      </c>
      <c r="O612" s="169" t="s">
        <v>2201</v>
      </c>
      <c r="P612" s="206" t="str">
        <f t="shared" si="129"/>
        <v>Leake, Mike (4,L5-14M)</v>
      </c>
      <c r="Q612" s="166">
        <f t="shared" si="134"/>
        <v>2800000</v>
      </c>
      <c r="R612" s="166">
        <f t="shared" si="135"/>
        <v>2800000</v>
      </c>
      <c r="S612" s="261" t="str">
        <f t="shared" si="136"/>
        <v/>
      </c>
      <c r="T612" s="261" t="str">
        <f t="shared" si="137"/>
        <v/>
      </c>
      <c r="U612" s="147" t="s">
        <v>316</v>
      </c>
      <c r="V612" s="167">
        <v>2800000</v>
      </c>
      <c r="W612" s="134" t="s">
        <v>605</v>
      </c>
      <c r="X612" s="212">
        <v>2800000</v>
      </c>
      <c r="Y612" s="134" t="s">
        <v>334</v>
      </c>
      <c r="Z612" s="212"/>
      <c r="AA612" s="134"/>
      <c r="AB612" s="271"/>
      <c r="AC612" s="134"/>
      <c r="AD612" s="207"/>
      <c r="AE612" s="134"/>
    </row>
    <row r="613" spans="1:32" ht="14.25" customHeight="1" x14ac:dyDescent="0.2">
      <c r="A613" s="388" t="s">
        <v>2986</v>
      </c>
      <c r="B613" s="214" t="str">
        <f t="shared" si="130"/>
        <v>Leblanc</v>
      </c>
      <c r="C613" s="219" t="str">
        <f t="shared" si="131"/>
        <v xml:space="preserve">Wade </v>
      </c>
      <c r="D613" s="134" t="str">
        <f t="shared" si="132"/>
        <v>W. Leblanc</v>
      </c>
      <c r="E613" s="206" t="str">
        <f t="shared" si="133"/>
        <v>Wade  Leblanc</v>
      </c>
      <c r="F613" s="417" t="s">
        <v>412</v>
      </c>
      <c r="G613" s="388"/>
      <c r="H613" s="388"/>
      <c r="I613" s="388"/>
      <c r="J613" s="418">
        <v>30901</v>
      </c>
      <c r="K613" s="419" t="s">
        <v>747</v>
      </c>
      <c r="L613" s="386" t="s">
        <v>135</v>
      </c>
      <c r="M613" s="134" t="str">
        <f t="shared" si="128"/>
        <v>1,F1-$541</v>
      </c>
      <c r="N613" s="388" t="s">
        <v>2979</v>
      </c>
      <c r="O613" s="421" t="s">
        <v>2994</v>
      </c>
      <c r="P613" s="206" t="str">
        <f t="shared" si="129"/>
        <v>Leblanc, Wade  (1,F1-$541)</v>
      </c>
      <c r="Q613" s="166">
        <f t="shared" si="134"/>
        <v>540750</v>
      </c>
      <c r="R613" s="166" t="str">
        <f t="shared" si="135"/>
        <v/>
      </c>
      <c r="S613" s="261" t="str">
        <f t="shared" si="136"/>
        <v/>
      </c>
      <c r="T613" s="261" t="str">
        <f t="shared" si="137"/>
        <v/>
      </c>
      <c r="U613" s="389" t="s">
        <v>3023</v>
      </c>
      <c r="V613" s="387">
        <v>540750</v>
      </c>
      <c r="W613" s="389" t="s">
        <v>334</v>
      </c>
      <c r="X613" s="230"/>
      <c r="Y613" s="584"/>
      <c r="Z613" s="212"/>
      <c r="AA613" s="134"/>
      <c r="AB613" s="271"/>
      <c r="AC613" s="134"/>
      <c r="AD613" s="134"/>
      <c r="AE613" s="134"/>
    </row>
    <row r="614" spans="1:32" ht="14.25" customHeight="1" x14ac:dyDescent="0.2">
      <c r="A614" s="134" t="s">
        <v>303</v>
      </c>
      <c r="B614" s="214" t="str">
        <f t="shared" si="130"/>
        <v>Lee</v>
      </c>
      <c r="C614" s="219" t="str">
        <f t="shared" si="131"/>
        <v>Zach</v>
      </c>
      <c r="D614" s="134" t="str">
        <f t="shared" si="132"/>
        <v>Z. Lee</v>
      </c>
      <c r="E614" s="206" t="str">
        <f t="shared" si="133"/>
        <v>Zach Lee</v>
      </c>
      <c r="F614" s="135"/>
      <c r="G614" s="135"/>
      <c r="H614" s="135"/>
      <c r="I614" s="135"/>
      <c r="J614" s="193"/>
      <c r="K614" s="147" t="s">
        <v>747</v>
      </c>
      <c r="L614" s="135" t="s">
        <v>135</v>
      </c>
      <c r="M614" s="134" t="str">
        <f t="shared" si="128"/>
        <v>MM</v>
      </c>
      <c r="N614" s="147" t="str">
        <f>Ruth!$S$2</f>
        <v>New York</v>
      </c>
      <c r="O614" s="169" t="s">
        <v>315</v>
      </c>
      <c r="P614" s="206" t="str">
        <f t="shared" si="129"/>
        <v>Lee, Zach (MM)</v>
      </c>
      <c r="Q614" s="166">
        <f t="shared" si="134"/>
        <v>100000</v>
      </c>
      <c r="R614" s="166" t="str">
        <f t="shared" si="135"/>
        <v/>
      </c>
      <c r="S614" s="261" t="str">
        <f t="shared" si="136"/>
        <v/>
      </c>
      <c r="T614" s="261" t="str">
        <f t="shared" si="137"/>
        <v/>
      </c>
      <c r="U614" s="147" t="s">
        <v>517</v>
      </c>
      <c r="V614" s="207">
        <v>100000</v>
      </c>
      <c r="W614" s="134"/>
      <c r="X614" s="212"/>
      <c r="Y614" s="134"/>
      <c r="Z614" s="212"/>
      <c r="AA614" s="134"/>
      <c r="AB614" s="271"/>
      <c r="AC614" s="134"/>
      <c r="AD614" s="134"/>
      <c r="AE614" s="134"/>
    </row>
    <row r="615" spans="1:32" s="232" customFormat="1" ht="14.25" customHeight="1" x14ac:dyDescent="0.2">
      <c r="A615" s="146" t="s">
        <v>905</v>
      </c>
      <c r="B615" s="214" t="str">
        <f t="shared" si="130"/>
        <v>LeMahieu</v>
      </c>
      <c r="C615" s="219" t="str">
        <f t="shared" si="131"/>
        <v>DJ</v>
      </c>
      <c r="D615" s="134" t="str">
        <f t="shared" si="132"/>
        <v>D. LeMahieu</v>
      </c>
      <c r="E615" s="206" t="str">
        <f t="shared" si="133"/>
        <v>DJ LeMahieu</v>
      </c>
      <c r="F615" s="135"/>
      <c r="G615" s="135"/>
      <c r="H615" s="135"/>
      <c r="I615" s="135"/>
      <c r="J615" s="193"/>
      <c r="K615" s="147"/>
      <c r="L615" s="135" t="s">
        <v>7</v>
      </c>
      <c r="M615" s="134" t="str">
        <f t="shared" si="128"/>
        <v>ARB-Y5</v>
      </c>
      <c r="N615" s="147" t="str">
        <f>Aaron!$M$2</f>
        <v>Virginia</v>
      </c>
      <c r="O615" s="135" t="s">
        <v>1262</v>
      </c>
      <c r="P615" s="206" t="str">
        <f t="shared" si="129"/>
        <v>LeMahieu, DJ (ARB-Y5)</v>
      </c>
      <c r="Q615" s="166">
        <f t="shared" si="134"/>
        <v>1890000</v>
      </c>
      <c r="R615" s="166" t="str">
        <f t="shared" si="135"/>
        <v/>
      </c>
      <c r="S615" s="261" t="str">
        <f t="shared" si="136"/>
        <v/>
      </c>
      <c r="T615" s="261" t="str">
        <f t="shared" si="137"/>
        <v/>
      </c>
      <c r="U615" s="147" t="s">
        <v>973</v>
      </c>
      <c r="V615" s="167">
        <v>1890000</v>
      </c>
      <c r="W615" s="134" t="s">
        <v>974</v>
      </c>
      <c r="X615" s="212"/>
      <c r="Y615" s="134" t="s">
        <v>975</v>
      </c>
      <c r="Z615" s="212"/>
      <c r="AA615" s="134" t="s">
        <v>334</v>
      </c>
      <c r="AB615" s="271"/>
      <c r="AC615" s="134"/>
      <c r="AD615" s="134"/>
      <c r="AE615" s="134"/>
      <c r="AF615" s="168"/>
    </row>
    <row r="616" spans="1:32" ht="14.25" customHeight="1" x14ac:dyDescent="0.2">
      <c r="A616" s="584" t="s">
        <v>1437</v>
      </c>
      <c r="B616" s="214" t="str">
        <f t="shared" si="130"/>
        <v>Leon</v>
      </c>
      <c r="C616" s="219" t="str">
        <f t="shared" si="131"/>
        <v>Sandy+</v>
      </c>
      <c r="D616" s="134" t="str">
        <f t="shared" si="132"/>
        <v>S. Leon</v>
      </c>
      <c r="E616" s="206" t="str">
        <f t="shared" si="133"/>
        <v>Sandy+ Leon</v>
      </c>
      <c r="F616" s="135" t="s">
        <v>1009</v>
      </c>
      <c r="G616" s="135"/>
      <c r="H616" s="135"/>
      <c r="I616" s="135"/>
      <c r="J616" s="336">
        <v>32580</v>
      </c>
      <c r="K616" s="134" t="s">
        <v>1003</v>
      </c>
      <c r="L616" s="135" t="s">
        <v>7</v>
      </c>
      <c r="M616" s="134" t="str">
        <f t="shared" si="128"/>
        <v>Y2</v>
      </c>
      <c r="N616" s="147" t="s">
        <v>566</v>
      </c>
      <c r="O616" s="135" t="s">
        <v>2155</v>
      </c>
      <c r="P616" s="206" t="str">
        <f t="shared" si="129"/>
        <v>Leon, Sandy+ (Y2)</v>
      </c>
      <c r="Q616" s="166">
        <f t="shared" si="134"/>
        <v>300000</v>
      </c>
      <c r="R616" s="166">
        <f t="shared" si="135"/>
        <v>400000</v>
      </c>
      <c r="S616" s="261" t="str">
        <f t="shared" si="136"/>
        <v/>
      </c>
      <c r="T616" s="261" t="str">
        <f t="shared" si="137"/>
        <v/>
      </c>
      <c r="U616" s="147" t="s">
        <v>521</v>
      </c>
      <c r="V616" s="230">
        <v>300000</v>
      </c>
      <c r="W616" s="134" t="s">
        <v>375</v>
      </c>
      <c r="X616" s="364">
        <v>400000</v>
      </c>
      <c r="Y616" s="134" t="s">
        <v>645</v>
      </c>
      <c r="Z616" s="243"/>
      <c r="AA616" s="134" t="s">
        <v>973</v>
      </c>
      <c r="AB616" s="271"/>
      <c r="AC616" s="134"/>
      <c r="AD616" s="134"/>
      <c r="AE616" s="134"/>
    </row>
    <row r="617" spans="1:32" ht="14.25" customHeight="1" x14ac:dyDescent="0.2">
      <c r="A617" s="134" t="s">
        <v>384</v>
      </c>
      <c r="B617" s="214" t="str">
        <f t="shared" si="130"/>
        <v>Lester</v>
      </c>
      <c r="C617" s="219" t="str">
        <f t="shared" si="131"/>
        <v>Jon</v>
      </c>
      <c r="D617" s="134" t="str">
        <f t="shared" si="132"/>
        <v>J. Lester</v>
      </c>
      <c r="E617" s="206" t="str">
        <f t="shared" si="133"/>
        <v>Jon Lester</v>
      </c>
      <c r="F617" s="135"/>
      <c r="G617" s="135"/>
      <c r="H617" s="135"/>
      <c r="I617" s="135"/>
      <c r="J617" s="193"/>
      <c r="K617" s="147"/>
      <c r="L617" s="135" t="s">
        <v>135</v>
      </c>
      <c r="M617" s="134" t="str">
        <f t="shared" si="128"/>
        <v>3,F5-24.225M</v>
      </c>
      <c r="N617" s="147" t="str">
        <f>Cobb!$G$2</f>
        <v>Alaska</v>
      </c>
      <c r="O617" s="257" t="s">
        <v>1300</v>
      </c>
      <c r="P617" s="206" t="str">
        <f t="shared" si="129"/>
        <v>Lester, Jon (3,F5-24.225M)</v>
      </c>
      <c r="Q617" s="166">
        <f t="shared" si="134"/>
        <v>4845000</v>
      </c>
      <c r="R617" s="166">
        <f t="shared" si="135"/>
        <v>4845000</v>
      </c>
      <c r="S617" s="261">
        <f t="shared" si="136"/>
        <v>4845000</v>
      </c>
      <c r="T617" s="261" t="str">
        <f t="shared" si="137"/>
        <v/>
      </c>
      <c r="U617" s="147" t="s">
        <v>1304</v>
      </c>
      <c r="V617" s="211">
        <v>4845000</v>
      </c>
      <c r="W617" s="147" t="s">
        <v>1358</v>
      </c>
      <c r="X617" s="211">
        <v>4845000</v>
      </c>
      <c r="Y617" s="147" t="s">
        <v>1380</v>
      </c>
      <c r="Z617" s="362">
        <v>4845000</v>
      </c>
      <c r="AA617" s="147" t="s">
        <v>334</v>
      </c>
      <c r="AB617" s="271"/>
      <c r="AC617" s="134"/>
      <c r="AD617" s="134"/>
      <c r="AE617" s="134"/>
    </row>
    <row r="618" spans="1:32" ht="14.25" customHeight="1" x14ac:dyDescent="0.25">
      <c r="A618" s="148" t="s">
        <v>662</v>
      </c>
      <c r="B618" s="214" t="str">
        <f t="shared" si="130"/>
        <v>Lewis</v>
      </c>
      <c r="C618" s="219" t="str">
        <f t="shared" si="131"/>
        <v>Colby</v>
      </c>
      <c r="D618" s="134" t="str">
        <f t="shared" si="132"/>
        <v>C. Lewis</v>
      </c>
      <c r="E618" s="206" t="str">
        <f t="shared" si="133"/>
        <v>Colby Lewis</v>
      </c>
      <c r="F618" s="382" t="s">
        <v>1002</v>
      </c>
      <c r="G618" s="147"/>
      <c r="H618" s="147"/>
      <c r="I618" s="147"/>
      <c r="J618" s="383">
        <v>29069</v>
      </c>
      <c r="K618" s="412" t="s">
        <v>747</v>
      </c>
      <c r="L618" s="135" t="s">
        <v>135</v>
      </c>
      <c r="M618" s="134" t="str">
        <f t="shared" si="128"/>
        <v>1,F2-$5M</v>
      </c>
      <c r="N618" s="388" t="s">
        <v>1672</v>
      </c>
      <c r="O618" s="421" t="s">
        <v>2994</v>
      </c>
      <c r="P618" s="206" t="str">
        <f t="shared" si="129"/>
        <v>Lewis, Colby (1,F2-$5M)</v>
      </c>
      <c r="Q618" s="166">
        <f t="shared" si="134"/>
        <v>2500000</v>
      </c>
      <c r="R618" s="166">
        <f t="shared" si="135"/>
        <v>2500000</v>
      </c>
      <c r="S618" s="261" t="str">
        <f t="shared" si="136"/>
        <v/>
      </c>
      <c r="T618" s="261" t="str">
        <f t="shared" si="137"/>
        <v/>
      </c>
      <c r="U618" s="389" t="s">
        <v>1675</v>
      </c>
      <c r="V618" s="387">
        <v>2500000</v>
      </c>
      <c r="W618" s="389" t="s">
        <v>1782</v>
      </c>
      <c r="X618" s="387">
        <v>2500000</v>
      </c>
      <c r="Y618" s="389" t="s">
        <v>334</v>
      </c>
      <c r="Z618" s="212"/>
      <c r="AA618" s="134"/>
      <c r="AB618" s="271"/>
      <c r="AC618" s="134"/>
      <c r="AD618" s="134"/>
      <c r="AE618" s="134"/>
    </row>
    <row r="619" spans="1:32" ht="14.25" customHeight="1" x14ac:dyDescent="0.2">
      <c r="A619" s="134" t="s">
        <v>3489</v>
      </c>
      <c r="B619" s="214" t="str">
        <f t="shared" si="130"/>
        <v>Lewis</v>
      </c>
      <c r="C619" s="219" t="str">
        <f t="shared" si="131"/>
        <v>Kyle</v>
      </c>
      <c r="D619" s="134" t="str">
        <f t="shared" si="132"/>
        <v>K. Lewis</v>
      </c>
      <c r="E619" s="206" t="str">
        <f t="shared" si="133"/>
        <v>Kyle Lewis</v>
      </c>
      <c r="F619" s="206" t="s">
        <v>1002</v>
      </c>
      <c r="G619" s="134">
        <f>G618+1</f>
        <v>1</v>
      </c>
      <c r="H619" s="134">
        <v>1</v>
      </c>
      <c r="I619" s="134">
        <v>8</v>
      </c>
      <c r="J619" s="535">
        <v>34893</v>
      </c>
      <c r="K619" s="134" t="s">
        <v>1128</v>
      </c>
      <c r="L619" s="135" t="s">
        <v>519</v>
      </c>
      <c r="M619" s="134" t="str">
        <f t="shared" si="128"/>
        <v>min</v>
      </c>
      <c r="N619" s="147" t="str">
        <f>Cobb!$Y$2</f>
        <v>Gateway</v>
      </c>
      <c r="O619" s="135" t="s">
        <v>3485</v>
      </c>
      <c r="P619" s="206" t="str">
        <f t="shared" si="129"/>
        <v>Lewis, Kyle (min)</v>
      </c>
      <c r="Q619" s="166" t="str">
        <f t="shared" si="134"/>
        <v/>
      </c>
      <c r="R619" s="166" t="str">
        <f t="shared" si="135"/>
        <v/>
      </c>
      <c r="S619" s="261" t="str">
        <f t="shared" si="136"/>
        <v/>
      </c>
      <c r="T619" s="261" t="str">
        <f t="shared" si="137"/>
        <v/>
      </c>
      <c r="U619" s="134" t="s">
        <v>658</v>
      </c>
      <c r="V619" s="134"/>
      <c r="W619" s="134"/>
      <c r="X619" s="134"/>
      <c r="Y619" s="134"/>
      <c r="Z619" s="134"/>
      <c r="AA619" s="134"/>
      <c r="AB619" s="134"/>
      <c r="AC619" s="134"/>
      <c r="AD619" s="134"/>
      <c r="AE619" s="134"/>
    </row>
    <row r="620" spans="1:32" ht="14.25" customHeight="1" x14ac:dyDescent="0.2">
      <c r="A620" s="134" t="s">
        <v>3555</v>
      </c>
      <c r="B620" s="214" t="str">
        <f t="shared" si="130"/>
        <v>Leyba</v>
      </c>
      <c r="C620" s="219" t="str">
        <f t="shared" si="131"/>
        <v>Domingo</v>
      </c>
      <c r="D620" s="134" t="str">
        <f t="shared" si="132"/>
        <v>D. Leyba</v>
      </c>
      <c r="E620" s="206" t="str">
        <f t="shared" si="133"/>
        <v>Domingo Leyba</v>
      </c>
      <c r="F620" s="206" t="s">
        <v>1009</v>
      </c>
      <c r="G620" s="134">
        <f>G619+1</f>
        <v>2</v>
      </c>
      <c r="H620" s="134">
        <v>6</v>
      </c>
      <c r="I620" s="134">
        <v>15</v>
      </c>
      <c r="J620" s="535">
        <v>34953</v>
      </c>
      <c r="K620" s="134" t="s">
        <v>1006</v>
      </c>
      <c r="L620" s="135" t="s">
        <v>519</v>
      </c>
      <c r="M620" s="134" t="str">
        <f t="shared" si="128"/>
        <v>min</v>
      </c>
      <c r="N620" s="134" t="s">
        <v>627</v>
      </c>
      <c r="O620" s="135" t="s">
        <v>3485</v>
      </c>
      <c r="P620" s="206" t="str">
        <f t="shared" si="129"/>
        <v>Leyba, Domingo (min)</v>
      </c>
      <c r="Q620" s="166" t="str">
        <f t="shared" si="134"/>
        <v/>
      </c>
      <c r="R620" s="166" t="str">
        <f t="shared" si="135"/>
        <v/>
      </c>
      <c r="S620" s="261" t="str">
        <f t="shared" si="136"/>
        <v/>
      </c>
      <c r="T620" s="261" t="str">
        <f t="shared" si="137"/>
        <v/>
      </c>
      <c r="U620" s="134" t="s">
        <v>658</v>
      </c>
      <c r="V620" s="134"/>
      <c r="W620" s="134"/>
      <c r="X620" s="134"/>
      <c r="Y620" s="134"/>
      <c r="Z620" s="134"/>
      <c r="AA620" s="134"/>
      <c r="AB620" s="134"/>
      <c r="AC620" s="134"/>
      <c r="AD620" s="134"/>
      <c r="AE620" s="134"/>
    </row>
    <row r="621" spans="1:32" ht="14.25" customHeight="1" x14ac:dyDescent="0.2">
      <c r="A621" s="584" t="s">
        <v>1941</v>
      </c>
      <c r="B621" s="214" t="str">
        <f t="shared" si="130"/>
        <v>Liberatore</v>
      </c>
      <c r="C621" s="219" t="str">
        <f t="shared" si="131"/>
        <v>Adam*</v>
      </c>
      <c r="D621" s="134" t="str">
        <f t="shared" si="132"/>
        <v>A. Liberatore</v>
      </c>
      <c r="E621" s="206" t="str">
        <f t="shared" si="133"/>
        <v>Adam* Liberatore</v>
      </c>
      <c r="F621" s="246" t="s">
        <v>412</v>
      </c>
      <c r="G621" s="584">
        <v>136</v>
      </c>
      <c r="H621" s="584">
        <v>5</v>
      </c>
      <c r="I621" s="584">
        <v>20</v>
      </c>
      <c r="J621" s="336">
        <v>31909</v>
      </c>
      <c r="K621" s="195" t="s">
        <v>999</v>
      </c>
      <c r="L621" s="135" t="s">
        <v>135</v>
      </c>
      <c r="M621" s="134" t="str">
        <f t="shared" si="128"/>
        <v>Y2</v>
      </c>
      <c r="N621" s="147" t="str">
        <f>Aaron!$S$2</f>
        <v>San Jose</v>
      </c>
      <c r="O621" s="169" t="s">
        <v>1968</v>
      </c>
      <c r="P621" s="206" t="str">
        <f t="shared" si="129"/>
        <v>Liberatore, Adam* (Y2)</v>
      </c>
      <c r="Q621" s="166">
        <f t="shared" si="134"/>
        <v>300000</v>
      </c>
      <c r="R621" s="166">
        <f t="shared" si="135"/>
        <v>400000</v>
      </c>
      <c r="S621" s="261" t="str">
        <f t="shared" si="136"/>
        <v/>
      </c>
      <c r="T621" s="261" t="str">
        <f t="shared" si="137"/>
        <v/>
      </c>
      <c r="U621" s="147" t="s">
        <v>521</v>
      </c>
      <c r="V621" s="167">
        <v>300000</v>
      </c>
      <c r="W621" s="134" t="s">
        <v>375</v>
      </c>
      <c r="X621" s="212">
        <v>400000</v>
      </c>
      <c r="Y621" s="134" t="s">
        <v>645</v>
      </c>
      <c r="Z621" s="212"/>
      <c r="AA621" s="134" t="s">
        <v>973</v>
      </c>
      <c r="AB621" s="271"/>
      <c r="AC621" s="134"/>
      <c r="AD621" s="134"/>
      <c r="AE621" s="134"/>
    </row>
    <row r="622" spans="1:32" ht="14.25" customHeight="1" x14ac:dyDescent="0.2">
      <c r="A622" s="584" t="s">
        <v>1562</v>
      </c>
      <c r="B622" s="214" t="str">
        <f t="shared" si="130"/>
        <v>Lindgren</v>
      </c>
      <c r="C622" s="219" t="str">
        <f t="shared" si="131"/>
        <v>Jacob</v>
      </c>
      <c r="D622" s="134" t="str">
        <f t="shared" si="132"/>
        <v>J. Lindgren</v>
      </c>
      <c r="E622" s="206" t="str">
        <f t="shared" si="133"/>
        <v>Jacob Lindgren</v>
      </c>
      <c r="F622" s="135" t="s">
        <v>412</v>
      </c>
      <c r="G622" s="135"/>
      <c r="H622" s="135"/>
      <c r="I622" s="135"/>
      <c r="J622" s="193" t="s">
        <v>1463</v>
      </c>
      <c r="K622" s="134" t="s">
        <v>999</v>
      </c>
      <c r="L622" s="135" t="s">
        <v>135</v>
      </c>
      <c r="M622" s="134" t="str">
        <f t="shared" si="128"/>
        <v>MM</v>
      </c>
      <c r="N622" s="147" t="str">
        <f>Cobb!$A$2</f>
        <v>Greenville</v>
      </c>
      <c r="O622" s="135" t="s">
        <v>1461</v>
      </c>
      <c r="P622" s="206" t="str">
        <f t="shared" si="129"/>
        <v>Lindgren, Jacob (MM)</v>
      </c>
      <c r="Q622" s="166">
        <f t="shared" ref="Q622:Q653" si="138">IF(ISBLANK($V622),"",$V622)</f>
        <v>100000</v>
      </c>
      <c r="R622" s="166" t="str">
        <f t="shared" ref="R622:R641" si="139">IF(ISBLANK($X622),"",$X622)</f>
        <v/>
      </c>
      <c r="S622" s="261" t="str">
        <f t="shared" ref="S622:S641" si="140">IF(ISBLANK($Z622),"",$Z622)</f>
        <v/>
      </c>
      <c r="T622" s="261" t="str">
        <f t="shared" ref="T622:T641" si="141">IF(ISBLANK($AB622),"",$AB622)</f>
        <v/>
      </c>
      <c r="U622" s="148" t="s">
        <v>517</v>
      </c>
      <c r="V622" s="167">
        <v>100000</v>
      </c>
      <c r="W622" s="584"/>
      <c r="X622" s="364"/>
      <c r="Y622" s="584"/>
      <c r="Z622" s="243"/>
      <c r="AA622" s="134"/>
      <c r="AB622" s="271"/>
      <c r="AC622" s="134"/>
      <c r="AD622" s="134"/>
      <c r="AE622" s="134"/>
    </row>
    <row r="623" spans="1:32" s="232" customFormat="1" ht="14.25" customHeight="1" x14ac:dyDescent="0.2">
      <c r="A623" s="134" t="s">
        <v>756</v>
      </c>
      <c r="B623" s="214" t="str">
        <f t="shared" si="130"/>
        <v>Lindor</v>
      </c>
      <c r="C623" s="219" t="str">
        <f t="shared" si="131"/>
        <v>Francisco</v>
      </c>
      <c r="D623" s="134" t="str">
        <f t="shared" si="132"/>
        <v>F. Lindor</v>
      </c>
      <c r="E623" s="206" t="str">
        <f t="shared" si="133"/>
        <v>Francisco Lindor</v>
      </c>
      <c r="F623" s="135" t="s">
        <v>1009</v>
      </c>
      <c r="G623" s="135"/>
      <c r="H623" s="135"/>
      <c r="I623" s="135"/>
      <c r="J623" s="193">
        <v>34287</v>
      </c>
      <c r="K623" s="147" t="s">
        <v>1006</v>
      </c>
      <c r="L623" s="135" t="s">
        <v>7</v>
      </c>
      <c r="M623" s="134" t="str">
        <f t="shared" si="128"/>
        <v>Y2</v>
      </c>
      <c r="N623" s="147" t="str">
        <f>Mays!$A$2</f>
        <v>Aspen</v>
      </c>
      <c r="O623" s="169" t="s">
        <v>1258</v>
      </c>
      <c r="P623" s="206" t="str">
        <f t="shared" si="129"/>
        <v>Lindor, Francisco (Y2)</v>
      </c>
      <c r="Q623" s="166">
        <f t="shared" si="138"/>
        <v>300000</v>
      </c>
      <c r="R623" s="166">
        <f t="shared" si="139"/>
        <v>400000</v>
      </c>
      <c r="S623" s="261" t="str">
        <f t="shared" si="140"/>
        <v/>
      </c>
      <c r="T623" s="261" t="str">
        <f t="shared" si="141"/>
        <v/>
      </c>
      <c r="U623" s="147" t="s">
        <v>521</v>
      </c>
      <c r="V623" s="230">
        <v>300000</v>
      </c>
      <c r="W623" s="134" t="s">
        <v>375</v>
      </c>
      <c r="X623" s="364">
        <v>400000</v>
      </c>
      <c r="Y623" s="134" t="s">
        <v>645</v>
      </c>
      <c r="Z623" s="212"/>
      <c r="AA623" s="134" t="s">
        <v>973</v>
      </c>
      <c r="AB623" s="271"/>
      <c r="AC623" s="134"/>
      <c r="AD623" s="134"/>
      <c r="AE623" s="584"/>
      <c r="AF623" s="168"/>
    </row>
    <row r="624" spans="1:32" s="232" customFormat="1" ht="14.25" customHeight="1" x14ac:dyDescent="0.2">
      <c r="A624" s="134" t="s">
        <v>3578</v>
      </c>
      <c r="B624" s="214" t="str">
        <f t="shared" si="130"/>
        <v>Lindsay</v>
      </c>
      <c r="C624" s="219" t="str">
        <f t="shared" si="131"/>
        <v>Desmond</v>
      </c>
      <c r="D624" s="134" t="str">
        <f t="shared" si="132"/>
        <v>D. Lindsay</v>
      </c>
      <c r="E624" s="206" t="str">
        <f t="shared" si="133"/>
        <v>Desmond Lindsay</v>
      </c>
      <c r="F624" s="206" t="s">
        <v>1002</v>
      </c>
      <c r="G624" s="134">
        <f>G623+1</f>
        <v>1</v>
      </c>
      <c r="H624" s="134">
        <v>9</v>
      </c>
      <c r="I624" s="134">
        <v>6</v>
      </c>
      <c r="J624" s="535">
        <v>35445</v>
      </c>
      <c r="K624" s="134" t="s">
        <v>1128</v>
      </c>
      <c r="L624" s="135" t="s">
        <v>519</v>
      </c>
      <c r="M624" s="134" t="str">
        <f t="shared" si="128"/>
        <v>min</v>
      </c>
      <c r="N624" s="134" t="s">
        <v>1876</v>
      </c>
      <c r="O624" s="135" t="s">
        <v>3485</v>
      </c>
      <c r="P624" s="206" t="str">
        <f t="shared" si="129"/>
        <v>Lindsay, Desmond (min)</v>
      </c>
      <c r="Q624" s="166" t="str">
        <f t="shared" si="138"/>
        <v/>
      </c>
      <c r="R624" s="166" t="str">
        <f t="shared" si="139"/>
        <v/>
      </c>
      <c r="S624" s="261" t="str">
        <f t="shared" si="140"/>
        <v/>
      </c>
      <c r="T624" s="261" t="str">
        <f t="shared" si="141"/>
        <v/>
      </c>
      <c r="U624" s="134" t="s">
        <v>658</v>
      </c>
      <c r="V624" s="134"/>
      <c r="W624" s="134"/>
      <c r="X624" s="134"/>
      <c r="Y624" s="134"/>
      <c r="Z624" s="134"/>
      <c r="AA624" s="134"/>
      <c r="AB624" s="134"/>
      <c r="AC624" s="134"/>
      <c r="AD624" s="134"/>
      <c r="AE624" s="134"/>
      <c r="AF624" s="168"/>
    </row>
    <row r="625" spans="1:32" ht="14.25" customHeight="1" x14ac:dyDescent="0.2">
      <c r="A625" s="251" t="s">
        <v>1030</v>
      </c>
      <c r="B625" s="214" t="str">
        <f t="shared" si="130"/>
        <v>Liriano</v>
      </c>
      <c r="C625" s="219" t="str">
        <f t="shared" si="131"/>
        <v>Francisco</v>
      </c>
      <c r="D625" s="134" t="str">
        <f t="shared" si="132"/>
        <v>F. Liriano</v>
      </c>
      <c r="E625" s="206" t="str">
        <f t="shared" si="133"/>
        <v>Francisco Liriano</v>
      </c>
      <c r="F625" s="392" t="s">
        <v>412</v>
      </c>
      <c r="G625" s="199"/>
      <c r="H625" s="199"/>
      <c r="I625" s="199"/>
      <c r="J625" s="399">
        <v>30615</v>
      </c>
      <c r="K625" s="407" t="s">
        <v>747</v>
      </c>
      <c r="L625" s="135" t="s">
        <v>135</v>
      </c>
      <c r="M625" s="134" t="str">
        <f t="shared" si="128"/>
        <v>1,F3-$11.13M</v>
      </c>
      <c r="N625" s="388" t="s">
        <v>2979</v>
      </c>
      <c r="O625" s="421" t="s">
        <v>2994</v>
      </c>
      <c r="P625" s="206" t="str">
        <f t="shared" si="129"/>
        <v>Liriano, Francisco (1,F3-$11.13M)</v>
      </c>
      <c r="Q625" s="166">
        <f t="shared" si="138"/>
        <v>3709979</v>
      </c>
      <c r="R625" s="166">
        <f t="shared" si="139"/>
        <v>3709979</v>
      </c>
      <c r="S625" s="261">
        <f t="shared" si="140"/>
        <v>3709979</v>
      </c>
      <c r="T625" s="261" t="str">
        <f t="shared" si="141"/>
        <v/>
      </c>
      <c r="U625" s="389" t="s">
        <v>3089</v>
      </c>
      <c r="V625" s="387">
        <v>3709979</v>
      </c>
      <c r="W625" s="389" t="s">
        <v>3227</v>
      </c>
      <c r="X625" s="387">
        <v>3709979</v>
      </c>
      <c r="Y625" s="389" t="s">
        <v>3244</v>
      </c>
      <c r="Z625" s="387">
        <v>3709979</v>
      </c>
      <c r="AA625" s="134" t="s">
        <v>334</v>
      </c>
      <c r="AB625" s="271"/>
      <c r="AC625" s="134"/>
      <c r="AD625" s="134"/>
      <c r="AE625" s="134"/>
    </row>
    <row r="626" spans="1:32" ht="14.25" customHeight="1" x14ac:dyDescent="0.2">
      <c r="A626" s="134" t="s">
        <v>763</v>
      </c>
      <c r="B626" s="214" t="str">
        <f t="shared" si="130"/>
        <v>Liriano</v>
      </c>
      <c r="C626" s="219" t="str">
        <f t="shared" si="131"/>
        <v>Rymer</v>
      </c>
      <c r="D626" s="134" t="str">
        <f t="shared" si="132"/>
        <v>R. Liriano</v>
      </c>
      <c r="E626" s="206" t="str">
        <f t="shared" si="133"/>
        <v>Rymer Liriano</v>
      </c>
      <c r="F626" s="135"/>
      <c r="G626" s="135"/>
      <c r="H626" s="135"/>
      <c r="I626" s="135"/>
      <c r="J626" s="193"/>
      <c r="K626" s="147"/>
      <c r="L626" s="135" t="s">
        <v>7</v>
      </c>
      <c r="M626" s="134" t="str">
        <f t="shared" si="128"/>
        <v>Y1*</v>
      </c>
      <c r="N626" s="147" t="str">
        <f>Cobb!$Y$2</f>
        <v>Gateway</v>
      </c>
      <c r="O626" s="169" t="s">
        <v>830</v>
      </c>
      <c r="P626" s="206" t="str">
        <f t="shared" si="129"/>
        <v>Liriano, Rymer (Y1*)</v>
      </c>
      <c r="Q626" s="166">
        <f t="shared" si="138"/>
        <v>200000</v>
      </c>
      <c r="R626" s="166">
        <f t="shared" si="139"/>
        <v>300000</v>
      </c>
      <c r="S626" s="261">
        <f t="shared" si="140"/>
        <v>400000</v>
      </c>
      <c r="T626" s="261" t="str">
        <f t="shared" si="141"/>
        <v/>
      </c>
      <c r="U626" s="147" t="s">
        <v>256</v>
      </c>
      <c r="V626" s="167">
        <v>200000</v>
      </c>
      <c r="W626" s="134" t="s">
        <v>521</v>
      </c>
      <c r="X626" s="212">
        <v>300000</v>
      </c>
      <c r="Y626" s="134" t="s">
        <v>375</v>
      </c>
      <c r="Z626" s="212">
        <v>400000</v>
      </c>
      <c r="AA626" s="134" t="s">
        <v>645</v>
      </c>
      <c r="AB626" s="271"/>
      <c r="AC626" s="134"/>
      <c r="AD626" s="134"/>
      <c r="AE626" s="584"/>
    </row>
    <row r="627" spans="1:32" ht="14.25" customHeight="1" x14ac:dyDescent="0.2">
      <c r="A627" s="148" t="s">
        <v>818</v>
      </c>
      <c r="B627" s="214" t="str">
        <f t="shared" si="130"/>
        <v>Lobaton</v>
      </c>
      <c r="C627" s="219" t="str">
        <f t="shared" si="131"/>
        <v>Jose</v>
      </c>
      <c r="D627" s="134" t="str">
        <f t="shared" si="132"/>
        <v>J. Lobaton</v>
      </c>
      <c r="E627" s="206" t="str">
        <f t="shared" si="133"/>
        <v>Jose Lobaton</v>
      </c>
      <c r="F627" s="135"/>
      <c r="G627" s="147"/>
      <c r="H627" s="147"/>
      <c r="I627" s="147"/>
      <c r="J627" s="380"/>
      <c r="K627" s="134"/>
      <c r="L627" s="135" t="s">
        <v>7</v>
      </c>
      <c r="M627" s="134" t="str">
        <f t="shared" si="128"/>
        <v>2,F3-$1.899M</v>
      </c>
      <c r="N627" s="147" t="str">
        <f>Cobb!$AE$2</f>
        <v>Chicago</v>
      </c>
      <c r="O627" s="320" t="s">
        <v>1686</v>
      </c>
      <c r="P627" s="206" t="str">
        <f t="shared" si="129"/>
        <v>Lobaton, Jose (2,F3-$1.899M)</v>
      </c>
      <c r="Q627" s="166">
        <f t="shared" si="138"/>
        <v>633000</v>
      </c>
      <c r="R627" s="166">
        <f t="shared" si="139"/>
        <v>633000</v>
      </c>
      <c r="S627" s="261" t="str">
        <f t="shared" si="140"/>
        <v/>
      </c>
      <c r="T627" s="261" t="str">
        <f t="shared" si="141"/>
        <v/>
      </c>
      <c r="U627" s="148" t="s">
        <v>1795</v>
      </c>
      <c r="V627" s="361">
        <v>633000</v>
      </c>
      <c r="W627" s="148" t="s">
        <v>1719</v>
      </c>
      <c r="X627" s="364">
        <v>633000</v>
      </c>
      <c r="Y627" s="134" t="s">
        <v>334</v>
      </c>
      <c r="Z627" s="271"/>
      <c r="AA627" s="134"/>
      <c r="AB627" s="271"/>
      <c r="AC627" s="134"/>
      <c r="AD627" s="134"/>
      <c r="AE627" s="134"/>
    </row>
    <row r="628" spans="1:32" ht="14.25" customHeight="1" x14ac:dyDescent="0.25">
      <c r="A628" s="147" t="s">
        <v>772</v>
      </c>
      <c r="B628" s="214" t="str">
        <f t="shared" si="130"/>
        <v>Locke</v>
      </c>
      <c r="C628" s="219" t="str">
        <f t="shared" si="131"/>
        <v>Jeff</v>
      </c>
      <c r="D628" s="134" t="str">
        <f t="shared" si="132"/>
        <v>J. Locke</v>
      </c>
      <c r="E628" s="206" t="str">
        <f t="shared" si="133"/>
        <v>Jeff Locke</v>
      </c>
      <c r="F628" s="382" t="s">
        <v>412</v>
      </c>
      <c r="G628" s="135"/>
      <c r="H628" s="135"/>
      <c r="I628" s="135"/>
      <c r="J628" s="383">
        <v>32101</v>
      </c>
      <c r="K628" s="384" t="s">
        <v>747</v>
      </c>
      <c r="L628" s="135" t="s">
        <v>135</v>
      </c>
      <c r="M628" s="134" t="str">
        <f t="shared" si="128"/>
        <v>1,F2-$600k</v>
      </c>
      <c r="N628" s="388" t="s">
        <v>2965</v>
      </c>
      <c r="O628" s="421" t="s">
        <v>2994</v>
      </c>
      <c r="P628" s="206" t="str">
        <f t="shared" si="129"/>
        <v>Locke, Jeff (1,F2-$600k)</v>
      </c>
      <c r="Q628" s="166">
        <f t="shared" si="138"/>
        <v>300000</v>
      </c>
      <c r="R628" s="166">
        <f t="shared" si="139"/>
        <v>300000</v>
      </c>
      <c r="S628" s="261" t="str">
        <f t="shared" si="140"/>
        <v/>
      </c>
      <c r="T628" s="261" t="str">
        <f t="shared" si="141"/>
        <v/>
      </c>
      <c r="U628" s="389" t="s">
        <v>1682</v>
      </c>
      <c r="V628" s="387">
        <v>300000</v>
      </c>
      <c r="W628" s="389" t="s">
        <v>1784</v>
      </c>
      <c r="X628" s="387">
        <v>300000</v>
      </c>
      <c r="Y628" s="134" t="s">
        <v>334</v>
      </c>
      <c r="Z628" s="212"/>
      <c r="AA628" s="134"/>
      <c r="AB628" s="271"/>
      <c r="AC628" s="134"/>
      <c r="AD628" s="134"/>
      <c r="AE628" s="134"/>
    </row>
    <row r="629" spans="1:32" s="232" customFormat="1" ht="14.25" customHeight="1" x14ac:dyDescent="0.2">
      <c r="A629" s="251" t="s">
        <v>1042</v>
      </c>
      <c r="B629" s="214" t="str">
        <f t="shared" si="130"/>
        <v>Logan</v>
      </c>
      <c r="C629" s="219" t="str">
        <f t="shared" si="131"/>
        <v>Boone</v>
      </c>
      <c r="D629" s="134" t="str">
        <f t="shared" si="132"/>
        <v>B. Logan</v>
      </c>
      <c r="E629" s="206" t="str">
        <f t="shared" si="133"/>
        <v>Boone Logan</v>
      </c>
      <c r="F629" s="392" t="s">
        <v>412</v>
      </c>
      <c r="G629" s="199"/>
      <c r="H629" s="199"/>
      <c r="I629" s="199"/>
      <c r="J629" s="399">
        <v>30907</v>
      </c>
      <c r="K629" s="407" t="s">
        <v>999</v>
      </c>
      <c r="L629" s="135" t="s">
        <v>135</v>
      </c>
      <c r="M629" s="134" t="str">
        <f t="shared" si="128"/>
        <v>1,F3-$1.425M</v>
      </c>
      <c r="N629" s="388" t="s">
        <v>1670</v>
      </c>
      <c r="O629" s="421" t="s">
        <v>2994</v>
      </c>
      <c r="P629" s="206" t="str">
        <f t="shared" si="129"/>
        <v>Logan, Boone (1,F3-$1.425M)</v>
      </c>
      <c r="Q629" s="166">
        <f t="shared" si="138"/>
        <v>475000</v>
      </c>
      <c r="R629" s="166">
        <f t="shared" si="139"/>
        <v>475000</v>
      </c>
      <c r="S629" s="261">
        <f t="shared" si="140"/>
        <v>475000</v>
      </c>
      <c r="T629" s="261" t="str">
        <f t="shared" si="141"/>
        <v/>
      </c>
      <c r="U629" s="389" t="s">
        <v>1677</v>
      </c>
      <c r="V629" s="387">
        <v>475000</v>
      </c>
      <c r="W629" s="389" t="s">
        <v>1793</v>
      </c>
      <c r="X629" s="387">
        <v>475000</v>
      </c>
      <c r="Y629" s="389" t="s">
        <v>1717</v>
      </c>
      <c r="Z629" s="387">
        <v>475000</v>
      </c>
      <c r="AA629" s="134" t="s">
        <v>334</v>
      </c>
      <c r="AB629" s="271"/>
      <c r="AC629" s="134"/>
      <c r="AD629" s="134"/>
      <c r="AE629" s="134"/>
      <c r="AF629" s="168"/>
    </row>
    <row r="630" spans="1:32" s="232" customFormat="1" ht="14.25" customHeight="1" x14ac:dyDescent="0.2">
      <c r="A630" s="134" t="s">
        <v>488</v>
      </c>
      <c r="B630" s="214" t="str">
        <f t="shared" si="130"/>
        <v>Loney</v>
      </c>
      <c r="C630" s="219" t="str">
        <f t="shared" si="131"/>
        <v>James</v>
      </c>
      <c r="D630" s="134" t="str">
        <f t="shared" si="132"/>
        <v>J. Loney</v>
      </c>
      <c r="E630" s="206" t="str">
        <f t="shared" si="133"/>
        <v>James Loney</v>
      </c>
      <c r="F630" s="135"/>
      <c r="G630" s="135"/>
      <c r="H630" s="135"/>
      <c r="I630" s="135"/>
      <c r="J630" s="193"/>
      <c r="K630" s="147"/>
      <c r="L630" s="135" t="s">
        <v>7</v>
      </c>
      <c r="M630" s="134" t="str">
        <f t="shared" si="128"/>
        <v>3,F5-10M</v>
      </c>
      <c r="N630" s="147" t="str">
        <f>Aaron!$A$2</f>
        <v>Middlesex</v>
      </c>
      <c r="O630" s="257" t="s">
        <v>1300</v>
      </c>
      <c r="P630" s="206" t="str">
        <f t="shared" si="129"/>
        <v>Loney, James (3,F5-10M)</v>
      </c>
      <c r="Q630" s="166">
        <f t="shared" si="138"/>
        <v>2000000</v>
      </c>
      <c r="R630" s="166">
        <f t="shared" si="139"/>
        <v>2000000</v>
      </c>
      <c r="S630" s="261">
        <f t="shared" si="140"/>
        <v>2000000</v>
      </c>
      <c r="T630" s="261" t="str">
        <f t="shared" si="141"/>
        <v/>
      </c>
      <c r="U630" s="147" t="s">
        <v>850</v>
      </c>
      <c r="V630" s="211">
        <v>2000000</v>
      </c>
      <c r="W630" s="147" t="s">
        <v>851</v>
      </c>
      <c r="X630" s="211">
        <v>2000000</v>
      </c>
      <c r="Y630" s="147" t="s">
        <v>852</v>
      </c>
      <c r="Z630" s="211">
        <v>2000000</v>
      </c>
      <c r="AA630" s="147" t="s">
        <v>334</v>
      </c>
      <c r="AB630" s="271"/>
      <c r="AC630" s="134"/>
      <c r="AD630" s="134"/>
      <c r="AE630" s="134"/>
      <c r="AF630" s="168"/>
    </row>
    <row r="631" spans="1:32" ht="14.25" customHeight="1" x14ac:dyDescent="0.25">
      <c r="A631" s="147" t="s">
        <v>91</v>
      </c>
      <c r="B631" s="214" t="str">
        <f t="shared" si="130"/>
        <v>Longoria</v>
      </c>
      <c r="C631" s="219" t="str">
        <f t="shared" si="131"/>
        <v>Evan</v>
      </c>
      <c r="D631" s="134" t="str">
        <f t="shared" si="132"/>
        <v>E. Longoria</v>
      </c>
      <c r="E631" s="206" t="str">
        <f t="shared" si="133"/>
        <v>Evan Longoria</v>
      </c>
      <c r="F631" s="382" t="s">
        <v>1002</v>
      </c>
      <c r="G631" s="135"/>
      <c r="H631" s="135"/>
      <c r="I631" s="135"/>
      <c r="J631" s="383">
        <v>31327</v>
      </c>
      <c r="K631" s="384" t="s">
        <v>1005</v>
      </c>
      <c r="L631" s="135" t="s">
        <v>7</v>
      </c>
      <c r="M631" s="134" t="str">
        <f t="shared" si="128"/>
        <v>1,F1-$5M</v>
      </c>
      <c r="N631" s="389" t="s">
        <v>566</v>
      </c>
      <c r="O631" s="421" t="s">
        <v>2994</v>
      </c>
      <c r="P631" s="206" t="str">
        <f t="shared" si="129"/>
        <v>Longoria, Evan (1,F1-$5M)</v>
      </c>
      <c r="Q631" s="166">
        <f t="shared" si="138"/>
        <v>5000000</v>
      </c>
      <c r="R631" s="166" t="str">
        <f t="shared" si="139"/>
        <v/>
      </c>
      <c r="S631" s="261" t="str">
        <f t="shared" si="140"/>
        <v/>
      </c>
      <c r="T631" s="261" t="str">
        <f t="shared" si="141"/>
        <v/>
      </c>
      <c r="U631" s="389" t="s">
        <v>3096</v>
      </c>
      <c r="V631" s="387">
        <v>5000000</v>
      </c>
      <c r="W631" s="389" t="s">
        <v>334</v>
      </c>
      <c r="X631" s="230"/>
      <c r="Y631" s="584"/>
      <c r="Z631" s="212"/>
      <c r="AA631" s="134"/>
      <c r="AB631" s="271"/>
      <c r="AC631" s="134"/>
      <c r="AD631" s="134"/>
      <c r="AE631" s="134"/>
    </row>
    <row r="632" spans="1:32" s="232" customFormat="1" ht="14.25" customHeight="1" x14ac:dyDescent="0.2">
      <c r="A632" s="584" t="s">
        <v>1903</v>
      </c>
      <c r="B632" s="214" t="str">
        <f t="shared" si="130"/>
        <v>Lopez</v>
      </c>
      <c r="C632" s="219" t="str">
        <f t="shared" si="131"/>
        <v>Jorge</v>
      </c>
      <c r="D632" s="134" t="str">
        <f t="shared" si="132"/>
        <v>J. Lopez</v>
      </c>
      <c r="E632" s="206" t="str">
        <f t="shared" si="133"/>
        <v>Jorge Lopez</v>
      </c>
      <c r="F632" s="246"/>
      <c r="G632" s="584">
        <v>21</v>
      </c>
      <c r="H632" s="584">
        <v>1</v>
      </c>
      <c r="I632" s="584">
        <v>21</v>
      </c>
      <c r="J632" s="336">
        <v>34010</v>
      </c>
      <c r="K632" s="195" t="s">
        <v>747</v>
      </c>
      <c r="L632" s="135" t="s">
        <v>135</v>
      </c>
      <c r="M632" s="134" t="str">
        <f t="shared" si="128"/>
        <v>MM</v>
      </c>
      <c r="N632" s="147" t="str">
        <f>Cobb!$S$2</f>
        <v>Waikiki</v>
      </c>
      <c r="O632" s="169" t="s">
        <v>1968</v>
      </c>
      <c r="P632" s="206" t="str">
        <f t="shared" si="129"/>
        <v>Lopez, Jorge (MM)</v>
      </c>
      <c r="Q632" s="166">
        <f t="shared" si="138"/>
        <v>100000</v>
      </c>
      <c r="R632" s="166" t="str">
        <f t="shared" si="139"/>
        <v/>
      </c>
      <c r="S632" s="261" t="str">
        <f t="shared" si="140"/>
        <v/>
      </c>
      <c r="T632" s="261" t="str">
        <f t="shared" si="141"/>
        <v/>
      </c>
      <c r="U632" s="147" t="s">
        <v>517</v>
      </c>
      <c r="V632" s="207">
        <v>100000</v>
      </c>
      <c r="W632" s="134"/>
      <c r="X632" s="212"/>
      <c r="Y632" s="134"/>
      <c r="Z632" s="212"/>
      <c r="AA632" s="134"/>
      <c r="AB632" s="271"/>
      <c r="AC632" s="134"/>
      <c r="AD632" s="134"/>
      <c r="AE632" s="134"/>
      <c r="AF632" s="168"/>
    </row>
    <row r="633" spans="1:32" ht="14.25" customHeight="1" x14ac:dyDescent="0.2">
      <c r="A633" s="584" t="s">
        <v>1597</v>
      </c>
      <c r="B633" s="214" t="str">
        <f t="shared" si="130"/>
        <v>Lopez</v>
      </c>
      <c r="C633" s="219" t="str">
        <f t="shared" si="131"/>
        <v>Reynaldo</v>
      </c>
      <c r="D633" s="134" t="str">
        <f t="shared" si="132"/>
        <v>R. Lopez</v>
      </c>
      <c r="E633" s="206" t="str">
        <f t="shared" si="133"/>
        <v>Reynaldo Lopez</v>
      </c>
      <c r="F633" s="135" t="s">
        <v>1002</v>
      </c>
      <c r="G633" s="135"/>
      <c r="H633" s="135"/>
      <c r="I633" s="135"/>
      <c r="J633" s="336">
        <v>34338</v>
      </c>
      <c r="K633" s="134" t="s">
        <v>747</v>
      </c>
      <c r="L633" s="135" t="s">
        <v>135</v>
      </c>
      <c r="M633" s="134" t="str">
        <f t="shared" si="128"/>
        <v>Y1</v>
      </c>
      <c r="N633" s="147" t="str">
        <f>Mays!$Y$2</f>
        <v>Los Angeles</v>
      </c>
      <c r="O633" s="135" t="s">
        <v>1461</v>
      </c>
      <c r="P633" s="206" t="str">
        <f t="shared" si="129"/>
        <v>Lopez, Reynaldo (Y1)</v>
      </c>
      <c r="Q633" s="166">
        <f t="shared" si="138"/>
        <v>200000</v>
      </c>
      <c r="R633" s="166">
        <f t="shared" si="139"/>
        <v>300000</v>
      </c>
      <c r="S633" s="261">
        <f t="shared" si="140"/>
        <v>400000</v>
      </c>
      <c r="T633" s="261" t="str">
        <f t="shared" si="141"/>
        <v/>
      </c>
      <c r="U633" s="148" t="s">
        <v>520</v>
      </c>
      <c r="V633" s="167">
        <v>200000</v>
      </c>
      <c r="W633" s="134" t="s">
        <v>521</v>
      </c>
      <c r="X633" s="212">
        <v>300000</v>
      </c>
      <c r="Y633" s="134" t="s">
        <v>375</v>
      </c>
      <c r="Z633" s="212">
        <v>400000</v>
      </c>
      <c r="AA633" s="134" t="s">
        <v>645</v>
      </c>
      <c r="AB633" s="271"/>
      <c r="AC633" s="134"/>
      <c r="AD633" s="134"/>
      <c r="AE633" s="134"/>
    </row>
    <row r="634" spans="1:32" ht="14.25" customHeight="1" x14ac:dyDescent="0.2">
      <c r="A634" s="134" t="s">
        <v>1511</v>
      </c>
      <c r="B634" s="214" t="str">
        <f t="shared" si="130"/>
        <v>Lopez</v>
      </c>
      <c r="C634" s="219" t="str">
        <f t="shared" si="131"/>
        <v>Yoani</v>
      </c>
      <c r="D634" s="134" t="str">
        <f t="shared" si="132"/>
        <v>Y. Lopez</v>
      </c>
      <c r="E634" s="206" t="str">
        <f t="shared" si="133"/>
        <v>Yoani Lopez</v>
      </c>
      <c r="F634" s="135" t="s">
        <v>1002</v>
      </c>
      <c r="G634" s="135"/>
      <c r="H634" s="135"/>
      <c r="I634" s="135"/>
      <c r="J634" s="336">
        <v>34335</v>
      </c>
      <c r="K634" s="584"/>
      <c r="L634" s="135" t="s">
        <v>519</v>
      </c>
      <c r="M634" s="134" t="str">
        <f t="shared" si="128"/>
        <v>min</v>
      </c>
      <c r="N634" s="147" t="str">
        <f>Ruth!$A$2</f>
        <v>Plum Island</v>
      </c>
      <c r="O634" s="135" t="s">
        <v>1461</v>
      </c>
      <c r="P634" s="206" t="str">
        <f t="shared" si="129"/>
        <v>Lopez, Yoani (min)</v>
      </c>
      <c r="Q634" s="166" t="str">
        <f t="shared" si="138"/>
        <v/>
      </c>
      <c r="R634" s="166" t="str">
        <f t="shared" si="139"/>
        <v/>
      </c>
      <c r="S634" s="261" t="str">
        <f t="shared" si="140"/>
        <v/>
      </c>
      <c r="T634" s="261" t="str">
        <f t="shared" si="141"/>
        <v/>
      </c>
      <c r="U634" s="148" t="s">
        <v>658</v>
      </c>
      <c r="V634" s="230"/>
      <c r="W634" s="584"/>
      <c r="X634" s="364"/>
      <c r="Y634" s="584"/>
      <c r="Z634" s="243"/>
      <c r="AA634" s="134"/>
      <c r="AB634" s="271"/>
      <c r="AC634" s="134"/>
      <c r="AD634" s="134"/>
      <c r="AE634" s="134"/>
    </row>
    <row r="635" spans="1:32" s="232" customFormat="1" ht="14.25" customHeight="1" x14ac:dyDescent="0.2">
      <c r="A635" s="584" t="s">
        <v>1585</v>
      </c>
      <c r="B635" s="214" t="str">
        <f t="shared" si="130"/>
        <v>Lorenzen</v>
      </c>
      <c r="C635" s="219" t="str">
        <f t="shared" si="131"/>
        <v>Michael</v>
      </c>
      <c r="D635" s="134" t="str">
        <f t="shared" si="132"/>
        <v>M. Lorenzen</v>
      </c>
      <c r="E635" s="206" t="str">
        <f t="shared" si="133"/>
        <v>Michael Lorenzen</v>
      </c>
      <c r="F635" s="135" t="s">
        <v>1002</v>
      </c>
      <c r="G635" s="135"/>
      <c r="H635" s="135"/>
      <c r="I635" s="135"/>
      <c r="J635" s="336">
        <v>33607</v>
      </c>
      <c r="K635" s="134" t="s">
        <v>747</v>
      </c>
      <c r="L635" s="135" t="s">
        <v>135</v>
      </c>
      <c r="M635" s="134" t="str">
        <f t="shared" si="128"/>
        <v>Y2</v>
      </c>
      <c r="N635" s="147" t="str">
        <f>Ruth!$M$2</f>
        <v>Hoboken</v>
      </c>
      <c r="O635" s="135" t="s">
        <v>1461</v>
      </c>
      <c r="P635" s="206" t="str">
        <f t="shared" si="129"/>
        <v>Lorenzen, Michael (Y2)</v>
      </c>
      <c r="Q635" s="166">
        <f t="shared" si="138"/>
        <v>300000</v>
      </c>
      <c r="R635" s="166">
        <f t="shared" si="139"/>
        <v>400000</v>
      </c>
      <c r="S635" s="261" t="str">
        <f t="shared" si="140"/>
        <v/>
      </c>
      <c r="T635" s="261" t="str">
        <f t="shared" si="141"/>
        <v/>
      </c>
      <c r="U635" s="147" t="s">
        <v>521</v>
      </c>
      <c r="V635" s="230">
        <v>300000</v>
      </c>
      <c r="W635" s="134" t="s">
        <v>375</v>
      </c>
      <c r="X635" s="364">
        <v>400000</v>
      </c>
      <c r="Y635" s="134" t="s">
        <v>645</v>
      </c>
      <c r="Z635" s="243"/>
      <c r="AA635" s="134" t="s">
        <v>973</v>
      </c>
      <c r="AB635" s="271"/>
      <c r="AC635" s="134"/>
      <c r="AD635" s="134"/>
      <c r="AE635" s="134"/>
      <c r="AF635" s="168"/>
    </row>
    <row r="636" spans="1:32" s="232" customFormat="1" ht="14.25" customHeight="1" x14ac:dyDescent="0.2">
      <c r="A636" s="134" t="s">
        <v>3536</v>
      </c>
      <c r="B636" s="214" t="str">
        <f t="shared" si="130"/>
        <v>Lowe</v>
      </c>
      <c r="C636" s="219" t="str">
        <f t="shared" si="131"/>
        <v>Joshua</v>
      </c>
      <c r="D636" s="134" t="str">
        <f t="shared" si="132"/>
        <v>J. Lowe</v>
      </c>
      <c r="E636" s="206" t="str">
        <f t="shared" si="133"/>
        <v>Joshua Lowe</v>
      </c>
      <c r="F636" s="206" t="s">
        <v>412</v>
      </c>
      <c r="G636" s="134">
        <f>G635+1</f>
        <v>1</v>
      </c>
      <c r="H636" s="134">
        <v>4</v>
      </c>
      <c r="I636" s="134">
        <v>21</v>
      </c>
      <c r="J636" s="535">
        <v>35828</v>
      </c>
      <c r="K636" s="134" t="s">
        <v>1005</v>
      </c>
      <c r="L636" s="135" t="s">
        <v>519</v>
      </c>
      <c r="M636" s="134" t="str">
        <f t="shared" si="128"/>
        <v>min</v>
      </c>
      <c r="N636" s="134" t="s">
        <v>959</v>
      </c>
      <c r="O636" s="135" t="s">
        <v>3485</v>
      </c>
      <c r="P636" s="206" t="str">
        <f t="shared" si="129"/>
        <v>Lowe, Joshua (min)</v>
      </c>
      <c r="Q636" s="166" t="str">
        <f t="shared" si="138"/>
        <v/>
      </c>
      <c r="R636" s="166" t="str">
        <f t="shared" si="139"/>
        <v/>
      </c>
      <c r="S636" s="261" t="str">
        <f t="shared" si="140"/>
        <v/>
      </c>
      <c r="T636" s="261" t="str">
        <f t="shared" si="141"/>
        <v/>
      </c>
      <c r="U636" s="134" t="s">
        <v>658</v>
      </c>
      <c r="V636" s="134"/>
      <c r="W636" s="134"/>
      <c r="X636" s="134"/>
      <c r="Y636" s="134"/>
      <c r="Z636" s="134"/>
      <c r="AA636" s="134"/>
      <c r="AB636" s="134"/>
      <c r="AC636" s="134"/>
      <c r="AD636" s="134"/>
      <c r="AE636" s="134"/>
      <c r="AF636" s="168"/>
    </row>
    <row r="637" spans="1:32" s="232" customFormat="1" ht="14.25" customHeight="1" x14ac:dyDescent="0.25">
      <c r="A637" s="148" t="s">
        <v>580</v>
      </c>
      <c r="B637" s="214" t="str">
        <f t="shared" si="130"/>
        <v>Lowrie</v>
      </c>
      <c r="C637" s="219" t="str">
        <f t="shared" si="131"/>
        <v>Jed</v>
      </c>
      <c r="D637" s="134" t="str">
        <f t="shared" si="132"/>
        <v>J. Lowrie</v>
      </c>
      <c r="E637" s="206" t="str">
        <f t="shared" si="133"/>
        <v>Jed Lowrie</v>
      </c>
      <c r="F637" s="382" t="s">
        <v>1009</v>
      </c>
      <c r="G637" s="147"/>
      <c r="H637" s="147"/>
      <c r="I637" s="147"/>
      <c r="J637" s="383">
        <v>30789</v>
      </c>
      <c r="K637" s="412" t="s">
        <v>1000</v>
      </c>
      <c r="L637" s="135" t="s">
        <v>7</v>
      </c>
      <c r="M637" s="134" t="str">
        <f t="shared" si="128"/>
        <v>1,F1-$200k</v>
      </c>
      <c r="N637" s="147" t="str">
        <f>Cobb!$Y$2</f>
        <v>Gateway</v>
      </c>
      <c r="O637" s="421" t="s">
        <v>2994</v>
      </c>
      <c r="P637" s="206" t="str">
        <f t="shared" si="129"/>
        <v>Lowrie, Jed (1,F1-$200k)</v>
      </c>
      <c r="Q637" s="166">
        <f t="shared" si="138"/>
        <v>200000</v>
      </c>
      <c r="R637" s="166" t="str">
        <f t="shared" si="139"/>
        <v/>
      </c>
      <c r="S637" s="261" t="str">
        <f t="shared" si="140"/>
        <v/>
      </c>
      <c r="T637" s="261" t="str">
        <f t="shared" si="141"/>
        <v/>
      </c>
      <c r="U637" s="389" t="s">
        <v>1673</v>
      </c>
      <c r="V637" s="387">
        <v>200000</v>
      </c>
      <c r="W637" s="416" t="s">
        <v>334</v>
      </c>
      <c r="X637" s="230"/>
      <c r="Y637" s="584"/>
      <c r="Z637" s="212"/>
      <c r="AA637" s="134"/>
      <c r="AB637" s="271"/>
      <c r="AC637" s="134"/>
      <c r="AD637" s="134"/>
      <c r="AE637" s="134"/>
      <c r="AF637" s="168"/>
    </row>
    <row r="638" spans="1:32" ht="14.25" customHeight="1" x14ac:dyDescent="0.2">
      <c r="A638" s="134" t="s">
        <v>10</v>
      </c>
      <c r="B638" s="214" t="str">
        <f t="shared" si="130"/>
        <v>Lucroy</v>
      </c>
      <c r="C638" s="219" t="str">
        <f t="shared" si="131"/>
        <v>Jonathan</v>
      </c>
      <c r="D638" s="134" t="str">
        <f t="shared" si="132"/>
        <v>J. Lucroy</v>
      </c>
      <c r="E638" s="206" t="str">
        <f t="shared" si="133"/>
        <v>Jonathan Lucroy</v>
      </c>
      <c r="F638" s="135"/>
      <c r="G638" s="135"/>
      <c r="H638" s="135"/>
      <c r="I638" s="135"/>
      <c r="J638" s="193"/>
      <c r="K638" s="147"/>
      <c r="L638" s="135" t="s">
        <v>7</v>
      </c>
      <c r="M638" s="134" t="str">
        <f t="shared" si="128"/>
        <v>4,L5-14M</v>
      </c>
      <c r="N638" s="147" t="str">
        <f>Cobb!$G$2</f>
        <v>Alaska</v>
      </c>
      <c r="O638" s="169" t="s">
        <v>726</v>
      </c>
      <c r="P638" s="206" t="str">
        <f t="shared" si="129"/>
        <v>Lucroy, Jonathan (4,L5-14M)</v>
      </c>
      <c r="Q638" s="166">
        <f t="shared" si="138"/>
        <v>2800000</v>
      </c>
      <c r="R638" s="166">
        <f t="shared" si="139"/>
        <v>2800000</v>
      </c>
      <c r="S638" s="261" t="str">
        <f t="shared" si="140"/>
        <v/>
      </c>
      <c r="T638" s="261" t="str">
        <f t="shared" si="141"/>
        <v/>
      </c>
      <c r="U638" s="147" t="s">
        <v>316</v>
      </c>
      <c r="V638" s="167">
        <v>2800000</v>
      </c>
      <c r="W638" s="134" t="s">
        <v>605</v>
      </c>
      <c r="X638" s="212">
        <v>2800000</v>
      </c>
      <c r="Y638" s="134" t="s">
        <v>334</v>
      </c>
      <c r="Z638" s="206"/>
      <c r="AA638" s="134"/>
      <c r="AB638" s="271"/>
      <c r="AC638" s="134"/>
      <c r="AD638" s="134"/>
      <c r="AE638" s="134"/>
    </row>
    <row r="639" spans="1:32" ht="14.25" customHeight="1" x14ac:dyDescent="0.2">
      <c r="A639" s="134" t="s">
        <v>3553</v>
      </c>
      <c r="B639" s="214" t="str">
        <f t="shared" si="130"/>
        <v>Lugo</v>
      </c>
      <c r="C639" s="219" t="str">
        <f t="shared" si="131"/>
        <v>Dawel</v>
      </c>
      <c r="D639" s="134" t="str">
        <f t="shared" si="132"/>
        <v>D. Lugo</v>
      </c>
      <c r="E639" s="206" t="str">
        <f t="shared" si="133"/>
        <v>Dawel Lugo</v>
      </c>
      <c r="F639" s="206" t="s">
        <v>1002</v>
      </c>
      <c r="G639" s="134">
        <f>G638+1</f>
        <v>1</v>
      </c>
      <c r="H639" s="134">
        <v>6</v>
      </c>
      <c r="I639" s="134">
        <v>10</v>
      </c>
      <c r="J639" s="535">
        <v>34699</v>
      </c>
      <c r="K639" s="134" t="s">
        <v>1006</v>
      </c>
      <c r="L639" s="135" t="s">
        <v>519</v>
      </c>
      <c r="M639" s="134" t="str">
        <f t="shared" si="128"/>
        <v>min</v>
      </c>
      <c r="N639" s="134" t="s">
        <v>566</v>
      </c>
      <c r="O639" s="135" t="s">
        <v>3485</v>
      </c>
      <c r="P639" s="206" t="str">
        <f t="shared" si="129"/>
        <v>Lugo, Dawel (min)</v>
      </c>
      <c r="Q639" s="166" t="str">
        <f t="shared" si="138"/>
        <v/>
      </c>
      <c r="R639" s="166" t="str">
        <f t="shared" si="139"/>
        <v/>
      </c>
      <c r="S639" s="261" t="str">
        <f t="shared" si="140"/>
        <v/>
      </c>
      <c r="T639" s="261" t="str">
        <f t="shared" si="141"/>
        <v/>
      </c>
      <c r="U639" s="134" t="s">
        <v>658</v>
      </c>
      <c r="V639" s="134"/>
      <c r="W639" s="134"/>
      <c r="X639" s="134"/>
      <c r="Y639" s="134"/>
      <c r="Z639" s="134"/>
      <c r="AA639" s="134"/>
      <c r="AB639" s="134"/>
      <c r="AC639" s="134"/>
      <c r="AD639" s="134"/>
      <c r="AE639" s="134"/>
    </row>
    <row r="640" spans="1:32" ht="14.25" customHeight="1" x14ac:dyDescent="0.2">
      <c r="A640" s="134" t="s">
        <v>3658</v>
      </c>
      <c r="B640" s="214" t="str">
        <f t="shared" si="130"/>
        <v>Lugo</v>
      </c>
      <c r="C640" s="219" t="str">
        <f t="shared" si="131"/>
        <v>Seth</v>
      </c>
      <c r="D640" s="134" t="str">
        <f t="shared" si="132"/>
        <v>S. Lugo</v>
      </c>
      <c r="E640" s="206" t="str">
        <f t="shared" si="133"/>
        <v>Seth Lugo</v>
      </c>
      <c r="F640" s="206" t="s">
        <v>1002</v>
      </c>
      <c r="G640" s="134">
        <f>G639+1</f>
        <v>2</v>
      </c>
      <c r="H640" s="134">
        <v>2</v>
      </c>
      <c r="I640" s="134">
        <v>10</v>
      </c>
      <c r="J640" s="535">
        <v>32829</v>
      </c>
      <c r="K640" s="134" t="s">
        <v>747</v>
      </c>
      <c r="L640" s="135" t="s">
        <v>135</v>
      </c>
      <c r="M640" s="134" t="str">
        <f t="shared" si="128"/>
        <v>Y1</v>
      </c>
      <c r="N640" s="134" t="s">
        <v>360</v>
      </c>
      <c r="O640" s="135" t="s">
        <v>3485</v>
      </c>
      <c r="P640" s="206" t="str">
        <f t="shared" si="129"/>
        <v>Lugo, Seth (Y1)</v>
      </c>
      <c r="Q640" s="166">
        <f t="shared" si="138"/>
        <v>200000</v>
      </c>
      <c r="R640" s="166">
        <f t="shared" si="139"/>
        <v>300000</v>
      </c>
      <c r="S640" s="261">
        <f t="shared" si="140"/>
        <v>400000</v>
      </c>
      <c r="T640" s="261" t="str">
        <f t="shared" si="141"/>
        <v/>
      </c>
      <c r="U640" s="134" t="s">
        <v>520</v>
      </c>
      <c r="V640" s="167">
        <v>200000</v>
      </c>
      <c r="W640" s="134" t="s">
        <v>521</v>
      </c>
      <c r="X640" s="212">
        <v>300000</v>
      </c>
      <c r="Y640" s="134" t="s">
        <v>375</v>
      </c>
      <c r="Z640" s="212">
        <v>400000</v>
      </c>
      <c r="AA640" s="134" t="s">
        <v>645</v>
      </c>
      <c r="AB640" s="134"/>
      <c r="AC640" s="134"/>
      <c r="AD640" s="134"/>
      <c r="AE640" s="134"/>
    </row>
    <row r="641" spans="1:31" ht="14.25" customHeight="1" x14ac:dyDescent="0.2">
      <c r="A641" s="134" t="s">
        <v>3580</v>
      </c>
      <c r="B641" s="214" t="str">
        <f t="shared" si="130"/>
        <v>Lux</v>
      </c>
      <c r="C641" s="219" t="str">
        <f t="shared" si="131"/>
        <v>Gavin</v>
      </c>
      <c r="D641" s="134" t="str">
        <f t="shared" si="132"/>
        <v>G. Lux</v>
      </c>
      <c r="E641" s="206" t="str">
        <f t="shared" si="133"/>
        <v>Gavin Lux</v>
      </c>
      <c r="F641" s="206" t="s">
        <v>412</v>
      </c>
      <c r="G641" s="134">
        <f>G640+1</f>
        <v>3</v>
      </c>
      <c r="H641" s="134">
        <v>10</v>
      </c>
      <c r="I641" s="134">
        <v>3</v>
      </c>
      <c r="J641" s="535">
        <v>35757</v>
      </c>
      <c r="K641" s="134" t="s">
        <v>1006</v>
      </c>
      <c r="L641" s="135" t="s">
        <v>519</v>
      </c>
      <c r="M641" s="134" t="str">
        <f t="shared" si="128"/>
        <v>min</v>
      </c>
      <c r="N641" s="134" t="s">
        <v>566</v>
      </c>
      <c r="O641" s="135" t="s">
        <v>3485</v>
      </c>
      <c r="P641" s="206" t="str">
        <f t="shared" si="129"/>
        <v>Lux, Gavin (min)</v>
      </c>
      <c r="Q641" s="166" t="str">
        <f t="shared" si="138"/>
        <v/>
      </c>
      <c r="R641" s="166" t="str">
        <f t="shared" si="139"/>
        <v/>
      </c>
      <c r="S641" s="261" t="str">
        <f t="shared" si="140"/>
        <v/>
      </c>
      <c r="T641" s="261" t="str">
        <f t="shared" si="141"/>
        <v/>
      </c>
      <c r="U641" s="134" t="s">
        <v>658</v>
      </c>
      <c r="V641" s="167"/>
      <c r="W641" s="134"/>
      <c r="X641" s="134"/>
      <c r="Y641" s="134"/>
      <c r="Z641" s="134"/>
      <c r="AA641" s="134"/>
      <c r="AB641" s="134"/>
      <c r="AC641" s="134"/>
      <c r="AD641" s="134"/>
      <c r="AE641" s="134"/>
    </row>
    <row r="642" spans="1:31" ht="14.25" customHeight="1" x14ac:dyDescent="0.2">
      <c r="A642" s="134" t="s">
        <v>713</v>
      </c>
      <c r="B642" s="214" t="str">
        <f t="shared" si="130"/>
        <v>Lyles</v>
      </c>
      <c r="C642" s="219" t="str">
        <f t="shared" si="131"/>
        <v>Jordan</v>
      </c>
      <c r="D642" s="134" t="str">
        <f t="shared" si="132"/>
        <v>J. Lyles</v>
      </c>
      <c r="E642" s="206" t="str">
        <f t="shared" si="133"/>
        <v>Jordan Lyles</v>
      </c>
      <c r="F642" s="206"/>
      <c r="G642" s="134"/>
      <c r="H642" s="134"/>
      <c r="I642" s="134"/>
      <c r="J642" s="535"/>
      <c r="K642" s="134"/>
      <c r="L642" s="135" t="s">
        <v>135</v>
      </c>
      <c r="M642" s="134" t="str">
        <f t="shared" si="128"/>
        <v>1,F1-200k</v>
      </c>
      <c r="N642" s="134" t="s">
        <v>657</v>
      </c>
      <c r="O642" s="135" t="s">
        <v>4077</v>
      </c>
      <c r="P642" s="206" t="str">
        <f t="shared" si="129"/>
        <v>Lyles, Jordan (1,F1-200k)</v>
      </c>
      <c r="Q642" s="166">
        <f t="shared" si="138"/>
        <v>200000</v>
      </c>
      <c r="R642" s="166"/>
      <c r="S642" s="261"/>
      <c r="T642" s="261"/>
      <c r="U642" s="134" t="s">
        <v>4078</v>
      </c>
      <c r="V642" s="167">
        <v>200000</v>
      </c>
      <c r="W642" s="134" t="s">
        <v>334</v>
      </c>
      <c r="X642" s="134"/>
      <c r="Y642" s="134"/>
      <c r="Z642" s="134"/>
      <c r="AA642" s="134"/>
      <c r="AB642" s="134"/>
      <c r="AC642" s="134"/>
      <c r="AD642" s="134"/>
      <c r="AE642" s="134"/>
    </row>
    <row r="643" spans="1:31" ht="14.25" customHeight="1" x14ac:dyDescent="0.2">
      <c r="A643" s="134" t="s">
        <v>3</v>
      </c>
      <c r="B643" s="214" t="str">
        <f t="shared" si="130"/>
        <v>Lynn</v>
      </c>
      <c r="C643" s="219" t="str">
        <f t="shared" si="131"/>
        <v>Lance</v>
      </c>
      <c r="D643" s="134" t="str">
        <f t="shared" si="132"/>
        <v>L. Lynn</v>
      </c>
      <c r="E643" s="206" t="str">
        <f t="shared" si="133"/>
        <v>Lance Lynn</v>
      </c>
      <c r="F643" s="135"/>
      <c r="G643" s="135"/>
      <c r="H643" s="135"/>
      <c r="I643" s="135"/>
      <c r="J643" s="193"/>
      <c r="K643" s="147"/>
      <c r="L643" s="135" t="s">
        <v>135</v>
      </c>
      <c r="M643" s="134" t="str">
        <f t="shared" ref="M643:M706" si="142">$U643</f>
        <v>3,L5-14M</v>
      </c>
      <c r="N643" s="251" t="str">
        <f>Aaron!$Y$2</f>
        <v>Columbus</v>
      </c>
      <c r="O643" s="169" t="s">
        <v>1864</v>
      </c>
      <c r="P643" s="206" t="str">
        <f t="shared" ref="P643:P706" si="143">CONCATENATE(A643," (",M643,")")</f>
        <v>Lynn, Lance (3,L5-14M)</v>
      </c>
      <c r="Q643" s="166">
        <f t="shared" si="138"/>
        <v>2800000</v>
      </c>
      <c r="R643" s="166">
        <f t="shared" ref="R643:R674" si="144">IF(ISBLANK($X643),"",$X643)</f>
        <v>2800000</v>
      </c>
      <c r="S643" s="261">
        <f t="shared" ref="S643:S674" si="145">IF(ISBLANK($Z643),"",$Z643)</f>
        <v>2800000</v>
      </c>
      <c r="T643" s="261" t="str">
        <f t="shared" ref="T643:T674" si="146">IF(ISBLANK($AB643),"",$AB643)</f>
        <v/>
      </c>
      <c r="U643" s="147" t="s">
        <v>317</v>
      </c>
      <c r="V643" s="167">
        <v>2800000</v>
      </c>
      <c r="W643" s="134" t="s">
        <v>316</v>
      </c>
      <c r="X643" s="212">
        <v>2800000</v>
      </c>
      <c r="Y643" s="134" t="s">
        <v>605</v>
      </c>
      <c r="Z643" s="212">
        <v>2800000</v>
      </c>
      <c r="AA643" s="147" t="s">
        <v>334</v>
      </c>
      <c r="AB643" s="271"/>
      <c r="AC643" s="134"/>
      <c r="AD643" s="134"/>
      <c r="AE643" s="134"/>
    </row>
    <row r="644" spans="1:31" ht="14.25" customHeight="1" x14ac:dyDescent="0.2">
      <c r="A644" s="215" t="s">
        <v>1168</v>
      </c>
      <c r="B644" s="214" t="str">
        <f t="shared" si="130"/>
        <v>Lyons</v>
      </c>
      <c r="C644" s="219" t="str">
        <f t="shared" si="131"/>
        <v>Tyler</v>
      </c>
      <c r="D644" s="134" t="str">
        <f t="shared" si="132"/>
        <v>T. Lyons</v>
      </c>
      <c r="E644" s="206" t="str">
        <f t="shared" si="133"/>
        <v>Tyler Lyons</v>
      </c>
      <c r="F644" s="218" t="s">
        <v>412</v>
      </c>
      <c r="G644" s="218"/>
      <c r="H644" s="218"/>
      <c r="I644" s="218"/>
      <c r="J644" s="222">
        <v>32194</v>
      </c>
      <c r="K644" s="221" t="s">
        <v>135</v>
      </c>
      <c r="L644" s="135" t="s">
        <v>135</v>
      </c>
      <c r="M644" s="134" t="str">
        <f t="shared" si="142"/>
        <v>ARB-Y4</v>
      </c>
      <c r="N644" s="147" t="str">
        <f>Mays!$M$2</f>
        <v>Mudville</v>
      </c>
      <c r="O644" s="213" t="s">
        <v>1485</v>
      </c>
      <c r="P644" s="206" t="str">
        <f t="shared" si="143"/>
        <v>Lyons, Tyler (ARB-Y4)</v>
      </c>
      <c r="Q644" s="166">
        <f t="shared" si="138"/>
        <v>600000</v>
      </c>
      <c r="R644" s="166" t="str">
        <f t="shared" si="144"/>
        <v/>
      </c>
      <c r="S644" s="261" t="str">
        <f t="shared" si="145"/>
        <v/>
      </c>
      <c r="T644" s="261" t="str">
        <f t="shared" si="146"/>
        <v/>
      </c>
      <c r="U644" s="259" t="s">
        <v>645</v>
      </c>
      <c r="V644" s="207">
        <v>600000</v>
      </c>
      <c r="W644" s="134" t="s">
        <v>973</v>
      </c>
      <c r="X644" s="207"/>
      <c r="Y644" s="134" t="s">
        <v>974</v>
      </c>
      <c r="Z644" s="212"/>
      <c r="AA644" s="134" t="s">
        <v>975</v>
      </c>
      <c r="AB644" s="271"/>
      <c r="AC644" s="134" t="s">
        <v>334</v>
      </c>
      <c r="AD644" s="134"/>
      <c r="AE644" s="134"/>
    </row>
    <row r="645" spans="1:31" ht="14.25" customHeight="1" x14ac:dyDescent="0.2">
      <c r="A645" s="134" t="s">
        <v>3635</v>
      </c>
      <c r="B645" s="214" t="str">
        <f t="shared" si="130"/>
        <v>Machado</v>
      </c>
      <c r="C645" s="219" t="str">
        <f t="shared" si="131"/>
        <v>Dixon</v>
      </c>
      <c r="D645" s="134" t="str">
        <f t="shared" si="132"/>
        <v>D. Machado</v>
      </c>
      <c r="E645" s="206" t="str">
        <f t="shared" si="133"/>
        <v>Dixon Machado</v>
      </c>
      <c r="F645" s="206" t="s">
        <v>1002</v>
      </c>
      <c r="G645" s="134">
        <f>G644+1</f>
        <v>1</v>
      </c>
      <c r="H645" s="134">
        <v>10</v>
      </c>
      <c r="I645" s="134">
        <v>6</v>
      </c>
      <c r="J645" s="535">
        <v>33656</v>
      </c>
      <c r="K645" s="134" t="s">
        <v>1006</v>
      </c>
      <c r="L645" s="135" t="s">
        <v>7</v>
      </c>
      <c r="M645" s="134" t="str">
        <f t="shared" si="142"/>
        <v>MM</v>
      </c>
      <c r="N645" s="134" t="s">
        <v>627</v>
      </c>
      <c r="O645" s="135" t="s">
        <v>3485</v>
      </c>
      <c r="P645" s="206" t="str">
        <f t="shared" si="143"/>
        <v>Machado, Dixon (MM)</v>
      </c>
      <c r="Q645" s="166">
        <f t="shared" si="138"/>
        <v>100000</v>
      </c>
      <c r="R645" s="166" t="str">
        <f t="shared" si="144"/>
        <v/>
      </c>
      <c r="S645" s="261" t="str">
        <f t="shared" si="145"/>
        <v/>
      </c>
      <c r="T645" s="261" t="str">
        <f t="shared" si="146"/>
        <v/>
      </c>
      <c r="U645" s="134" t="s">
        <v>517</v>
      </c>
      <c r="V645" s="167">
        <v>100000</v>
      </c>
      <c r="W645" s="134"/>
      <c r="X645" s="134"/>
      <c r="Y645" s="134"/>
      <c r="Z645" s="134"/>
      <c r="AA645" s="134"/>
      <c r="AB645" s="134"/>
      <c r="AC645" s="134"/>
      <c r="AD645" s="134"/>
      <c r="AE645" s="134"/>
    </row>
    <row r="646" spans="1:31" ht="14.25" customHeight="1" x14ac:dyDescent="0.2">
      <c r="A646" s="134" t="s">
        <v>3581</v>
      </c>
      <c r="B646" s="214" t="str">
        <f t="shared" si="130"/>
        <v>Machado</v>
      </c>
      <c r="C646" s="219" t="str">
        <f t="shared" si="131"/>
        <v>Jonatan</v>
      </c>
      <c r="D646" s="134" t="str">
        <f t="shared" si="132"/>
        <v>J. Machado</v>
      </c>
      <c r="E646" s="206" t="str">
        <f t="shared" si="133"/>
        <v>Jonatan Machado</v>
      </c>
      <c r="F646" s="206" t="s">
        <v>412</v>
      </c>
      <c r="G646" s="134">
        <f>G645+1</f>
        <v>2</v>
      </c>
      <c r="H646" s="134">
        <v>10</v>
      </c>
      <c r="I646" s="134">
        <v>4</v>
      </c>
      <c r="J646" s="535">
        <v>36181</v>
      </c>
      <c r="K646" s="134" t="s">
        <v>1128</v>
      </c>
      <c r="L646" s="135" t="s">
        <v>519</v>
      </c>
      <c r="M646" s="134" t="str">
        <f t="shared" si="142"/>
        <v>min</v>
      </c>
      <c r="N646" s="134" t="s">
        <v>1876</v>
      </c>
      <c r="O646" s="135" t="s">
        <v>3485</v>
      </c>
      <c r="P646" s="206" t="str">
        <f t="shared" si="143"/>
        <v>Machado, Jonatan (min)</v>
      </c>
      <c r="Q646" s="166" t="str">
        <f t="shared" si="138"/>
        <v/>
      </c>
      <c r="R646" s="166" t="str">
        <f t="shared" si="144"/>
        <v/>
      </c>
      <c r="S646" s="261" t="str">
        <f t="shared" si="145"/>
        <v/>
      </c>
      <c r="T646" s="261" t="str">
        <f t="shared" si="146"/>
        <v/>
      </c>
      <c r="U646" s="134" t="s">
        <v>658</v>
      </c>
      <c r="V646" s="134"/>
      <c r="W646" s="134"/>
      <c r="X646" s="134"/>
      <c r="Y646" s="134"/>
      <c r="Z646" s="134"/>
      <c r="AA646" s="134"/>
      <c r="AB646" s="134"/>
      <c r="AC646" s="134"/>
      <c r="AD646" s="134"/>
      <c r="AE646" s="134"/>
    </row>
    <row r="647" spans="1:31" ht="14.25" customHeight="1" x14ac:dyDescent="0.2">
      <c r="A647" s="134" t="s">
        <v>285</v>
      </c>
      <c r="B647" s="214" t="str">
        <f t="shared" si="130"/>
        <v>Machado</v>
      </c>
      <c r="C647" s="219" t="str">
        <f t="shared" si="131"/>
        <v>Manny</v>
      </c>
      <c r="D647" s="134" t="str">
        <f t="shared" si="132"/>
        <v>M. Machado</v>
      </c>
      <c r="E647" s="206" t="str">
        <f t="shared" si="133"/>
        <v>Manny Machado</v>
      </c>
      <c r="F647" s="135"/>
      <c r="G647" s="135"/>
      <c r="H647" s="135"/>
      <c r="I647" s="135"/>
      <c r="J647" s="193"/>
      <c r="K647" s="147"/>
      <c r="L647" s="135" t="s">
        <v>7</v>
      </c>
      <c r="M647" s="134" t="str">
        <f t="shared" si="142"/>
        <v>2,L5-14M</v>
      </c>
      <c r="N647" s="147" t="str">
        <f>Aaron!$G$2</f>
        <v>Exeter</v>
      </c>
      <c r="O647" s="169" t="s">
        <v>315</v>
      </c>
      <c r="P647" s="206" t="str">
        <f t="shared" si="143"/>
        <v>Machado, Manny (2,L5-14M)</v>
      </c>
      <c r="Q647" s="166">
        <f t="shared" si="138"/>
        <v>2800000</v>
      </c>
      <c r="R647" s="166">
        <f t="shared" si="144"/>
        <v>2800000</v>
      </c>
      <c r="S647" s="261">
        <f t="shared" si="145"/>
        <v>2800000</v>
      </c>
      <c r="T647" s="261">
        <f t="shared" si="146"/>
        <v>2800000</v>
      </c>
      <c r="U647" s="147" t="s">
        <v>647</v>
      </c>
      <c r="V647" s="167">
        <v>2800000</v>
      </c>
      <c r="W647" s="147" t="s">
        <v>317</v>
      </c>
      <c r="X647" s="212">
        <v>2800000</v>
      </c>
      <c r="Y647" s="147" t="s">
        <v>316</v>
      </c>
      <c r="Z647" s="212">
        <v>2800000</v>
      </c>
      <c r="AA647" s="147" t="s">
        <v>605</v>
      </c>
      <c r="AB647" s="365">
        <v>2800000</v>
      </c>
      <c r="AC647" s="134" t="s">
        <v>334</v>
      </c>
      <c r="AD647" s="134"/>
      <c r="AE647" s="134"/>
    </row>
    <row r="648" spans="1:31" ht="14.25" customHeight="1" x14ac:dyDescent="0.2">
      <c r="A648" s="134" t="s">
        <v>2148</v>
      </c>
      <c r="B648" s="214" t="str">
        <f t="shared" si="130"/>
        <v>Madson</v>
      </c>
      <c r="C648" s="219" t="str">
        <f t="shared" si="131"/>
        <v>Ryan</v>
      </c>
      <c r="D648" s="134" t="str">
        <f t="shared" si="132"/>
        <v>R. Madson</v>
      </c>
      <c r="E648" s="206" t="str">
        <f t="shared" si="133"/>
        <v>Ryan Madson</v>
      </c>
      <c r="F648" s="246" t="s">
        <v>1002</v>
      </c>
      <c r="G648" s="246"/>
      <c r="H648" s="246"/>
      <c r="I648" s="246"/>
      <c r="J648" s="193">
        <v>29461</v>
      </c>
      <c r="K648" s="195" t="s">
        <v>999</v>
      </c>
      <c r="L648" s="135" t="s">
        <v>135</v>
      </c>
      <c r="M648" s="134" t="str">
        <f t="shared" si="142"/>
        <v>2,F3-$2.55M</v>
      </c>
      <c r="N648" s="251" t="str">
        <f>Mays!$S$2</f>
        <v>Thunder Bay</v>
      </c>
      <c r="O648" s="199" t="s">
        <v>2150</v>
      </c>
      <c r="P648" s="206" t="str">
        <f t="shared" si="143"/>
        <v>Madson, Ryan (2,F3-$2.55M)</v>
      </c>
      <c r="Q648" s="166">
        <f t="shared" si="138"/>
        <v>850000</v>
      </c>
      <c r="R648" s="166">
        <f t="shared" si="144"/>
        <v>850000</v>
      </c>
      <c r="S648" s="166" t="str">
        <f t="shared" si="145"/>
        <v/>
      </c>
      <c r="T648" s="261" t="str">
        <f t="shared" si="146"/>
        <v/>
      </c>
      <c r="U648" s="147" t="s">
        <v>1809</v>
      </c>
      <c r="V648" s="167">
        <v>850000</v>
      </c>
      <c r="W648" s="134" t="s">
        <v>1759</v>
      </c>
      <c r="X648" s="212">
        <v>850000</v>
      </c>
      <c r="Y648" s="134" t="s">
        <v>334</v>
      </c>
      <c r="Z648" s="212"/>
      <c r="AA648" s="134"/>
      <c r="AB648" s="271"/>
      <c r="AC648" s="134"/>
      <c r="AD648" s="134"/>
      <c r="AE648" s="134"/>
    </row>
    <row r="649" spans="1:31" ht="14.25" customHeight="1" x14ac:dyDescent="0.2">
      <c r="A649" s="134" t="s">
        <v>2019</v>
      </c>
      <c r="B649" s="214" t="str">
        <f t="shared" si="130"/>
        <v>Maeda</v>
      </c>
      <c r="C649" s="219" t="str">
        <f t="shared" si="131"/>
        <v>Kenta</v>
      </c>
      <c r="D649" s="134" t="str">
        <f t="shared" si="132"/>
        <v>K. Maeda</v>
      </c>
      <c r="E649" s="206" t="str">
        <f t="shared" si="133"/>
        <v>Kenta Maeda</v>
      </c>
      <c r="F649" s="246"/>
      <c r="G649" s="584">
        <v>9</v>
      </c>
      <c r="H649" s="584">
        <v>1</v>
      </c>
      <c r="I649" s="584">
        <v>9</v>
      </c>
      <c r="J649" s="336">
        <v>32244</v>
      </c>
      <c r="K649" s="195"/>
      <c r="L649" s="135" t="s">
        <v>135</v>
      </c>
      <c r="M649" s="134" t="str">
        <f t="shared" si="142"/>
        <v>Y1</v>
      </c>
      <c r="N649" s="584" t="s">
        <v>627</v>
      </c>
      <c r="O649" s="169" t="s">
        <v>1968</v>
      </c>
      <c r="P649" s="206" t="str">
        <f t="shared" si="143"/>
        <v>Maeda, Kenta (Y1)</v>
      </c>
      <c r="Q649" s="166">
        <f t="shared" si="138"/>
        <v>200000</v>
      </c>
      <c r="R649" s="166">
        <f t="shared" si="144"/>
        <v>300000</v>
      </c>
      <c r="S649" s="261">
        <f t="shared" si="145"/>
        <v>400000</v>
      </c>
      <c r="T649" s="261" t="str">
        <f t="shared" si="146"/>
        <v/>
      </c>
      <c r="U649" s="147" t="s">
        <v>520</v>
      </c>
      <c r="V649" s="207">
        <v>200000</v>
      </c>
      <c r="W649" s="206" t="s">
        <v>521</v>
      </c>
      <c r="X649" s="207">
        <v>300000</v>
      </c>
      <c r="Y649" s="134" t="s">
        <v>375</v>
      </c>
      <c r="Z649" s="212">
        <v>400000</v>
      </c>
      <c r="AA649" s="134" t="s">
        <v>645</v>
      </c>
      <c r="AB649" s="271"/>
      <c r="AC649" s="134"/>
      <c r="AD649" s="134"/>
      <c r="AE649" s="134"/>
    </row>
    <row r="650" spans="1:31" ht="14.25" customHeight="1" x14ac:dyDescent="0.2">
      <c r="A650" s="584" t="s">
        <v>1587</v>
      </c>
      <c r="B650" s="214" t="str">
        <f t="shared" si="130"/>
        <v>Mahtook</v>
      </c>
      <c r="C650" s="219" t="str">
        <f t="shared" si="131"/>
        <v>Mikie</v>
      </c>
      <c r="D650" s="134" t="str">
        <f t="shared" si="132"/>
        <v>M. Mahtook</v>
      </c>
      <c r="E650" s="206" t="str">
        <f t="shared" si="133"/>
        <v>Mikie Mahtook</v>
      </c>
      <c r="F650" s="135" t="s">
        <v>1002</v>
      </c>
      <c r="G650" s="135"/>
      <c r="H650" s="135"/>
      <c r="I650" s="135"/>
      <c r="J650" s="336">
        <v>32842</v>
      </c>
      <c r="K650" s="134" t="s">
        <v>1128</v>
      </c>
      <c r="L650" s="135" t="s">
        <v>7</v>
      </c>
      <c r="M650" s="134" t="str">
        <f t="shared" si="142"/>
        <v>Y2</v>
      </c>
      <c r="N650" s="147" t="str">
        <f>Ruth!$G$2</f>
        <v>Gotham City</v>
      </c>
      <c r="O650" s="135" t="s">
        <v>1461</v>
      </c>
      <c r="P650" s="206" t="str">
        <f t="shared" si="143"/>
        <v>Mahtook, Mikie (Y2)</v>
      </c>
      <c r="Q650" s="166">
        <f t="shared" si="138"/>
        <v>300000</v>
      </c>
      <c r="R650" s="166">
        <f t="shared" si="144"/>
        <v>400000</v>
      </c>
      <c r="S650" s="261" t="str">
        <f t="shared" si="145"/>
        <v/>
      </c>
      <c r="T650" s="261" t="str">
        <f t="shared" si="146"/>
        <v/>
      </c>
      <c r="U650" s="147" t="s">
        <v>521</v>
      </c>
      <c r="V650" s="230">
        <v>300000</v>
      </c>
      <c r="W650" s="134" t="s">
        <v>375</v>
      </c>
      <c r="X650" s="364">
        <v>400000</v>
      </c>
      <c r="Y650" s="134" t="s">
        <v>645</v>
      </c>
      <c r="Z650" s="243"/>
      <c r="AA650" s="134" t="s">
        <v>973</v>
      </c>
      <c r="AB650" s="271"/>
      <c r="AC650" s="134"/>
      <c r="AD650" s="134"/>
      <c r="AE650" s="134"/>
    </row>
    <row r="651" spans="1:31" ht="14.25" customHeight="1" x14ac:dyDescent="0.2">
      <c r="A651" s="584" t="s">
        <v>1904</v>
      </c>
      <c r="B651" s="214" t="str">
        <f t="shared" si="130"/>
        <v>Maile</v>
      </c>
      <c r="C651" s="219" t="str">
        <f t="shared" si="131"/>
        <v>Luke</v>
      </c>
      <c r="D651" s="134" t="str">
        <f t="shared" si="132"/>
        <v>L. Maile</v>
      </c>
      <c r="E651" s="206" t="str">
        <f t="shared" si="133"/>
        <v>Luke Maile</v>
      </c>
      <c r="F651" s="246"/>
      <c r="G651" s="584">
        <v>214</v>
      </c>
      <c r="H651" s="584">
        <v>10</v>
      </c>
      <c r="I651" s="584">
        <v>20</v>
      </c>
      <c r="J651" s="336">
        <v>33275</v>
      </c>
      <c r="K651" s="195" t="s">
        <v>1003</v>
      </c>
      <c r="L651" s="135" t="s">
        <v>7</v>
      </c>
      <c r="M651" s="134" t="str">
        <f t="shared" si="142"/>
        <v>Y1</v>
      </c>
      <c r="N651" s="147" t="str">
        <f>Aaron!$S$2</f>
        <v>San Jose</v>
      </c>
      <c r="O651" s="169" t="s">
        <v>1968</v>
      </c>
      <c r="P651" s="206" t="str">
        <f t="shared" si="143"/>
        <v>Maile, Luke (Y1)</v>
      </c>
      <c r="Q651" s="166">
        <f t="shared" si="138"/>
        <v>200000</v>
      </c>
      <c r="R651" s="166">
        <f t="shared" si="144"/>
        <v>300000</v>
      </c>
      <c r="S651" s="261">
        <f t="shared" si="145"/>
        <v>400000</v>
      </c>
      <c r="T651" s="261" t="str">
        <f t="shared" si="146"/>
        <v/>
      </c>
      <c r="U651" s="147" t="s">
        <v>520</v>
      </c>
      <c r="V651" s="167">
        <v>200000</v>
      </c>
      <c r="W651" s="134" t="s">
        <v>521</v>
      </c>
      <c r="X651" s="212">
        <v>300000</v>
      </c>
      <c r="Y651" s="134" t="s">
        <v>375</v>
      </c>
      <c r="Z651" s="212">
        <v>400000</v>
      </c>
      <c r="AA651" s="134" t="s">
        <v>645</v>
      </c>
      <c r="AB651" s="271"/>
      <c r="AC651" s="134"/>
      <c r="AD651" s="134"/>
      <c r="AE651" s="134"/>
    </row>
    <row r="652" spans="1:31" ht="14.25" customHeight="1" x14ac:dyDescent="0.2">
      <c r="A652" s="134" t="s">
        <v>3486</v>
      </c>
      <c r="B652" s="214" t="str">
        <f t="shared" si="130"/>
        <v>Maitan</v>
      </c>
      <c r="C652" s="219" t="str">
        <f t="shared" si="131"/>
        <v>Kevin</v>
      </c>
      <c r="D652" s="134" t="str">
        <f t="shared" si="132"/>
        <v>K. Maitan</v>
      </c>
      <c r="E652" s="206" t="str">
        <f t="shared" si="133"/>
        <v>Kevin Maitan</v>
      </c>
      <c r="F652" s="206" t="s">
        <v>1009</v>
      </c>
      <c r="G652" s="134">
        <f>G651+1</f>
        <v>215</v>
      </c>
      <c r="H652" s="134">
        <v>1</v>
      </c>
      <c r="I652" s="134">
        <v>4</v>
      </c>
      <c r="J652" s="535">
        <v>36568</v>
      </c>
      <c r="K652" s="134" t="s">
        <v>1006</v>
      </c>
      <c r="L652" s="135" t="s">
        <v>519</v>
      </c>
      <c r="M652" s="134" t="str">
        <f t="shared" si="142"/>
        <v>min</v>
      </c>
      <c r="N652" s="134" t="s">
        <v>1124</v>
      </c>
      <c r="O652" s="135" t="s">
        <v>3485</v>
      </c>
      <c r="P652" s="206" t="str">
        <f t="shared" si="143"/>
        <v>Maitan, Kevin (min)</v>
      </c>
      <c r="Q652" s="166" t="str">
        <f t="shared" si="138"/>
        <v/>
      </c>
      <c r="R652" s="166" t="str">
        <f t="shared" si="144"/>
        <v/>
      </c>
      <c r="S652" s="261" t="str">
        <f t="shared" si="145"/>
        <v/>
      </c>
      <c r="T652" s="261" t="str">
        <f t="shared" si="146"/>
        <v/>
      </c>
      <c r="U652" s="134" t="s">
        <v>658</v>
      </c>
      <c r="V652" s="134"/>
      <c r="W652" s="134"/>
      <c r="X652" s="134"/>
      <c r="Y652" s="134"/>
      <c r="Z652" s="134"/>
      <c r="AA652" s="134"/>
      <c r="AB652" s="134"/>
      <c r="AC652" s="134"/>
      <c r="AD652" s="134"/>
      <c r="AE652" s="134"/>
    </row>
    <row r="653" spans="1:31" ht="14.25" customHeight="1" x14ac:dyDescent="0.25">
      <c r="A653" s="147" t="s">
        <v>1269</v>
      </c>
      <c r="B653" s="214" t="str">
        <f t="shared" ref="B653:B716" si="147">LEFT(A653,FIND(", ",A653,1)-1)</f>
        <v>Maldonado</v>
      </c>
      <c r="C653" s="219" t="str">
        <f t="shared" ref="C653:C716" si="148">RIGHT(A653,LEN(A653)-FIND(", ",A653,1)-1)</f>
        <v>Martin</v>
      </c>
      <c r="D653" s="134" t="str">
        <f t="shared" ref="D653:D716" si="149">CONCATENATE(MID(C653,1,1),". ",B653)</f>
        <v>M. Maldonado</v>
      </c>
      <c r="E653" s="206" t="str">
        <f t="shared" ref="E653:E716" si="150">CONCATENATE(C653," ",B653)</f>
        <v>Martin Maldonado</v>
      </c>
      <c r="F653" s="382" t="s">
        <v>1002</v>
      </c>
      <c r="G653" s="135"/>
      <c r="H653" s="135"/>
      <c r="I653" s="135"/>
      <c r="J653" s="383">
        <v>31640</v>
      </c>
      <c r="K653" s="384" t="s">
        <v>1003</v>
      </c>
      <c r="L653" s="135" t="s">
        <v>7</v>
      </c>
      <c r="M653" s="134" t="str">
        <f t="shared" si="142"/>
        <v>1,F3-$1.575M</v>
      </c>
      <c r="N653" s="388" t="s">
        <v>2974</v>
      </c>
      <c r="O653" s="421" t="s">
        <v>2994</v>
      </c>
      <c r="P653" s="206" t="str">
        <f t="shared" si="143"/>
        <v>Maldonado, Martin (1,F3-$1.575M)</v>
      </c>
      <c r="Q653" s="166">
        <f t="shared" si="138"/>
        <v>525000</v>
      </c>
      <c r="R653" s="166">
        <f t="shared" si="144"/>
        <v>525000</v>
      </c>
      <c r="S653" s="261">
        <f t="shared" si="145"/>
        <v>525000</v>
      </c>
      <c r="T653" s="261" t="str">
        <f t="shared" si="146"/>
        <v/>
      </c>
      <c r="U653" s="389" t="s">
        <v>3022</v>
      </c>
      <c r="V653" s="387">
        <v>525000</v>
      </c>
      <c r="W653" s="389" t="s">
        <v>3123</v>
      </c>
      <c r="X653" s="387">
        <v>525000</v>
      </c>
      <c r="Y653" s="389" t="s">
        <v>3124</v>
      </c>
      <c r="Z653" s="387">
        <v>525000</v>
      </c>
      <c r="AA653" s="134" t="s">
        <v>334</v>
      </c>
      <c r="AB653" s="271"/>
      <c r="AC653" s="134"/>
      <c r="AD653" s="134"/>
      <c r="AE653" s="134"/>
    </row>
    <row r="654" spans="1:31" ht="14.25" customHeight="1" x14ac:dyDescent="0.2">
      <c r="A654" s="146" t="s">
        <v>923</v>
      </c>
      <c r="B654" s="214" t="str">
        <f t="shared" si="147"/>
        <v>Manaea</v>
      </c>
      <c r="C654" s="219" t="str">
        <f t="shared" si="148"/>
        <v>Sean</v>
      </c>
      <c r="D654" s="134" t="str">
        <f t="shared" si="149"/>
        <v>S. Manaea</v>
      </c>
      <c r="E654" s="206" t="str">
        <f t="shared" si="150"/>
        <v>Sean Manaea</v>
      </c>
      <c r="F654" s="135" t="s">
        <v>412</v>
      </c>
      <c r="G654" s="135"/>
      <c r="H654" s="135"/>
      <c r="I654" s="135"/>
      <c r="J654" s="193"/>
      <c r="K654" s="147" t="s">
        <v>747</v>
      </c>
      <c r="L654" s="135" t="s">
        <v>135</v>
      </c>
      <c r="M654" s="134" t="str">
        <f t="shared" si="142"/>
        <v>Y1</v>
      </c>
      <c r="N654" s="251" t="str">
        <f>Ruth!$AE$2</f>
        <v>Williamsburg</v>
      </c>
      <c r="O654" s="135" t="s">
        <v>874</v>
      </c>
      <c r="P654" s="206" t="str">
        <f t="shared" si="143"/>
        <v>Manaea, Sean (Y1)</v>
      </c>
      <c r="Q654" s="166">
        <f t="shared" ref="Q654:Q685" si="151">IF(ISBLANK($V654),"",$V654)</f>
        <v>200000</v>
      </c>
      <c r="R654" s="166">
        <f t="shared" si="144"/>
        <v>300000</v>
      </c>
      <c r="S654" s="261">
        <f t="shared" si="145"/>
        <v>400000</v>
      </c>
      <c r="T654" s="261" t="str">
        <f t="shared" si="146"/>
        <v/>
      </c>
      <c r="U654" s="147" t="s">
        <v>520</v>
      </c>
      <c r="V654" s="167">
        <v>200000</v>
      </c>
      <c r="W654" s="134" t="s">
        <v>521</v>
      </c>
      <c r="X654" s="212">
        <v>300000</v>
      </c>
      <c r="Y654" s="134" t="s">
        <v>375</v>
      </c>
      <c r="Z654" s="212">
        <v>400000</v>
      </c>
      <c r="AA654" s="134" t="s">
        <v>645</v>
      </c>
      <c r="AB654" s="271"/>
      <c r="AC654" s="134"/>
      <c r="AD654" s="134"/>
      <c r="AE654" s="134"/>
    </row>
    <row r="655" spans="1:31" ht="14.25" customHeight="1" x14ac:dyDescent="0.2">
      <c r="A655" s="134" t="s">
        <v>2020</v>
      </c>
      <c r="B655" s="214" t="str">
        <f t="shared" si="147"/>
        <v>Mancini</v>
      </c>
      <c r="C655" s="219" t="str">
        <f t="shared" si="148"/>
        <v>Trey</v>
      </c>
      <c r="D655" s="134" t="str">
        <f t="shared" si="149"/>
        <v>T. Mancini</v>
      </c>
      <c r="E655" s="206" t="str">
        <f t="shared" si="150"/>
        <v>Trey Mancini</v>
      </c>
      <c r="F655" s="246"/>
      <c r="G655" s="584">
        <v>122</v>
      </c>
      <c r="H655" s="584">
        <v>5</v>
      </c>
      <c r="I655" s="584">
        <v>6</v>
      </c>
      <c r="J655" s="336">
        <v>33681</v>
      </c>
      <c r="K655" s="195"/>
      <c r="L655" s="135" t="s">
        <v>7</v>
      </c>
      <c r="M655" s="134" t="str">
        <f t="shared" si="142"/>
        <v>MM</v>
      </c>
      <c r="N655" s="147" t="str">
        <f>Cobb!$M$2</f>
        <v>Mansfield</v>
      </c>
      <c r="O655" s="169" t="s">
        <v>1968</v>
      </c>
      <c r="P655" s="206" t="str">
        <f t="shared" si="143"/>
        <v>Mancini, Trey (MM)</v>
      </c>
      <c r="Q655" s="166">
        <f t="shared" si="151"/>
        <v>100000</v>
      </c>
      <c r="R655" s="166" t="str">
        <f t="shared" si="144"/>
        <v/>
      </c>
      <c r="S655" s="261" t="str">
        <f t="shared" si="145"/>
        <v/>
      </c>
      <c r="T655" s="261" t="str">
        <f t="shared" si="146"/>
        <v/>
      </c>
      <c r="U655" s="147" t="s">
        <v>517</v>
      </c>
      <c r="V655" s="207">
        <v>100000</v>
      </c>
      <c r="W655" s="134"/>
      <c r="X655" s="212"/>
      <c r="Y655" s="134"/>
      <c r="Z655" s="212"/>
      <c r="AA655" s="134"/>
      <c r="AB655" s="271"/>
      <c r="AC655" s="134"/>
      <c r="AD655" s="134"/>
      <c r="AE655" s="134"/>
    </row>
    <row r="656" spans="1:31" ht="14.25" customHeight="1" x14ac:dyDescent="0.2">
      <c r="A656" s="148" t="s">
        <v>1225</v>
      </c>
      <c r="B656" s="214" t="str">
        <f t="shared" si="147"/>
        <v>Maness</v>
      </c>
      <c r="C656" s="219" t="str">
        <f t="shared" si="148"/>
        <v>Seth</v>
      </c>
      <c r="D656" s="134" t="str">
        <f t="shared" si="149"/>
        <v>S. Maness</v>
      </c>
      <c r="E656" s="206" t="str">
        <f t="shared" si="150"/>
        <v>Seth Maness</v>
      </c>
      <c r="F656" s="218" t="s">
        <v>1002</v>
      </c>
      <c r="G656" s="218"/>
      <c r="H656" s="218"/>
      <c r="I656" s="218"/>
      <c r="J656" s="222">
        <v>32430</v>
      </c>
      <c r="K656" s="221" t="s">
        <v>135</v>
      </c>
      <c r="L656" s="135" t="s">
        <v>135</v>
      </c>
      <c r="M656" s="134" t="str">
        <f t="shared" si="142"/>
        <v>2,F2-$500k</v>
      </c>
      <c r="N656" s="148" t="s">
        <v>1671</v>
      </c>
      <c r="O656" s="320" t="s">
        <v>1686</v>
      </c>
      <c r="P656" s="206" t="str">
        <f t="shared" si="143"/>
        <v>Maness, Seth (2,F2-$500k)</v>
      </c>
      <c r="Q656" s="166">
        <f t="shared" si="151"/>
        <v>250000</v>
      </c>
      <c r="R656" s="166" t="str">
        <f t="shared" si="144"/>
        <v/>
      </c>
      <c r="S656" s="261" t="str">
        <f t="shared" si="145"/>
        <v/>
      </c>
      <c r="T656" s="261" t="str">
        <f t="shared" si="146"/>
        <v/>
      </c>
      <c r="U656" s="148" t="s">
        <v>1779</v>
      </c>
      <c r="V656" s="361">
        <v>250000</v>
      </c>
      <c r="W656" s="134" t="s">
        <v>334</v>
      </c>
      <c r="X656" s="365"/>
      <c r="Y656" s="134"/>
      <c r="Z656" s="271"/>
      <c r="AA656" s="134"/>
      <c r="AB656" s="271"/>
      <c r="AC656" s="134"/>
      <c r="AD656" s="134"/>
      <c r="AE656" s="134"/>
    </row>
    <row r="657" spans="1:32" ht="14.25" customHeight="1" x14ac:dyDescent="0.2">
      <c r="A657" s="134" t="s">
        <v>3497</v>
      </c>
      <c r="B657" s="214" t="str">
        <f t="shared" si="147"/>
        <v>Manning</v>
      </c>
      <c r="C657" s="219" t="str">
        <f t="shared" si="148"/>
        <v>Matt</v>
      </c>
      <c r="D657" s="134" t="str">
        <f t="shared" si="149"/>
        <v>M. Manning</v>
      </c>
      <c r="E657" s="206" t="str">
        <f t="shared" si="150"/>
        <v>Matt Manning</v>
      </c>
      <c r="F657" s="206" t="s">
        <v>1002</v>
      </c>
      <c r="G657" s="134">
        <f>G656+1</f>
        <v>1</v>
      </c>
      <c r="H657" s="134">
        <v>1</v>
      </c>
      <c r="I657" s="134">
        <v>24</v>
      </c>
      <c r="J657" s="535">
        <v>35823</v>
      </c>
      <c r="K657" s="134" t="s">
        <v>747</v>
      </c>
      <c r="L657" s="135" t="s">
        <v>519</v>
      </c>
      <c r="M657" s="134" t="str">
        <f t="shared" si="142"/>
        <v>min</v>
      </c>
      <c r="N657" s="134" t="s">
        <v>657</v>
      </c>
      <c r="O657" s="135" t="s">
        <v>3485</v>
      </c>
      <c r="P657" s="206" t="str">
        <f t="shared" si="143"/>
        <v>Manning, Matt (min)</v>
      </c>
      <c r="Q657" s="166" t="str">
        <f t="shared" si="151"/>
        <v/>
      </c>
      <c r="R657" s="166" t="str">
        <f t="shared" si="144"/>
        <v/>
      </c>
      <c r="S657" s="261" t="str">
        <f t="shared" si="145"/>
        <v/>
      </c>
      <c r="T657" s="261" t="str">
        <f t="shared" si="146"/>
        <v/>
      </c>
      <c r="U657" s="134" t="s">
        <v>658</v>
      </c>
      <c r="V657" s="134"/>
      <c r="W657" s="134"/>
      <c r="X657" s="134"/>
      <c r="Y657" s="134"/>
      <c r="Z657" s="134"/>
      <c r="AA657" s="134"/>
      <c r="AB657" s="134"/>
      <c r="AC657" s="134"/>
      <c r="AD657" s="134"/>
      <c r="AE657" s="134"/>
    </row>
    <row r="658" spans="1:32" ht="14.25" customHeight="1" x14ac:dyDescent="0.2">
      <c r="A658" s="584" t="s">
        <v>1581</v>
      </c>
      <c r="B658" s="214" t="str">
        <f t="shared" si="147"/>
        <v>Margot</v>
      </c>
      <c r="C658" s="219" t="str">
        <f t="shared" si="148"/>
        <v>Manuel</v>
      </c>
      <c r="D658" s="134" t="str">
        <f t="shared" si="149"/>
        <v>M. Margot</v>
      </c>
      <c r="E658" s="206" t="str">
        <f t="shared" si="150"/>
        <v>Manuel Margot</v>
      </c>
      <c r="F658" s="135" t="s">
        <v>1002</v>
      </c>
      <c r="G658" s="135"/>
      <c r="H658" s="135"/>
      <c r="I658" s="135"/>
      <c r="J658" s="336">
        <v>34605</v>
      </c>
      <c r="K658" s="134" t="s">
        <v>1004</v>
      </c>
      <c r="L658" s="135" t="s">
        <v>7</v>
      </c>
      <c r="M658" s="134" t="str">
        <f t="shared" si="142"/>
        <v>MM</v>
      </c>
      <c r="N658" s="147" t="str">
        <f>Ruth!$M$2</f>
        <v>Hoboken</v>
      </c>
      <c r="O658" s="135" t="s">
        <v>1461</v>
      </c>
      <c r="P658" s="206" t="str">
        <f t="shared" si="143"/>
        <v>Margot, Manuel (MM)</v>
      </c>
      <c r="Q658" s="166">
        <f t="shared" si="151"/>
        <v>100000</v>
      </c>
      <c r="R658" s="166" t="str">
        <f t="shared" si="144"/>
        <v/>
      </c>
      <c r="S658" s="261" t="str">
        <f t="shared" si="145"/>
        <v/>
      </c>
      <c r="T658" s="261" t="str">
        <f t="shared" si="146"/>
        <v/>
      </c>
      <c r="U658" s="148" t="s">
        <v>517</v>
      </c>
      <c r="V658" s="167">
        <v>100000</v>
      </c>
      <c r="W658" s="584"/>
      <c r="X658" s="364"/>
      <c r="Y658" s="584"/>
      <c r="Z658" s="243"/>
      <c r="AA658" s="134"/>
      <c r="AB658" s="271"/>
      <c r="AC658" s="134"/>
      <c r="AD658" s="134"/>
      <c r="AE658" s="134"/>
    </row>
    <row r="659" spans="1:32" ht="14.25" customHeight="1" x14ac:dyDescent="0.2">
      <c r="A659" s="134" t="s">
        <v>3694</v>
      </c>
      <c r="B659" s="214" t="str">
        <f t="shared" si="147"/>
        <v>Marinez</v>
      </c>
      <c r="C659" s="219" t="str">
        <f t="shared" si="148"/>
        <v>Jhan</v>
      </c>
      <c r="D659" s="134" t="str">
        <f t="shared" si="149"/>
        <v>J. Marinez</v>
      </c>
      <c r="E659" s="206" t="str">
        <f t="shared" si="150"/>
        <v>Jhan Marinez</v>
      </c>
      <c r="F659" s="206" t="s">
        <v>1002</v>
      </c>
      <c r="G659" s="134">
        <f>G658+1</f>
        <v>1</v>
      </c>
      <c r="H659" s="134">
        <v>4</v>
      </c>
      <c r="I659" s="134">
        <v>7</v>
      </c>
      <c r="J659" s="535">
        <v>32367</v>
      </c>
      <c r="K659" s="134" t="s">
        <v>999</v>
      </c>
      <c r="L659" s="135" t="s">
        <v>135</v>
      </c>
      <c r="M659" s="134" t="str">
        <f t="shared" si="142"/>
        <v>Y1</v>
      </c>
      <c r="N659" s="134" t="s">
        <v>437</v>
      </c>
      <c r="O659" s="135" t="s">
        <v>3485</v>
      </c>
      <c r="P659" s="206" t="str">
        <f t="shared" si="143"/>
        <v>Marinez, Jhan (Y1)</v>
      </c>
      <c r="Q659" s="166">
        <f t="shared" si="151"/>
        <v>200000</v>
      </c>
      <c r="R659" s="166">
        <f t="shared" si="144"/>
        <v>300000</v>
      </c>
      <c r="S659" s="261">
        <f t="shared" si="145"/>
        <v>400000</v>
      </c>
      <c r="T659" s="261" t="str">
        <f t="shared" si="146"/>
        <v/>
      </c>
      <c r="U659" s="134" t="s">
        <v>520</v>
      </c>
      <c r="V659" s="167">
        <v>200000</v>
      </c>
      <c r="W659" s="134" t="s">
        <v>521</v>
      </c>
      <c r="X659" s="212">
        <v>300000</v>
      </c>
      <c r="Y659" s="134" t="s">
        <v>375</v>
      </c>
      <c r="Z659" s="212">
        <v>400000</v>
      </c>
      <c r="AA659" s="134" t="s">
        <v>645</v>
      </c>
      <c r="AB659" s="134"/>
      <c r="AC659" s="134"/>
      <c r="AD659" s="134"/>
      <c r="AE659" s="134"/>
    </row>
    <row r="660" spans="1:32" ht="14.25" customHeight="1" x14ac:dyDescent="0.2">
      <c r="A660" s="134" t="s">
        <v>824</v>
      </c>
      <c r="B660" s="214" t="str">
        <f t="shared" si="147"/>
        <v>Marisnick</v>
      </c>
      <c r="C660" s="219" t="str">
        <f t="shared" si="148"/>
        <v>Jake</v>
      </c>
      <c r="D660" s="134" t="str">
        <f t="shared" si="149"/>
        <v>J. Marisnick</v>
      </c>
      <c r="E660" s="206" t="str">
        <f t="shared" si="150"/>
        <v>Jake Marisnick</v>
      </c>
      <c r="F660" s="135"/>
      <c r="G660" s="135"/>
      <c r="H660" s="135"/>
      <c r="I660" s="135"/>
      <c r="J660" s="193"/>
      <c r="K660" s="147"/>
      <c r="L660" s="135" t="s">
        <v>7</v>
      </c>
      <c r="M660" s="134" t="str">
        <f t="shared" si="142"/>
        <v>ARB-Y4</v>
      </c>
      <c r="N660" s="147" t="str">
        <f>Mays!$AE$2</f>
        <v>West Oakland</v>
      </c>
      <c r="O660" s="169" t="s">
        <v>830</v>
      </c>
      <c r="P660" s="206" t="str">
        <f t="shared" si="143"/>
        <v>Marisnick, Jake (ARB-Y4)</v>
      </c>
      <c r="Q660" s="166">
        <f t="shared" si="151"/>
        <v>700000</v>
      </c>
      <c r="R660" s="166" t="str">
        <f t="shared" si="144"/>
        <v/>
      </c>
      <c r="S660" s="261" t="str">
        <f t="shared" si="145"/>
        <v/>
      </c>
      <c r="T660" s="261" t="str">
        <f t="shared" si="146"/>
        <v/>
      </c>
      <c r="U660" s="147" t="s">
        <v>645</v>
      </c>
      <c r="V660" s="167">
        <v>700000</v>
      </c>
      <c r="W660" s="134" t="s">
        <v>973</v>
      </c>
      <c r="X660" s="212"/>
      <c r="Y660" s="134" t="s">
        <v>974</v>
      </c>
      <c r="Z660" s="212"/>
      <c r="AA660" s="134" t="s">
        <v>975</v>
      </c>
      <c r="AB660" s="271"/>
      <c r="AC660" s="134" t="s">
        <v>334</v>
      </c>
      <c r="AD660" s="134"/>
      <c r="AE660" s="134"/>
      <c r="AF660" s="187"/>
    </row>
    <row r="661" spans="1:32" ht="14.25" customHeight="1" x14ac:dyDescent="0.2">
      <c r="A661" s="134" t="s">
        <v>453</v>
      </c>
      <c r="B661" s="214" t="str">
        <f t="shared" si="147"/>
        <v>Markakis</v>
      </c>
      <c r="C661" s="219" t="str">
        <f t="shared" si="148"/>
        <v>Nick</v>
      </c>
      <c r="D661" s="134" t="str">
        <f t="shared" si="149"/>
        <v>N. Markakis</v>
      </c>
      <c r="E661" s="206" t="str">
        <f t="shared" si="150"/>
        <v>Nick Markakis</v>
      </c>
      <c r="F661" s="135"/>
      <c r="G661" s="135"/>
      <c r="H661" s="135"/>
      <c r="I661" s="135"/>
      <c r="J661" s="193"/>
      <c r="K661" s="147"/>
      <c r="L661" s="135" t="s">
        <v>7</v>
      </c>
      <c r="M661" s="134" t="str">
        <f t="shared" si="142"/>
        <v>3,F5-15.75M</v>
      </c>
      <c r="N661" s="254" t="s">
        <v>627</v>
      </c>
      <c r="O661" s="257" t="s">
        <v>1300</v>
      </c>
      <c r="P661" s="206" t="str">
        <f t="shared" si="143"/>
        <v>Markakis, Nick (3,F5-15.75M)</v>
      </c>
      <c r="Q661" s="166">
        <f t="shared" si="151"/>
        <v>3150000</v>
      </c>
      <c r="R661" s="166">
        <f t="shared" si="144"/>
        <v>3150000</v>
      </c>
      <c r="S661" s="261">
        <f t="shared" si="145"/>
        <v>3150000</v>
      </c>
      <c r="T661" s="261" t="str">
        <f t="shared" si="146"/>
        <v/>
      </c>
      <c r="U661" s="147" t="s">
        <v>1312</v>
      </c>
      <c r="V661" s="211">
        <v>3150000</v>
      </c>
      <c r="W661" s="147" t="s">
        <v>1363</v>
      </c>
      <c r="X661" s="211">
        <v>3150000</v>
      </c>
      <c r="Y661" s="147" t="s">
        <v>1383</v>
      </c>
      <c r="Z661" s="211">
        <v>3150000</v>
      </c>
      <c r="AA661" s="147" t="s">
        <v>334</v>
      </c>
      <c r="AB661" s="271"/>
      <c r="AC661" s="134"/>
      <c r="AD661" s="134"/>
      <c r="AE661" s="134"/>
      <c r="AF661" s="187"/>
    </row>
    <row r="662" spans="1:32" ht="14.25" customHeight="1" x14ac:dyDescent="0.2">
      <c r="A662" s="134" t="s">
        <v>3601</v>
      </c>
      <c r="B662" s="214" t="str">
        <f t="shared" si="147"/>
        <v>Marquez</v>
      </c>
      <c r="C662" s="219" t="str">
        <f t="shared" si="148"/>
        <v>German</v>
      </c>
      <c r="D662" s="134" t="str">
        <f t="shared" si="149"/>
        <v>G. Marquez</v>
      </c>
      <c r="E662" s="206" t="str">
        <f t="shared" si="150"/>
        <v>German Marquez</v>
      </c>
      <c r="F662" s="206" t="s">
        <v>1002</v>
      </c>
      <c r="G662" s="134">
        <f>G661+1</f>
        <v>1</v>
      </c>
      <c r="H662" s="134">
        <v>2</v>
      </c>
      <c r="I662" s="134">
        <v>21</v>
      </c>
      <c r="J662" s="535">
        <v>34752</v>
      </c>
      <c r="K662" s="134" t="s">
        <v>747</v>
      </c>
      <c r="L662" s="135" t="s">
        <v>135</v>
      </c>
      <c r="M662" s="134" t="str">
        <f t="shared" si="142"/>
        <v>MM</v>
      </c>
      <c r="N662" s="134" t="s">
        <v>396</v>
      </c>
      <c r="O662" s="135" t="s">
        <v>3485</v>
      </c>
      <c r="P662" s="206" t="str">
        <f t="shared" si="143"/>
        <v>Marquez, German (MM)</v>
      </c>
      <c r="Q662" s="166">
        <f t="shared" si="151"/>
        <v>100000</v>
      </c>
      <c r="R662" s="166" t="str">
        <f t="shared" si="144"/>
        <v/>
      </c>
      <c r="S662" s="261" t="str">
        <f t="shared" si="145"/>
        <v/>
      </c>
      <c r="T662" s="261" t="str">
        <f t="shared" si="146"/>
        <v/>
      </c>
      <c r="U662" s="134" t="s">
        <v>517</v>
      </c>
      <c r="V662" s="167">
        <v>100000</v>
      </c>
      <c r="W662" s="134"/>
      <c r="X662" s="134"/>
      <c r="Y662" s="134"/>
      <c r="Z662" s="134"/>
      <c r="AA662" s="134"/>
      <c r="AB662" s="134"/>
      <c r="AC662" s="134"/>
      <c r="AD662" s="134"/>
      <c r="AE662" s="134"/>
    </row>
    <row r="663" spans="1:32" ht="14.25" customHeight="1" x14ac:dyDescent="0.2">
      <c r="A663" s="134" t="s">
        <v>3597</v>
      </c>
      <c r="B663" s="214" t="str">
        <f t="shared" si="147"/>
        <v>Marsh</v>
      </c>
      <c r="C663" s="219" t="str">
        <f t="shared" si="148"/>
        <v>Brandon</v>
      </c>
      <c r="D663" s="134" t="str">
        <f t="shared" si="149"/>
        <v>B. Marsh</v>
      </c>
      <c r="E663" s="206" t="str">
        <f t="shared" si="150"/>
        <v>Brandon Marsh</v>
      </c>
      <c r="F663" s="206"/>
      <c r="G663" s="134">
        <v>229</v>
      </c>
      <c r="H663" s="134">
        <v>17</v>
      </c>
      <c r="I663" s="134">
        <v>1</v>
      </c>
      <c r="J663" s="134"/>
      <c r="K663" s="134"/>
      <c r="L663" s="135" t="s">
        <v>519</v>
      </c>
      <c r="M663" s="134" t="str">
        <f t="shared" si="142"/>
        <v>min</v>
      </c>
      <c r="N663" s="134" t="s">
        <v>1872</v>
      </c>
      <c r="O663" s="135" t="s">
        <v>3485</v>
      </c>
      <c r="P663" s="206" t="str">
        <f t="shared" si="143"/>
        <v>Marsh, Brandon (min)</v>
      </c>
      <c r="Q663" s="166" t="str">
        <f t="shared" si="151"/>
        <v/>
      </c>
      <c r="R663" s="166" t="str">
        <f t="shared" si="144"/>
        <v/>
      </c>
      <c r="S663" s="261" t="str">
        <f t="shared" si="145"/>
        <v/>
      </c>
      <c r="T663" s="261" t="str">
        <f t="shared" si="146"/>
        <v/>
      </c>
      <c r="U663" s="134" t="s">
        <v>658</v>
      </c>
      <c r="V663" s="134"/>
      <c r="W663" s="134"/>
      <c r="X663" s="134"/>
      <c r="Y663" s="134"/>
      <c r="Z663" s="134"/>
      <c r="AA663" s="134"/>
      <c r="AB663" s="134"/>
      <c r="AC663" s="134"/>
      <c r="AD663" s="134"/>
      <c r="AE663" s="134"/>
    </row>
    <row r="664" spans="1:32" ht="14.25" customHeight="1" x14ac:dyDescent="0.2">
      <c r="A664" s="134" t="s">
        <v>3683</v>
      </c>
      <c r="B664" s="214" t="str">
        <f t="shared" si="147"/>
        <v>Marte</v>
      </c>
      <c r="C664" s="219" t="str">
        <f t="shared" si="148"/>
        <v>Jefry</v>
      </c>
      <c r="D664" s="134" t="str">
        <f t="shared" si="149"/>
        <v>J. Marte</v>
      </c>
      <c r="E664" s="206" t="str">
        <f t="shared" si="150"/>
        <v>Jefry Marte</v>
      </c>
      <c r="F664" s="206" t="s">
        <v>1002</v>
      </c>
      <c r="G664" s="134">
        <f>G663+1</f>
        <v>230</v>
      </c>
      <c r="H664" s="134" t="s">
        <v>626</v>
      </c>
      <c r="I664" s="134">
        <v>7</v>
      </c>
      <c r="J664" s="535">
        <v>33410</v>
      </c>
      <c r="K664" s="134" t="s">
        <v>1001</v>
      </c>
      <c r="L664" s="135" t="s">
        <v>7</v>
      </c>
      <c r="M664" s="134" t="str">
        <f t="shared" si="142"/>
        <v>Y1</v>
      </c>
      <c r="N664" s="134" t="s">
        <v>360</v>
      </c>
      <c r="O664" s="135" t="s">
        <v>4123</v>
      </c>
      <c r="P664" s="206" t="str">
        <f t="shared" si="143"/>
        <v>Marte, Jefry (Y1)</v>
      </c>
      <c r="Q664" s="166">
        <f t="shared" si="151"/>
        <v>200000</v>
      </c>
      <c r="R664" s="166">
        <f t="shared" si="144"/>
        <v>300000</v>
      </c>
      <c r="S664" s="261">
        <f t="shared" si="145"/>
        <v>400000</v>
      </c>
      <c r="T664" s="261" t="str">
        <f t="shared" si="146"/>
        <v/>
      </c>
      <c r="U664" s="134" t="s">
        <v>520</v>
      </c>
      <c r="V664" s="167">
        <v>200000</v>
      </c>
      <c r="W664" s="134" t="s">
        <v>521</v>
      </c>
      <c r="X664" s="212">
        <v>300000</v>
      </c>
      <c r="Y664" s="134" t="s">
        <v>375</v>
      </c>
      <c r="Z664" s="212">
        <v>400000</v>
      </c>
      <c r="AA664" s="134" t="s">
        <v>645</v>
      </c>
      <c r="AB664" s="134"/>
      <c r="AC664" s="134"/>
      <c r="AD664" s="134"/>
      <c r="AE664" s="134"/>
      <c r="AF664" s="187"/>
    </row>
    <row r="665" spans="1:32" ht="14.25" customHeight="1" x14ac:dyDescent="0.2">
      <c r="A665" s="584" t="s">
        <v>1574</v>
      </c>
      <c r="B665" s="214" t="str">
        <f t="shared" si="147"/>
        <v>Marte</v>
      </c>
      <c r="C665" s="219" t="str">
        <f t="shared" si="148"/>
        <v>Ketel</v>
      </c>
      <c r="D665" s="134" t="str">
        <f t="shared" si="149"/>
        <v>K. Marte</v>
      </c>
      <c r="E665" s="206" t="str">
        <f t="shared" si="150"/>
        <v>Ketel Marte</v>
      </c>
      <c r="F665" s="135" t="s">
        <v>1009</v>
      </c>
      <c r="G665" s="135"/>
      <c r="H665" s="135"/>
      <c r="I665" s="135"/>
      <c r="J665" s="336">
        <v>34254</v>
      </c>
      <c r="K665" s="134" t="s">
        <v>1006</v>
      </c>
      <c r="L665" s="135" t="s">
        <v>7</v>
      </c>
      <c r="M665" s="134" t="str">
        <f t="shared" si="142"/>
        <v>Y2</v>
      </c>
      <c r="N665" s="147" t="str">
        <f>Mays!$G$2</f>
        <v>Palo Alto</v>
      </c>
      <c r="O665" s="135" t="s">
        <v>1461</v>
      </c>
      <c r="P665" s="206" t="str">
        <f t="shared" si="143"/>
        <v>Marte, Ketel (Y2)</v>
      </c>
      <c r="Q665" s="166">
        <f t="shared" si="151"/>
        <v>300000</v>
      </c>
      <c r="R665" s="166">
        <f t="shared" si="144"/>
        <v>400000</v>
      </c>
      <c r="S665" s="261" t="str">
        <f t="shared" si="145"/>
        <v/>
      </c>
      <c r="T665" s="261" t="str">
        <f t="shared" si="146"/>
        <v/>
      </c>
      <c r="U665" s="147" t="s">
        <v>521</v>
      </c>
      <c r="V665" s="230">
        <v>300000</v>
      </c>
      <c r="W665" s="134" t="s">
        <v>375</v>
      </c>
      <c r="X665" s="364">
        <v>400000</v>
      </c>
      <c r="Y665" s="134" t="s">
        <v>645</v>
      </c>
      <c r="Z665" s="243"/>
      <c r="AA665" s="134" t="s">
        <v>973</v>
      </c>
      <c r="AB665" s="271"/>
      <c r="AC665" s="134"/>
      <c r="AD665" s="134"/>
      <c r="AE665" s="134"/>
    </row>
    <row r="666" spans="1:32" ht="14.25" customHeight="1" x14ac:dyDescent="0.2">
      <c r="A666" s="134" t="s">
        <v>773</v>
      </c>
      <c r="B666" s="214" t="str">
        <f t="shared" si="147"/>
        <v>Marte</v>
      </c>
      <c r="C666" s="219" t="str">
        <f t="shared" si="148"/>
        <v>Starling</v>
      </c>
      <c r="D666" s="134" t="str">
        <f t="shared" si="149"/>
        <v>S. Marte</v>
      </c>
      <c r="E666" s="206" t="str">
        <f t="shared" si="150"/>
        <v>Starling Marte</v>
      </c>
      <c r="F666" s="135"/>
      <c r="G666" s="135"/>
      <c r="H666" s="135"/>
      <c r="I666" s="135"/>
      <c r="J666" s="193"/>
      <c r="K666" s="147"/>
      <c r="L666" s="135" t="s">
        <v>7</v>
      </c>
      <c r="M666" s="134" t="str">
        <f t="shared" si="142"/>
        <v>2,L5-14M</v>
      </c>
      <c r="N666" s="147" t="str">
        <f>Cobb!$A$2</f>
        <v>Greenville</v>
      </c>
      <c r="O666" s="169" t="s">
        <v>830</v>
      </c>
      <c r="P666" s="206" t="str">
        <f t="shared" si="143"/>
        <v>Marte, Starling (2,L5-14M)</v>
      </c>
      <c r="Q666" s="166">
        <f t="shared" si="151"/>
        <v>2800000</v>
      </c>
      <c r="R666" s="166">
        <f t="shared" si="144"/>
        <v>2800000</v>
      </c>
      <c r="S666" s="261">
        <f t="shared" si="145"/>
        <v>2800000</v>
      </c>
      <c r="T666" s="261">
        <f t="shared" si="146"/>
        <v>2800000</v>
      </c>
      <c r="U666" s="147" t="s">
        <v>647</v>
      </c>
      <c r="V666" s="167">
        <v>2800000</v>
      </c>
      <c r="W666" s="147" t="s">
        <v>317</v>
      </c>
      <c r="X666" s="212">
        <v>2800000</v>
      </c>
      <c r="Y666" s="147" t="s">
        <v>316</v>
      </c>
      <c r="Z666" s="212">
        <v>2800000</v>
      </c>
      <c r="AA666" s="147" t="s">
        <v>605</v>
      </c>
      <c r="AB666" s="365">
        <v>2800000</v>
      </c>
      <c r="AC666" s="134" t="s">
        <v>334</v>
      </c>
      <c r="AD666" s="134"/>
      <c r="AE666" s="134"/>
      <c r="AF666" s="232"/>
    </row>
    <row r="667" spans="1:32" ht="14.25" customHeight="1" x14ac:dyDescent="0.2">
      <c r="A667" s="134" t="s">
        <v>2021</v>
      </c>
      <c r="B667" s="214" t="str">
        <f t="shared" si="147"/>
        <v>Martes</v>
      </c>
      <c r="C667" s="219" t="str">
        <f t="shared" si="148"/>
        <v>Francis</v>
      </c>
      <c r="D667" s="134" t="str">
        <f t="shared" si="149"/>
        <v>F. Martes</v>
      </c>
      <c r="E667" s="206" t="str">
        <f t="shared" si="150"/>
        <v>Francis Martes</v>
      </c>
      <c r="F667" s="246"/>
      <c r="G667" s="584">
        <v>24</v>
      </c>
      <c r="H667" s="584">
        <v>1</v>
      </c>
      <c r="I667" s="584">
        <v>24</v>
      </c>
      <c r="J667" s="336">
        <v>35027</v>
      </c>
      <c r="K667" s="195"/>
      <c r="L667" s="135" t="s">
        <v>519</v>
      </c>
      <c r="M667" s="134" t="str">
        <f t="shared" si="142"/>
        <v>min</v>
      </c>
      <c r="N667" s="251" t="str">
        <f>Aaron!$Y$2</f>
        <v>Columbus</v>
      </c>
      <c r="O667" s="169" t="s">
        <v>1968</v>
      </c>
      <c r="P667" s="206" t="str">
        <f t="shared" si="143"/>
        <v>Martes, Francis (min)</v>
      </c>
      <c r="Q667" s="166" t="str">
        <f t="shared" si="151"/>
        <v/>
      </c>
      <c r="R667" s="166" t="str">
        <f t="shared" si="144"/>
        <v/>
      </c>
      <c r="S667" s="261" t="str">
        <f t="shared" si="145"/>
        <v/>
      </c>
      <c r="T667" s="261" t="str">
        <f t="shared" si="146"/>
        <v/>
      </c>
      <c r="U667" s="147" t="s">
        <v>658</v>
      </c>
      <c r="V667" s="167"/>
      <c r="W667" s="134"/>
      <c r="X667" s="212"/>
      <c r="Y667" s="134"/>
      <c r="Z667" s="212"/>
      <c r="AA667" s="134"/>
      <c r="AB667" s="271"/>
      <c r="AC667" s="134"/>
      <c r="AD667" s="134"/>
      <c r="AE667" s="134"/>
      <c r="AF667" s="232"/>
    </row>
    <row r="668" spans="1:32" ht="14.25" customHeight="1" x14ac:dyDescent="0.2">
      <c r="A668" s="134" t="s">
        <v>770</v>
      </c>
      <c r="B668" s="214" t="str">
        <f t="shared" si="147"/>
        <v>Martin</v>
      </c>
      <c r="C668" s="219" t="str">
        <f t="shared" si="148"/>
        <v>Leonys</v>
      </c>
      <c r="D668" s="134" t="str">
        <f t="shared" si="149"/>
        <v>L. Martin</v>
      </c>
      <c r="E668" s="206" t="str">
        <f t="shared" si="150"/>
        <v>Leonys Martin</v>
      </c>
      <c r="F668" s="135"/>
      <c r="G668" s="135"/>
      <c r="H668" s="135"/>
      <c r="I668" s="135"/>
      <c r="J668" s="193"/>
      <c r="K668" s="147"/>
      <c r="L668" s="135" t="s">
        <v>7</v>
      </c>
      <c r="M668" s="134" t="str">
        <f t="shared" si="142"/>
        <v>1,L5-14M</v>
      </c>
      <c r="N668" s="147" t="str">
        <f>Ruth!$Y$2</f>
        <v>Rock Island</v>
      </c>
      <c r="O668" s="169" t="s">
        <v>1862</v>
      </c>
      <c r="P668" s="206" t="str">
        <f t="shared" si="143"/>
        <v>Martin, Leonys (1,L5-14M)</v>
      </c>
      <c r="Q668" s="166">
        <f t="shared" si="151"/>
        <v>2800000</v>
      </c>
      <c r="R668" s="166">
        <f t="shared" si="144"/>
        <v>2800000</v>
      </c>
      <c r="S668" s="261">
        <f t="shared" si="145"/>
        <v>2800000</v>
      </c>
      <c r="T668" s="261">
        <f t="shared" si="146"/>
        <v>2800000</v>
      </c>
      <c r="U668" s="147" t="s">
        <v>1622</v>
      </c>
      <c r="V668" s="167">
        <v>2800000</v>
      </c>
      <c r="W668" s="134" t="s">
        <v>647</v>
      </c>
      <c r="X668" s="212">
        <v>2800000</v>
      </c>
      <c r="Y668" s="134" t="s">
        <v>317</v>
      </c>
      <c r="Z668" s="212">
        <v>2800000</v>
      </c>
      <c r="AA668" s="134" t="s">
        <v>316</v>
      </c>
      <c r="AB668" s="271">
        <v>2800000</v>
      </c>
      <c r="AC668" s="134" t="s">
        <v>605</v>
      </c>
      <c r="AD668" s="134">
        <v>2800000</v>
      </c>
      <c r="AE668" s="134"/>
    </row>
    <row r="669" spans="1:32" ht="14.25" customHeight="1" x14ac:dyDescent="0.2">
      <c r="A669" s="134" t="s">
        <v>2022</v>
      </c>
      <c r="B669" s="214" t="str">
        <f t="shared" si="147"/>
        <v>Martin</v>
      </c>
      <c r="C669" s="219" t="str">
        <f t="shared" si="148"/>
        <v>Richie</v>
      </c>
      <c r="D669" s="134" t="str">
        <f t="shared" si="149"/>
        <v>R. Martin</v>
      </c>
      <c r="E669" s="206" t="str">
        <f t="shared" si="150"/>
        <v>Richie Martin</v>
      </c>
      <c r="F669" s="246"/>
      <c r="G669" s="584">
        <v>115</v>
      </c>
      <c r="H669" s="584">
        <v>4</v>
      </c>
      <c r="I669" s="584">
        <v>22</v>
      </c>
      <c r="J669" s="336">
        <v>34690</v>
      </c>
      <c r="K669" s="195"/>
      <c r="L669" s="135" t="s">
        <v>519</v>
      </c>
      <c r="M669" s="134" t="str">
        <f t="shared" si="142"/>
        <v>min</v>
      </c>
      <c r="N669" s="147" t="str">
        <f>Cobb!$Y$2</f>
        <v>Gateway</v>
      </c>
      <c r="O669" s="169" t="s">
        <v>1968</v>
      </c>
      <c r="P669" s="206" t="str">
        <f t="shared" si="143"/>
        <v>Martin, Richie (min)</v>
      </c>
      <c r="Q669" s="166" t="str">
        <f t="shared" si="151"/>
        <v/>
      </c>
      <c r="R669" s="166" t="str">
        <f t="shared" si="144"/>
        <v/>
      </c>
      <c r="S669" s="261" t="str">
        <f t="shared" si="145"/>
        <v/>
      </c>
      <c r="T669" s="261" t="str">
        <f t="shared" si="146"/>
        <v/>
      </c>
      <c r="U669" s="147" t="s">
        <v>658</v>
      </c>
      <c r="V669" s="167"/>
      <c r="W669" s="134"/>
      <c r="X669" s="212"/>
      <c r="Y669" s="134"/>
      <c r="Z669" s="212"/>
      <c r="AA669" s="134"/>
      <c r="AB669" s="271"/>
      <c r="AC669" s="134"/>
      <c r="AD669" s="134"/>
      <c r="AE669" s="134"/>
      <c r="AF669" s="187"/>
    </row>
    <row r="670" spans="1:32" ht="14.25" customHeight="1" x14ac:dyDescent="0.2">
      <c r="A670" s="148" t="s">
        <v>564</v>
      </c>
      <c r="B670" s="214" t="str">
        <f t="shared" si="147"/>
        <v>Martin</v>
      </c>
      <c r="C670" s="219" t="str">
        <f t="shared" si="148"/>
        <v>Russell</v>
      </c>
      <c r="D670" s="134" t="str">
        <f t="shared" si="149"/>
        <v>R. Martin</v>
      </c>
      <c r="E670" s="206" t="str">
        <f t="shared" si="150"/>
        <v>Russell Martin</v>
      </c>
      <c r="F670" s="135"/>
      <c r="G670" s="147"/>
      <c r="H670" s="147"/>
      <c r="I670" s="147"/>
      <c r="J670" s="380"/>
      <c r="K670" s="134"/>
      <c r="L670" s="135" t="s">
        <v>7</v>
      </c>
      <c r="M670" s="134" t="str">
        <f t="shared" si="142"/>
        <v>2,F5-$15.9M</v>
      </c>
      <c r="N670" s="147" t="s">
        <v>655</v>
      </c>
      <c r="O670" s="320" t="s">
        <v>2930</v>
      </c>
      <c r="P670" s="206" t="str">
        <f t="shared" si="143"/>
        <v>Martin, Russell (2,F5-$15.9M)</v>
      </c>
      <c r="Q670" s="166">
        <f t="shared" si="151"/>
        <v>3180000</v>
      </c>
      <c r="R670" s="166">
        <f t="shared" si="144"/>
        <v>3180000</v>
      </c>
      <c r="S670" s="261">
        <f t="shared" si="145"/>
        <v>3180000</v>
      </c>
      <c r="T670" s="261">
        <f t="shared" si="146"/>
        <v>3180000</v>
      </c>
      <c r="U670" s="148" t="s">
        <v>1836</v>
      </c>
      <c r="V670" s="361">
        <v>3180000</v>
      </c>
      <c r="W670" s="148" t="s">
        <v>1727</v>
      </c>
      <c r="X670" s="364">
        <v>3180000</v>
      </c>
      <c r="Y670" s="148" t="s">
        <v>1706</v>
      </c>
      <c r="Z670" s="364">
        <v>3180000</v>
      </c>
      <c r="AA670" s="148" t="s">
        <v>1689</v>
      </c>
      <c r="AB670" s="364">
        <v>3180000</v>
      </c>
      <c r="AC670" s="134" t="s">
        <v>334</v>
      </c>
      <c r="AD670" s="134"/>
      <c r="AE670" s="134"/>
    </row>
    <row r="671" spans="1:32" ht="14.25" customHeight="1" x14ac:dyDescent="0.2">
      <c r="A671" s="134" t="s">
        <v>1277</v>
      </c>
      <c r="B671" s="214" t="str">
        <f t="shared" si="147"/>
        <v>Martinez</v>
      </c>
      <c r="C671" s="219" t="str">
        <f t="shared" si="148"/>
        <v>Carlos Ernesto</v>
      </c>
      <c r="D671" s="134" t="str">
        <f t="shared" si="149"/>
        <v>C. Martinez</v>
      </c>
      <c r="E671" s="206" t="str">
        <f t="shared" si="150"/>
        <v>Carlos Ernesto Martinez</v>
      </c>
      <c r="F671" s="135"/>
      <c r="G671" s="135"/>
      <c r="H671" s="135"/>
      <c r="I671" s="135"/>
      <c r="J671" s="193"/>
      <c r="K671" s="147"/>
      <c r="L671" s="135" t="s">
        <v>135</v>
      </c>
      <c r="M671" s="134" t="str">
        <f t="shared" si="142"/>
        <v>Y3</v>
      </c>
      <c r="N671" s="251" t="str">
        <f>Ruth!$AE$2</f>
        <v>Williamsburg</v>
      </c>
      <c r="O671" s="169" t="s">
        <v>315</v>
      </c>
      <c r="P671" s="206" t="str">
        <f t="shared" si="143"/>
        <v>Martinez, Carlos Ernesto (Y3)</v>
      </c>
      <c r="Q671" s="166">
        <f t="shared" si="151"/>
        <v>400000</v>
      </c>
      <c r="R671" s="166" t="str">
        <f t="shared" si="144"/>
        <v/>
      </c>
      <c r="S671" s="261" t="str">
        <f t="shared" si="145"/>
        <v/>
      </c>
      <c r="T671" s="261" t="str">
        <f t="shared" si="146"/>
        <v/>
      </c>
      <c r="U671" s="259" t="s">
        <v>375</v>
      </c>
      <c r="V671" s="207">
        <v>400000</v>
      </c>
      <c r="W671" s="134" t="s">
        <v>645</v>
      </c>
      <c r="X671" s="212"/>
      <c r="Y671" s="134" t="s">
        <v>973</v>
      </c>
      <c r="Z671" s="206"/>
      <c r="AA671" s="134" t="s">
        <v>974</v>
      </c>
      <c r="AB671" s="271"/>
      <c r="AC671" s="134"/>
      <c r="AD671" s="134"/>
      <c r="AE671" s="134"/>
    </row>
    <row r="672" spans="1:32" ht="14.25" customHeight="1" x14ac:dyDescent="0.2">
      <c r="A672" s="134" t="s">
        <v>2023</v>
      </c>
      <c r="B672" s="214" t="str">
        <f t="shared" si="147"/>
        <v>Martinez</v>
      </c>
      <c r="C672" s="219" t="str">
        <f t="shared" si="148"/>
        <v>Eddy Julio</v>
      </c>
      <c r="D672" s="134" t="str">
        <f t="shared" si="149"/>
        <v>E. Martinez</v>
      </c>
      <c r="E672" s="206" t="str">
        <f t="shared" si="150"/>
        <v>Eddy Julio Martinez</v>
      </c>
      <c r="F672" s="246"/>
      <c r="G672" s="584">
        <v>6</v>
      </c>
      <c r="H672" s="584">
        <v>1</v>
      </c>
      <c r="I672" s="584">
        <v>6</v>
      </c>
      <c r="J672" s="336" t="s">
        <v>1890</v>
      </c>
      <c r="K672" s="195"/>
      <c r="L672" s="135" t="s">
        <v>519</v>
      </c>
      <c r="M672" s="134" t="str">
        <f t="shared" si="142"/>
        <v>min</v>
      </c>
      <c r="N672" s="584" t="s">
        <v>627</v>
      </c>
      <c r="O672" s="169" t="s">
        <v>1968</v>
      </c>
      <c r="P672" s="206" t="str">
        <f t="shared" si="143"/>
        <v>Martinez, Eddy Julio (min)</v>
      </c>
      <c r="Q672" s="166" t="str">
        <f t="shared" si="151"/>
        <v/>
      </c>
      <c r="R672" s="166" t="str">
        <f t="shared" si="144"/>
        <v/>
      </c>
      <c r="S672" s="261" t="str">
        <f t="shared" si="145"/>
        <v/>
      </c>
      <c r="T672" s="261" t="str">
        <f t="shared" si="146"/>
        <v/>
      </c>
      <c r="U672" s="147" t="s">
        <v>658</v>
      </c>
      <c r="V672" s="167"/>
      <c r="W672" s="134"/>
      <c r="X672" s="212"/>
      <c r="Y672" s="134"/>
      <c r="Z672" s="212"/>
      <c r="AA672" s="134"/>
      <c r="AB672" s="271"/>
      <c r="AC672" s="134"/>
      <c r="AD672" s="134"/>
      <c r="AE672" s="134"/>
    </row>
    <row r="673" spans="1:31" ht="14.25" customHeight="1" x14ac:dyDescent="0.2">
      <c r="A673" s="253" t="s">
        <v>1525</v>
      </c>
      <c r="B673" s="214" t="str">
        <f t="shared" si="147"/>
        <v>Martinez</v>
      </c>
      <c r="C673" s="219" t="str">
        <f t="shared" si="148"/>
        <v>JD</v>
      </c>
      <c r="D673" s="134" t="str">
        <f t="shared" si="149"/>
        <v>J. Martinez</v>
      </c>
      <c r="E673" s="206" t="str">
        <f t="shared" si="150"/>
        <v>JD Martinez</v>
      </c>
      <c r="F673" s="257"/>
      <c r="G673" s="257"/>
      <c r="H673" s="257"/>
      <c r="I673" s="257"/>
      <c r="J673" s="381"/>
      <c r="K673" s="253"/>
      <c r="L673" s="135" t="s">
        <v>7</v>
      </c>
      <c r="M673" s="134" t="str">
        <f t="shared" si="142"/>
        <v>3,F5-12M</v>
      </c>
      <c r="N673" s="251" t="str">
        <f>Mays!$S$2</f>
        <v>Thunder Bay</v>
      </c>
      <c r="O673" s="257" t="s">
        <v>1300</v>
      </c>
      <c r="P673" s="206" t="str">
        <f t="shared" si="143"/>
        <v>Martinez, JD (3,F5-12M)</v>
      </c>
      <c r="Q673" s="166">
        <f t="shared" si="151"/>
        <v>2400000</v>
      </c>
      <c r="R673" s="166">
        <f t="shared" si="144"/>
        <v>2400000</v>
      </c>
      <c r="S673" s="261">
        <f t="shared" si="145"/>
        <v>2400000</v>
      </c>
      <c r="T673" s="261" t="str">
        <f t="shared" si="146"/>
        <v/>
      </c>
      <c r="U673" s="147" t="s">
        <v>1324</v>
      </c>
      <c r="V673" s="211">
        <v>2400000</v>
      </c>
      <c r="W673" s="147" t="s">
        <v>1371</v>
      </c>
      <c r="X673" s="211">
        <v>2400000</v>
      </c>
      <c r="Y673" s="147" t="s">
        <v>1388</v>
      </c>
      <c r="Z673" s="211">
        <v>2400000</v>
      </c>
      <c r="AA673" s="147" t="s">
        <v>334</v>
      </c>
      <c r="AB673" s="271"/>
      <c r="AC673" s="134"/>
      <c r="AD673" s="134"/>
      <c r="AE673" s="167"/>
    </row>
    <row r="674" spans="1:31" ht="14.25" customHeight="1" x14ac:dyDescent="0.2">
      <c r="A674" s="584" t="s">
        <v>1410</v>
      </c>
      <c r="B674" s="214" t="str">
        <f t="shared" si="147"/>
        <v>Martinez</v>
      </c>
      <c r="C674" s="219" t="str">
        <f t="shared" si="148"/>
        <v>Nick</v>
      </c>
      <c r="D674" s="134" t="str">
        <f t="shared" si="149"/>
        <v>N. Martinez</v>
      </c>
      <c r="E674" s="206" t="str">
        <f t="shared" si="150"/>
        <v>Nick Martinez</v>
      </c>
      <c r="F674" s="135" t="s">
        <v>1002</v>
      </c>
      <c r="G674" s="135"/>
      <c r="H674" s="135"/>
      <c r="I674" s="135"/>
      <c r="J674" s="336">
        <v>33090</v>
      </c>
      <c r="K674" s="134" t="s">
        <v>747</v>
      </c>
      <c r="L674" s="135" t="s">
        <v>135</v>
      </c>
      <c r="M674" s="134" t="str">
        <f t="shared" si="142"/>
        <v>Y3</v>
      </c>
      <c r="N674" s="147" t="str">
        <f>Mays!$M$2</f>
        <v>Mudville</v>
      </c>
      <c r="O674" s="135" t="s">
        <v>1461</v>
      </c>
      <c r="P674" s="206" t="str">
        <f t="shared" si="143"/>
        <v>Martinez, Nick (Y3)</v>
      </c>
      <c r="Q674" s="166">
        <f t="shared" si="151"/>
        <v>400000</v>
      </c>
      <c r="R674" s="166" t="str">
        <f t="shared" si="144"/>
        <v/>
      </c>
      <c r="S674" s="261" t="str">
        <f t="shared" si="145"/>
        <v/>
      </c>
      <c r="T674" s="261" t="str">
        <f t="shared" si="146"/>
        <v/>
      </c>
      <c r="U674" s="259" t="s">
        <v>375</v>
      </c>
      <c r="V674" s="207">
        <v>400000</v>
      </c>
      <c r="W674" s="134" t="s">
        <v>645</v>
      </c>
      <c r="X674" s="364"/>
      <c r="Y674" s="134" t="s">
        <v>973</v>
      </c>
      <c r="Z674" s="243"/>
      <c r="AA674" s="134" t="s">
        <v>974</v>
      </c>
      <c r="AB674" s="271"/>
      <c r="AC674" s="134"/>
      <c r="AD674" s="134"/>
      <c r="AE674" s="134"/>
    </row>
    <row r="675" spans="1:31" ht="14.25" customHeight="1" x14ac:dyDescent="0.2">
      <c r="A675" s="148" t="s">
        <v>614</v>
      </c>
      <c r="B675" s="214" t="str">
        <f t="shared" si="147"/>
        <v>Martinez</v>
      </c>
      <c r="C675" s="219" t="str">
        <f t="shared" si="148"/>
        <v>Victor</v>
      </c>
      <c r="D675" s="134" t="str">
        <f t="shared" si="149"/>
        <v>V. Martinez</v>
      </c>
      <c r="E675" s="206" t="str">
        <f t="shared" si="150"/>
        <v>Victor Martinez</v>
      </c>
      <c r="F675" s="135"/>
      <c r="G675" s="147"/>
      <c r="H675" s="147"/>
      <c r="I675" s="147"/>
      <c r="J675" s="380"/>
      <c r="K675" s="134"/>
      <c r="L675" s="135" t="s">
        <v>7</v>
      </c>
      <c r="M675" s="134" t="str">
        <f t="shared" si="142"/>
        <v>2,F2-$1.73M</v>
      </c>
      <c r="N675" s="147" t="s">
        <v>1479</v>
      </c>
      <c r="O675" s="320" t="s">
        <v>3455</v>
      </c>
      <c r="P675" s="206" t="str">
        <f t="shared" si="143"/>
        <v>Martinez, Victor (2,F2-$1.73M)</v>
      </c>
      <c r="Q675" s="166">
        <f t="shared" si="151"/>
        <v>865000</v>
      </c>
      <c r="R675" s="166" t="str">
        <f t="shared" ref="R675:R706" si="152">IF(ISBLANK($X675),"",$X675)</f>
        <v/>
      </c>
      <c r="S675" s="261" t="str">
        <f t="shared" ref="S675:S706" si="153">IF(ISBLANK($Z675),"",$Z675)</f>
        <v/>
      </c>
      <c r="T675" s="261" t="str">
        <f t="shared" ref="T675:T706" si="154">IF(ISBLANK($AB675),"",$AB675)</f>
        <v/>
      </c>
      <c r="U675" s="148" t="s">
        <v>1774</v>
      </c>
      <c r="V675" s="361">
        <v>865000</v>
      </c>
      <c r="W675" s="134" t="s">
        <v>334</v>
      </c>
      <c r="X675" s="365"/>
      <c r="Y675" s="134"/>
      <c r="Z675" s="271"/>
      <c r="AA675" s="134"/>
      <c r="AB675" s="271"/>
      <c r="AC675" s="134"/>
      <c r="AD675" s="134"/>
      <c r="AE675" s="134"/>
    </row>
    <row r="676" spans="1:31" ht="14.25" customHeight="1" x14ac:dyDescent="0.2">
      <c r="A676" s="584" t="s">
        <v>1565</v>
      </c>
      <c r="B676" s="214" t="str">
        <f t="shared" si="147"/>
        <v>Mateo</v>
      </c>
      <c r="C676" s="219" t="str">
        <f t="shared" si="148"/>
        <v>Jorge</v>
      </c>
      <c r="D676" s="134" t="str">
        <f t="shared" si="149"/>
        <v>J. Mateo</v>
      </c>
      <c r="E676" s="206" t="str">
        <f t="shared" si="150"/>
        <v>Jorge Mateo</v>
      </c>
      <c r="F676" s="135" t="s">
        <v>1002</v>
      </c>
      <c r="G676" s="135"/>
      <c r="H676" s="135"/>
      <c r="I676" s="135"/>
      <c r="J676" s="336">
        <v>34873</v>
      </c>
      <c r="K676" s="134" t="s">
        <v>1006</v>
      </c>
      <c r="L676" s="135" t="s">
        <v>519</v>
      </c>
      <c r="M676" s="134" t="str">
        <f t="shared" si="142"/>
        <v>min</v>
      </c>
      <c r="N676" s="147" t="str">
        <f>Mays!$AE$2</f>
        <v>West Oakland</v>
      </c>
      <c r="O676" s="135" t="s">
        <v>1461</v>
      </c>
      <c r="P676" s="206" t="str">
        <f t="shared" si="143"/>
        <v>Mateo, Jorge (min)</v>
      </c>
      <c r="Q676" s="166" t="str">
        <f t="shared" si="151"/>
        <v/>
      </c>
      <c r="R676" s="166" t="str">
        <f t="shared" si="152"/>
        <v/>
      </c>
      <c r="S676" s="261" t="str">
        <f t="shared" si="153"/>
        <v/>
      </c>
      <c r="T676" s="261" t="str">
        <f t="shared" si="154"/>
        <v/>
      </c>
      <c r="U676" s="148" t="s">
        <v>658</v>
      </c>
      <c r="V676" s="230"/>
      <c r="W676" s="584"/>
      <c r="X676" s="364"/>
      <c r="Y676" s="584"/>
      <c r="Z676" s="243"/>
      <c r="AA676" s="134"/>
      <c r="AB676" s="271"/>
      <c r="AC676" s="134"/>
      <c r="AD676" s="134"/>
      <c r="AE676" s="134"/>
    </row>
    <row r="677" spans="1:31" ht="14.25" customHeight="1" x14ac:dyDescent="0.2">
      <c r="A677" s="388" t="s">
        <v>206</v>
      </c>
      <c r="B677" s="214" t="str">
        <f t="shared" si="147"/>
        <v>Mathis</v>
      </c>
      <c r="C677" s="219" t="str">
        <f t="shared" si="148"/>
        <v>Jeff</v>
      </c>
      <c r="D677" s="134" t="str">
        <f t="shared" si="149"/>
        <v>J. Mathis</v>
      </c>
      <c r="E677" s="206" t="str">
        <f t="shared" si="150"/>
        <v>Jeff Mathis</v>
      </c>
      <c r="F677" s="417" t="s">
        <v>1002</v>
      </c>
      <c r="G677" s="388"/>
      <c r="H677" s="388"/>
      <c r="I677" s="388"/>
      <c r="J677" s="418">
        <v>30406</v>
      </c>
      <c r="K677" s="419" t="s">
        <v>1003</v>
      </c>
      <c r="L677" s="386" t="s">
        <v>7</v>
      </c>
      <c r="M677" s="134" t="str">
        <f t="shared" si="142"/>
        <v>1,F1-$250k</v>
      </c>
      <c r="N677" s="388" t="s">
        <v>1671</v>
      </c>
      <c r="O677" s="421" t="s">
        <v>2994</v>
      </c>
      <c r="P677" s="206" t="str">
        <f t="shared" si="143"/>
        <v>Mathis, Jeff (1,F1-$250k)</v>
      </c>
      <c r="Q677" s="166">
        <f t="shared" si="151"/>
        <v>250000</v>
      </c>
      <c r="R677" s="166" t="str">
        <f t="shared" si="152"/>
        <v/>
      </c>
      <c r="S677" s="261" t="str">
        <f t="shared" si="153"/>
        <v/>
      </c>
      <c r="T677" s="261" t="str">
        <f t="shared" si="154"/>
        <v/>
      </c>
      <c r="U677" s="389" t="s">
        <v>1685</v>
      </c>
      <c r="V677" s="387">
        <v>250000</v>
      </c>
      <c r="W677" s="416" t="s">
        <v>334</v>
      </c>
      <c r="X677" s="230"/>
      <c r="Y677" s="584"/>
      <c r="Z677" s="212"/>
      <c r="AA677" s="134"/>
      <c r="AB677" s="271"/>
      <c r="AC677" s="134"/>
      <c r="AD677" s="134"/>
      <c r="AE677" s="134"/>
    </row>
    <row r="678" spans="1:31" ht="14.25" customHeight="1" x14ac:dyDescent="0.2">
      <c r="A678" s="134" t="s">
        <v>2024</v>
      </c>
      <c r="B678" s="214" t="str">
        <f t="shared" si="147"/>
        <v>Matuella</v>
      </c>
      <c r="C678" s="219" t="str">
        <f t="shared" si="148"/>
        <v>Michael</v>
      </c>
      <c r="D678" s="134" t="str">
        <f t="shared" si="149"/>
        <v>M. Matuella</v>
      </c>
      <c r="E678" s="206" t="str">
        <f t="shared" si="150"/>
        <v>Michael Matuella</v>
      </c>
      <c r="F678" s="246"/>
      <c r="G678" s="584">
        <v>218</v>
      </c>
      <c r="H678" s="584">
        <v>12</v>
      </c>
      <c r="I678" s="584">
        <v>20</v>
      </c>
      <c r="J678" s="336" t="s">
        <v>1888</v>
      </c>
      <c r="K678" s="195"/>
      <c r="L678" s="135" t="s">
        <v>519</v>
      </c>
      <c r="M678" s="134" t="str">
        <f t="shared" si="142"/>
        <v>min</v>
      </c>
      <c r="N678" s="147" t="str">
        <f>Aaron!$S$2</f>
        <v>San Jose</v>
      </c>
      <c r="O678" s="169" t="s">
        <v>1968</v>
      </c>
      <c r="P678" s="206" t="str">
        <f t="shared" si="143"/>
        <v>Matuella, Michael (min)</v>
      </c>
      <c r="Q678" s="166" t="str">
        <f t="shared" si="151"/>
        <v/>
      </c>
      <c r="R678" s="166" t="str">
        <f t="shared" si="152"/>
        <v/>
      </c>
      <c r="S678" s="261" t="str">
        <f t="shared" si="153"/>
        <v/>
      </c>
      <c r="T678" s="261" t="str">
        <f t="shared" si="154"/>
        <v/>
      </c>
      <c r="U678" s="147" t="s">
        <v>658</v>
      </c>
      <c r="V678" s="167"/>
      <c r="W678" s="134"/>
      <c r="X678" s="212"/>
      <c r="Y678" s="134"/>
      <c r="Z678" s="212"/>
      <c r="AA678" s="134"/>
      <c r="AB678" s="271"/>
      <c r="AC678" s="134"/>
      <c r="AD678" s="134"/>
      <c r="AE678" s="134"/>
    </row>
    <row r="679" spans="1:31" ht="14.25" customHeight="1" x14ac:dyDescent="0.2">
      <c r="A679" s="584" t="s">
        <v>1520</v>
      </c>
      <c r="B679" s="214" t="str">
        <f t="shared" si="147"/>
        <v>Matz</v>
      </c>
      <c r="C679" s="219" t="str">
        <f t="shared" si="148"/>
        <v>Steve</v>
      </c>
      <c r="D679" s="134" t="str">
        <f t="shared" si="149"/>
        <v>S. Matz</v>
      </c>
      <c r="E679" s="206" t="str">
        <f t="shared" si="150"/>
        <v>Steve Matz</v>
      </c>
      <c r="F679" s="135" t="s">
        <v>412</v>
      </c>
      <c r="G679" s="135"/>
      <c r="H679" s="135"/>
      <c r="I679" s="135"/>
      <c r="J679" s="336">
        <v>33387</v>
      </c>
      <c r="K679" s="134" t="s">
        <v>747</v>
      </c>
      <c r="L679" s="135" t="s">
        <v>135</v>
      </c>
      <c r="M679" s="134" t="str">
        <f t="shared" si="142"/>
        <v>Y2</v>
      </c>
      <c r="N679" s="251" t="str">
        <f>Ruth!$AE$2</f>
        <v>Williamsburg</v>
      </c>
      <c r="O679" s="135" t="s">
        <v>1461</v>
      </c>
      <c r="P679" s="206" t="str">
        <f t="shared" si="143"/>
        <v>Matz, Steve (Y2)</v>
      </c>
      <c r="Q679" s="166">
        <f t="shared" si="151"/>
        <v>300000</v>
      </c>
      <c r="R679" s="166">
        <f t="shared" si="152"/>
        <v>400000</v>
      </c>
      <c r="S679" s="261" t="str">
        <f t="shared" si="153"/>
        <v/>
      </c>
      <c r="T679" s="261" t="str">
        <f t="shared" si="154"/>
        <v/>
      </c>
      <c r="U679" s="147" t="s">
        <v>521</v>
      </c>
      <c r="V679" s="230">
        <v>300000</v>
      </c>
      <c r="W679" s="134" t="s">
        <v>375</v>
      </c>
      <c r="X679" s="364">
        <v>400000</v>
      </c>
      <c r="Y679" s="134" t="s">
        <v>645</v>
      </c>
      <c r="Z679" s="243"/>
      <c r="AA679" s="134" t="s">
        <v>973</v>
      </c>
      <c r="AB679" s="271"/>
      <c r="AC679" s="134"/>
      <c r="AD679" s="134"/>
      <c r="AE679" s="134"/>
    </row>
    <row r="680" spans="1:31" ht="14.25" customHeight="1" x14ac:dyDescent="0.2">
      <c r="A680" s="134" t="s">
        <v>320</v>
      </c>
      <c r="B680" s="214" t="str">
        <f t="shared" si="147"/>
        <v>Mauer</v>
      </c>
      <c r="C680" s="219" t="str">
        <f t="shared" si="148"/>
        <v>Joe</v>
      </c>
      <c r="D680" s="134" t="str">
        <f t="shared" si="149"/>
        <v>J. Mauer</v>
      </c>
      <c r="E680" s="206" t="str">
        <f t="shared" si="150"/>
        <v>Joe Mauer</v>
      </c>
      <c r="F680" s="135"/>
      <c r="G680" s="135"/>
      <c r="H680" s="135"/>
      <c r="I680" s="135"/>
      <c r="J680" s="193"/>
      <c r="K680" s="147"/>
      <c r="L680" s="135" t="s">
        <v>7</v>
      </c>
      <c r="M680" s="134" t="str">
        <f t="shared" si="142"/>
        <v>3,F4-8.4M</v>
      </c>
      <c r="N680" s="147" t="str">
        <f>Mays!$AE$2</f>
        <v>West Oakland</v>
      </c>
      <c r="O680" s="257" t="s">
        <v>1300</v>
      </c>
      <c r="P680" s="206" t="str">
        <f t="shared" si="143"/>
        <v>Mauer, Joe (3,F4-8.4M)</v>
      </c>
      <c r="Q680" s="166">
        <f t="shared" si="151"/>
        <v>2100000</v>
      </c>
      <c r="R680" s="166">
        <f t="shared" si="152"/>
        <v>2100000</v>
      </c>
      <c r="S680" s="261" t="str">
        <f t="shared" si="153"/>
        <v/>
      </c>
      <c r="T680" s="261" t="str">
        <f t="shared" si="154"/>
        <v/>
      </c>
      <c r="U680" s="147" t="s">
        <v>1332</v>
      </c>
      <c r="V680" s="211">
        <v>2100000</v>
      </c>
      <c r="W680" s="147" t="s">
        <v>1373</v>
      </c>
      <c r="X680" s="211">
        <v>2100000</v>
      </c>
      <c r="Y680" s="147" t="s">
        <v>334</v>
      </c>
      <c r="Z680" s="211"/>
      <c r="AA680" s="134"/>
      <c r="AB680" s="271"/>
      <c r="AC680" s="134"/>
      <c r="AD680" s="134"/>
      <c r="AE680" s="134"/>
    </row>
    <row r="681" spans="1:31" ht="14.25" customHeight="1" x14ac:dyDescent="0.2">
      <c r="A681" s="146" t="s">
        <v>934</v>
      </c>
      <c r="B681" s="214" t="str">
        <f t="shared" si="147"/>
        <v>Maurer</v>
      </c>
      <c r="C681" s="219" t="str">
        <f t="shared" si="148"/>
        <v>Brandon</v>
      </c>
      <c r="D681" s="134" t="str">
        <f t="shared" si="149"/>
        <v>B. Maurer</v>
      </c>
      <c r="E681" s="206" t="str">
        <f t="shared" si="150"/>
        <v>Brandon Maurer</v>
      </c>
      <c r="F681" s="135"/>
      <c r="G681" s="135"/>
      <c r="H681" s="135"/>
      <c r="I681" s="135"/>
      <c r="J681" s="193"/>
      <c r="K681" s="147"/>
      <c r="L681" s="135" t="s">
        <v>135</v>
      </c>
      <c r="M681" s="134" t="str">
        <f t="shared" si="142"/>
        <v>ARB-Y4</v>
      </c>
      <c r="N681" s="147" t="str">
        <f>Aaron!$AE$2</f>
        <v>Pismo Beach</v>
      </c>
      <c r="O681" s="135" t="s">
        <v>874</v>
      </c>
      <c r="P681" s="206" t="str">
        <f t="shared" si="143"/>
        <v>Maurer, Brandon (ARB-Y4)</v>
      </c>
      <c r="Q681" s="166">
        <f t="shared" si="151"/>
        <v>600000</v>
      </c>
      <c r="R681" s="166" t="str">
        <f t="shared" si="152"/>
        <v/>
      </c>
      <c r="S681" s="261" t="str">
        <f t="shared" si="153"/>
        <v/>
      </c>
      <c r="T681" s="261" t="str">
        <f t="shared" si="154"/>
        <v/>
      </c>
      <c r="U681" s="147" t="s">
        <v>645</v>
      </c>
      <c r="V681" s="167">
        <v>600000</v>
      </c>
      <c r="W681" s="134" t="s">
        <v>973</v>
      </c>
      <c r="X681" s="212"/>
      <c r="Y681" s="134" t="s">
        <v>974</v>
      </c>
      <c r="Z681" s="212"/>
      <c r="AA681" s="134" t="s">
        <v>975</v>
      </c>
      <c r="AB681" s="271"/>
      <c r="AC681" s="134" t="s">
        <v>334</v>
      </c>
      <c r="AD681" s="134"/>
      <c r="AE681" s="134"/>
    </row>
    <row r="682" spans="1:31" ht="14.25" customHeight="1" x14ac:dyDescent="0.2">
      <c r="A682" s="134" t="s">
        <v>3662</v>
      </c>
      <c r="B682" s="214" t="str">
        <f t="shared" si="147"/>
        <v>Maxwell</v>
      </c>
      <c r="C682" s="219" t="str">
        <f t="shared" si="148"/>
        <v>Bruce</v>
      </c>
      <c r="D682" s="134" t="str">
        <f t="shared" si="149"/>
        <v>B. Maxwell</v>
      </c>
      <c r="E682" s="206" t="str">
        <f t="shared" si="150"/>
        <v>Bruce Maxwell</v>
      </c>
      <c r="F682" s="206" t="s">
        <v>412</v>
      </c>
      <c r="G682" s="134">
        <f>G681+1</f>
        <v>1</v>
      </c>
      <c r="H682" s="134">
        <v>2</v>
      </c>
      <c r="I682" s="134">
        <v>16</v>
      </c>
      <c r="J682" s="535">
        <v>33227</v>
      </c>
      <c r="K682" s="134" t="s">
        <v>1003</v>
      </c>
      <c r="L682" s="135" t="s">
        <v>7</v>
      </c>
      <c r="M682" s="134" t="str">
        <f t="shared" si="142"/>
        <v>Y1</v>
      </c>
      <c r="N682" s="134" t="s">
        <v>657</v>
      </c>
      <c r="O682" s="135" t="s">
        <v>3485</v>
      </c>
      <c r="P682" s="206" t="str">
        <f t="shared" si="143"/>
        <v>Maxwell, Bruce (Y1)</v>
      </c>
      <c r="Q682" s="166">
        <f t="shared" si="151"/>
        <v>200000</v>
      </c>
      <c r="R682" s="166">
        <f t="shared" si="152"/>
        <v>300000</v>
      </c>
      <c r="S682" s="261">
        <f t="shared" si="153"/>
        <v>400000</v>
      </c>
      <c r="T682" s="261" t="str">
        <f t="shared" si="154"/>
        <v/>
      </c>
      <c r="U682" s="134" t="s">
        <v>520</v>
      </c>
      <c r="V682" s="167">
        <v>200000</v>
      </c>
      <c r="W682" s="134" t="s">
        <v>521</v>
      </c>
      <c r="X682" s="212">
        <v>300000</v>
      </c>
      <c r="Y682" s="134" t="s">
        <v>375</v>
      </c>
      <c r="Z682" s="212">
        <v>400000</v>
      </c>
      <c r="AA682" s="134" t="s">
        <v>645</v>
      </c>
      <c r="AB682" s="134"/>
      <c r="AC682" s="134"/>
      <c r="AD682" s="134"/>
      <c r="AE682" s="134"/>
    </row>
    <row r="683" spans="1:31" ht="14.25" customHeight="1" x14ac:dyDescent="0.2">
      <c r="A683" s="584" t="s">
        <v>1427</v>
      </c>
      <c r="B683" s="214" t="str">
        <f t="shared" si="147"/>
        <v>May</v>
      </c>
      <c r="C683" s="219" t="str">
        <f t="shared" si="148"/>
        <v>Trevor</v>
      </c>
      <c r="D683" s="134" t="str">
        <f t="shared" si="149"/>
        <v>T. May</v>
      </c>
      <c r="E683" s="206" t="str">
        <f t="shared" si="150"/>
        <v>Trevor May</v>
      </c>
      <c r="F683" s="135" t="s">
        <v>1002</v>
      </c>
      <c r="G683" s="135"/>
      <c r="H683" s="135"/>
      <c r="I683" s="135"/>
      <c r="J683" s="336">
        <v>32774</v>
      </c>
      <c r="K683" s="134" t="s">
        <v>747</v>
      </c>
      <c r="L683" s="135" t="s">
        <v>135</v>
      </c>
      <c r="M683" s="134" t="str">
        <f t="shared" si="142"/>
        <v>Y3</v>
      </c>
      <c r="N683" s="147" t="str">
        <f>Mays!$G$2</f>
        <v>Palo Alto</v>
      </c>
      <c r="O683" s="135" t="s">
        <v>1461</v>
      </c>
      <c r="P683" s="206" t="str">
        <f t="shared" si="143"/>
        <v>May, Trevor (Y3)</v>
      </c>
      <c r="Q683" s="166">
        <f t="shared" si="151"/>
        <v>400000</v>
      </c>
      <c r="R683" s="166" t="str">
        <f t="shared" si="152"/>
        <v/>
      </c>
      <c r="S683" s="261" t="str">
        <f t="shared" si="153"/>
        <v/>
      </c>
      <c r="T683" s="261" t="str">
        <f t="shared" si="154"/>
        <v/>
      </c>
      <c r="U683" s="259" t="s">
        <v>375</v>
      </c>
      <c r="V683" s="207">
        <v>400000</v>
      </c>
      <c r="W683" s="134" t="s">
        <v>645</v>
      </c>
      <c r="X683" s="364"/>
      <c r="Y683" s="134" t="s">
        <v>973</v>
      </c>
      <c r="Z683" s="243"/>
      <c r="AA683" s="134" t="s">
        <v>974</v>
      </c>
      <c r="AB683" s="271"/>
      <c r="AC683" s="134"/>
      <c r="AD683" s="134"/>
      <c r="AE683" s="134"/>
    </row>
    <row r="684" spans="1:31" ht="14.25" customHeight="1" x14ac:dyDescent="0.2">
      <c r="A684" s="134" t="s">
        <v>376</v>
      </c>
      <c r="B684" s="214" t="str">
        <f t="shared" si="147"/>
        <v>Maybin</v>
      </c>
      <c r="C684" s="219" t="str">
        <f t="shared" si="148"/>
        <v>Cameron</v>
      </c>
      <c r="D684" s="134" t="str">
        <f t="shared" si="149"/>
        <v>C. Maybin</v>
      </c>
      <c r="E684" s="206" t="str">
        <f t="shared" si="150"/>
        <v>Cameron Maybin</v>
      </c>
      <c r="F684" s="135"/>
      <c r="G684" s="135"/>
      <c r="H684" s="135"/>
      <c r="I684" s="135"/>
      <c r="J684" s="193"/>
      <c r="K684" s="147"/>
      <c r="L684" s="135" t="s">
        <v>7</v>
      </c>
      <c r="M684" s="134" t="str">
        <f t="shared" si="142"/>
        <v>5,L5-14M</v>
      </c>
      <c r="N684" s="147" t="str">
        <f>Cobb!$Y$2</f>
        <v>Gateway</v>
      </c>
      <c r="O684" s="169" t="s">
        <v>1299</v>
      </c>
      <c r="P684" s="206" t="str">
        <f t="shared" si="143"/>
        <v>Maybin, Cameron (5,L5-14M)</v>
      </c>
      <c r="Q684" s="166">
        <f t="shared" si="151"/>
        <v>2800000</v>
      </c>
      <c r="R684" s="166" t="str">
        <f t="shared" si="152"/>
        <v/>
      </c>
      <c r="S684" s="261" t="str">
        <f t="shared" si="153"/>
        <v/>
      </c>
      <c r="T684" s="261" t="str">
        <f t="shared" si="154"/>
        <v/>
      </c>
      <c r="U684" s="147" t="s">
        <v>605</v>
      </c>
      <c r="V684" s="166">
        <v>2800000</v>
      </c>
      <c r="W684" s="134" t="s">
        <v>334</v>
      </c>
      <c r="X684" s="212"/>
      <c r="Y684" s="134"/>
      <c r="Z684" s="212"/>
      <c r="AA684" s="134"/>
      <c r="AB684" s="271"/>
      <c r="AC684" s="134"/>
      <c r="AD684" s="134"/>
      <c r="AE684" s="134"/>
    </row>
    <row r="685" spans="1:31" ht="14.25" customHeight="1" x14ac:dyDescent="0.2">
      <c r="A685" s="584" t="s">
        <v>1590</v>
      </c>
      <c r="B685" s="214" t="str">
        <f t="shared" si="147"/>
        <v>Mazara</v>
      </c>
      <c r="C685" s="219" t="str">
        <f t="shared" si="148"/>
        <v>Nomar</v>
      </c>
      <c r="D685" s="134" t="str">
        <f t="shared" si="149"/>
        <v>N. Mazara</v>
      </c>
      <c r="E685" s="206" t="str">
        <f t="shared" si="150"/>
        <v>Nomar Mazara</v>
      </c>
      <c r="F685" s="135" t="s">
        <v>412</v>
      </c>
      <c r="G685" s="135"/>
      <c r="H685" s="135"/>
      <c r="I685" s="135"/>
      <c r="J685" s="336">
        <v>34815</v>
      </c>
      <c r="K685" s="134" t="s">
        <v>1007</v>
      </c>
      <c r="L685" s="135" t="s">
        <v>7</v>
      </c>
      <c r="M685" s="134" t="str">
        <f t="shared" si="142"/>
        <v>Y1</v>
      </c>
      <c r="N685" s="147" t="str">
        <f>Ruth!$M$2</f>
        <v>Hoboken</v>
      </c>
      <c r="O685" s="135" t="s">
        <v>1461</v>
      </c>
      <c r="P685" s="206" t="str">
        <f t="shared" si="143"/>
        <v>Mazara, Nomar (Y1)</v>
      </c>
      <c r="Q685" s="166">
        <f t="shared" si="151"/>
        <v>200000</v>
      </c>
      <c r="R685" s="166">
        <f t="shared" si="152"/>
        <v>300000</v>
      </c>
      <c r="S685" s="261">
        <f t="shared" si="153"/>
        <v>400000</v>
      </c>
      <c r="T685" s="261" t="str">
        <f t="shared" si="154"/>
        <v/>
      </c>
      <c r="U685" s="148" t="s">
        <v>520</v>
      </c>
      <c r="V685" s="207">
        <v>200000</v>
      </c>
      <c r="W685" s="206" t="s">
        <v>521</v>
      </c>
      <c r="X685" s="207">
        <v>300000</v>
      </c>
      <c r="Y685" s="134" t="s">
        <v>375</v>
      </c>
      <c r="Z685" s="212">
        <v>400000</v>
      </c>
      <c r="AA685" s="134" t="s">
        <v>645</v>
      </c>
      <c r="AB685" s="271"/>
      <c r="AC685" s="134"/>
      <c r="AD685" s="134"/>
      <c r="AE685" s="134"/>
    </row>
    <row r="686" spans="1:31" ht="14.25" customHeight="1" x14ac:dyDescent="0.25">
      <c r="A686" s="422" t="s">
        <v>885</v>
      </c>
      <c r="B686" s="214" t="str">
        <f t="shared" si="147"/>
        <v>McAllister</v>
      </c>
      <c r="C686" s="219" t="str">
        <f t="shared" si="148"/>
        <v>Zach</v>
      </c>
      <c r="D686" s="134" t="str">
        <f t="shared" si="149"/>
        <v>Z. McAllister</v>
      </c>
      <c r="E686" s="206" t="str">
        <f t="shared" si="150"/>
        <v>Zach McAllister</v>
      </c>
      <c r="F686" s="382" t="s">
        <v>1002</v>
      </c>
      <c r="G686" s="135"/>
      <c r="H686" s="135"/>
      <c r="I686" s="135"/>
      <c r="J686" s="383">
        <v>32119</v>
      </c>
      <c r="K686" s="384" t="s">
        <v>999</v>
      </c>
      <c r="L686" s="135" t="s">
        <v>135</v>
      </c>
      <c r="M686" s="134" t="str">
        <f t="shared" si="142"/>
        <v>1,F3-$1.275M</v>
      </c>
      <c r="N686" s="388" t="s">
        <v>2974</v>
      </c>
      <c r="O686" s="421" t="s">
        <v>2994</v>
      </c>
      <c r="P686" s="206" t="str">
        <f t="shared" si="143"/>
        <v>McAllister, Zach (1,F3-$1.275M)</v>
      </c>
      <c r="Q686" s="166">
        <f t="shared" ref="Q686:Q721" si="155">IF(ISBLANK($V686),"",$V686)</f>
        <v>425000</v>
      </c>
      <c r="R686" s="166">
        <f t="shared" si="152"/>
        <v>425000</v>
      </c>
      <c r="S686" s="261">
        <f t="shared" si="153"/>
        <v>425000</v>
      </c>
      <c r="T686" s="261" t="str">
        <f t="shared" si="154"/>
        <v/>
      </c>
      <c r="U686" s="389" t="s">
        <v>3014</v>
      </c>
      <c r="V686" s="387">
        <v>425000</v>
      </c>
      <c r="W686" s="389" t="s">
        <v>3115</v>
      </c>
      <c r="X686" s="387">
        <v>425000</v>
      </c>
      <c r="Y686" s="389" t="s">
        <v>3119</v>
      </c>
      <c r="Z686" s="387">
        <v>425000</v>
      </c>
      <c r="AA686" s="134" t="s">
        <v>334</v>
      </c>
      <c r="AB686" s="271"/>
      <c r="AC686" s="134"/>
      <c r="AD686" s="134"/>
      <c r="AE686" s="134"/>
    </row>
    <row r="687" spans="1:31" ht="14.25" customHeight="1" x14ac:dyDescent="0.2">
      <c r="A687" s="198" t="s">
        <v>1088</v>
      </c>
      <c r="B687" s="214" t="str">
        <f t="shared" si="147"/>
        <v>McCann</v>
      </c>
      <c r="C687" s="219" t="str">
        <f t="shared" si="148"/>
        <v>Brian</v>
      </c>
      <c r="D687" s="134" t="str">
        <f t="shared" si="149"/>
        <v>B. McCann</v>
      </c>
      <c r="E687" s="206" t="str">
        <f t="shared" si="150"/>
        <v>Brian McCann</v>
      </c>
      <c r="F687" s="199" t="s">
        <v>412</v>
      </c>
      <c r="G687" s="199"/>
      <c r="H687" s="199"/>
      <c r="I687" s="199"/>
      <c r="J687" s="204">
        <v>30732</v>
      </c>
      <c r="K687" s="205" t="s">
        <v>1003</v>
      </c>
      <c r="L687" s="135" t="s">
        <v>7</v>
      </c>
      <c r="M687" s="134" t="str">
        <f t="shared" si="142"/>
        <v>4,F5-24.009M</v>
      </c>
      <c r="N687" s="147" t="str">
        <f>Aaron!$S$2</f>
        <v>San Jose</v>
      </c>
      <c r="O687" s="199" t="s">
        <v>1866</v>
      </c>
      <c r="P687" s="206" t="str">
        <f t="shared" si="143"/>
        <v>McCann, Brian (4,F5-24.009M)</v>
      </c>
      <c r="Q687" s="166">
        <f t="shared" si="155"/>
        <v>4802000</v>
      </c>
      <c r="R687" s="166">
        <f t="shared" si="152"/>
        <v>4802000</v>
      </c>
      <c r="S687" s="261" t="str">
        <f t="shared" si="153"/>
        <v/>
      </c>
      <c r="T687" s="261" t="str">
        <f t="shared" si="154"/>
        <v/>
      </c>
      <c r="U687" s="251" t="s">
        <v>1089</v>
      </c>
      <c r="V687" s="211">
        <v>4802000</v>
      </c>
      <c r="W687" s="198" t="s">
        <v>1090</v>
      </c>
      <c r="X687" s="211">
        <v>4802000</v>
      </c>
      <c r="Y687" s="134" t="s">
        <v>334</v>
      </c>
      <c r="Z687" s="206"/>
      <c r="AA687" s="134"/>
      <c r="AB687" s="271"/>
      <c r="AC687" s="134"/>
      <c r="AD687" s="134"/>
      <c r="AE687" s="134"/>
    </row>
    <row r="688" spans="1:31" ht="14.25" customHeight="1" x14ac:dyDescent="0.2">
      <c r="A688" s="584" t="s">
        <v>1453</v>
      </c>
      <c r="B688" s="214" t="str">
        <f t="shared" si="147"/>
        <v>McCann</v>
      </c>
      <c r="C688" s="219" t="str">
        <f t="shared" si="148"/>
        <v>James</v>
      </c>
      <c r="D688" s="134" t="str">
        <f t="shared" si="149"/>
        <v>J. McCann</v>
      </c>
      <c r="E688" s="206" t="str">
        <f t="shared" si="150"/>
        <v>James McCann</v>
      </c>
      <c r="F688" s="135" t="s">
        <v>1002</v>
      </c>
      <c r="G688" s="135"/>
      <c r="H688" s="135"/>
      <c r="I688" s="135"/>
      <c r="J688" s="336">
        <v>33037</v>
      </c>
      <c r="K688" s="134" t="s">
        <v>1003</v>
      </c>
      <c r="L688" s="135" t="s">
        <v>7</v>
      </c>
      <c r="M688" s="134" t="str">
        <f t="shared" si="142"/>
        <v>Y2</v>
      </c>
      <c r="N688" s="147" t="str">
        <f>Cobb!$S$2</f>
        <v>Waikiki</v>
      </c>
      <c r="O688" s="135" t="s">
        <v>1461</v>
      </c>
      <c r="P688" s="206" t="str">
        <f t="shared" si="143"/>
        <v>McCann, James (Y2)</v>
      </c>
      <c r="Q688" s="166">
        <f t="shared" si="155"/>
        <v>300000</v>
      </c>
      <c r="R688" s="166">
        <f t="shared" si="152"/>
        <v>400000</v>
      </c>
      <c r="S688" s="261" t="str">
        <f t="shared" si="153"/>
        <v/>
      </c>
      <c r="T688" s="261" t="str">
        <f t="shared" si="154"/>
        <v/>
      </c>
      <c r="U688" s="147" t="s">
        <v>521</v>
      </c>
      <c r="V688" s="230">
        <v>300000</v>
      </c>
      <c r="W688" s="134" t="s">
        <v>375</v>
      </c>
      <c r="X688" s="364">
        <v>400000</v>
      </c>
      <c r="Y688" s="134" t="s">
        <v>645</v>
      </c>
      <c r="Z688" s="243"/>
      <c r="AA688" s="134" t="s">
        <v>973</v>
      </c>
      <c r="AB688" s="271"/>
      <c r="AC688" s="134"/>
      <c r="AD688" s="134"/>
      <c r="AE688" s="134"/>
    </row>
    <row r="689" spans="1:32" ht="14.25" customHeight="1" x14ac:dyDescent="0.2">
      <c r="A689" s="388" t="s">
        <v>118</v>
      </c>
      <c r="B689" s="214" t="str">
        <f t="shared" si="147"/>
        <v>McCarthy</v>
      </c>
      <c r="C689" s="219" t="str">
        <f t="shared" si="148"/>
        <v>Brandon</v>
      </c>
      <c r="D689" s="134" t="str">
        <f t="shared" si="149"/>
        <v>B. McCarthy</v>
      </c>
      <c r="E689" s="206" t="str">
        <f t="shared" si="150"/>
        <v>Brandon McCarthy</v>
      </c>
      <c r="F689" s="417" t="s">
        <v>1002</v>
      </c>
      <c r="G689" s="388"/>
      <c r="H689" s="388"/>
      <c r="I689" s="388"/>
      <c r="J689" s="418">
        <v>30504</v>
      </c>
      <c r="K689" s="419" t="s">
        <v>747</v>
      </c>
      <c r="L689" s="386" t="s">
        <v>135</v>
      </c>
      <c r="M689" s="134" t="str">
        <f t="shared" si="142"/>
        <v>1,F3-$1M</v>
      </c>
      <c r="N689" s="388" t="s">
        <v>2967</v>
      </c>
      <c r="O689" s="421" t="s">
        <v>2994</v>
      </c>
      <c r="P689" s="206" t="str">
        <f t="shared" si="143"/>
        <v>McCarthy, Brandon (1,F3-$1M)</v>
      </c>
      <c r="Q689" s="166">
        <f t="shared" si="155"/>
        <v>333333</v>
      </c>
      <c r="R689" s="166">
        <f t="shared" si="152"/>
        <v>333333</v>
      </c>
      <c r="S689" s="261">
        <f t="shared" si="153"/>
        <v>333333</v>
      </c>
      <c r="T689" s="261" t="str">
        <f t="shared" si="154"/>
        <v/>
      </c>
      <c r="U689" s="389" t="s">
        <v>1681</v>
      </c>
      <c r="V689" s="387">
        <v>333333</v>
      </c>
      <c r="W689" s="389" t="s">
        <v>1802</v>
      </c>
      <c r="X689" s="387">
        <v>333333</v>
      </c>
      <c r="Y689" s="389" t="s">
        <v>1752</v>
      </c>
      <c r="Z689" s="387">
        <v>333333</v>
      </c>
      <c r="AA689" s="134" t="s">
        <v>334</v>
      </c>
      <c r="AB689" s="271"/>
      <c r="AC689" s="134"/>
      <c r="AD689" s="134"/>
      <c r="AE689" s="134"/>
    </row>
    <row r="690" spans="1:32" ht="14.25" customHeight="1" x14ac:dyDescent="0.2">
      <c r="A690" s="146" t="s">
        <v>935</v>
      </c>
      <c r="B690" s="214" t="str">
        <f t="shared" si="147"/>
        <v>McCullers</v>
      </c>
      <c r="C690" s="219" t="str">
        <f t="shared" si="148"/>
        <v>Lance</v>
      </c>
      <c r="D690" s="134" t="str">
        <f t="shared" si="149"/>
        <v>L. McCullers</v>
      </c>
      <c r="E690" s="206" t="str">
        <f t="shared" si="150"/>
        <v>Lance McCullers</v>
      </c>
      <c r="F690" s="135" t="s">
        <v>1002</v>
      </c>
      <c r="G690" s="135"/>
      <c r="H690" s="135"/>
      <c r="I690" s="135"/>
      <c r="J690" s="193"/>
      <c r="K690" s="147" t="s">
        <v>747</v>
      </c>
      <c r="L690" s="135" t="s">
        <v>135</v>
      </c>
      <c r="M690" s="134" t="str">
        <f t="shared" si="142"/>
        <v>Y2</v>
      </c>
      <c r="N690" s="147" t="str">
        <f>Aaron!$AE$2</f>
        <v>Pismo Beach</v>
      </c>
      <c r="O690" s="135" t="s">
        <v>874</v>
      </c>
      <c r="P690" s="206" t="str">
        <f t="shared" si="143"/>
        <v>McCullers, Lance (Y2)</v>
      </c>
      <c r="Q690" s="166">
        <f t="shared" si="155"/>
        <v>300000</v>
      </c>
      <c r="R690" s="166">
        <f t="shared" si="152"/>
        <v>400000</v>
      </c>
      <c r="S690" s="261" t="str">
        <f t="shared" si="153"/>
        <v/>
      </c>
      <c r="T690" s="261" t="str">
        <f t="shared" si="154"/>
        <v/>
      </c>
      <c r="U690" s="147" t="s">
        <v>521</v>
      </c>
      <c r="V690" s="230">
        <v>300000</v>
      </c>
      <c r="W690" s="134" t="s">
        <v>375</v>
      </c>
      <c r="X690" s="364">
        <v>400000</v>
      </c>
      <c r="Y690" s="134" t="s">
        <v>645</v>
      </c>
      <c r="Z690" s="212"/>
      <c r="AA690" s="134" t="s">
        <v>973</v>
      </c>
      <c r="AB690" s="271"/>
      <c r="AC690" s="134"/>
      <c r="AD690" s="134"/>
      <c r="AE690" s="134"/>
    </row>
    <row r="691" spans="1:32" ht="14.25" customHeight="1" x14ac:dyDescent="0.2">
      <c r="A691" s="134" t="s">
        <v>599</v>
      </c>
      <c r="B691" s="214" t="str">
        <f t="shared" si="147"/>
        <v>McCutchen</v>
      </c>
      <c r="C691" s="219" t="str">
        <f t="shared" si="148"/>
        <v>Andrew</v>
      </c>
      <c r="D691" s="134" t="str">
        <f t="shared" si="149"/>
        <v>A. McCutchen</v>
      </c>
      <c r="E691" s="206" t="str">
        <f t="shared" si="150"/>
        <v>Andrew McCutchen</v>
      </c>
      <c r="F691" s="135"/>
      <c r="G691" s="135"/>
      <c r="H691" s="135"/>
      <c r="I691" s="135"/>
      <c r="J691" s="193"/>
      <c r="K691" s="147"/>
      <c r="L691" s="135" t="s">
        <v>7</v>
      </c>
      <c r="M691" s="134" t="str">
        <f t="shared" si="142"/>
        <v>5,L5-14M</v>
      </c>
      <c r="N691" s="147" t="str">
        <f>Aaron!$A$2</f>
        <v>Middlesex</v>
      </c>
      <c r="O691" s="169" t="s">
        <v>511</v>
      </c>
      <c r="P691" s="206" t="str">
        <f t="shared" si="143"/>
        <v>McCutchen, Andrew (5,L5-14M)</v>
      </c>
      <c r="Q691" s="166">
        <f t="shared" si="155"/>
        <v>2800000</v>
      </c>
      <c r="R691" s="166" t="str">
        <f t="shared" si="152"/>
        <v/>
      </c>
      <c r="S691" s="261" t="str">
        <f t="shared" si="153"/>
        <v/>
      </c>
      <c r="T691" s="261" t="str">
        <f t="shared" si="154"/>
        <v/>
      </c>
      <c r="U691" s="147" t="s">
        <v>605</v>
      </c>
      <c r="V691" s="166">
        <v>2800000</v>
      </c>
      <c r="W691" s="134" t="s">
        <v>334</v>
      </c>
      <c r="X691" s="212"/>
      <c r="Y691" s="134"/>
      <c r="Z691" s="212"/>
      <c r="AA691" s="134"/>
      <c r="AB691" s="271"/>
      <c r="AC691" s="134"/>
      <c r="AD691" s="134"/>
      <c r="AE691" s="134"/>
    </row>
    <row r="692" spans="1:32" ht="14.25" customHeight="1" x14ac:dyDescent="0.2">
      <c r="A692" s="148" t="s">
        <v>1602</v>
      </c>
      <c r="B692" s="214" t="str">
        <f t="shared" si="147"/>
        <v>McGee</v>
      </c>
      <c r="C692" s="219" t="str">
        <f t="shared" si="148"/>
        <v>Jake</v>
      </c>
      <c r="D692" s="134" t="str">
        <f t="shared" si="149"/>
        <v>J. McGee</v>
      </c>
      <c r="E692" s="206" t="str">
        <f t="shared" si="150"/>
        <v>Jake McGee</v>
      </c>
      <c r="F692" s="135"/>
      <c r="G692" s="147"/>
      <c r="H692" s="147"/>
      <c r="I692" s="147"/>
      <c r="J692" s="380"/>
      <c r="K692" s="134"/>
      <c r="L692" s="135" t="s">
        <v>135</v>
      </c>
      <c r="M692" s="134" t="str">
        <f t="shared" si="142"/>
        <v>2,F3-$3.15M</v>
      </c>
      <c r="N692" s="147" t="str">
        <f>Ruth!$S$2</f>
        <v>New York</v>
      </c>
      <c r="O692" s="320" t="s">
        <v>1686</v>
      </c>
      <c r="P692" s="206" t="str">
        <f t="shared" si="143"/>
        <v>McGee, Jake (2,F3-$3.15M)</v>
      </c>
      <c r="Q692" s="166">
        <f t="shared" si="155"/>
        <v>1050000</v>
      </c>
      <c r="R692" s="166">
        <f t="shared" si="152"/>
        <v>1050000</v>
      </c>
      <c r="S692" s="261" t="str">
        <f t="shared" si="153"/>
        <v/>
      </c>
      <c r="T692" s="261" t="str">
        <f t="shared" si="154"/>
        <v/>
      </c>
      <c r="U692" s="148" t="s">
        <v>1816</v>
      </c>
      <c r="V692" s="361">
        <v>1050000</v>
      </c>
      <c r="W692" s="148" t="s">
        <v>1747</v>
      </c>
      <c r="X692" s="364">
        <v>1050000</v>
      </c>
      <c r="Y692" s="134" t="s">
        <v>334</v>
      </c>
      <c r="Z692" s="271"/>
      <c r="AA692" s="134"/>
      <c r="AB692" s="271"/>
      <c r="AC692" s="134"/>
      <c r="AD692" s="134"/>
      <c r="AE692" s="134"/>
    </row>
    <row r="693" spans="1:32" ht="14.25" customHeight="1" x14ac:dyDescent="0.2">
      <c r="A693" s="388" t="s">
        <v>1025</v>
      </c>
      <c r="B693" s="214" t="str">
        <f t="shared" si="147"/>
        <v>McGowan</v>
      </c>
      <c r="C693" s="219" t="str">
        <f t="shared" si="148"/>
        <v>Dustin</v>
      </c>
      <c r="D693" s="134" t="str">
        <f t="shared" si="149"/>
        <v>D. McGowan</v>
      </c>
      <c r="E693" s="206" t="str">
        <f t="shared" si="150"/>
        <v>Dustin McGowan</v>
      </c>
      <c r="F693" s="417" t="s">
        <v>1002</v>
      </c>
      <c r="G693" s="388"/>
      <c r="H693" s="388"/>
      <c r="I693" s="388"/>
      <c r="J693" s="418">
        <v>30034</v>
      </c>
      <c r="K693" s="419" t="s">
        <v>999</v>
      </c>
      <c r="L693" s="386" t="s">
        <v>135</v>
      </c>
      <c r="M693" s="134" t="str">
        <f t="shared" si="142"/>
        <v>1,F2-$680k</v>
      </c>
      <c r="N693" s="388" t="s">
        <v>2966</v>
      </c>
      <c r="O693" s="421" t="s">
        <v>2994</v>
      </c>
      <c r="P693" s="206" t="str">
        <f t="shared" si="143"/>
        <v>McGowan, Dustin (1,F2-$680k)</v>
      </c>
      <c r="Q693" s="166">
        <f t="shared" si="155"/>
        <v>340000</v>
      </c>
      <c r="R693" s="166">
        <f t="shared" si="152"/>
        <v>340000</v>
      </c>
      <c r="S693" s="261" t="str">
        <f t="shared" si="153"/>
        <v/>
      </c>
      <c r="T693" s="261" t="str">
        <f t="shared" si="154"/>
        <v/>
      </c>
      <c r="U693" s="389" t="s">
        <v>3005</v>
      </c>
      <c r="V693" s="387">
        <v>340000</v>
      </c>
      <c r="W693" s="389" t="s">
        <v>3106</v>
      </c>
      <c r="X693" s="387">
        <v>340000</v>
      </c>
      <c r="Y693" s="389" t="s">
        <v>334</v>
      </c>
      <c r="Z693" s="212"/>
      <c r="AA693" s="134"/>
      <c r="AB693" s="271"/>
      <c r="AC693" s="134"/>
      <c r="AD693" s="134"/>
      <c r="AE693" s="134"/>
    </row>
    <row r="694" spans="1:32" ht="14.25" customHeight="1" x14ac:dyDescent="0.2">
      <c r="A694" s="146" t="s">
        <v>924</v>
      </c>
      <c r="B694" s="214" t="str">
        <f t="shared" si="147"/>
        <v>McGuire</v>
      </c>
      <c r="C694" s="219" t="str">
        <f t="shared" si="148"/>
        <v>Reese</v>
      </c>
      <c r="D694" s="134" t="str">
        <f t="shared" si="149"/>
        <v>R. McGuire</v>
      </c>
      <c r="E694" s="206" t="str">
        <f t="shared" si="150"/>
        <v>Reese McGuire</v>
      </c>
      <c r="F694" s="135"/>
      <c r="G694" s="135"/>
      <c r="H694" s="135"/>
      <c r="I694" s="135"/>
      <c r="J694" s="193"/>
      <c r="K694" s="147" t="s">
        <v>1003</v>
      </c>
      <c r="L694" s="135" t="s">
        <v>519</v>
      </c>
      <c r="M694" s="134" t="str">
        <f t="shared" si="142"/>
        <v>min</v>
      </c>
      <c r="N694" s="251" t="str">
        <f>Ruth!$AE$2</f>
        <v>Williamsburg</v>
      </c>
      <c r="O694" s="135" t="s">
        <v>874</v>
      </c>
      <c r="P694" s="206" t="str">
        <f t="shared" si="143"/>
        <v>McGuire, Reese (min)</v>
      </c>
      <c r="Q694" s="166" t="str">
        <f t="shared" si="155"/>
        <v/>
      </c>
      <c r="R694" s="166" t="str">
        <f t="shared" si="152"/>
        <v/>
      </c>
      <c r="S694" s="261" t="str">
        <f t="shared" si="153"/>
        <v/>
      </c>
      <c r="T694" s="261" t="str">
        <f t="shared" si="154"/>
        <v/>
      </c>
      <c r="U694" s="147" t="s">
        <v>658</v>
      </c>
      <c r="V694" s="167"/>
      <c r="W694" s="134"/>
      <c r="X694" s="212"/>
      <c r="Y694" s="134"/>
      <c r="Z694" s="212"/>
      <c r="AA694" s="134"/>
      <c r="AB694" s="271"/>
      <c r="AC694" s="134"/>
      <c r="AD694" s="134"/>
      <c r="AE694" s="134"/>
    </row>
    <row r="695" spans="1:32" ht="14.25" customHeight="1" x14ac:dyDescent="0.2">
      <c r="A695" s="584" t="s">
        <v>1412</v>
      </c>
      <c r="B695" s="214" t="str">
        <f t="shared" si="147"/>
        <v>McHugh</v>
      </c>
      <c r="C695" s="219" t="str">
        <f t="shared" si="148"/>
        <v>Collin</v>
      </c>
      <c r="D695" s="134" t="str">
        <f t="shared" si="149"/>
        <v>C. McHugh</v>
      </c>
      <c r="E695" s="206" t="str">
        <f t="shared" si="150"/>
        <v>Collin McHugh</v>
      </c>
      <c r="F695" s="135" t="s">
        <v>1002</v>
      </c>
      <c r="G695" s="135"/>
      <c r="H695" s="135"/>
      <c r="I695" s="135"/>
      <c r="J695" s="336">
        <v>31947</v>
      </c>
      <c r="K695" s="134" t="s">
        <v>747</v>
      </c>
      <c r="L695" s="135" t="s">
        <v>135</v>
      </c>
      <c r="M695" s="134" t="str">
        <f t="shared" si="142"/>
        <v>Y3</v>
      </c>
      <c r="N695" s="251" t="str">
        <f>Aaron!$G$2</f>
        <v>Exeter</v>
      </c>
      <c r="O695" s="135" t="s">
        <v>1461</v>
      </c>
      <c r="P695" s="206" t="str">
        <f t="shared" si="143"/>
        <v>McHugh, Collin (Y3)</v>
      </c>
      <c r="Q695" s="166">
        <f t="shared" si="155"/>
        <v>400000</v>
      </c>
      <c r="R695" s="166" t="str">
        <f t="shared" si="152"/>
        <v/>
      </c>
      <c r="S695" s="261" t="str">
        <f t="shared" si="153"/>
        <v/>
      </c>
      <c r="T695" s="261" t="str">
        <f t="shared" si="154"/>
        <v/>
      </c>
      <c r="U695" s="259" t="s">
        <v>375</v>
      </c>
      <c r="V695" s="207">
        <v>400000</v>
      </c>
      <c r="W695" s="134" t="s">
        <v>645</v>
      </c>
      <c r="X695" s="364"/>
      <c r="Y695" s="134" t="s">
        <v>973</v>
      </c>
      <c r="Z695" s="243"/>
      <c r="AA695" s="134" t="s">
        <v>974</v>
      </c>
      <c r="AB695" s="271"/>
      <c r="AC695" s="134"/>
      <c r="AD695" s="134"/>
      <c r="AE695" s="134"/>
    </row>
    <row r="696" spans="1:32" ht="14.25" customHeight="1" x14ac:dyDescent="0.2">
      <c r="A696" s="134" t="s">
        <v>3495</v>
      </c>
      <c r="B696" s="214" t="str">
        <f t="shared" si="147"/>
        <v>McKenzie</v>
      </c>
      <c r="C696" s="219" t="str">
        <f t="shared" si="148"/>
        <v>Triston</v>
      </c>
      <c r="D696" s="134" t="str">
        <f t="shared" si="149"/>
        <v>T. McKenzie</v>
      </c>
      <c r="E696" s="206" t="str">
        <f t="shared" si="150"/>
        <v>Triston McKenzie</v>
      </c>
      <c r="F696" s="206" t="s">
        <v>1002</v>
      </c>
      <c r="G696" s="134">
        <f>G695+1</f>
        <v>1</v>
      </c>
      <c r="H696" s="134">
        <v>1</v>
      </c>
      <c r="I696" s="134">
        <v>20</v>
      </c>
      <c r="J696" s="535">
        <v>35644</v>
      </c>
      <c r="K696" s="134" t="s">
        <v>747</v>
      </c>
      <c r="L696" s="135" t="s">
        <v>519</v>
      </c>
      <c r="M696" s="134" t="str">
        <f t="shared" si="142"/>
        <v>min</v>
      </c>
      <c r="N696" s="134" t="s">
        <v>348</v>
      </c>
      <c r="O696" s="135" t="s">
        <v>3485</v>
      </c>
      <c r="P696" s="206" t="str">
        <f t="shared" si="143"/>
        <v>McKenzie, Triston (min)</v>
      </c>
      <c r="Q696" s="166" t="str">
        <f t="shared" si="155"/>
        <v/>
      </c>
      <c r="R696" s="166" t="str">
        <f t="shared" si="152"/>
        <v/>
      </c>
      <c r="S696" s="261" t="str">
        <f t="shared" si="153"/>
        <v/>
      </c>
      <c r="T696" s="261" t="str">
        <f t="shared" si="154"/>
        <v/>
      </c>
      <c r="U696" s="134" t="s">
        <v>658</v>
      </c>
      <c r="V696" s="134"/>
      <c r="W696" s="134"/>
      <c r="X696" s="134"/>
      <c r="Y696" s="134"/>
      <c r="Z696" s="134"/>
      <c r="AA696" s="134"/>
      <c r="AB696" s="134"/>
      <c r="AC696" s="134"/>
      <c r="AD696" s="134"/>
      <c r="AE696" s="134"/>
      <c r="AF696" s="232"/>
    </row>
    <row r="697" spans="1:32" ht="14.25" customHeight="1" x14ac:dyDescent="0.2">
      <c r="A697" s="214" t="s">
        <v>1148</v>
      </c>
      <c r="B697" s="214" t="str">
        <f t="shared" si="147"/>
        <v>McKinney</v>
      </c>
      <c r="C697" s="219" t="str">
        <f t="shared" si="148"/>
        <v>Billy</v>
      </c>
      <c r="D697" s="134" t="str">
        <f t="shared" si="149"/>
        <v>B. McKinney</v>
      </c>
      <c r="E697" s="206" t="str">
        <f t="shared" si="150"/>
        <v>Billy McKinney</v>
      </c>
      <c r="F697" s="213" t="s">
        <v>412</v>
      </c>
      <c r="G697" s="213"/>
      <c r="H697" s="213"/>
      <c r="I697" s="213"/>
      <c r="J697" s="223">
        <v>34569</v>
      </c>
      <c r="K697" s="224" t="s">
        <v>1128</v>
      </c>
      <c r="L697" s="135" t="s">
        <v>519</v>
      </c>
      <c r="M697" s="134" t="str">
        <f t="shared" si="142"/>
        <v>min</v>
      </c>
      <c r="N697" s="147" t="str">
        <f>Ruth!$Y$2</f>
        <v>Rock Island</v>
      </c>
      <c r="O697" s="213" t="s">
        <v>1129</v>
      </c>
      <c r="P697" s="206" t="str">
        <f t="shared" si="143"/>
        <v>McKinney, Billy (min)</v>
      </c>
      <c r="Q697" s="166" t="str">
        <f t="shared" si="155"/>
        <v/>
      </c>
      <c r="R697" s="166" t="str">
        <f t="shared" si="152"/>
        <v/>
      </c>
      <c r="S697" s="261" t="str">
        <f t="shared" si="153"/>
        <v/>
      </c>
      <c r="T697" s="261" t="str">
        <f t="shared" si="154"/>
        <v/>
      </c>
      <c r="U697" s="259" t="s">
        <v>658</v>
      </c>
      <c r="V697" s="207"/>
      <c r="W697" s="206"/>
      <c r="X697" s="207"/>
      <c r="Y697" s="206"/>
      <c r="Z697" s="206"/>
      <c r="AA697" s="134"/>
      <c r="AB697" s="271"/>
      <c r="AC697" s="134"/>
      <c r="AD697" s="134"/>
      <c r="AE697" s="134"/>
    </row>
    <row r="698" spans="1:32" ht="14.25" customHeight="1" x14ac:dyDescent="0.2">
      <c r="A698" s="584" t="s">
        <v>1524</v>
      </c>
      <c r="B698" s="214" t="str">
        <f t="shared" si="147"/>
        <v>McMahon</v>
      </c>
      <c r="C698" s="219" t="str">
        <f t="shared" si="148"/>
        <v>Ryan</v>
      </c>
      <c r="D698" s="134" t="str">
        <f t="shared" si="149"/>
        <v>R. McMahon</v>
      </c>
      <c r="E698" s="206" t="str">
        <f t="shared" si="150"/>
        <v>Ryan McMahon</v>
      </c>
      <c r="F698" s="135" t="s">
        <v>412</v>
      </c>
      <c r="G698" s="135"/>
      <c r="H698" s="135"/>
      <c r="I698" s="135"/>
      <c r="J698" s="336">
        <v>34682</v>
      </c>
      <c r="K698" s="134" t="s">
        <v>1005</v>
      </c>
      <c r="L698" s="135" t="s">
        <v>519</v>
      </c>
      <c r="M698" s="134" t="str">
        <f t="shared" si="142"/>
        <v>min</v>
      </c>
      <c r="N698" s="147" t="str">
        <f>Mays!$AE$2</f>
        <v>West Oakland</v>
      </c>
      <c r="O698" s="135" t="s">
        <v>1461</v>
      </c>
      <c r="P698" s="206" t="str">
        <f t="shared" si="143"/>
        <v>McMahon, Ryan (min)</v>
      </c>
      <c r="Q698" s="166" t="str">
        <f t="shared" si="155"/>
        <v/>
      </c>
      <c r="R698" s="166" t="str">
        <f t="shared" si="152"/>
        <v/>
      </c>
      <c r="S698" s="261" t="str">
        <f t="shared" si="153"/>
        <v/>
      </c>
      <c r="T698" s="261" t="str">
        <f t="shared" si="154"/>
        <v/>
      </c>
      <c r="U698" s="148" t="s">
        <v>658</v>
      </c>
      <c r="V698" s="230"/>
      <c r="W698" s="584"/>
      <c r="X698" s="364"/>
      <c r="Y698" s="584"/>
      <c r="Z698" s="243"/>
      <c r="AA698" s="134"/>
      <c r="AB698" s="271"/>
      <c r="AC698" s="134"/>
      <c r="AD698" s="134"/>
      <c r="AE698" s="134"/>
      <c r="AF698" s="232"/>
    </row>
    <row r="699" spans="1:32" ht="14.25" customHeight="1" x14ac:dyDescent="0.2">
      <c r="A699" s="216" t="s">
        <v>1152</v>
      </c>
      <c r="B699" s="214" t="str">
        <f t="shared" si="147"/>
        <v>Meadows</v>
      </c>
      <c r="C699" s="219" t="str">
        <f t="shared" si="148"/>
        <v>Austin</v>
      </c>
      <c r="D699" s="134" t="str">
        <f t="shared" si="149"/>
        <v>A. Meadows</v>
      </c>
      <c r="E699" s="206" t="str">
        <f t="shared" si="150"/>
        <v>Austin Meadows</v>
      </c>
      <c r="F699" s="228" t="s">
        <v>412</v>
      </c>
      <c r="G699" s="228"/>
      <c r="H699" s="228"/>
      <c r="I699" s="228"/>
      <c r="J699" s="248">
        <v>34822</v>
      </c>
      <c r="K699" s="206" t="s">
        <v>1128</v>
      </c>
      <c r="L699" s="135" t="s">
        <v>519</v>
      </c>
      <c r="M699" s="134" t="str">
        <f t="shared" si="142"/>
        <v>min</v>
      </c>
      <c r="N699" s="147" t="str">
        <f>Ruth!$G$2</f>
        <v>Gotham City</v>
      </c>
      <c r="O699" s="213" t="s">
        <v>1129</v>
      </c>
      <c r="P699" s="206" t="str">
        <f t="shared" si="143"/>
        <v>Meadows, Austin (min)</v>
      </c>
      <c r="Q699" s="166" t="str">
        <f t="shared" si="155"/>
        <v/>
      </c>
      <c r="R699" s="166" t="str">
        <f t="shared" si="152"/>
        <v/>
      </c>
      <c r="S699" s="261" t="str">
        <f t="shared" si="153"/>
        <v/>
      </c>
      <c r="T699" s="261" t="str">
        <f t="shared" si="154"/>
        <v/>
      </c>
      <c r="U699" s="259" t="s">
        <v>658</v>
      </c>
      <c r="V699" s="207"/>
      <c r="W699" s="206"/>
      <c r="X699" s="207"/>
      <c r="Y699" s="134"/>
      <c r="Z699" s="212"/>
      <c r="AA699" s="134"/>
      <c r="AB699" s="271"/>
      <c r="AC699" s="134"/>
      <c r="AD699" s="134"/>
      <c r="AE699" s="134"/>
    </row>
    <row r="700" spans="1:32" ht="14.25" customHeight="1" x14ac:dyDescent="0.2">
      <c r="A700" s="134" t="s">
        <v>2025</v>
      </c>
      <c r="B700" s="214" t="str">
        <f t="shared" si="147"/>
        <v>Meisner</v>
      </c>
      <c r="C700" s="219" t="str">
        <f t="shared" si="148"/>
        <v>Casey</v>
      </c>
      <c r="D700" s="134" t="str">
        <f t="shared" si="149"/>
        <v>C. Meisner</v>
      </c>
      <c r="E700" s="206" t="str">
        <f t="shared" si="150"/>
        <v>Casey Meisner</v>
      </c>
      <c r="F700" s="246"/>
      <c r="G700" s="584">
        <v>207</v>
      </c>
      <c r="H700" s="584">
        <v>9</v>
      </c>
      <c r="I700" s="584">
        <v>20</v>
      </c>
      <c r="J700" s="336">
        <v>34841</v>
      </c>
      <c r="K700" s="195" t="s">
        <v>747</v>
      </c>
      <c r="L700" s="135" t="s">
        <v>519</v>
      </c>
      <c r="M700" s="134" t="str">
        <f t="shared" si="142"/>
        <v>min</v>
      </c>
      <c r="N700" s="147" t="str">
        <f>Aaron!$S$2</f>
        <v>San Jose</v>
      </c>
      <c r="O700" s="169" t="s">
        <v>1968</v>
      </c>
      <c r="P700" s="206" t="str">
        <f t="shared" si="143"/>
        <v>Meisner, Casey (min)</v>
      </c>
      <c r="Q700" s="166" t="str">
        <f t="shared" si="155"/>
        <v/>
      </c>
      <c r="R700" s="166" t="str">
        <f t="shared" si="152"/>
        <v/>
      </c>
      <c r="S700" s="261" t="str">
        <f t="shared" si="153"/>
        <v/>
      </c>
      <c r="T700" s="261" t="str">
        <f t="shared" si="154"/>
        <v/>
      </c>
      <c r="U700" s="147" t="s">
        <v>658</v>
      </c>
      <c r="V700" s="167"/>
      <c r="W700" s="134"/>
      <c r="X700" s="212"/>
      <c r="Y700" s="134"/>
      <c r="Z700" s="212"/>
      <c r="AA700" s="134"/>
      <c r="AB700" s="271"/>
      <c r="AC700" s="134"/>
      <c r="AD700" s="134"/>
      <c r="AE700" s="134"/>
    </row>
    <row r="701" spans="1:32" ht="14.25" customHeight="1" x14ac:dyDescent="0.2">
      <c r="A701" s="134" t="s">
        <v>3608</v>
      </c>
      <c r="B701" s="214" t="str">
        <f t="shared" si="147"/>
        <v>Mejia</v>
      </c>
      <c r="C701" s="219" t="str">
        <f t="shared" si="148"/>
        <v>Adalberto</v>
      </c>
      <c r="D701" s="134" t="str">
        <f t="shared" si="149"/>
        <v>A. Mejia</v>
      </c>
      <c r="E701" s="206" t="str">
        <f t="shared" si="150"/>
        <v>Adalberto Mejia</v>
      </c>
      <c r="F701" s="206" t="s">
        <v>412</v>
      </c>
      <c r="G701" s="134">
        <f>G700+1</f>
        <v>208</v>
      </c>
      <c r="H701" s="134" t="s">
        <v>626</v>
      </c>
      <c r="I701" s="134">
        <v>9</v>
      </c>
      <c r="J701" s="535">
        <v>34140</v>
      </c>
      <c r="K701" s="134" t="s">
        <v>747</v>
      </c>
      <c r="L701" s="135" t="s">
        <v>135</v>
      </c>
      <c r="M701" s="134" t="str">
        <f t="shared" si="142"/>
        <v>MM</v>
      </c>
      <c r="N701" s="134" t="s">
        <v>468</v>
      </c>
      <c r="O701" s="135" t="s">
        <v>3485</v>
      </c>
      <c r="P701" s="206" t="str">
        <f t="shared" si="143"/>
        <v>Mejia, Adalberto (MM)</v>
      </c>
      <c r="Q701" s="166">
        <f t="shared" si="155"/>
        <v>100000</v>
      </c>
      <c r="R701" s="166" t="str">
        <f t="shared" si="152"/>
        <v/>
      </c>
      <c r="S701" s="261" t="str">
        <f t="shared" si="153"/>
        <v/>
      </c>
      <c r="T701" s="261" t="str">
        <f t="shared" si="154"/>
        <v/>
      </c>
      <c r="U701" s="134" t="s">
        <v>517</v>
      </c>
      <c r="V701" s="167">
        <v>100000</v>
      </c>
      <c r="W701" s="134"/>
      <c r="X701" s="134"/>
      <c r="Y701" s="134"/>
      <c r="Z701" s="134"/>
      <c r="AA701" s="134"/>
      <c r="AB701" s="134"/>
      <c r="AC701" s="134"/>
      <c r="AD701" s="134"/>
      <c r="AE701" s="134"/>
    </row>
    <row r="702" spans="1:32" ht="14.25" customHeight="1" x14ac:dyDescent="0.2">
      <c r="A702" s="584" t="s">
        <v>1556</v>
      </c>
      <c r="B702" s="214" t="str">
        <f t="shared" si="147"/>
        <v>Mejia</v>
      </c>
      <c r="C702" s="219" t="str">
        <f t="shared" si="148"/>
        <v>Francisco</v>
      </c>
      <c r="D702" s="134" t="str">
        <f t="shared" si="149"/>
        <v>F. Mejia</v>
      </c>
      <c r="E702" s="206" t="str">
        <f t="shared" si="150"/>
        <v>Francisco Mejia</v>
      </c>
      <c r="F702" s="135" t="s">
        <v>1009</v>
      </c>
      <c r="G702" s="135"/>
      <c r="H702" s="135"/>
      <c r="I702" s="135"/>
      <c r="J702" s="336">
        <v>34999</v>
      </c>
      <c r="K702" s="134" t="s">
        <v>1003</v>
      </c>
      <c r="L702" s="135" t="s">
        <v>519</v>
      </c>
      <c r="M702" s="134" t="str">
        <f t="shared" si="142"/>
        <v>min</v>
      </c>
      <c r="N702" s="147" t="str">
        <f>Cobb!$Y$2</f>
        <v>Gateway</v>
      </c>
      <c r="O702" s="135" t="s">
        <v>1461</v>
      </c>
      <c r="P702" s="206" t="str">
        <f t="shared" si="143"/>
        <v>Mejia, Francisco (min)</v>
      </c>
      <c r="Q702" s="166" t="str">
        <f t="shared" si="155"/>
        <v/>
      </c>
      <c r="R702" s="166" t="str">
        <f t="shared" si="152"/>
        <v/>
      </c>
      <c r="S702" s="261" t="str">
        <f t="shared" si="153"/>
        <v/>
      </c>
      <c r="T702" s="261" t="str">
        <f t="shared" si="154"/>
        <v/>
      </c>
      <c r="U702" s="148" t="s">
        <v>658</v>
      </c>
      <c r="V702" s="230"/>
      <c r="W702" s="584"/>
      <c r="X702" s="364"/>
      <c r="Y702" s="584"/>
      <c r="Z702" s="243"/>
      <c r="AA702" s="134"/>
      <c r="AB702" s="271"/>
      <c r="AC702" s="134"/>
      <c r="AD702" s="134"/>
      <c r="AE702" s="134"/>
    </row>
    <row r="703" spans="1:32" ht="14.25" customHeight="1" x14ac:dyDescent="0.2">
      <c r="A703" s="134" t="s">
        <v>697</v>
      </c>
      <c r="B703" s="214" t="str">
        <f t="shared" si="147"/>
        <v>Melancon</v>
      </c>
      <c r="C703" s="219" t="str">
        <f t="shared" si="148"/>
        <v>Mark</v>
      </c>
      <c r="D703" s="134" t="str">
        <f t="shared" si="149"/>
        <v>M. Melancon</v>
      </c>
      <c r="E703" s="206" t="str">
        <f t="shared" si="150"/>
        <v>Mark Melancon</v>
      </c>
      <c r="F703" s="135"/>
      <c r="G703" s="135"/>
      <c r="H703" s="135"/>
      <c r="I703" s="135"/>
      <c r="J703" s="193"/>
      <c r="K703" s="147"/>
      <c r="L703" s="135" t="s">
        <v>135</v>
      </c>
      <c r="M703" s="134" t="str">
        <f t="shared" si="142"/>
        <v>ARB-Y7</v>
      </c>
      <c r="N703" s="147" t="s">
        <v>348</v>
      </c>
      <c r="O703" s="169" t="s">
        <v>4149</v>
      </c>
      <c r="P703" s="206" t="str">
        <f t="shared" si="143"/>
        <v>Melancon, Mark (ARB-Y7)</v>
      </c>
      <c r="Q703" s="166">
        <f t="shared" si="155"/>
        <v>1852500</v>
      </c>
      <c r="R703" s="166" t="str">
        <f t="shared" si="152"/>
        <v/>
      </c>
      <c r="S703" s="261" t="str">
        <f t="shared" si="153"/>
        <v/>
      </c>
      <c r="T703" s="261" t="str">
        <f t="shared" si="154"/>
        <v/>
      </c>
      <c r="U703" s="147" t="s">
        <v>975</v>
      </c>
      <c r="V703" s="167">
        <v>1852500</v>
      </c>
      <c r="W703" s="134" t="s">
        <v>334</v>
      </c>
      <c r="X703" s="212"/>
      <c r="Y703" s="134"/>
      <c r="Z703" s="212"/>
      <c r="AA703" s="134"/>
      <c r="AB703" s="271"/>
      <c r="AC703" s="134"/>
      <c r="AD703" s="134"/>
      <c r="AE703" s="134"/>
    </row>
    <row r="704" spans="1:32" ht="14.25" customHeight="1" x14ac:dyDescent="0.2">
      <c r="A704" s="584" t="s">
        <v>1575</v>
      </c>
      <c r="B704" s="214" t="str">
        <f t="shared" si="147"/>
        <v>Mella</v>
      </c>
      <c r="C704" s="219" t="str">
        <f t="shared" si="148"/>
        <v>Keury</v>
      </c>
      <c r="D704" s="134" t="str">
        <f t="shared" si="149"/>
        <v>K. Mella</v>
      </c>
      <c r="E704" s="206" t="str">
        <f t="shared" si="150"/>
        <v>Keury Mella</v>
      </c>
      <c r="F704" s="135" t="s">
        <v>1002</v>
      </c>
      <c r="G704" s="135"/>
      <c r="H704" s="135"/>
      <c r="I704" s="135"/>
      <c r="J704" s="336">
        <v>34183</v>
      </c>
      <c r="K704" s="134" t="s">
        <v>747</v>
      </c>
      <c r="L704" s="135" t="s">
        <v>519</v>
      </c>
      <c r="M704" s="134" t="str">
        <f t="shared" si="142"/>
        <v>min</v>
      </c>
      <c r="N704" s="147" t="str">
        <f>Mays!$Y$2</f>
        <v>Los Angeles</v>
      </c>
      <c r="O704" s="135" t="s">
        <v>1461</v>
      </c>
      <c r="P704" s="206" t="str">
        <f t="shared" si="143"/>
        <v>Mella, Keury (min)</v>
      </c>
      <c r="Q704" s="166" t="str">
        <f t="shared" si="155"/>
        <v/>
      </c>
      <c r="R704" s="166" t="str">
        <f t="shared" si="152"/>
        <v/>
      </c>
      <c r="S704" s="261" t="str">
        <f t="shared" si="153"/>
        <v/>
      </c>
      <c r="T704" s="261" t="str">
        <f t="shared" si="154"/>
        <v/>
      </c>
      <c r="U704" s="148" t="s">
        <v>658</v>
      </c>
      <c r="V704" s="230"/>
      <c r="W704" s="584"/>
      <c r="X704" s="364"/>
      <c r="Y704" s="584"/>
      <c r="Z704" s="243"/>
      <c r="AA704" s="134"/>
      <c r="AB704" s="271"/>
      <c r="AC704" s="134"/>
      <c r="AD704" s="134"/>
      <c r="AE704" s="134"/>
      <c r="AF704" s="232"/>
    </row>
    <row r="705" spans="1:32" ht="14.25" customHeight="1" x14ac:dyDescent="0.2">
      <c r="A705" s="134" t="s">
        <v>3600</v>
      </c>
      <c r="B705" s="214" t="str">
        <f t="shared" si="147"/>
        <v>Mendez</v>
      </c>
      <c r="C705" s="219" t="str">
        <f t="shared" si="148"/>
        <v>Yohander</v>
      </c>
      <c r="D705" s="134" t="str">
        <f t="shared" si="149"/>
        <v>Y. Mendez</v>
      </c>
      <c r="E705" s="206" t="str">
        <f t="shared" si="150"/>
        <v>Yohander Mendez</v>
      </c>
      <c r="F705" s="206" t="s">
        <v>412</v>
      </c>
      <c r="G705" s="134">
        <f>G704+1</f>
        <v>1</v>
      </c>
      <c r="H705" s="134">
        <v>1</v>
      </c>
      <c r="I705" s="134">
        <v>21</v>
      </c>
      <c r="J705" s="535">
        <v>34716</v>
      </c>
      <c r="K705" s="134" t="s">
        <v>747</v>
      </c>
      <c r="L705" s="135" t="s">
        <v>135</v>
      </c>
      <c r="M705" s="134" t="str">
        <f t="shared" si="142"/>
        <v>MM</v>
      </c>
      <c r="N705" s="134" t="s">
        <v>1290</v>
      </c>
      <c r="O705" s="135" t="s">
        <v>3485</v>
      </c>
      <c r="P705" s="206" t="str">
        <f t="shared" si="143"/>
        <v>Mendez, Yohander (MM)</v>
      </c>
      <c r="Q705" s="166">
        <f t="shared" si="155"/>
        <v>100000</v>
      </c>
      <c r="R705" s="166" t="str">
        <f t="shared" si="152"/>
        <v/>
      </c>
      <c r="S705" s="261" t="str">
        <f t="shared" si="153"/>
        <v/>
      </c>
      <c r="T705" s="261" t="str">
        <f t="shared" si="154"/>
        <v/>
      </c>
      <c r="U705" s="134" t="s">
        <v>517</v>
      </c>
      <c r="V705" s="167">
        <v>100000</v>
      </c>
      <c r="W705" s="134"/>
      <c r="X705" s="134"/>
      <c r="Y705" s="134"/>
      <c r="Z705" s="134"/>
      <c r="AA705" s="134"/>
      <c r="AB705" s="134"/>
      <c r="AC705" s="134"/>
      <c r="AD705" s="134"/>
      <c r="AE705" s="134"/>
    </row>
    <row r="706" spans="1:32" ht="14.25" customHeight="1" x14ac:dyDescent="0.2">
      <c r="A706" s="148" t="s">
        <v>4034</v>
      </c>
      <c r="B706" s="214" t="str">
        <f t="shared" si="147"/>
        <v>Mengden</v>
      </c>
      <c r="C706" s="219" t="str">
        <f t="shared" si="148"/>
        <v>Daniel</v>
      </c>
      <c r="D706" s="134" t="str">
        <f t="shared" si="149"/>
        <v>D. Mengden</v>
      </c>
      <c r="E706" s="206" t="str">
        <f t="shared" si="150"/>
        <v>Daniel Mengden</v>
      </c>
      <c r="F706" s="246"/>
      <c r="G706" s="246"/>
      <c r="H706" s="246"/>
      <c r="I706" s="246"/>
      <c r="J706" s="193"/>
      <c r="K706" s="195" t="s">
        <v>999</v>
      </c>
      <c r="L706" s="135" t="s">
        <v>135</v>
      </c>
      <c r="M706" s="134" t="str">
        <f t="shared" si="142"/>
        <v>1,F1</v>
      </c>
      <c r="N706" s="148" t="s">
        <v>566</v>
      </c>
      <c r="O706" s="169" t="s">
        <v>4039</v>
      </c>
      <c r="P706" s="206" t="str">
        <f t="shared" si="143"/>
        <v>Mengden, Daniel (1,F1)</v>
      </c>
      <c r="Q706" s="166">
        <f t="shared" si="155"/>
        <v>200000</v>
      </c>
      <c r="R706" s="166" t="str">
        <f t="shared" si="152"/>
        <v/>
      </c>
      <c r="S706" s="261" t="str">
        <f t="shared" si="153"/>
        <v/>
      </c>
      <c r="T706" s="261" t="str">
        <f t="shared" si="154"/>
        <v/>
      </c>
      <c r="U706" s="147" t="s">
        <v>4040</v>
      </c>
      <c r="V706" s="167">
        <v>200000</v>
      </c>
      <c r="W706" s="134" t="s">
        <v>334</v>
      </c>
      <c r="X706" s="212"/>
      <c r="Y706" s="134"/>
      <c r="Z706" s="212"/>
      <c r="AA706" s="134"/>
      <c r="AB706" s="271"/>
      <c r="AC706" s="134"/>
      <c r="AD706" s="134"/>
      <c r="AE706" s="134"/>
    </row>
    <row r="707" spans="1:32" ht="14.25" customHeight="1" x14ac:dyDescent="0.2">
      <c r="A707" s="146" t="s">
        <v>877</v>
      </c>
      <c r="B707" s="214" t="str">
        <f t="shared" si="147"/>
        <v>Mercer</v>
      </c>
      <c r="C707" s="219" t="str">
        <f t="shared" si="148"/>
        <v>Jordy</v>
      </c>
      <c r="D707" s="134" t="str">
        <f t="shared" si="149"/>
        <v>J. Mercer</v>
      </c>
      <c r="E707" s="206" t="str">
        <f t="shared" si="150"/>
        <v>Jordy Mercer</v>
      </c>
      <c r="F707" s="135"/>
      <c r="G707" s="135"/>
      <c r="H707" s="135"/>
      <c r="I707" s="135"/>
      <c r="J707" s="193"/>
      <c r="K707" s="147"/>
      <c r="L707" s="135" t="s">
        <v>7</v>
      </c>
      <c r="M707" s="134" t="str">
        <f t="shared" ref="M707:M770" si="156">$U707</f>
        <v>ARB-Y4</v>
      </c>
      <c r="N707" s="147" t="str">
        <f>Cobb!$G$2</f>
        <v>Alaska</v>
      </c>
      <c r="O707" s="135" t="s">
        <v>874</v>
      </c>
      <c r="P707" s="206" t="str">
        <f t="shared" ref="P707:P770" si="157">CONCATENATE(A707," (",M707,")")</f>
        <v>Mercer, Jordy (ARB-Y4)</v>
      </c>
      <c r="Q707" s="166">
        <f t="shared" si="155"/>
        <v>840000</v>
      </c>
      <c r="R707" s="166" t="str">
        <f t="shared" ref="R707:R715" si="158">IF(ISBLANK($X707),"",$X707)</f>
        <v/>
      </c>
      <c r="S707" s="261" t="str">
        <f t="shared" ref="S707:S715" si="159">IF(ISBLANK($Z707),"",$Z707)</f>
        <v/>
      </c>
      <c r="T707" s="261" t="str">
        <f t="shared" ref="T707:T715" si="160">IF(ISBLANK($AB707),"",$AB707)</f>
        <v/>
      </c>
      <c r="U707" s="147" t="s">
        <v>645</v>
      </c>
      <c r="V707" s="167">
        <v>840000</v>
      </c>
      <c r="W707" s="134" t="s">
        <v>973</v>
      </c>
      <c r="X707" s="212"/>
      <c r="Y707" s="134" t="s">
        <v>974</v>
      </c>
      <c r="Z707" s="212"/>
      <c r="AA707" s="134" t="s">
        <v>975</v>
      </c>
      <c r="AB707" s="271"/>
      <c r="AC707" s="134" t="s">
        <v>334</v>
      </c>
      <c r="AD707" s="134"/>
      <c r="AE707" s="134"/>
    </row>
    <row r="708" spans="1:32" ht="14.25" customHeight="1" x14ac:dyDescent="0.2">
      <c r="A708" s="134" t="s">
        <v>3671</v>
      </c>
      <c r="B708" s="214" t="str">
        <f t="shared" si="147"/>
        <v>Merrifield</v>
      </c>
      <c r="C708" s="219" t="str">
        <f t="shared" si="148"/>
        <v>Whit</v>
      </c>
      <c r="D708" s="134" t="str">
        <f t="shared" si="149"/>
        <v>W. Merrifield</v>
      </c>
      <c r="E708" s="206" t="str">
        <f t="shared" si="150"/>
        <v>Whit Merrifield</v>
      </c>
      <c r="F708" s="206" t="s">
        <v>1002</v>
      </c>
      <c r="G708" s="134">
        <f>G707+1</f>
        <v>1</v>
      </c>
      <c r="H708" s="134">
        <v>3</v>
      </c>
      <c r="I708" s="134">
        <v>10</v>
      </c>
      <c r="J708" s="535">
        <v>32532</v>
      </c>
      <c r="K708" s="134" t="s">
        <v>1000</v>
      </c>
      <c r="L708" s="135" t="s">
        <v>7</v>
      </c>
      <c r="M708" s="134" t="str">
        <f t="shared" si="156"/>
        <v>Y1</v>
      </c>
      <c r="N708" s="134" t="s">
        <v>360</v>
      </c>
      <c r="O708" s="135" t="s">
        <v>3485</v>
      </c>
      <c r="P708" s="206" t="str">
        <f t="shared" si="157"/>
        <v>Merrifield, Whit (Y1)</v>
      </c>
      <c r="Q708" s="166">
        <f t="shared" si="155"/>
        <v>200000</v>
      </c>
      <c r="R708" s="166">
        <f t="shared" si="158"/>
        <v>300000</v>
      </c>
      <c r="S708" s="261">
        <f t="shared" si="159"/>
        <v>400000</v>
      </c>
      <c r="T708" s="261" t="str">
        <f t="shared" si="160"/>
        <v/>
      </c>
      <c r="U708" s="134" t="s">
        <v>520</v>
      </c>
      <c r="V708" s="167">
        <v>200000</v>
      </c>
      <c r="W708" s="134" t="s">
        <v>521</v>
      </c>
      <c r="X708" s="212">
        <v>300000</v>
      </c>
      <c r="Y708" s="134" t="s">
        <v>375</v>
      </c>
      <c r="Z708" s="212">
        <v>400000</v>
      </c>
      <c r="AA708" s="134" t="s">
        <v>645</v>
      </c>
      <c r="AB708" s="134"/>
      <c r="AC708" s="134"/>
      <c r="AD708" s="134"/>
      <c r="AE708" s="134"/>
    </row>
    <row r="709" spans="1:32" ht="14.25" customHeight="1" x14ac:dyDescent="0.2">
      <c r="A709" s="134" t="s">
        <v>3624</v>
      </c>
      <c r="B709" s="214" t="str">
        <f t="shared" si="147"/>
        <v>Merritt</v>
      </c>
      <c r="C709" s="219" t="str">
        <f t="shared" si="148"/>
        <v>Ryan</v>
      </c>
      <c r="D709" s="134" t="str">
        <f t="shared" si="149"/>
        <v>R. Merritt</v>
      </c>
      <c r="E709" s="206" t="str">
        <f t="shared" si="150"/>
        <v>Ryan Merritt</v>
      </c>
      <c r="F709" s="206" t="s">
        <v>412</v>
      </c>
      <c r="G709" s="134">
        <f>G708+1</f>
        <v>2</v>
      </c>
      <c r="H709" s="134">
        <v>7</v>
      </c>
      <c r="I709" s="134">
        <v>9</v>
      </c>
      <c r="J709" s="535">
        <v>33655</v>
      </c>
      <c r="K709" s="134" t="s">
        <v>747</v>
      </c>
      <c r="L709" s="135" t="s">
        <v>135</v>
      </c>
      <c r="M709" s="134" t="str">
        <f t="shared" si="156"/>
        <v>MM</v>
      </c>
      <c r="N709" s="134" t="s">
        <v>468</v>
      </c>
      <c r="O709" s="135" t="s">
        <v>3485</v>
      </c>
      <c r="P709" s="206" t="str">
        <f t="shared" si="157"/>
        <v>Merritt, Ryan (MM)</v>
      </c>
      <c r="Q709" s="166">
        <f t="shared" si="155"/>
        <v>100000</v>
      </c>
      <c r="R709" s="166" t="str">
        <f t="shared" si="158"/>
        <v/>
      </c>
      <c r="S709" s="261" t="str">
        <f t="shared" si="159"/>
        <v/>
      </c>
      <c r="T709" s="261" t="str">
        <f t="shared" si="160"/>
        <v/>
      </c>
      <c r="U709" s="134" t="s">
        <v>517</v>
      </c>
      <c r="V709" s="167">
        <v>100000</v>
      </c>
      <c r="W709" s="134"/>
      <c r="X709" s="134"/>
      <c r="Y709" s="134"/>
      <c r="Z709" s="134"/>
      <c r="AA709" s="134"/>
      <c r="AB709" s="134"/>
      <c r="AC709" s="134"/>
      <c r="AD709" s="134"/>
      <c r="AE709" s="134"/>
      <c r="AF709" s="232"/>
    </row>
    <row r="710" spans="1:32" ht="14.25" customHeight="1" x14ac:dyDescent="0.2">
      <c r="A710" s="134" t="s">
        <v>287</v>
      </c>
      <c r="B710" s="214" t="str">
        <f t="shared" si="147"/>
        <v>Mesoraco</v>
      </c>
      <c r="C710" s="219" t="str">
        <f t="shared" si="148"/>
        <v>Devin</v>
      </c>
      <c r="D710" s="134" t="str">
        <f t="shared" si="149"/>
        <v>D. Mesoraco</v>
      </c>
      <c r="E710" s="206" t="str">
        <f t="shared" si="150"/>
        <v>Devin Mesoraco</v>
      </c>
      <c r="F710" s="135"/>
      <c r="G710" s="135"/>
      <c r="H710" s="135"/>
      <c r="I710" s="135"/>
      <c r="J710" s="193"/>
      <c r="K710" s="147"/>
      <c r="L710" s="135" t="s">
        <v>7</v>
      </c>
      <c r="M710" s="134" t="str">
        <f t="shared" si="156"/>
        <v>ARB-Y5</v>
      </c>
      <c r="N710" s="147" t="str">
        <f>Ruth!$A$2</f>
        <v>Plum Island</v>
      </c>
      <c r="O710" s="169" t="s">
        <v>315</v>
      </c>
      <c r="P710" s="206" t="str">
        <f t="shared" si="157"/>
        <v>Mesoraco, Devin (ARB-Y5)</v>
      </c>
      <c r="Q710" s="166">
        <f t="shared" si="155"/>
        <v>780000</v>
      </c>
      <c r="R710" s="166" t="str">
        <f t="shared" si="158"/>
        <v/>
      </c>
      <c r="S710" s="261" t="str">
        <f t="shared" si="159"/>
        <v/>
      </c>
      <c r="T710" s="261" t="str">
        <f t="shared" si="160"/>
        <v/>
      </c>
      <c r="U710" s="147" t="s">
        <v>973</v>
      </c>
      <c r="V710" s="167">
        <v>780000</v>
      </c>
      <c r="W710" s="134" t="s">
        <v>974</v>
      </c>
      <c r="X710" s="212"/>
      <c r="Y710" s="134" t="s">
        <v>975</v>
      </c>
      <c r="Z710" s="206"/>
      <c r="AA710" s="134" t="s">
        <v>334</v>
      </c>
      <c r="AB710" s="271"/>
      <c r="AC710" s="134"/>
      <c r="AD710" s="134"/>
      <c r="AE710" s="134"/>
    </row>
    <row r="711" spans="1:32" ht="14.25" customHeight="1" x14ac:dyDescent="0.2">
      <c r="A711" s="134" t="s">
        <v>785</v>
      </c>
      <c r="B711" s="214" t="str">
        <f t="shared" si="147"/>
        <v>Meyer</v>
      </c>
      <c r="C711" s="219" t="str">
        <f t="shared" si="148"/>
        <v>Alex</v>
      </c>
      <c r="D711" s="134" t="str">
        <f t="shared" si="149"/>
        <v>A. Meyer</v>
      </c>
      <c r="E711" s="206" t="str">
        <f t="shared" si="150"/>
        <v>Alex Meyer</v>
      </c>
      <c r="F711" s="135"/>
      <c r="G711" s="135"/>
      <c r="H711" s="135"/>
      <c r="I711" s="135"/>
      <c r="J711" s="193"/>
      <c r="K711" s="147" t="s">
        <v>135</v>
      </c>
      <c r="L711" s="135" t="s">
        <v>135</v>
      </c>
      <c r="M711" s="134" t="str">
        <f t="shared" si="156"/>
        <v>MM</v>
      </c>
      <c r="N711" s="147" t="str">
        <f>Mays!$M$2</f>
        <v>Mudville</v>
      </c>
      <c r="O711" s="169" t="s">
        <v>1485</v>
      </c>
      <c r="P711" s="206" t="str">
        <f t="shared" si="157"/>
        <v>Meyer, Alex (MM)</v>
      </c>
      <c r="Q711" s="166">
        <f t="shared" si="155"/>
        <v>100000</v>
      </c>
      <c r="R711" s="166" t="str">
        <f t="shared" si="158"/>
        <v/>
      </c>
      <c r="S711" s="261" t="str">
        <f t="shared" si="159"/>
        <v/>
      </c>
      <c r="T711" s="261" t="str">
        <f t="shared" si="160"/>
        <v/>
      </c>
      <c r="U711" s="147" t="s">
        <v>517</v>
      </c>
      <c r="V711" s="167">
        <v>100000</v>
      </c>
      <c r="W711" s="134"/>
      <c r="X711" s="212"/>
      <c r="Y711" s="134"/>
      <c r="Z711" s="212"/>
      <c r="AA711" s="134"/>
      <c r="AB711" s="271"/>
      <c r="AC711" s="134"/>
      <c r="AD711" s="134"/>
      <c r="AE711" s="134"/>
    </row>
    <row r="712" spans="1:32" ht="14.25" customHeight="1" x14ac:dyDescent="0.25">
      <c r="A712" s="147" t="s">
        <v>749</v>
      </c>
      <c r="B712" s="214" t="str">
        <f t="shared" si="147"/>
        <v>Miley</v>
      </c>
      <c r="C712" s="219" t="str">
        <f t="shared" si="148"/>
        <v>Wade</v>
      </c>
      <c r="D712" s="134" t="str">
        <f t="shared" si="149"/>
        <v>W. Miley</v>
      </c>
      <c r="E712" s="206" t="str">
        <f t="shared" si="150"/>
        <v>Wade Miley</v>
      </c>
      <c r="F712" s="382" t="s">
        <v>412</v>
      </c>
      <c r="G712" s="135"/>
      <c r="H712" s="135"/>
      <c r="I712" s="135"/>
      <c r="J712" s="383">
        <v>31729</v>
      </c>
      <c r="K712" s="384" t="s">
        <v>747</v>
      </c>
      <c r="L712" s="135" t="s">
        <v>135</v>
      </c>
      <c r="M712" s="134" t="str">
        <f t="shared" si="156"/>
        <v>1,F1-$2.625M</v>
      </c>
      <c r="N712" s="388" t="s">
        <v>2990</v>
      </c>
      <c r="O712" s="421" t="s">
        <v>2994</v>
      </c>
      <c r="P712" s="206" t="str">
        <f t="shared" si="157"/>
        <v>Miley, Wade (1,F1-$2.625M)</v>
      </c>
      <c r="Q712" s="166">
        <f t="shared" si="155"/>
        <v>2625000</v>
      </c>
      <c r="R712" s="166" t="str">
        <f t="shared" si="158"/>
        <v/>
      </c>
      <c r="S712" s="261" t="str">
        <f t="shared" si="159"/>
        <v/>
      </c>
      <c r="T712" s="261" t="str">
        <f t="shared" si="160"/>
        <v/>
      </c>
      <c r="U712" s="389" t="s">
        <v>3078</v>
      </c>
      <c r="V712" s="387">
        <v>2625000</v>
      </c>
      <c r="W712" s="389" t="s">
        <v>334</v>
      </c>
      <c r="X712" s="230"/>
      <c r="Y712" s="584"/>
      <c r="Z712" s="212"/>
      <c r="AA712" s="134"/>
      <c r="AB712" s="271"/>
      <c r="AC712" s="134"/>
      <c r="AD712" s="134"/>
      <c r="AE712" s="134"/>
    </row>
    <row r="713" spans="1:32" ht="14.25" customHeight="1" x14ac:dyDescent="0.2">
      <c r="A713" s="148" t="s">
        <v>76</v>
      </c>
      <c r="B713" s="214" t="str">
        <f t="shared" si="147"/>
        <v>Miller</v>
      </c>
      <c r="C713" s="219" t="str">
        <f t="shared" si="148"/>
        <v>Andrew</v>
      </c>
      <c r="D713" s="134" t="str">
        <f t="shared" si="149"/>
        <v>A. Miller</v>
      </c>
      <c r="E713" s="206" t="str">
        <f t="shared" si="150"/>
        <v>Andrew Miller</v>
      </c>
      <c r="F713" s="135"/>
      <c r="G713" s="147"/>
      <c r="H713" s="147"/>
      <c r="I713" s="147"/>
      <c r="J713" s="380"/>
      <c r="K713" s="134"/>
      <c r="L713" s="135" t="s">
        <v>135</v>
      </c>
      <c r="M713" s="134" t="str">
        <f t="shared" si="156"/>
        <v>2,F4-$11.34M</v>
      </c>
      <c r="N713" s="147" t="str">
        <f>Cobb!$M$2</f>
        <v>Mansfield</v>
      </c>
      <c r="O713" s="320" t="s">
        <v>1686</v>
      </c>
      <c r="P713" s="206" t="str">
        <f t="shared" si="157"/>
        <v>Miller, Andrew (2,F4-$11.34M)</v>
      </c>
      <c r="Q713" s="166">
        <f t="shared" si="155"/>
        <v>2835000</v>
      </c>
      <c r="R713" s="166">
        <f t="shared" si="158"/>
        <v>2835000</v>
      </c>
      <c r="S713" s="261">
        <f t="shared" si="159"/>
        <v>2835000</v>
      </c>
      <c r="T713" s="261" t="str">
        <f t="shared" si="160"/>
        <v/>
      </c>
      <c r="U713" s="148" t="s">
        <v>1826</v>
      </c>
      <c r="V713" s="361">
        <v>2835000</v>
      </c>
      <c r="W713" s="148" t="s">
        <v>1737</v>
      </c>
      <c r="X713" s="364">
        <v>2835000</v>
      </c>
      <c r="Y713" s="148" t="s">
        <v>1696</v>
      </c>
      <c r="Z713" s="364">
        <v>2835000</v>
      </c>
      <c r="AA713" s="134" t="s">
        <v>334</v>
      </c>
      <c r="AB713" s="271"/>
      <c r="AC713" s="134"/>
      <c r="AD713" s="134"/>
      <c r="AE713" s="206"/>
    </row>
    <row r="714" spans="1:32" ht="14.25" customHeight="1" x14ac:dyDescent="0.2">
      <c r="A714" s="146" t="s">
        <v>937</v>
      </c>
      <c r="B714" s="214" t="str">
        <f t="shared" si="147"/>
        <v>Miller</v>
      </c>
      <c r="C714" s="219" t="str">
        <f t="shared" si="148"/>
        <v>Brad</v>
      </c>
      <c r="D714" s="134" t="str">
        <f t="shared" si="149"/>
        <v>B. Miller</v>
      </c>
      <c r="E714" s="206" t="str">
        <f t="shared" si="150"/>
        <v>Brad Miller</v>
      </c>
      <c r="F714" s="135"/>
      <c r="G714" s="135"/>
      <c r="H714" s="135"/>
      <c r="I714" s="135"/>
      <c r="J714" s="193"/>
      <c r="K714" s="147"/>
      <c r="L714" s="135" t="s">
        <v>7</v>
      </c>
      <c r="M714" s="134" t="str">
        <f t="shared" si="156"/>
        <v>ARB-Y4</v>
      </c>
      <c r="N714" s="147" t="str">
        <f>Cobb!$G$2</f>
        <v>Alaska</v>
      </c>
      <c r="O714" s="135" t="s">
        <v>874</v>
      </c>
      <c r="P714" s="206" t="str">
        <f t="shared" si="157"/>
        <v>Miller, Brad (ARB-Y4)</v>
      </c>
      <c r="Q714" s="166">
        <f t="shared" si="155"/>
        <v>1000000</v>
      </c>
      <c r="R714" s="166" t="str">
        <f t="shared" si="158"/>
        <v/>
      </c>
      <c r="S714" s="261" t="str">
        <f t="shared" si="159"/>
        <v/>
      </c>
      <c r="T714" s="261" t="str">
        <f t="shared" si="160"/>
        <v/>
      </c>
      <c r="U714" s="147" t="s">
        <v>645</v>
      </c>
      <c r="V714" s="167">
        <v>1000000</v>
      </c>
      <c r="W714" s="134" t="s">
        <v>973</v>
      </c>
      <c r="X714" s="212"/>
      <c r="Y714" s="134" t="s">
        <v>974</v>
      </c>
      <c r="Z714" s="212"/>
      <c r="AA714" s="134" t="s">
        <v>975</v>
      </c>
      <c r="AB714" s="271"/>
      <c r="AC714" s="134" t="s">
        <v>334</v>
      </c>
      <c r="AD714" s="134"/>
      <c r="AE714" s="134"/>
    </row>
    <row r="715" spans="1:32" ht="14.25" customHeight="1" x14ac:dyDescent="0.2">
      <c r="A715" s="134" t="s">
        <v>682</v>
      </c>
      <c r="B715" s="214" t="str">
        <f t="shared" si="147"/>
        <v>Miller</v>
      </c>
      <c r="C715" s="219" t="str">
        <f t="shared" si="148"/>
        <v>Shelby</v>
      </c>
      <c r="D715" s="134" t="str">
        <f t="shared" si="149"/>
        <v>S. Miller</v>
      </c>
      <c r="E715" s="206" t="str">
        <f t="shared" si="150"/>
        <v>Shelby Miller</v>
      </c>
      <c r="F715" s="135"/>
      <c r="G715" s="135"/>
      <c r="H715" s="135"/>
      <c r="I715" s="135"/>
      <c r="J715" s="193"/>
      <c r="K715" s="147"/>
      <c r="L715" s="135" t="s">
        <v>135</v>
      </c>
      <c r="M715" s="134" t="str">
        <f t="shared" si="156"/>
        <v>ARB-Y4</v>
      </c>
      <c r="N715" s="251" t="str">
        <f>Mays!$A$2</f>
        <v>Aspen</v>
      </c>
      <c r="O715" s="169" t="s">
        <v>1295</v>
      </c>
      <c r="P715" s="206" t="str">
        <f t="shared" si="157"/>
        <v>Miller, Shelby (ARB-Y4)</v>
      </c>
      <c r="Q715" s="166">
        <f t="shared" si="155"/>
        <v>600000</v>
      </c>
      <c r="R715" s="166" t="str">
        <f t="shared" si="158"/>
        <v/>
      </c>
      <c r="S715" s="261" t="str">
        <f t="shared" si="159"/>
        <v/>
      </c>
      <c r="T715" s="261" t="str">
        <f t="shared" si="160"/>
        <v/>
      </c>
      <c r="U715" s="147" t="s">
        <v>645</v>
      </c>
      <c r="V715" s="167">
        <v>600000</v>
      </c>
      <c r="W715" s="134" t="s">
        <v>973</v>
      </c>
      <c r="X715" s="212"/>
      <c r="Y715" s="134" t="s">
        <v>974</v>
      </c>
      <c r="Z715" s="212"/>
      <c r="AA715" s="134" t="s">
        <v>975</v>
      </c>
      <c r="AB715" s="271"/>
      <c r="AC715" s="134" t="s">
        <v>334</v>
      </c>
      <c r="AD715" s="167"/>
      <c r="AE715" s="134"/>
    </row>
    <row r="716" spans="1:32" ht="14.25" customHeight="1" x14ac:dyDescent="0.2">
      <c r="A716" s="357" t="s">
        <v>4210</v>
      </c>
      <c r="B716" s="431" t="str">
        <f t="shared" si="147"/>
        <v>Ming-Wang</v>
      </c>
      <c r="C716" s="432" t="str">
        <f t="shared" si="148"/>
        <v>Chien</v>
      </c>
      <c r="D716" s="357" t="str">
        <f t="shared" si="149"/>
        <v>C. Ming-Wang</v>
      </c>
      <c r="E716" s="426" t="str">
        <f t="shared" si="150"/>
        <v>Chien Ming-Wang</v>
      </c>
      <c r="F716" s="358"/>
      <c r="G716" s="358"/>
      <c r="H716" s="358"/>
      <c r="I716" s="358"/>
      <c r="J716" s="433"/>
      <c r="K716" s="355"/>
      <c r="L716" s="358" t="s">
        <v>135</v>
      </c>
      <c r="M716" s="357" t="str">
        <f t="shared" si="156"/>
        <v>1,F1-200k</v>
      </c>
      <c r="N716" s="568" t="s">
        <v>1479</v>
      </c>
      <c r="O716" s="434" t="s">
        <v>4077</v>
      </c>
      <c r="P716" s="206" t="str">
        <f t="shared" si="157"/>
        <v>Ming-Wang, Chien (1,F1-200k)</v>
      </c>
      <c r="Q716" s="166">
        <f t="shared" si="155"/>
        <v>200000</v>
      </c>
      <c r="R716" s="166"/>
      <c r="S716" s="261"/>
      <c r="T716" s="261"/>
      <c r="U716" s="147" t="s">
        <v>4078</v>
      </c>
      <c r="V716" s="167">
        <v>200000</v>
      </c>
      <c r="W716" s="134" t="s">
        <v>334</v>
      </c>
      <c r="X716" s="212"/>
      <c r="Y716" s="134"/>
      <c r="Z716" s="212"/>
      <c r="AA716" s="134"/>
      <c r="AB716" s="271"/>
      <c r="AC716" s="134"/>
      <c r="AD716" s="167"/>
      <c r="AE716" s="134"/>
    </row>
    <row r="717" spans="1:32" ht="14.25" customHeight="1" x14ac:dyDescent="0.2">
      <c r="A717" s="134" t="s">
        <v>3697</v>
      </c>
      <c r="B717" s="214" t="str">
        <f t="shared" ref="B717:B780" si="161">LEFT(A717,FIND(", ",A717,1)-1)</f>
        <v>Miranda</v>
      </c>
      <c r="C717" s="219" t="str">
        <f t="shared" ref="C717:C759" si="162">RIGHT(A717,LEN(A717)-FIND(", ",A717,1)-1)</f>
        <v>Ariel</v>
      </c>
      <c r="D717" s="134" t="str">
        <f t="shared" ref="D717:D780" si="163">CONCATENATE(MID(C717,1,1),". ",B717)</f>
        <v>A. Miranda</v>
      </c>
      <c r="E717" s="206" t="str">
        <f t="shared" ref="E717:E759" si="164">CONCATENATE(C717," ",B717)</f>
        <v>Ariel Miranda</v>
      </c>
      <c r="F717" s="206" t="s">
        <v>412</v>
      </c>
      <c r="G717" s="134">
        <f>Cuts!G20+1</f>
        <v>1</v>
      </c>
      <c r="H717" s="134">
        <v>4</v>
      </c>
      <c r="I717" s="134">
        <v>12</v>
      </c>
      <c r="J717" s="535">
        <v>32518</v>
      </c>
      <c r="K717" s="134" t="s">
        <v>747</v>
      </c>
      <c r="L717" s="135" t="s">
        <v>135</v>
      </c>
      <c r="M717" s="134" t="str">
        <f t="shared" si="156"/>
        <v>Y1</v>
      </c>
      <c r="N717" s="134" t="s">
        <v>657</v>
      </c>
      <c r="O717" s="135" t="s">
        <v>3485</v>
      </c>
      <c r="P717" s="206" t="str">
        <f t="shared" si="157"/>
        <v>Miranda, Ariel (Y1)</v>
      </c>
      <c r="Q717" s="166">
        <f t="shared" si="155"/>
        <v>200000</v>
      </c>
      <c r="R717" s="166">
        <f>IF(ISBLANK($X717),"",$X717)</f>
        <v>300000</v>
      </c>
      <c r="S717" s="261">
        <f>IF(ISBLANK($Z717),"",$Z717)</f>
        <v>400000</v>
      </c>
      <c r="T717" s="261" t="str">
        <f>IF(ISBLANK($AB717),"",$AB717)</f>
        <v/>
      </c>
      <c r="U717" s="134" t="s">
        <v>520</v>
      </c>
      <c r="V717" s="167">
        <v>200000</v>
      </c>
      <c r="W717" s="134" t="s">
        <v>521</v>
      </c>
      <c r="X717" s="212">
        <v>300000</v>
      </c>
      <c r="Y717" s="134" t="s">
        <v>375</v>
      </c>
      <c r="Z717" s="212">
        <v>400000</v>
      </c>
      <c r="AA717" s="134" t="s">
        <v>645</v>
      </c>
      <c r="AB717" s="134"/>
      <c r="AC717" s="134"/>
      <c r="AD717" s="134"/>
      <c r="AE717" s="134"/>
    </row>
    <row r="718" spans="1:32" ht="14.25" customHeight="1" x14ac:dyDescent="0.2">
      <c r="A718" s="584" t="s">
        <v>1942</v>
      </c>
      <c r="B718" s="214" t="str">
        <f t="shared" si="161"/>
        <v>Mitchell</v>
      </c>
      <c r="C718" s="219" t="str">
        <f t="shared" si="162"/>
        <v>Bryan</v>
      </c>
      <c r="D718" s="134" t="str">
        <f t="shared" si="163"/>
        <v>B. Mitchell</v>
      </c>
      <c r="E718" s="206" t="str">
        <f t="shared" si="164"/>
        <v>Bryan Mitchell</v>
      </c>
      <c r="F718" s="246" t="s">
        <v>1002</v>
      </c>
      <c r="G718" s="584">
        <v>168</v>
      </c>
      <c r="H718" s="584">
        <v>7</v>
      </c>
      <c r="I718" s="584">
        <v>8</v>
      </c>
      <c r="J718" s="336">
        <v>33347</v>
      </c>
      <c r="K718" s="195" t="s">
        <v>747</v>
      </c>
      <c r="L718" s="135" t="s">
        <v>135</v>
      </c>
      <c r="M718" s="134" t="str">
        <f t="shared" si="156"/>
        <v>Y1*</v>
      </c>
      <c r="N718" s="147" t="str">
        <f>Aaron!$A$2</f>
        <v>Middlesex</v>
      </c>
      <c r="O718" s="169" t="s">
        <v>1968</v>
      </c>
      <c r="P718" s="206" t="str">
        <f t="shared" si="157"/>
        <v>Mitchell, Bryan (Y1*)</v>
      </c>
      <c r="Q718" s="166">
        <f t="shared" si="155"/>
        <v>200000</v>
      </c>
      <c r="R718" s="166">
        <f>IF(ISBLANK($X718),"",$X718)</f>
        <v>300000</v>
      </c>
      <c r="S718" s="261">
        <f>IF(ISBLANK($Z718),"",$Z718)</f>
        <v>400000</v>
      </c>
      <c r="T718" s="261" t="str">
        <f>IF(ISBLANK($AB718),"",$AB718)</f>
        <v/>
      </c>
      <c r="U718" s="147" t="s">
        <v>256</v>
      </c>
      <c r="V718" s="167">
        <v>200000</v>
      </c>
      <c r="W718" s="134" t="s">
        <v>521</v>
      </c>
      <c r="X718" s="212">
        <v>300000</v>
      </c>
      <c r="Y718" s="134" t="s">
        <v>375</v>
      </c>
      <c r="Z718" s="212">
        <v>400000</v>
      </c>
      <c r="AA718" s="134" t="s">
        <v>645</v>
      </c>
      <c r="AB718" s="271"/>
      <c r="AC718" s="134"/>
      <c r="AD718" s="134"/>
      <c r="AE718" s="134"/>
    </row>
    <row r="719" spans="1:32" ht="14.25" customHeight="1" x14ac:dyDescent="0.2">
      <c r="A719" s="148" t="s">
        <v>405</v>
      </c>
      <c r="B719" s="214" t="str">
        <f t="shared" si="161"/>
        <v>Molina</v>
      </c>
      <c r="C719" s="219" t="str">
        <f t="shared" si="162"/>
        <v>Yadier</v>
      </c>
      <c r="D719" s="134" t="str">
        <f t="shared" si="163"/>
        <v>Y. Molina</v>
      </c>
      <c r="E719" s="206" t="str">
        <f t="shared" si="164"/>
        <v>Yadier Molina</v>
      </c>
      <c r="F719" s="135"/>
      <c r="G719" s="147"/>
      <c r="H719" s="147"/>
      <c r="I719" s="147"/>
      <c r="J719" s="380"/>
      <c r="K719" s="134"/>
      <c r="L719" s="135" t="s">
        <v>7</v>
      </c>
      <c r="M719" s="134" t="str">
        <f t="shared" si="156"/>
        <v>2,F4-$17.64M</v>
      </c>
      <c r="N719" s="147" t="str">
        <f>Cobb!$M$2</f>
        <v>Mansfield</v>
      </c>
      <c r="O719" s="320" t="s">
        <v>1686</v>
      </c>
      <c r="P719" s="206" t="str">
        <f t="shared" si="157"/>
        <v>Molina, Yadier (2,F4-$17.64M)</v>
      </c>
      <c r="Q719" s="166">
        <f t="shared" si="155"/>
        <v>4410000</v>
      </c>
      <c r="R719" s="166">
        <f>IF(ISBLANK($X719),"",$X719)</f>
        <v>4410000</v>
      </c>
      <c r="S719" s="261">
        <f>IF(ISBLANK($Z719),"",$Z719)</f>
        <v>4410000</v>
      </c>
      <c r="T719" s="261" t="str">
        <f>IF(ISBLANK($AB719),"",$AB719)</f>
        <v/>
      </c>
      <c r="U719" s="148" t="s">
        <v>1831</v>
      </c>
      <c r="V719" s="361">
        <v>4410000</v>
      </c>
      <c r="W719" s="148" t="s">
        <v>1732</v>
      </c>
      <c r="X719" s="364">
        <v>4410000</v>
      </c>
      <c r="Y719" s="148" t="s">
        <v>1701</v>
      </c>
      <c r="Z719" s="364">
        <v>4410000</v>
      </c>
      <c r="AA719" s="134" t="s">
        <v>334</v>
      </c>
      <c r="AB719" s="271"/>
      <c r="AC719" s="134"/>
      <c r="AD719" s="134"/>
      <c r="AE719" s="134"/>
    </row>
    <row r="720" spans="1:32" ht="14.25" customHeight="1" x14ac:dyDescent="0.2">
      <c r="A720" s="134" t="s">
        <v>2026</v>
      </c>
      <c r="B720" s="214" t="str">
        <f t="shared" si="161"/>
        <v>Moncada</v>
      </c>
      <c r="C720" s="219" t="str">
        <f t="shared" si="162"/>
        <v>Yoan</v>
      </c>
      <c r="D720" s="134" t="str">
        <f t="shared" si="163"/>
        <v>Y. Moncada</v>
      </c>
      <c r="E720" s="206" t="str">
        <f t="shared" si="164"/>
        <v>Yoan Moncada</v>
      </c>
      <c r="F720" s="246"/>
      <c r="G720" s="584">
        <v>1</v>
      </c>
      <c r="H720" s="584">
        <v>1</v>
      </c>
      <c r="I720" s="584">
        <v>1</v>
      </c>
      <c r="J720" s="336">
        <v>34846</v>
      </c>
      <c r="K720" s="195" t="s">
        <v>1005</v>
      </c>
      <c r="L720" s="135" t="s">
        <v>7</v>
      </c>
      <c r="M720" s="134" t="str">
        <f t="shared" si="156"/>
        <v>MM</v>
      </c>
      <c r="N720" s="147" t="str">
        <f>Mays!$G$2</f>
        <v>Palo Alto</v>
      </c>
      <c r="O720" s="169" t="s">
        <v>1968</v>
      </c>
      <c r="P720" s="206" t="str">
        <f t="shared" si="157"/>
        <v>Moncada, Yoan (MM)</v>
      </c>
      <c r="Q720" s="166">
        <f t="shared" si="155"/>
        <v>100000</v>
      </c>
      <c r="R720" s="166" t="str">
        <f>IF(ISBLANK($X720),"",$X720)</f>
        <v/>
      </c>
      <c r="S720" s="261" t="str">
        <f>IF(ISBLANK($Z720),"",$Z720)</f>
        <v/>
      </c>
      <c r="T720" s="261" t="str">
        <f>IF(ISBLANK($AB720),"",$AB720)</f>
        <v/>
      </c>
      <c r="U720" s="147" t="s">
        <v>517</v>
      </c>
      <c r="V720" s="207">
        <v>100000</v>
      </c>
      <c r="W720" s="134"/>
      <c r="X720" s="212"/>
      <c r="Y720" s="134"/>
      <c r="Z720" s="212"/>
      <c r="AA720" s="134"/>
      <c r="AB720" s="271"/>
      <c r="AC720" s="134"/>
      <c r="AD720" s="134"/>
      <c r="AE720" s="134"/>
    </row>
    <row r="721" spans="1:31" ht="14.25" customHeight="1" x14ac:dyDescent="0.2">
      <c r="A721" s="146" t="s">
        <v>1278</v>
      </c>
      <c r="B721" s="214" t="str">
        <f t="shared" si="161"/>
        <v>Mondesi</v>
      </c>
      <c r="C721" s="219" t="str">
        <f t="shared" si="162"/>
        <v>Raul Adalberto</v>
      </c>
      <c r="D721" s="134" t="str">
        <f t="shared" si="163"/>
        <v>R. Mondesi</v>
      </c>
      <c r="E721" s="206" t="str">
        <f t="shared" si="164"/>
        <v>Raul Adalberto Mondesi</v>
      </c>
      <c r="F721" s="135"/>
      <c r="G721" s="135"/>
      <c r="H721" s="135"/>
      <c r="I721" s="135"/>
      <c r="J721" s="193"/>
      <c r="K721" s="147" t="s">
        <v>1000</v>
      </c>
      <c r="L721" s="135" t="s">
        <v>7</v>
      </c>
      <c r="M721" s="134" t="str">
        <f t="shared" si="156"/>
        <v>Y1</v>
      </c>
      <c r="N721" s="147" t="str">
        <f>Ruth!$S$2</f>
        <v>New York</v>
      </c>
      <c r="O721" s="135" t="s">
        <v>1614</v>
      </c>
      <c r="P721" s="206" t="str">
        <f t="shared" si="157"/>
        <v>Mondesi, Raul Adalberto (Y1)</v>
      </c>
      <c r="Q721" s="166">
        <f t="shared" si="155"/>
        <v>200000</v>
      </c>
      <c r="R721" s="166">
        <f>IF(ISBLANK($X721),"",$X721)</f>
        <v>300000</v>
      </c>
      <c r="S721" s="261">
        <f>IF(ISBLANK($Z721),"",$Z721)</f>
        <v>400000</v>
      </c>
      <c r="T721" s="261" t="str">
        <f>IF(ISBLANK($AB721),"",$AB721)</f>
        <v/>
      </c>
      <c r="U721" s="147" t="s">
        <v>520</v>
      </c>
      <c r="V721" s="167">
        <v>200000</v>
      </c>
      <c r="W721" s="134" t="s">
        <v>521</v>
      </c>
      <c r="X721" s="212">
        <v>300000</v>
      </c>
      <c r="Y721" s="134" t="s">
        <v>375</v>
      </c>
      <c r="Z721" s="212">
        <v>400000</v>
      </c>
      <c r="AA721" s="134" t="s">
        <v>645</v>
      </c>
      <c r="AB721" s="271"/>
      <c r="AC721" s="134"/>
      <c r="AD721" s="134"/>
      <c r="AE721" s="134"/>
    </row>
    <row r="722" spans="1:31" ht="14.25" customHeight="1" x14ac:dyDescent="0.2">
      <c r="A722" s="134" t="s">
        <v>3484</v>
      </c>
      <c r="B722" s="214" t="str">
        <f t="shared" si="161"/>
        <v>Moniak</v>
      </c>
      <c r="C722" s="219" t="str">
        <f t="shared" si="162"/>
        <v>Mickey</v>
      </c>
      <c r="D722" s="134" t="str">
        <f t="shared" si="163"/>
        <v>M. Moniak</v>
      </c>
      <c r="E722" s="206" t="str">
        <f t="shared" si="164"/>
        <v>Mickey Moniak</v>
      </c>
      <c r="F722" s="206" t="s">
        <v>412</v>
      </c>
      <c r="G722" s="134">
        <v>1</v>
      </c>
      <c r="H722" s="134">
        <v>1</v>
      </c>
      <c r="I722" s="134">
        <v>1</v>
      </c>
      <c r="J722" s="535">
        <v>35928</v>
      </c>
      <c r="K722" s="134" t="s">
        <v>1128</v>
      </c>
      <c r="L722" s="135" t="s">
        <v>519</v>
      </c>
      <c r="M722" s="134" t="str">
        <f t="shared" si="156"/>
        <v>min</v>
      </c>
      <c r="N722" s="134" t="s">
        <v>1872</v>
      </c>
      <c r="O722" s="135" t="s">
        <v>3485</v>
      </c>
      <c r="P722" s="206" t="str">
        <f t="shared" si="157"/>
        <v>Moniak, Mickey (min)</v>
      </c>
      <c r="Q722" s="134"/>
      <c r="R722" s="134"/>
      <c r="S722" s="134"/>
      <c r="T722" s="134"/>
      <c r="U722" s="134" t="s">
        <v>658</v>
      </c>
      <c r="V722" s="134"/>
      <c r="W722" s="134"/>
      <c r="X722" s="134"/>
      <c r="Y722" s="134"/>
      <c r="Z722" s="134"/>
      <c r="AA722" s="134"/>
      <c r="AB722" s="134"/>
      <c r="AC722" s="134"/>
      <c r="AD722" s="134"/>
      <c r="AE722" s="134"/>
    </row>
    <row r="723" spans="1:31" ht="14.25" customHeight="1" x14ac:dyDescent="0.2">
      <c r="A723" s="584" t="s">
        <v>1601</v>
      </c>
      <c r="B723" s="214" t="str">
        <f t="shared" si="161"/>
        <v>Montas</v>
      </c>
      <c r="C723" s="219" t="str">
        <f t="shared" si="162"/>
        <v>Frankie</v>
      </c>
      <c r="D723" s="134" t="str">
        <f t="shared" si="163"/>
        <v>F. Montas</v>
      </c>
      <c r="E723" s="206" t="str">
        <f t="shared" si="164"/>
        <v>Frankie Montas</v>
      </c>
      <c r="F723" s="135" t="s">
        <v>1002</v>
      </c>
      <c r="G723" s="135"/>
      <c r="H723" s="135"/>
      <c r="I723" s="135"/>
      <c r="J723" s="336">
        <v>34049</v>
      </c>
      <c r="K723" s="134" t="s">
        <v>747</v>
      </c>
      <c r="L723" s="135" t="s">
        <v>135</v>
      </c>
      <c r="M723" s="134" t="str">
        <f t="shared" si="156"/>
        <v>MM</v>
      </c>
      <c r="N723" s="147" t="str">
        <f>Cobb!$A$2</f>
        <v>Greenville</v>
      </c>
      <c r="O723" s="135" t="s">
        <v>1461</v>
      </c>
      <c r="P723" s="206" t="str">
        <f t="shared" si="157"/>
        <v>Montas, Frankie (MM)</v>
      </c>
      <c r="Q723" s="166">
        <f t="shared" ref="Q723:Q786" si="165">IF(ISBLANK($V723),"",$V723)</f>
        <v>100000</v>
      </c>
      <c r="R723" s="166" t="str">
        <f t="shared" ref="R723:R739" si="166">IF(ISBLANK($X723),"",$X723)</f>
        <v/>
      </c>
      <c r="S723" s="261" t="str">
        <f t="shared" ref="S723:S739" si="167">IF(ISBLANK($Z723),"",$Z723)</f>
        <v/>
      </c>
      <c r="T723" s="261" t="str">
        <f t="shared" ref="T723:T739" si="168">IF(ISBLANK($AB723),"",$AB723)</f>
        <v/>
      </c>
      <c r="U723" s="148" t="s">
        <v>517</v>
      </c>
      <c r="V723" s="207">
        <v>100000</v>
      </c>
      <c r="W723" s="584"/>
      <c r="X723" s="364"/>
      <c r="Y723" s="584"/>
      <c r="Z723" s="243"/>
      <c r="AA723" s="134"/>
      <c r="AB723" s="271"/>
      <c r="AC723" s="134"/>
      <c r="AD723" s="134"/>
      <c r="AE723" s="134"/>
    </row>
    <row r="724" spans="1:31" ht="14.25" customHeight="1" x14ac:dyDescent="0.2">
      <c r="A724" s="134" t="s">
        <v>343</v>
      </c>
      <c r="B724" s="214" t="str">
        <f t="shared" si="161"/>
        <v>Montgomery</v>
      </c>
      <c r="C724" s="219" t="str">
        <f t="shared" si="162"/>
        <v>Mike</v>
      </c>
      <c r="D724" s="134" t="str">
        <f t="shared" si="163"/>
        <v>M. Montgomery</v>
      </c>
      <c r="E724" s="206" t="str">
        <f t="shared" si="164"/>
        <v>Mike Montgomery</v>
      </c>
      <c r="F724" s="135" t="s">
        <v>412</v>
      </c>
      <c r="G724" s="135"/>
      <c r="H724" s="135"/>
      <c r="I724" s="135"/>
      <c r="J724" s="193"/>
      <c r="K724" s="147" t="s">
        <v>747</v>
      </c>
      <c r="L724" s="135" t="s">
        <v>135</v>
      </c>
      <c r="M724" s="134" t="str">
        <f t="shared" si="156"/>
        <v>Y2</v>
      </c>
      <c r="N724" s="251" t="str">
        <f>Aaron!$Y$2</f>
        <v>Columbus</v>
      </c>
      <c r="O724" s="169" t="s">
        <v>1885</v>
      </c>
      <c r="P724" s="206" t="str">
        <f t="shared" si="157"/>
        <v>Montgomery, Mike (Y2)</v>
      </c>
      <c r="Q724" s="166">
        <f t="shared" si="165"/>
        <v>300000</v>
      </c>
      <c r="R724" s="166">
        <f t="shared" si="166"/>
        <v>400000</v>
      </c>
      <c r="S724" s="261" t="str">
        <f t="shared" si="167"/>
        <v/>
      </c>
      <c r="T724" s="261" t="str">
        <f t="shared" si="168"/>
        <v/>
      </c>
      <c r="U724" s="147" t="s">
        <v>521</v>
      </c>
      <c r="V724" s="230">
        <v>300000</v>
      </c>
      <c r="W724" s="134" t="s">
        <v>375</v>
      </c>
      <c r="X724" s="364">
        <v>400000</v>
      </c>
      <c r="Y724" s="134" t="s">
        <v>645</v>
      </c>
      <c r="Z724" s="212"/>
      <c r="AA724" s="134" t="s">
        <v>973</v>
      </c>
      <c r="AB724" s="271"/>
      <c r="AC724" s="134"/>
      <c r="AD724" s="134"/>
      <c r="AE724" s="134"/>
    </row>
    <row r="725" spans="1:31" ht="14.25" customHeight="1" x14ac:dyDescent="0.2">
      <c r="A725" s="134" t="s">
        <v>715</v>
      </c>
      <c r="B725" s="214" t="str">
        <f t="shared" si="161"/>
        <v>Moore</v>
      </c>
      <c r="C725" s="219" t="str">
        <f t="shared" si="162"/>
        <v>Matt</v>
      </c>
      <c r="D725" s="134" t="str">
        <f t="shared" si="163"/>
        <v>M. Moore</v>
      </c>
      <c r="E725" s="206" t="str">
        <f t="shared" si="164"/>
        <v>Matt Moore</v>
      </c>
      <c r="F725" s="135"/>
      <c r="G725" s="135"/>
      <c r="H725" s="135"/>
      <c r="I725" s="135"/>
      <c r="J725" s="193"/>
      <c r="K725" s="147"/>
      <c r="L725" s="135" t="s">
        <v>135</v>
      </c>
      <c r="M725" s="134" t="str">
        <f t="shared" si="156"/>
        <v>ARB-Y4</v>
      </c>
      <c r="N725" s="147" t="str">
        <f>Cobb!$S$2</f>
        <v>Waikiki</v>
      </c>
      <c r="O725" s="169" t="s">
        <v>746</v>
      </c>
      <c r="P725" s="206" t="str">
        <f t="shared" si="157"/>
        <v>Moore, Matt (ARB-Y4)</v>
      </c>
      <c r="Q725" s="166">
        <f t="shared" si="165"/>
        <v>600000</v>
      </c>
      <c r="R725" s="166" t="str">
        <f t="shared" si="166"/>
        <v/>
      </c>
      <c r="S725" s="261" t="str">
        <f t="shared" si="167"/>
        <v/>
      </c>
      <c r="T725" s="261" t="str">
        <f t="shared" si="168"/>
        <v/>
      </c>
      <c r="U725" s="259" t="s">
        <v>645</v>
      </c>
      <c r="V725" s="167">
        <v>600000</v>
      </c>
      <c r="W725" s="134" t="s">
        <v>973</v>
      </c>
      <c r="X725" s="212"/>
      <c r="Y725" s="134" t="s">
        <v>974</v>
      </c>
      <c r="Z725" s="212"/>
      <c r="AA725" s="134" t="s">
        <v>975</v>
      </c>
      <c r="AB725" s="271"/>
      <c r="AC725" s="134" t="s">
        <v>334</v>
      </c>
      <c r="AD725" s="134"/>
      <c r="AE725" s="134"/>
    </row>
    <row r="726" spans="1:31" ht="14.25" customHeight="1" x14ac:dyDescent="0.25">
      <c r="A726" s="147" t="s">
        <v>2989</v>
      </c>
      <c r="B726" s="214" t="str">
        <f t="shared" si="161"/>
        <v>Morales</v>
      </c>
      <c r="C726" s="219" t="str">
        <f t="shared" si="162"/>
        <v>Kendrys</v>
      </c>
      <c r="D726" s="134" t="str">
        <f t="shared" si="163"/>
        <v>K. Morales</v>
      </c>
      <c r="E726" s="206" t="str">
        <f t="shared" si="164"/>
        <v>Kendrys Morales</v>
      </c>
      <c r="F726" s="382" t="s">
        <v>1009</v>
      </c>
      <c r="G726" s="135"/>
      <c r="H726" s="135"/>
      <c r="I726" s="135"/>
      <c r="J726" s="383">
        <v>30487</v>
      </c>
      <c r="K726" s="384" t="s">
        <v>1001</v>
      </c>
      <c r="L726" s="135" t="s">
        <v>7</v>
      </c>
      <c r="M726" s="134" t="str">
        <f t="shared" si="156"/>
        <v>1,F2-$2.184M</v>
      </c>
      <c r="N726" s="388" t="s">
        <v>2983</v>
      </c>
      <c r="O726" s="421" t="s">
        <v>2994</v>
      </c>
      <c r="P726" s="206" t="str">
        <f t="shared" si="157"/>
        <v>Morales, Kendrys (1,F2-$2.184M)</v>
      </c>
      <c r="Q726" s="166">
        <f t="shared" si="165"/>
        <v>1092000</v>
      </c>
      <c r="R726" s="166">
        <f t="shared" si="166"/>
        <v>1092000</v>
      </c>
      <c r="S726" s="261" t="str">
        <f t="shared" si="167"/>
        <v/>
      </c>
      <c r="T726" s="261" t="str">
        <f t="shared" si="168"/>
        <v/>
      </c>
      <c r="U726" s="389" t="s">
        <v>3048</v>
      </c>
      <c r="V726" s="387">
        <v>1092000</v>
      </c>
      <c r="W726" s="389" t="s">
        <v>3152</v>
      </c>
      <c r="X726" s="387">
        <v>1092000</v>
      </c>
      <c r="Y726" s="389" t="s">
        <v>334</v>
      </c>
      <c r="Z726" s="212"/>
      <c r="AA726" s="134"/>
      <c r="AB726" s="271"/>
      <c r="AC726" s="134"/>
      <c r="AD726" s="134"/>
      <c r="AE726" s="134"/>
    </row>
    <row r="727" spans="1:31" ht="14.25" customHeight="1" x14ac:dyDescent="0.2">
      <c r="A727" s="146" t="s">
        <v>936</v>
      </c>
      <c r="B727" s="214" t="str">
        <f t="shared" si="161"/>
        <v>Moran</v>
      </c>
      <c r="C727" s="219" t="str">
        <f t="shared" si="162"/>
        <v>Colin</v>
      </c>
      <c r="D727" s="134" t="str">
        <f t="shared" si="163"/>
        <v>C. Moran</v>
      </c>
      <c r="E727" s="206" t="str">
        <f t="shared" si="164"/>
        <v>Colin Moran</v>
      </c>
      <c r="F727" s="135"/>
      <c r="G727" s="135"/>
      <c r="H727" s="135"/>
      <c r="I727" s="135"/>
      <c r="J727" s="193"/>
      <c r="K727" s="147" t="s">
        <v>1005</v>
      </c>
      <c r="L727" s="135" t="s">
        <v>7</v>
      </c>
      <c r="M727" s="134" t="str">
        <f t="shared" si="156"/>
        <v>MM</v>
      </c>
      <c r="N727" s="147" t="str">
        <f>Cobb!$A$2</f>
        <v>Greenville</v>
      </c>
      <c r="O727" s="135" t="s">
        <v>874</v>
      </c>
      <c r="P727" s="206" t="str">
        <f t="shared" si="157"/>
        <v>Moran, Colin (MM)</v>
      </c>
      <c r="Q727" s="166">
        <f t="shared" si="165"/>
        <v>100000</v>
      </c>
      <c r="R727" s="166" t="str">
        <f t="shared" si="166"/>
        <v/>
      </c>
      <c r="S727" s="261" t="str">
        <f t="shared" si="167"/>
        <v/>
      </c>
      <c r="T727" s="261" t="str">
        <f t="shared" si="168"/>
        <v/>
      </c>
      <c r="U727" s="147" t="s">
        <v>517</v>
      </c>
      <c r="V727" s="167">
        <v>100000</v>
      </c>
      <c r="W727" s="134"/>
      <c r="X727" s="212"/>
      <c r="Y727" s="134"/>
      <c r="Z727" s="212"/>
      <c r="AA727" s="134"/>
      <c r="AB727" s="271"/>
      <c r="AC727" s="134"/>
      <c r="AD727" s="134"/>
      <c r="AE727" s="134"/>
    </row>
    <row r="728" spans="1:31" ht="14.25" customHeight="1" x14ac:dyDescent="0.2">
      <c r="A728" s="134" t="s">
        <v>3513</v>
      </c>
      <c r="B728" s="214" t="str">
        <f t="shared" si="161"/>
        <v>Morejon</v>
      </c>
      <c r="C728" s="219" t="str">
        <f t="shared" si="162"/>
        <v>Adrian</v>
      </c>
      <c r="D728" s="134" t="str">
        <f t="shared" si="163"/>
        <v>A. Morejon</v>
      </c>
      <c r="E728" s="206" t="str">
        <f t="shared" si="164"/>
        <v>Adrian Morejon</v>
      </c>
      <c r="F728" s="206" t="s">
        <v>412</v>
      </c>
      <c r="G728" s="134">
        <f>G727+1</f>
        <v>1</v>
      </c>
      <c r="H728" s="134">
        <v>2</v>
      </c>
      <c r="I728" s="134">
        <v>24</v>
      </c>
      <c r="J728" s="535">
        <v>36218</v>
      </c>
      <c r="K728" s="134" t="s">
        <v>747</v>
      </c>
      <c r="L728" s="135" t="s">
        <v>519</v>
      </c>
      <c r="M728" s="134" t="str">
        <f t="shared" si="156"/>
        <v>min</v>
      </c>
      <c r="N728" s="134" t="s">
        <v>229</v>
      </c>
      <c r="O728" s="135" t="s">
        <v>3485</v>
      </c>
      <c r="P728" s="206" t="str">
        <f t="shared" si="157"/>
        <v>Morejon, Adrian (min)</v>
      </c>
      <c r="Q728" s="166" t="str">
        <f t="shared" si="165"/>
        <v/>
      </c>
      <c r="R728" s="166" t="str">
        <f t="shared" si="166"/>
        <v/>
      </c>
      <c r="S728" s="261" t="str">
        <f t="shared" si="167"/>
        <v/>
      </c>
      <c r="T728" s="261" t="str">
        <f t="shared" si="168"/>
        <v/>
      </c>
      <c r="U728" s="134" t="s">
        <v>658</v>
      </c>
      <c r="V728" s="134"/>
      <c r="W728" s="134"/>
      <c r="X728" s="134"/>
      <c r="Y728" s="134"/>
      <c r="Z728" s="134"/>
      <c r="AA728" s="134"/>
      <c r="AB728" s="134"/>
      <c r="AC728" s="134"/>
      <c r="AD728" s="134"/>
      <c r="AE728" s="134"/>
    </row>
    <row r="729" spans="1:31" ht="14.25" customHeight="1" x14ac:dyDescent="0.2">
      <c r="A729" s="148" t="s">
        <v>275</v>
      </c>
      <c r="B729" s="214" t="str">
        <f t="shared" si="161"/>
        <v>Moreland</v>
      </c>
      <c r="C729" s="219" t="str">
        <f t="shared" si="162"/>
        <v>Mitch</v>
      </c>
      <c r="D729" s="134" t="str">
        <f t="shared" si="163"/>
        <v>M. Moreland</v>
      </c>
      <c r="E729" s="206" t="str">
        <f t="shared" si="164"/>
        <v>Mitch Moreland</v>
      </c>
      <c r="F729" s="135"/>
      <c r="G729" s="147"/>
      <c r="H729" s="147"/>
      <c r="I729" s="147"/>
      <c r="J729" s="380"/>
      <c r="K729" s="134"/>
      <c r="L729" s="135" t="s">
        <v>7</v>
      </c>
      <c r="M729" s="134" t="str">
        <f t="shared" si="156"/>
        <v>2,F3-$3.786M</v>
      </c>
      <c r="N729" s="147" t="str">
        <f>Cobb!$M$2</f>
        <v>Mansfield</v>
      </c>
      <c r="O729" s="320" t="s">
        <v>1686</v>
      </c>
      <c r="P729" s="206" t="str">
        <f t="shared" si="157"/>
        <v>Moreland, Mitch (2,F3-$3.786M)</v>
      </c>
      <c r="Q729" s="166">
        <f t="shared" si="165"/>
        <v>1262000</v>
      </c>
      <c r="R729" s="166">
        <f t="shared" si="166"/>
        <v>1262000</v>
      </c>
      <c r="S729" s="261" t="str">
        <f t="shared" si="167"/>
        <v/>
      </c>
      <c r="T729" s="261" t="str">
        <f t="shared" si="168"/>
        <v/>
      </c>
      <c r="U729" s="148" t="s">
        <v>1817</v>
      </c>
      <c r="V729" s="361">
        <v>1262000</v>
      </c>
      <c r="W729" s="148" t="s">
        <v>1746</v>
      </c>
      <c r="X729" s="364">
        <v>1262000</v>
      </c>
      <c r="Y729" s="134" t="s">
        <v>334</v>
      </c>
      <c r="Z729" s="271"/>
      <c r="AA729" s="134"/>
      <c r="AB729" s="271"/>
      <c r="AC729" s="134"/>
      <c r="AD729" s="134"/>
      <c r="AE729" s="134"/>
    </row>
    <row r="730" spans="1:31" ht="14.25" customHeight="1" x14ac:dyDescent="0.2">
      <c r="A730" s="584" t="s">
        <v>1943</v>
      </c>
      <c r="B730" s="214" t="str">
        <f t="shared" si="161"/>
        <v>Morgan</v>
      </c>
      <c r="C730" s="219" t="str">
        <f t="shared" si="162"/>
        <v>Adam*</v>
      </c>
      <c r="D730" s="134" t="str">
        <f t="shared" si="163"/>
        <v>A. Morgan</v>
      </c>
      <c r="E730" s="206" t="str">
        <f t="shared" si="164"/>
        <v>Adam* Morgan</v>
      </c>
      <c r="F730" s="246" t="s">
        <v>412</v>
      </c>
      <c r="G730" s="584">
        <v>99</v>
      </c>
      <c r="H730" s="584">
        <v>4</v>
      </c>
      <c r="I730" s="584">
        <v>6</v>
      </c>
      <c r="J730" s="336">
        <v>32931</v>
      </c>
      <c r="K730" s="195" t="s">
        <v>747</v>
      </c>
      <c r="L730" s="135" t="s">
        <v>135</v>
      </c>
      <c r="M730" s="134" t="str">
        <f t="shared" si="156"/>
        <v>Y2</v>
      </c>
      <c r="N730" s="134" t="s">
        <v>456</v>
      </c>
      <c r="O730" s="169" t="s">
        <v>3441</v>
      </c>
      <c r="P730" s="206" t="str">
        <f t="shared" si="157"/>
        <v>Morgan, Adam* (Y2)</v>
      </c>
      <c r="Q730" s="166">
        <f t="shared" si="165"/>
        <v>300000</v>
      </c>
      <c r="R730" s="166">
        <f t="shared" si="166"/>
        <v>400000</v>
      </c>
      <c r="S730" s="261" t="str">
        <f t="shared" si="167"/>
        <v/>
      </c>
      <c r="T730" s="261" t="str">
        <f t="shared" si="168"/>
        <v/>
      </c>
      <c r="U730" s="147" t="s">
        <v>521</v>
      </c>
      <c r="V730" s="167">
        <v>300000</v>
      </c>
      <c r="W730" s="134" t="s">
        <v>375</v>
      </c>
      <c r="X730" s="212">
        <v>400000</v>
      </c>
      <c r="Y730" s="134" t="s">
        <v>645</v>
      </c>
      <c r="Z730" s="212"/>
      <c r="AA730" s="134" t="s">
        <v>973</v>
      </c>
      <c r="AB730" s="271"/>
      <c r="AC730" s="134"/>
      <c r="AD730" s="134"/>
      <c r="AE730" s="134"/>
    </row>
    <row r="731" spans="1:31" ht="14.25" customHeight="1" x14ac:dyDescent="0.2">
      <c r="A731" s="584" t="s">
        <v>1447</v>
      </c>
      <c r="B731" s="214" t="str">
        <f t="shared" si="161"/>
        <v>Morin</v>
      </c>
      <c r="C731" s="219" t="str">
        <f t="shared" si="162"/>
        <v>Mike</v>
      </c>
      <c r="D731" s="134" t="str">
        <f t="shared" si="163"/>
        <v>M. Morin</v>
      </c>
      <c r="E731" s="206" t="str">
        <f t="shared" si="164"/>
        <v>Mike Morin</v>
      </c>
      <c r="F731" s="135" t="s">
        <v>1002</v>
      </c>
      <c r="G731" s="135"/>
      <c r="H731" s="135"/>
      <c r="I731" s="135"/>
      <c r="J731" s="336">
        <v>33361</v>
      </c>
      <c r="K731" s="134" t="s">
        <v>999</v>
      </c>
      <c r="L731" s="135" t="s">
        <v>135</v>
      </c>
      <c r="M731" s="134" t="str">
        <f t="shared" si="156"/>
        <v>Y3</v>
      </c>
      <c r="N731" s="147" t="s">
        <v>348</v>
      </c>
      <c r="O731" s="135" t="s">
        <v>3993</v>
      </c>
      <c r="P731" s="206" t="str">
        <f t="shared" si="157"/>
        <v>Morin, Mike (Y3)</v>
      </c>
      <c r="Q731" s="166">
        <f t="shared" si="165"/>
        <v>400000</v>
      </c>
      <c r="R731" s="166" t="str">
        <f t="shared" si="166"/>
        <v/>
      </c>
      <c r="S731" s="261" t="str">
        <f t="shared" si="167"/>
        <v/>
      </c>
      <c r="T731" s="261" t="str">
        <f t="shared" si="168"/>
        <v/>
      </c>
      <c r="U731" s="259" t="s">
        <v>375</v>
      </c>
      <c r="V731" s="207">
        <v>400000</v>
      </c>
      <c r="W731" s="134" t="s">
        <v>645</v>
      </c>
      <c r="X731" s="364"/>
      <c r="Y731" s="134" t="s">
        <v>973</v>
      </c>
      <c r="Z731" s="243"/>
      <c r="AA731" s="134" t="s">
        <v>974</v>
      </c>
      <c r="AB731" s="271"/>
      <c r="AC731" s="134"/>
      <c r="AD731" s="134"/>
      <c r="AE731" s="134"/>
    </row>
    <row r="732" spans="1:31" ht="14.25" customHeight="1" x14ac:dyDescent="0.2">
      <c r="A732" s="584" t="s">
        <v>1905</v>
      </c>
      <c r="B732" s="214" t="str">
        <f t="shared" si="161"/>
        <v>Morris</v>
      </c>
      <c r="C732" s="219" t="str">
        <f t="shared" si="162"/>
        <v>Akeel</v>
      </c>
      <c r="D732" s="134" t="str">
        <f t="shared" si="163"/>
        <v>A. Morris</v>
      </c>
      <c r="E732" s="206" t="str">
        <f t="shared" si="164"/>
        <v>Akeel Morris</v>
      </c>
      <c r="F732" s="246"/>
      <c r="G732" s="584">
        <v>219</v>
      </c>
      <c r="H732" s="584">
        <v>12</v>
      </c>
      <c r="I732" s="584">
        <v>24</v>
      </c>
      <c r="J732" s="336">
        <v>33922</v>
      </c>
      <c r="K732" s="195" t="s">
        <v>999</v>
      </c>
      <c r="L732" s="135" t="s">
        <v>135</v>
      </c>
      <c r="M732" s="134" t="str">
        <f t="shared" si="156"/>
        <v>MM</v>
      </c>
      <c r="N732" s="251" t="str">
        <f>Mays!$S$2</f>
        <v>Thunder Bay</v>
      </c>
      <c r="O732" s="169" t="s">
        <v>1968</v>
      </c>
      <c r="P732" s="206" t="str">
        <f t="shared" si="157"/>
        <v>Morris, Akeel (MM)</v>
      </c>
      <c r="Q732" s="166">
        <f t="shared" si="165"/>
        <v>100000</v>
      </c>
      <c r="R732" s="166" t="str">
        <f t="shared" si="166"/>
        <v/>
      </c>
      <c r="S732" s="261" t="str">
        <f t="shared" si="167"/>
        <v/>
      </c>
      <c r="T732" s="261" t="str">
        <f t="shared" si="168"/>
        <v/>
      </c>
      <c r="U732" s="147" t="s">
        <v>517</v>
      </c>
      <c r="V732" s="167">
        <v>100000</v>
      </c>
      <c r="W732" s="134"/>
      <c r="X732" s="212"/>
      <c r="Y732" s="134"/>
      <c r="Z732" s="212"/>
      <c r="AA732" s="134"/>
      <c r="AB732" s="271"/>
      <c r="AC732" s="134"/>
      <c r="AD732" s="134"/>
      <c r="AE732" s="134"/>
    </row>
    <row r="733" spans="1:31" ht="14.25" customHeight="1" x14ac:dyDescent="0.2">
      <c r="A733" s="198" t="s">
        <v>1113</v>
      </c>
      <c r="B733" s="214" t="str">
        <f t="shared" si="161"/>
        <v>Morton</v>
      </c>
      <c r="C733" s="219" t="str">
        <f t="shared" si="162"/>
        <v>Charlie</v>
      </c>
      <c r="D733" s="134" t="str">
        <f t="shared" si="163"/>
        <v>C. Morton</v>
      </c>
      <c r="E733" s="206" t="str">
        <f t="shared" si="164"/>
        <v>Charlie Morton</v>
      </c>
      <c r="F733" s="199" t="s">
        <v>1002</v>
      </c>
      <c r="G733" s="199"/>
      <c r="H733" s="199"/>
      <c r="I733" s="199"/>
      <c r="J733" s="200">
        <v>30632</v>
      </c>
      <c r="K733" s="201" t="s">
        <v>747</v>
      </c>
      <c r="L733" s="135" t="s">
        <v>135</v>
      </c>
      <c r="M733" s="134" t="str">
        <f t="shared" si="156"/>
        <v>4,F5-8M</v>
      </c>
      <c r="N733" s="147" t="str">
        <f>Ruth!$Y$2</f>
        <v>Rock Island</v>
      </c>
      <c r="O733" s="199" t="s">
        <v>1885</v>
      </c>
      <c r="P733" s="206" t="str">
        <f t="shared" si="157"/>
        <v>Morton, Charlie (4,F5-8M)</v>
      </c>
      <c r="Q733" s="166">
        <f t="shared" si="165"/>
        <v>1600000</v>
      </c>
      <c r="R733" s="166">
        <f t="shared" si="166"/>
        <v>1600000</v>
      </c>
      <c r="S733" s="261" t="str">
        <f t="shared" si="167"/>
        <v/>
      </c>
      <c r="T733" s="261" t="str">
        <f t="shared" si="168"/>
        <v/>
      </c>
      <c r="U733" s="251" t="s">
        <v>451</v>
      </c>
      <c r="V733" s="211">
        <v>1600000</v>
      </c>
      <c r="W733" s="198" t="s">
        <v>452</v>
      </c>
      <c r="X733" s="211">
        <v>1600000</v>
      </c>
      <c r="Y733" s="134" t="s">
        <v>334</v>
      </c>
      <c r="Z733" s="212"/>
      <c r="AA733" s="134"/>
      <c r="AB733" s="271"/>
      <c r="AC733" s="134"/>
      <c r="AD733" s="134"/>
      <c r="AE733" s="134"/>
    </row>
    <row r="734" spans="1:31" ht="14.25" customHeight="1" x14ac:dyDescent="0.2">
      <c r="A734" s="198" t="s">
        <v>1091</v>
      </c>
      <c r="B734" s="214" t="str">
        <f t="shared" si="161"/>
        <v>Moss</v>
      </c>
      <c r="C734" s="219" t="str">
        <f t="shared" si="162"/>
        <v>Brandon</v>
      </c>
      <c r="D734" s="134" t="str">
        <f t="shared" si="163"/>
        <v>B. Moss</v>
      </c>
      <c r="E734" s="206" t="str">
        <f t="shared" si="164"/>
        <v>Brandon Moss</v>
      </c>
      <c r="F734" s="199" t="s">
        <v>412</v>
      </c>
      <c r="G734" s="199"/>
      <c r="H734" s="199"/>
      <c r="I734" s="199"/>
      <c r="J734" s="202">
        <v>30575</v>
      </c>
      <c r="K734" s="203" t="s">
        <v>1007</v>
      </c>
      <c r="L734" s="135" t="s">
        <v>7</v>
      </c>
      <c r="M734" s="134" t="str">
        <f t="shared" si="156"/>
        <v>4,F5-21.934M</v>
      </c>
      <c r="N734" s="147" t="s">
        <v>1872</v>
      </c>
      <c r="O734" s="199" t="s">
        <v>2175</v>
      </c>
      <c r="P734" s="206" t="str">
        <f t="shared" si="157"/>
        <v>Moss, Brandon (4,F5-21.934M)</v>
      </c>
      <c r="Q734" s="166">
        <f t="shared" si="165"/>
        <v>4387000</v>
      </c>
      <c r="R734" s="166">
        <f t="shared" si="166"/>
        <v>4387000</v>
      </c>
      <c r="S734" s="261" t="str">
        <f t="shared" si="167"/>
        <v/>
      </c>
      <c r="T734" s="261" t="str">
        <f t="shared" si="168"/>
        <v/>
      </c>
      <c r="U734" s="251" t="s">
        <v>1092</v>
      </c>
      <c r="V734" s="211">
        <v>4387000</v>
      </c>
      <c r="W734" s="198" t="s">
        <v>1093</v>
      </c>
      <c r="X734" s="211">
        <v>4387000</v>
      </c>
      <c r="Y734" s="134" t="s">
        <v>334</v>
      </c>
      <c r="Z734" s="212"/>
      <c r="AA734" s="134"/>
      <c r="AB734" s="271"/>
      <c r="AC734" s="134"/>
      <c r="AD734" s="134"/>
      <c r="AE734" s="134"/>
    </row>
    <row r="735" spans="1:31" ht="14.25" customHeight="1" x14ac:dyDescent="0.2">
      <c r="A735" s="148" t="s">
        <v>1847</v>
      </c>
      <c r="B735" s="214" t="str">
        <f t="shared" si="161"/>
        <v>Motte</v>
      </c>
      <c r="C735" s="219" t="str">
        <f t="shared" si="162"/>
        <v>Jason</v>
      </c>
      <c r="D735" s="134" t="str">
        <f t="shared" si="163"/>
        <v>J. Motte</v>
      </c>
      <c r="E735" s="206" t="str">
        <f t="shared" si="164"/>
        <v>Jason Motte</v>
      </c>
      <c r="F735" s="135"/>
      <c r="G735" s="147"/>
      <c r="H735" s="147"/>
      <c r="I735" s="147"/>
      <c r="J735" s="380"/>
      <c r="K735" s="134"/>
      <c r="L735" s="135" t="s">
        <v>135</v>
      </c>
      <c r="M735" s="134" t="str">
        <f t="shared" si="156"/>
        <v>2,F2-$900K</v>
      </c>
      <c r="N735" s="147" t="str">
        <f>Aaron!$A$2</f>
        <v>Middlesex</v>
      </c>
      <c r="O735" s="320" t="s">
        <v>1686</v>
      </c>
      <c r="P735" s="206" t="str">
        <f t="shared" si="157"/>
        <v>Motte, Jason (2,F2-$900K)</v>
      </c>
      <c r="Q735" s="166">
        <f t="shared" si="165"/>
        <v>450000</v>
      </c>
      <c r="R735" s="166" t="str">
        <f t="shared" si="166"/>
        <v/>
      </c>
      <c r="S735" s="261" t="str">
        <f t="shared" si="167"/>
        <v/>
      </c>
      <c r="T735" s="261" t="str">
        <f t="shared" si="168"/>
        <v/>
      </c>
      <c r="U735" s="148" t="s">
        <v>1787</v>
      </c>
      <c r="V735" s="361">
        <v>450000</v>
      </c>
      <c r="W735" s="134" t="s">
        <v>334</v>
      </c>
      <c r="X735" s="365"/>
      <c r="Y735" s="134"/>
      <c r="Z735" s="271"/>
      <c r="AA735" s="134"/>
      <c r="AB735" s="271"/>
      <c r="AC735" s="134"/>
      <c r="AD735" s="134"/>
      <c r="AE735" s="134"/>
    </row>
    <row r="736" spans="1:31" ht="14.25" customHeight="1" x14ac:dyDescent="0.2">
      <c r="A736" s="134" t="s">
        <v>3632</v>
      </c>
      <c r="B736" s="214" t="str">
        <f t="shared" si="161"/>
        <v>Motter</v>
      </c>
      <c r="C736" s="219" t="str">
        <f t="shared" si="162"/>
        <v>Taylor</v>
      </c>
      <c r="D736" s="134" t="str">
        <f t="shared" si="163"/>
        <v>T. Motter</v>
      </c>
      <c r="E736" s="206" t="str">
        <f t="shared" si="164"/>
        <v>Taylor Motter</v>
      </c>
      <c r="F736" s="206" t="s">
        <v>1002</v>
      </c>
      <c r="G736" s="134">
        <f>G735+1</f>
        <v>1</v>
      </c>
      <c r="H736" s="134">
        <v>9</v>
      </c>
      <c r="I736" s="134">
        <v>4</v>
      </c>
      <c r="J736" s="535">
        <v>32769</v>
      </c>
      <c r="K736" s="134" t="s">
        <v>1128</v>
      </c>
      <c r="L736" s="135" t="s">
        <v>7</v>
      </c>
      <c r="M736" s="134" t="str">
        <f t="shared" si="156"/>
        <v>MM</v>
      </c>
      <c r="N736" s="134" t="s">
        <v>403</v>
      </c>
      <c r="O736" s="135" t="s">
        <v>3485</v>
      </c>
      <c r="P736" s="206" t="str">
        <f t="shared" si="157"/>
        <v>Motter, Taylor (MM)</v>
      </c>
      <c r="Q736" s="166">
        <f t="shared" si="165"/>
        <v>100000</v>
      </c>
      <c r="R736" s="166" t="str">
        <f t="shared" si="166"/>
        <v/>
      </c>
      <c r="S736" s="261" t="str">
        <f t="shared" si="167"/>
        <v/>
      </c>
      <c r="T736" s="261" t="str">
        <f t="shared" si="168"/>
        <v/>
      </c>
      <c r="U736" s="134" t="s">
        <v>517</v>
      </c>
      <c r="V736" s="167">
        <v>100000</v>
      </c>
      <c r="W736" s="134"/>
      <c r="X736" s="134"/>
      <c r="Y736" s="134"/>
      <c r="Z736" s="134"/>
      <c r="AA736" s="134"/>
      <c r="AB736" s="134"/>
      <c r="AC736" s="134"/>
      <c r="AD736" s="134"/>
      <c r="AE736" s="134"/>
    </row>
    <row r="737" spans="1:32" ht="14.25" customHeight="1" x14ac:dyDescent="0.2">
      <c r="A737" s="134" t="s">
        <v>3567</v>
      </c>
      <c r="B737" s="214" t="str">
        <f t="shared" si="161"/>
        <v>Mountcastle</v>
      </c>
      <c r="C737" s="219" t="str">
        <f t="shared" si="162"/>
        <v>Ryan</v>
      </c>
      <c r="D737" s="134" t="str">
        <f t="shared" si="163"/>
        <v>R. Mountcastle</v>
      </c>
      <c r="E737" s="206" t="str">
        <f t="shared" si="164"/>
        <v>Ryan Mountcastle</v>
      </c>
      <c r="F737" s="206" t="s">
        <v>1002</v>
      </c>
      <c r="G737" s="134">
        <f>G736+1</f>
        <v>2</v>
      </c>
      <c r="H737" s="134">
        <v>7</v>
      </c>
      <c r="I737" s="134">
        <v>18</v>
      </c>
      <c r="J737" s="535">
        <v>35479</v>
      </c>
      <c r="K737" s="134" t="s">
        <v>1006</v>
      </c>
      <c r="L737" s="135" t="s">
        <v>519</v>
      </c>
      <c r="M737" s="134" t="str">
        <f t="shared" si="156"/>
        <v>min</v>
      </c>
      <c r="N737" s="134" t="s">
        <v>959</v>
      </c>
      <c r="O737" s="135" t="s">
        <v>3485</v>
      </c>
      <c r="P737" s="206" t="str">
        <f t="shared" si="157"/>
        <v>Mountcastle, Ryan (min)</v>
      </c>
      <c r="Q737" s="166" t="str">
        <f t="shared" si="165"/>
        <v/>
      </c>
      <c r="R737" s="166" t="str">
        <f t="shared" si="166"/>
        <v/>
      </c>
      <c r="S737" s="261" t="str">
        <f t="shared" si="167"/>
        <v/>
      </c>
      <c r="T737" s="261" t="str">
        <f t="shared" si="168"/>
        <v/>
      </c>
      <c r="U737" s="134" t="s">
        <v>658</v>
      </c>
      <c r="V737" s="134"/>
      <c r="W737" s="134"/>
      <c r="X737" s="134"/>
      <c r="Y737" s="134"/>
      <c r="Z737" s="134"/>
      <c r="AA737" s="134"/>
      <c r="AB737" s="134"/>
      <c r="AC737" s="134"/>
      <c r="AD737" s="134"/>
      <c r="AE737" s="134"/>
    </row>
    <row r="738" spans="1:32" ht="14.25" customHeight="1" x14ac:dyDescent="0.25">
      <c r="A738" s="147" t="s">
        <v>61</v>
      </c>
      <c r="B738" s="214" t="str">
        <f t="shared" si="161"/>
        <v>Moustakas</v>
      </c>
      <c r="C738" s="219" t="str">
        <f t="shared" si="162"/>
        <v>Mike</v>
      </c>
      <c r="D738" s="134" t="str">
        <f t="shared" si="163"/>
        <v>M. Moustakas</v>
      </c>
      <c r="E738" s="206" t="str">
        <f t="shared" si="164"/>
        <v>Mike Moustakas</v>
      </c>
      <c r="F738" s="382" t="s">
        <v>412</v>
      </c>
      <c r="G738" s="135"/>
      <c r="H738" s="135"/>
      <c r="I738" s="135"/>
      <c r="J738" s="383">
        <v>32397</v>
      </c>
      <c r="K738" s="384" t="s">
        <v>1005</v>
      </c>
      <c r="L738" s="135" t="s">
        <v>7</v>
      </c>
      <c r="M738" s="134" t="str">
        <f t="shared" si="156"/>
        <v>1,F5-$10.474M</v>
      </c>
      <c r="N738" s="147" t="str">
        <f>Cobb!$Y$2</f>
        <v>Gateway</v>
      </c>
      <c r="O738" s="421" t="s">
        <v>2994</v>
      </c>
      <c r="P738" s="206" t="str">
        <f t="shared" si="157"/>
        <v>Moustakas, Mike (1,F5-$10.474M)</v>
      </c>
      <c r="Q738" s="166">
        <f t="shared" si="165"/>
        <v>2094750</v>
      </c>
      <c r="R738" s="166">
        <f t="shared" si="166"/>
        <v>2094750</v>
      </c>
      <c r="S738" s="261">
        <f t="shared" si="167"/>
        <v>2094750</v>
      </c>
      <c r="T738" s="261">
        <f t="shared" si="168"/>
        <v>2094750</v>
      </c>
      <c r="U738" s="389" t="s">
        <v>3073</v>
      </c>
      <c r="V738" s="387">
        <v>2094750</v>
      </c>
      <c r="W738" s="389" t="s">
        <v>3186</v>
      </c>
      <c r="X738" s="387">
        <v>2094750</v>
      </c>
      <c r="Y738" s="389" t="s">
        <v>3205</v>
      </c>
      <c r="Z738" s="387">
        <v>2094750</v>
      </c>
      <c r="AA738" s="389" t="s">
        <v>3208</v>
      </c>
      <c r="AB738" s="387">
        <v>2094750</v>
      </c>
      <c r="AC738" s="389" t="s">
        <v>3209</v>
      </c>
      <c r="AD738" s="387">
        <v>2094750</v>
      </c>
      <c r="AE738" s="134" t="s">
        <v>334</v>
      </c>
    </row>
    <row r="739" spans="1:32" ht="14.25" customHeight="1" x14ac:dyDescent="0.2">
      <c r="A739" s="584" t="s">
        <v>1426</v>
      </c>
      <c r="B739" s="214" t="str">
        <f t="shared" si="161"/>
        <v>Moya</v>
      </c>
      <c r="C739" s="219" t="str">
        <f t="shared" si="162"/>
        <v>Steven*</v>
      </c>
      <c r="D739" s="134" t="str">
        <f t="shared" si="163"/>
        <v>S. Moya</v>
      </c>
      <c r="E739" s="206" t="str">
        <f t="shared" si="164"/>
        <v>Steven* Moya</v>
      </c>
      <c r="F739" s="135" t="s">
        <v>412</v>
      </c>
      <c r="G739" s="135"/>
      <c r="H739" s="135"/>
      <c r="I739" s="135"/>
      <c r="J739" s="336">
        <v>33459</v>
      </c>
      <c r="K739" s="134" t="s">
        <v>1007</v>
      </c>
      <c r="L739" s="135" t="s">
        <v>7</v>
      </c>
      <c r="M739" s="134" t="str">
        <f t="shared" si="156"/>
        <v>MM</v>
      </c>
      <c r="N739" s="147" t="str">
        <f>Ruth!$S$2</f>
        <v>New York</v>
      </c>
      <c r="O739" s="135" t="s">
        <v>1461</v>
      </c>
      <c r="P739" s="206" t="str">
        <f t="shared" si="157"/>
        <v>Moya, Steven* (MM)</v>
      </c>
      <c r="Q739" s="166">
        <f t="shared" si="165"/>
        <v>100000</v>
      </c>
      <c r="R739" s="166">
        <f t="shared" si="166"/>
        <v>200000</v>
      </c>
      <c r="S739" s="261">
        <f t="shared" si="167"/>
        <v>300000</v>
      </c>
      <c r="T739" s="261">
        <f t="shared" si="168"/>
        <v>400000</v>
      </c>
      <c r="U739" s="148" t="s">
        <v>517</v>
      </c>
      <c r="V739" s="230">
        <v>100000</v>
      </c>
      <c r="W739" s="206" t="s">
        <v>520</v>
      </c>
      <c r="X739" s="207">
        <v>200000</v>
      </c>
      <c r="Y739" s="134" t="s">
        <v>521</v>
      </c>
      <c r="Z739" s="212">
        <v>300000</v>
      </c>
      <c r="AA739" s="134" t="s">
        <v>375</v>
      </c>
      <c r="AB739" s="271">
        <v>400000</v>
      </c>
      <c r="AC739" s="134"/>
      <c r="AD739" s="134"/>
      <c r="AE739" s="134"/>
    </row>
    <row r="740" spans="1:32" ht="14.25" customHeight="1" x14ac:dyDescent="0.2">
      <c r="A740" s="357" t="s">
        <v>4191</v>
      </c>
      <c r="B740" s="431" t="str">
        <f t="shared" si="161"/>
        <v>Moylan</v>
      </c>
      <c r="C740" s="432" t="str">
        <f t="shared" si="162"/>
        <v>Peter</v>
      </c>
      <c r="D740" s="357" t="str">
        <f t="shared" si="163"/>
        <v>P. Moylan</v>
      </c>
      <c r="E740" s="426" t="str">
        <f t="shared" si="164"/>
        <v>Peter Moylan</v>
      </c>
      <c r="F740" s="358"/>
      <c r="G740" s="358"/>
      <c r="H740" s="358"/>
      <c r="I740" s="358"/>
      <c r="J740" s="579"/>
      <c r="K740" s="357"/>
      <c r="L740" s="358" t="s">
        <v>135</v>
      </c>
      <c r="M740" s="357" t="str">
        <f t="shared" si="156"/>
        <v>1,F1-$200k</v>
      </c>
      <c r="N740" s="355" t="s">
        <v>1290</v>
      </c>
      <c r="O740" s="358" t="s">
        <v>4077</v>
      </c>
      <c r="P740" s="206" t="str">
        <f t="shared" si="157"/>
        <v>Moylan, Peter (1,F1-$200k)</v>
      </c>
      <c r="Q740" s="166">
        <f t="shared" si="165"/>
        <v>200000</v>
      </c>
      <c r="R740" s="166"/>
      <c r="S740" s="261"/>
      <c r="T740" s="261"/>
      <c r="U740" s="147" t="s">
        <v>1673</v>
      </c>
      <c r="V740" s="230">
        <v>200000</v>
      </c>
      <c r="W740" s="206" t="s">
        <v>334</v>
      </c>
      <c r="X740" s="207"/>
      <c r="Y740" s="134"/>
      <c r="Z740" s="212"/>
      <c r="AA740" s="134"/>
      <c r="AB740" s="271"/>
      <c r="AC740" s="134"/>
      <c r="AD740" s="134"/>
      <c r="AE740" s="134"/>
    </row>
    <row r="741" spans="1:32" ht="14.25" customHeight="1" x14ac:dyDescent="0.25">
      <c r="A741" s="147" t="s">
        <v>250</v>
      </c>
      <c r="B741" s="214" t="str">
        <f t="shared" si="161"/>
        <v>Murphy</v>
      </c>
      <c r="C741" s="219" t="str">
        <f t="shared" si="162"/>
        <v>Daniel</v>
      </c>
      <c r="D741" s="134" t="str">
        <f t="shared" si="163"/>
        <v>D. Murphy</v>
      </c>
      <c r="E741" s="206" t="str">
        <f t="shared" si="164"/>
        <v>Daniel Murphy</v>
      </c>
      <c r="F741" s="382" t="s">
        <v>412</v>
      </c>
      <c r="G741" s="135"/>
      <c r="H741" s="135"/>
      <c r="I741" s="135"/>
      <c r="J741" s="383">
        <v>31138</v>
      </c>
      <c r="K741" s="384" t="s">
        <v>1000</v>
      </c>
      <c r="L741" s="135" t="s">
        <v>7</v>
      </c>
      <c r="M741" s="134" t="str">
        <f t="shared" si="156"/>
        <v>1,F5-$18.597M</v>
      </c>
      <c r="N741" s="388" t="s">
        <v>2992</v>
      </c>
      <c r="O741" s="421" t="s">
        <v>2994</v>
      </c>
      <c r="P741" s="206" t="str">
        <f t="shared" si="157"/>
        <v>Murphy, Daniel (1,F5-$18.597M)</v>
      </c>
      <c r="Q741" s="166">
        <f t="shared" si="165"/>
        <v>3719334</v>
      </c>
      <c r="R741" s="166">
        <f t="shared" ref="R741:R758" si="169">IF(ISBLANK($X741),"",$X741)</f>
        <v>3719334</v>
      </c>
      <c r="S741" s="261">
        <f t="shared" ref="S741:S758" si="170">IF(ISBLANK($Z741),"",$Z741)</f>
        <v>3719334</v>
      </c>
      <c r="T741" s="261">
        <f t="shared" ref="T741:T758" si="171">IF(ISBLANK($AB741),"",$AB741)</f>
        <v>3719334</v>
      </c>
      <c r="U741" s="389" t="s">
        <v>3090</v>
      </c>
      <c r="V741" s="387">
        <v>3719334</v>
      </c>
      <c r="W741" s="389" t="s">
        <v>3228</v>
      </c>
      <c r="X741" s="387">
        <v>3719334</v>
      </c>
      <c r="Y741" s="389" t="s">
        <v>3245</v>
      </c>
      <c r="Z741" s="387">
        <v>3719334</v>
      </c>
      <c r="AA741" s="389" t="s">
        <v>3250</v>
      </c>
      <c r="AB741" s="387">
        <v>3719334</v>
      </c>
      <c r="AC741" s="389" t="s">
        <v>3253</v>
      </c>
      <c r="AD741" s="387">
        <v>3719334</v>
      </c>
      <c r="AE741" s="134" t="s">
        <v>334</v>
      </c>
    </row>
    <row r="742" spans="1:32" ht="14.25" customHeight="1" x14ac:dyDescent="0.2">
      <c r="A742" s="214" t="s">
        <v>1604</v>
      </c>
      <c r="B742" s="214" t="str">
        <f t="shared" si="161"/>
        <v>Murphy</v>
      </c>
      <c r="C742" s="219" t="str">
        <f t="shared" si="162"/>
        <v>John Ryan</v>
      </c>
      <c r="D742" s="134" t="str">
        <f t="shared" si="163"/>
        <v>J. Murphy</v>
      </c>
      <c r="E742" s="206" t="str">
        <f t="shared" si="164"/>
        <v>John Ryan Murphy</v>
      </c>
      <c r="F742" s="213" t="s">
        <v>1002</v>
      </c>
      <c r="G742" s="213"/>
      <c r="H742" s="213"/>
      <c r="I742" s="213"/>
      <c r="J742" s="223">
        <v>33371</v>
      </c>
      <c r="K742" s="224" t="s">
        <v>1003</v>
      </c>
      <c r="L742" s="135" t="s">
        <v>7</v>
      </c>
      <c r="M742" s="134" t="str">
        <f t="shared" si="156"/>
        <v>Y1*</v>
      </c>
      <c r="N742" s="147" t="str">
        <f>Ruth!$S$2</f>
        <v>New York</v>
      </c>
      <c r="O742" s="213" t="s">
        <v>1129</v>
      </c>
      <c r="P742" s="206" t="str">
        <f t="shared" si="157"/>
        <v>Murphy, John Ryan (Y1*)</v>
      </c>
      <c r="Q742" s="166">
        <f t="shared" si="165"/>
        <v>200000</v>
      </c>
      <c r="R742" s="166">
        <f t="shared" si="169"/>
        <v>300000</v>
      </c>
      <c r="S742" s="261">
        <f t="shared" si="170"/>
        <v>400000</v>
      </c>
      <c r="T742" s="261" t="str">
        <f t="shared" si="171"/>
        <v/>
      </c>
      <c r="U742" s="259" t="s">
        <v>256</v>
      </c>
      <c r="V742" s="207">
        <v>200000</v>
      </c>
      <c r="W742" s="206" t="s">
        <v>521</v>
      </c>
      <c r="X742" s="207">
        <v>300000</v>
      </c>
      <c r="Y742" s="134" t="s">
        <v>375</v>
      </c>
      <c r="Z742" s="212">
        <v>400000</v>
      </c>
      <c r="AA742" s="134" t="s">
        <v>645</v>
      </c>
      <c r="AB742" s="271"/>
      <c r="AC742" s="134"/>
      <c r="AD742" s="211"/>
      <c r="AE742" s="134"/>
    </row>
    <row r="743" spans="1:32" ht="14.25" customHeight="1" x14ac:dyDescent="0.2">
      <c r="A743" s="214" t="s">
        <v>1191</v>
      </c>
      <c r="B743" s="214" t="str">
        <f t="shared" si="161"/>
        <v>Murphy</v>
      </c>
      <c r="C743" s="219" t="str">
        <f t="shared" si="162"/>
        <v>Tom</v>
      </c>
      <c r="D743" s="134" t="str">
        <f t="shared" si="163"/>
        <v>T. Murphy</v>
      </c>
      <c r="E743" s="206" t="str">
        <f t="shared" si="164"/>
        <v>Tom Murphy</v>
      </c>
      <c r="F743" s="213" t="s">
        <v>1002</v>
      </c>
      <c r="G743" s="213"/>
      <c r="H743" s="213"/>
      <c r="I743" s="213"/>
      <c r="J743" s="223">
        <v>33331</v>
      </c>
      <c r="K743" s="224" t="s">
        <v>1003</v>
      </c>
      <c r="L743" s="135" t="s">
        <v>7</v>
      </c>
      <c r="M743" s="134" t="str">
        <f t="shared" si="156"/>
        <v>MM</v>
      </c>
      <c r="N743" s="147" t="str">
        <f>Mays!$AE$2</f>
        <v>West Oakland</v>
      </c>
      <c r="O743" s="213" t="s">
        <v>1129</v>
      </c>
      <c r="P743" s="206" t="str">
        <f t="shared" si="157"/>
        <v>Murphy, Tom (MM)</v>
      </c>
      <c r="Q743" s="166">
        <f t="shared" si="165"/>
        <v>100000</v>
      </c>
      <c r="R743" s="166" t="str">
        <f t="shared" si="169"/>
        <v/>
      </c>
      <c r="S743" s="261" t="str">
        <f t="shared" si="170"/>
        <v/>
      </c>
      <c r="T743" s="261" t="str">
        <f t="shared" si="171"/>
        <v/>
      </c>
      <c r="U743" s="259" t="s">
        <v>517</v>
      </c>
      <c r="V743" s="167">
        <v>100000</v>
      </c>
      <c r="W743" s="206"/>
      <c r="X743" s="207"/>
      <c r="Y743" s="134"/>
      <c r="Z743" s="212"/>
      <c r="AA743" s="134"/>
      <c r="AB743" s="271"/>
      <c r="AC743" s="134"/>
      <c r="AD743" s="134"/>
      <c r="AE743" s="134"/>
    </row>
    <row r="744" spans="1:32" ht="14.25" customHeight="1" x14ac:dyDescent="0.2">
      <c r="A744" s="134" t="s">
        <v>2027</v>
      </c>
      <c r="B744" s="214" t="str">
        <f t="shared" si="161"/>
        <v>Musgrove</v>
      </c>
      <c r="C744" s="219" t="str">
        <f t="shared" si="162"/>
        <v>Joe</v>
      </c>
      <c r="D744" s="134" t="str">
        <f t="shared" si="163"/>
        <v>J. Musgrove</v>
      </c>
      <c r="E744" s="206" t="str">
        <f t="shared" si="164"/>
        <v>Joe Musgrove</v>
      </c>
      <c r="F744" s="246"/>
      <c r="G744" s="584">
        <v>180</v>
      </c>
      <c r="H744" s="584">
        <v>7</v>
      </c>
      <c r="I744" s="584">
        <v>24</v>
      </c>
      <c r="J744" s="336">
        <v>33942</v>
      </c>
      <c r="K744" s="195" t="s">
        <v>747</v>
      </c>
      <c r="L744" s="135" t="s">
        <v>135</v>
      </c>
      <c r="M744" s="134" t="str">
        <f t="shared" si="156"/>
        <v>Y1</v>
      </c>
      <c r="N744" s="251" t="str">
        <f>Mays!$S$2</f>
        <v>Thunder Bay</v>
      </c>
      <c r="O744" s="169" t="s">
        <v>1968</v>
      </c>
      <c r="P744" s="206" t="str">
        <f t="shared" si="157"/>
        <v>Musgrove, Joe (Y1)</v>
      </c>
      <c r="Q744" s="166">
        <f t="shared" si="165"/>
        <v>200000</v>
      </c>
      <c r="R744" s="166">
        <f t="shared" si="169"/>
        <v>300000</v>
      </c>
      <c r="S744" s="261">
        <f t="shared" si="170"/>
        <v>400000</v>
      </c>
      <c r="T744" s="261" t="str">
        <f t="shared" si="171"/>
        <v/>
      </c>
      <c r="U744" s="147" t="s">
        <v>520</v>
      </c>
      <c r="V744" s="207">
        <v>200000</v>
      </c>
      <c r="W744" s="206" t="s">
        <v>521</v>
      </c>
      <c r="X744" s="207">
        <v>300000</v>
      </c>
      <c r="Y744" s="134" t="s">
        <v>375</v>
      </c>
      <c r="Z744" s="212">
        <v>400000</v>
      </c>
      <c r="AA744" s="134" t="s">
        <v>645</v>
      </c>
      <c r="AB744" s="271"/>
      <c r="AC744" s="134"/>
      <c r="AD744" s="167"/>
      <c r="AE744" s="134"/>
    </row>
    <row r="745" spans="1:32" ht="14.25" customHeight="1" x14ac:dyDescent="0.2">
      <c r="A745" s="134" t="s">
        <v>689</v>
      </c>
      <c r="B745" s="214" t="str">
        <f t="shared" si="161"/>
        <v>Myers</v>
      </c>
      <c r="C745" s="219" t="str">
        <f t="shared" si="162"/>
        <v>Wil</v>
      </c>
      <c r="D745" s="134" t="str">
        <f t="shared" si="163"/>
        <v>W. Myers</v>
      </c>
      <c r="E745" s="206" t="str">
        <f t="shared" si="164"/>
        <v>Wil Myers</v>
      </c>
      <c r="F745" s="135"/>
      <c r="G745" s="135"/>
      <c r="H745" s="135"/>
      <c r="I745" s="135"/>
      <c r="J745" s="193"/>
      <c r="K745" s="147"/>
      <c r="L745" s="135" t="s">
        <v>7</v>
      </c>
      <c r="M745" s="134" t="str">
        <f t="shared" si="156"/>
        <v>ARB-Y4</v>
      </c>
      <c r="N745" s="251" t="str">
        <f>Mays!$S$2</f>
        <v>Thunder Bay</v>
      </c>
      <c r="O745" s="169" t="s">
        <v>1869</v>
      </c>
      <c r="P745" s="206" t="str">
        <f t="shared" si="157"/>
        <v>Myers, Wil (ARB-Y4)</v>
      </c>
      <c r="Q745" s="166">
        <f t="shared" si="165"/>
        <v>600000</v>
      </c>
      <c r="R745" s="166" t="str">
        <f t="shared" si="169"/>
        <v/>
      </c>
      <c r="S745" s="261" t="str">
        <f t="shared" si="170"/>
        <v/>
      </c>
      <c r="T745" s="261" t="str">
        <f t="shared" si="171"/>
        <v/>
      </c>
      <c r="U745" s="147" t="s">
        <v>645</v>
      </c>
      <c r="V745" s="167">
        <v>600000</v>
      </c>
      <c r="W745" s="134" t="s">
        <v>973</v>
      </c>
      <c r="X745" s="212"/>
      <c r="Y745" s="134" t="s">
        <v>974</v>
      </c>
      <c r="Z745" s="212"/>
      <c r="AA745" s="134" t="s">
        <v>975</v>
      </c>
      <c r="AB745" s="271"/>
      <c r="AC745" s="134" t="s">
        <v>334</v>
      </c>
      <c r="AD745" s="134"/>
      <c r="AE745" s="134"/>
    </row>
    <row r="746" spans="1:32" ht="14.25" customHeight="1" x14ac:dyDescent="0.2">
      <c r="A746" s="148" t="s">
        <v>1017</v>
      </c>
      <c r="B746" s="214" t="str">
        <f t="shared" si="161"/>
        <v>Napoli</v>
      </c>
      <c r="C746" s="219" t="str">
        <f t="shared" si="162"/>
        <v>Mike</v>
      </c>
      <c r="D746" s="134" t="str">
        <f t="shared" si="163"/>
        <v>M. Napoli</v>
      </c>
      <c r="E746" s="206" t="str">
        <f t="shared" si="164"/>
        <v>Mike Napoli</v>
      </c>
      <c r="F746" s="199" t="s">
        <v>1002</v>
      </c>
      <c r="G746" s="199"/>
      <c r="H746" s="199"/>
      <c r="I746" s="199"/>
      <c r="J746" s="202">
        <v>29890</v>
      </c>
      <c r="K746" s="203" t="s">
        <v>1001</v>
      </c>
      <c r="L746" s="135" t="s">
        <v>7</v>
      </c>
      <c r="M746" s="134" t="str">
        <f t="shared" si="156"/>
        <v>2,F2-$2.248M</v>
      </c>
      <c r="N746" s="147" t="str">
        <f>Aaron!$S$2</f>
        <v>San Jose</v>
      </c>
      <c r="O746" s="320" t="s">
        <v>1686</v>
      </c>
      <c r="P746" s="206" t="str">
        <f t="shared" si="157"/>
        <v>Napoli, Mike (2,F2-$2.248M)</v>
      </c>
      <c r="Q746" s="166">
        <f t="shared" si="165"/>
        <v>1124000</v>
      </c>
      <c r="R746" s="166" t="str">
        <f t="shared" si="169"/>
        <v/>
      </c>
      <c r="S746" s="261" t="str">
        <f t="shared" si="170"/>
        <v/>
      </c>
      <c r="T746" s="261" t="str">
        <f t="shared" si="171"/>
        <v/>
      </c>
      <c r="U746" s="148" t="s">
        <v>1775</v>
      </c>
      <c r="V746" s="361">
        <v>1124000</v>
      </c>
      <c r="W746" s="134" t="s">
        <v>334</v>
      </c>
      <c r="X746" s="365"/>
      <c r="Y746" s="134"/>
      <c r="Z746" s="271"/>
      <c r="AA746" s="134"/>
      <c r="AB746" s="271"/>
      <c r="AC746" s="134"/>
      <c r="AD746" s="134"/>
      <c r="AE746" s="134"/>
    </row>
    <row r="747" spans="1:32" ht="14.25" customHeight="1" x14ac:dyDescent="0.2">
      <c r="A747" s="134" t="s">
        <v>3646</v>
      </c>
      <c r="B747" s="214" t="str">
        <f t="shared" si="161"/>
        <v>Naquin</v>
      </c>
      <c r="C747" s="219" t="str">
        <f t="shared" si="162"/>
        <v>Tyler</v>
      </c>
      <c r="D747" s="134" t="str">
        <f t="shared" si="163"/>
        <v>T. Naquin</v>
      </c>
      <c r="E747" s="206" t="str">
        <f t="shared" si="164"/>
        <v>Tyler Naquin</v>
      </c>
      <c r="F747" s="206" t="s">
        <v>412</v>
      </c>
      <c r="G747" s="134">
        <f>G746+1</f>
        <v>1</v>
      </c>
      <c r="H747" s="134">
        <v>1</v>
      </c>
      <c r="I747" s="134">
        <v>9</v>
      </c>
      <c r="J747" s="535">
        <v>33352</v>
      </c>
      <c r="K747" s="134" t="s">
        <v>1004</v>
      </c>
      <c r="L747" s="135" t="s">
        <v>7</v>
      </c>
      <c r="M747" s="134" t="str">
        <f t="shared" si="156"/>
        <v>Y1</v>
      </c>
      <c r="N747" s="134" t="s">
        <v>360</v>
      </c>
      <c r="O747" s="135" t="s">
        <v>4123</v>
      </c>
      <c r="P747" s="206" t="str">
        <f t="shared" si="157"/>
        <v>Naquin, Tyler (Y1)</v>
      </c>
      <c r="Q747" s="166">
        <f t="shared" si="165"/>
        <v>200000</v>
      </c>
      <c r="R747" s="166">
        <f t="shared" si="169"/>
        <v>300000</v>
      </c>
      <c r="S747" s="261">
        <f t="shared" si="170"/>
        <v>400000</v>
      </c>
      <c r="T747" s="261" t="str">
        <f t="shared" si="171"/>
        <v/>
      </c>
      <c r="U747" s="134" t="s">
        <v>520</v>
      </c>
      <c r="V747" s="167">
        <v>200000</v>
      </c>
      <c r="W747" s="134" t="s">
        <v>521</v>
      </c>
      <c r="X747" s="212">
        <v>300000</v>
      </c>
      <c r="Y747" s="134" t="s">
        <v>375</v>
      </c>
      <c r="Z747" s="212">
        <v>400000</v>
      </c>
      <c r="AA747" s="134" t="s">
        <v>645</v>
      </c>
      <c r="AB747" s="134"/>
      <c r="AC747" s="134"/>
      <c r="AD747" s="134"/>
      <c r="AE747" s="134"/>
    </row>
    <row r="748" spans="1:32" ht="14.25" customHeight="1" x14ac:dyDescent="0.2">
      <c r="A748" s="134" t="s">
        <v>3704</v>
      </c>
      <c r="B748" s="214" t="str">
        <f t="shared" si="161"/>
        <v>Narvaez</v>
      </c>
      <c r="C748" s="219" t="str">
        <f t="shared" si="162"/>
        <v>Omar</v>
      </c>
      <c r="D748" s="134" t="str">
        <f t="shared" si="163"/>
        <v>O. Narvaez</v>
      </c>
      <c r="E748" s="206" t="str">
        <f t="shared" si="164"/>
        <v>Omar Narvaez</v>
      </c>
      <c r="F748" s="206" t="s">
        <v>412</v>
      </c>
      <c r="G748" s="134">
        <f>G747+1</f>
        <v>2</v>
      </c>
      <c r="H748" s="134">
        <v>4</v>
      </c>
      <c r="I748" s="134">
        <v>23</v>
      </c>
      <c r="J748" s="535">
        <v>33644</v>
      </c>
      <c r="K748" s="134" t="s">
        <v>1003</v>
      </c>
      <c r="L748" s="135" t="s">
        <v>7</v>
      </c>
      <c r="M748" s="134" t="str">
        <f t="shared" si="156"/>
        <v>Y1</v>
      </c>
      <c r="N748" s="134" t="s">
        <v>456</v>
      </c>
      <c r="O748" s="135" t="s">
        <v>3485</v>
      </c>
      <c r="P748" s="206" t="str">
        <f t="shared" si="157"/>
        <v>Narvaez, Omar (Y1)</v>
      </c>
      <c r="Q748" s="166">
        <f t="shared" si="165"/>
        <v>200000</v>
      </c>
      <c r="R748" s="166">
        <f t="shared" si="169"/>
        <v>300000</v>
      </c>
      <c r="S748" s="261">
        <f t="shared" si="170"/>
        <v>400000</v>
      </c>
      <c r="T748" s="261" t="str">
        <f t="shared" si="171"/>
        <v/>
      </c>
      <c r="U748" s="134" t="s">
        <v>520</v>
      </c>
      <c r="V748" s="167">
        <v>200000</v>
      </c>
      <c r="W748" s="134" t="s">
        <v>521</v>
      </c>
      <c r="X748" s="212">
        <v>300000</v>
      </c>
      <c r="Y748" s="134" t="s">
        <v>375</v>
      </c>
      <c r="Z748" s="212">
        <v>400000</v>
      </c>
      <c r="AA748" s="134" t="s">
        <v>645</v>
      </c>
      <c r="AB748" s="134"/>
      <c r="AC748" s="134"/>
      <c r="AD748" s="134"/>
      <c r="AE748" s="134"/>
    </row>
    <row r="749" spans="1:32" ht="14.25" customHeight="1" x14ac:dyDescent="0.25">
      <c r="A749" s="251" t="s">
        <v>1031</v>
      </c>
      <c r="B749" s="214" t="str">
        <f t="shared" si="161"/>
        <v>Navarro</v>
      </c>
      <c r="C749" s="219" t="str">
        <f t="shared" si="162"/>
        <v>Dioner</v>
      </c>
      <c r="D749" s="134" t="str">
        <f t="shared" si="163"/>
        <v>D. Navarro</v>
      </c>
      <c r="E749" s="206" t="str">
        <f t="shared" si="164"/>
        <v>Dioner Navarro</v>
      </c>
      <c r="F749" s="392" t="s">
        <v>1009</v>
      </c>
      <c r="G749" s="199"/>
      <c r="H749" s="199"/>
      <c r="I749" s="199"/>
      <c r="J749" s="401">
        <v>30721</v>
      </c>
      <c r="K749" s="409" t="s">
        <v>1003</v>
      </c>
      <c r="L749" s="135" t="s">
        <v>7</v>
      </c>
      <c r="M749" s="134" t="str">
        <f t="shared" si="156"/>
        <v>1,F2-$525k</v>
      </c>
      <c r="N749" s="388" t="s">
        <v>2967</v>
      </c>
      <c r="O749" s="421" t="s">
        <v>2994</v>
      </c>
      <c r="P749" s="206" t="str">
        <f t="shared" si="157"/>
        <v>Navarro, Dioner (1,F2-$525k)</v>
      </c>
      <c r="Q749" s="166">
        <f t="shared" si="165"/>
        <v>262500</v>
      </c>
      <c r="R749" s="166">
        <f t="shared" si="169"/>
        <v>262500</v>
      </c>
      <c r="S749" s="261" t="str">
        <f t="shared" si="170"/>
        <v/>
      </c>
      <c r="T749" s="261" t="str">
        <f t="shared" si="171"/>
        <v/>
      </c>
      <c r="U749" s="389" t="s">
        <v>2997</v>
      </c>
      <c r="V749" s="387">
        <v>262500</v>
      </c>
      <c r="W749" s="389" t="s">
        <v>3102</v>
      </c>
      <c r="X749" s="387">
        <v>262500</v>
      </c>
      <c r="Y749" s="134" t="s">
        <v>334</v>
      </c>
      <c r="Z749" s="212"/>
      <c r="AA749" s="134"/>
      <c r="AB749" s="271"/>
      <c r="AC749" s="134"/>
      <c r="AD749" s="134"/>
      <c r="AE749" s="134"/>
      <c r="AF749" s="250"/>
    </row>
    <row r="750" spans="1:32" ht="14.25" customHeight="1" x14ac:dyDescent="0.2">
      <c r="A750" s="134" t="s">
        <v>2028</v>
      </c>
      <c r="B750" s="214" t="str">
        <f t="shared" si="161"/>
        <v>Naylor</v>
      </c>
      <c r="C750" s="219" t="str">
        <f t="shared" si="162"/>
        <v>Josh</v>
      </c>
      <c r="D750" s="134" t="str">
        <f t="shared" si="163"/>
        <v>J. Naylor</v>
      </c>
      <c r="E750" s="206" t="str">
        <f t="shared" si="164"/>
        <v>Josh Naylor</v>
      </c>
      <c r="F750" s="246"/>
      <c r="G750" s="584">
        <v>153</v>
      </c>
      <c r="H750" s="584">
        <v>6</v>
      </c>
      <c r="I750" s="584">
        <v>15</v>
      </c>
      <c r="J750" s="336">
        <v>35603</v>
      </c>
      <c r="K750" s="195" t="s">
        <v>1001</v>
      </c>
      <c r="L750" s="135" t="s">
        <v>519</v>
      </c>
      <c r="M750" s="134" t="str">
        <f t="shared" si="156"/>
        <v>min</v>
      </c>
      <c r="N750" s="147" t="s">
        <v>396</v>
      </c>
      <c r="O750" s="169" t="s">
        <v>2954</v>
      </c>
      <c r="P750" s="206" t="str">
        <f t="shared" si="157"/>
        <v>Naylor, Josh (min)</v>
      </c>
      <c r="Q750" s="166" t="str">
        <f t="shared" si="165"/>
        <v/>
      </c>
      <c r="R750" s="166" t="str">
        <f t="shared" si="169"/>
        <v/>
      </c>
      <c r="S750" s="261" t="str">
        <f t="shared" si="170"/>
        <v/>
      </c>
      <c r="T750" s="261" t="str">
        <f t="shared" si="171"/>
        <v/>
      </c>
      <c r="U750" s="147" t="s">
        <v>658</v>
      </c>
      <c r="V750" s="167"/>
      <c r="W750" s="134"/>
      <c r="X750" s="212"/>
      <c r="Y750" s="134"/>
      <c r="Z750" s="212"/>
      <c r="AA750" s="134"/>
      <c r="AB750" s="271"/>
      <c r="AC750" s="134"/>
      <c r="AD750" s="134"/>
      <c r="AE750" s="134"/>
    </row>
    <row r="751" spans="1:32" ht="14.25" customHeight="1" x14ac:dyDescent="0.2">
      <c r="A751" s="134" t="s">
        <v>3680</v>
      </c>
      <c r="B751" s="214" t="str">
        <f t="shared" si="161"/>
        <v>Neal</v>
      </c>
      <c r="C751" s="219" t="str">
        <f t="shared" si="162"/>
        <v>Zach</v>
      </c>
      <c r="D751" s="134" t="str">
        <f t="shared" si="163"/>
        <v>Z. Neal</v>
      </c>
      <c r="E751" s="206" t="str">
        <f t="shared" si="164"/>
        <v>Zach Neal</v>
      </c>
      <c r="F751" s="206" t="s">
        <v>1002</v>
      </c>
      <c r="G751" s="134">
        <f>G750+1</f>
        <v>154</v>
      </c>
      <c r="H751" s="134">
        <v>3</v>
      </c>
      <c r="I751" s="134">
        <v>23</v>
      </c>
      <c r="J751" s="535">
        <v>32456</v>
      </c>
      <c r="K751" s="134" t="s">
        <v>999</v>
      </c>
      <c r="L751" s="135" t="s">
        <v>135</v>
      </c>
      <c r="M751" s="134" t="str">
        <f t="shared" si="156"/>
        <v>Y1</v>
      </c>
      <c r="N751" s="134" t="s">
        <v>456</v>
      </c>
      <c r="O751" s="135" t="s">
        <v>3485</v>
      </c>
      <c r="P751" s="206" t="str">
        <f t="shared" si="157"/>
        <v>Neal, Zach (Y1)</v>
      </c>
      <c r="Q751" s="166">
        <f t="shared" si="165"/>
        <v>200000</v>
      </c>
      <c r="R751" s="166">
        <f t="shared" si="169"/>
        <v>300000</v>
      </c>
      <c r="S751" s="261">
        <f t="shared" si="170"/>
        <v>400000</v>
      </c>
      <c r="T751" s="261" t="str">
        <f t="shared" si="171"/>
        <v/>
      </c>
      <c r="U751" s="134" t="s">
        <v>520</v>
      </c>
      <c r="V751" s="167">
        <v>200000</v>
      </c>
      <c r="W751" s="134" t="s">
        <v>521</v>
      </c>
      <c r="X751" s="212">
        <v>300000</v>
      </c>
      <c r="Y751" s="134" t="s">
        <v>375</v>
      </c>
      <c r="Z751" s="212">
        <v>400000</v>
      </c>
      <c r="AA751" s="134" t="s">
        <v>645</v>
      </c>
      <c r="AB751" s="134"/>
      <c r="AC751" s="134"/>
      <c r="AD751" s="134"/>
      <c r="AE751" s="134"/>
    </row>
    <row r="752" spans="1:32" ht="14.25" customHeight="1" x14ac:dyDescent="0.2">
      <c r="A752" s="216" t="s">
        <v>1203</v>
      </c>
      <c r="B752" s="214" t="str">
        <f t="shared" si="161"/>
        <v>Nelson</v>
      </c>
      <c r="C752" s="219" t="str">
        <f t="shared" si="162"/>
        <v>Jimmy</v>
      </c>
      <c r="D752" s="134" t="str">
        <f t="shared" si="163"/>
        <v>J. Nelson</v>
      </c>
      <c r="E752" s="206" t="str">
        <f t="shared" si="164"/>
        <v>Jimmy Nelson</v>
      </c>
      <c r="F752" s="213" t="s">
        <v>1002</v>
      </c>
      <c r="G752" s="213"/>
      <c r="H752" s="213"/>
      <c r="I752" s="213"/>
      <c r="J752" s="222">
        <v>32664</v>
      </c>
      <c r="K752" s="206" t="s">
        <v>135</v>
      </c>
      <c r="L752" s="135" t="s">
        <v>135</v>
      </c>
      <c r="M752" s="134" t="str">
        <f t="shared" si="156"/>
        <v>Y3</v>
      </c>
      <c r="N752" s="147" t="str">
        <f>Ruth!$S$2</f>
        <v>New York</v>
      </c>
      <c r="O752" s="213" t="s">
        <v>1129</v>
      </c>
      <c r="P752" s="206" t="str">
        <f t="shared" si="157"/>
        <v>Nelson, Jimmy (Y3)</v>
      </c>
      <c r="Q752" s="166">
        <f t="shared" si="165"/>
        <v>400000</v>
      </c>
      <c r="R752" s="166" t="str">
        <f t="shared" si="169"/>
        <v/>
      </c>
      <c r="S752" s="261" t="str">
        <f t="shared" si="170"/>
        <v/>
      </c>
      <c r="T752" s="261" t="str">
        <f t="shared" si="171"/>
        <v/>
      </c>
      <c r="U752" s="259" t="s">
        <v>375</v>
      </c>
      <c r="V752" s="207">
        <v>400000</v>
      </c>
      <c r="W752" s="134" t="s">
        <v>645</v>
      </c>
      <c r="X752" s="207"/>
      <c r="Y752" s="134" t="s">
        <v>973</v>
      </c>
      <c r="Z752" s="206"/>
      <c r="AA752" s="134" t="s">
        <v>974</v>
      </c>
      <c r="AB752" s="271"/>
      <c r="AC752" s="134"/>
      <c r="AD752" s="134"/>
      <c r="AE752" s="134"/>
    </row>
    <row r="753" spans="1:31" ht="14.25" customHeight="1" x14ac:dyDescent="0.2">
      <c r="A753" s="584" t="s">
        <v>1398</v>
      </c>
      <c r="B753" s="214" t="str">
        <f t="shared" si="161"/>
        <v>Neris</v>
      </c>
      <c r="C753" s="219" t="str">
        <f t="shared" si="162"/>
        <v>Hector</v>
      </c>
      <c r="D753" s="134" t="str">
        <f t="shared" si="163"/>
        <v>H. Neris</v>
      </c>
      <c r="E753" s="206" t="str">
        <f t="shared" si="164"/>
        <v>Hector Neris</v>
      </c>
      <c r="F753" s="135" t="s">
        <v>1002</v>
      </c>
      <c r="G753" s="135"/>
      <c r="H753" s="135"/>
      <c r="I753" s="135"/>
      <c r="J753" s="336">
        <v>32673</v>
      </c>
      <c r="K753" s="134" t="s">
        <v>999</v>
      </c>
      <c r="L753" s="135" t="s">
        <v>135</v>
      </c>
      <c r="M753" s="134" t="str">
        <f t="shared" si="156"/>
        <v>Y2</v>
      </c>
      <c r="N753" s="147" t="str">
        <f>Cobb!$Y$2</f>
        <v>Gateway</v>
      </c>
      <c r="O753" s="135" t="s">
        <v>1461</v>
      </c>
      <c r="P753" s="206" t="str">
        <f t="shared" si="157"/>
        <v>Neris, Hector (Y2)</v>
      </c>
      <c r="Q753" s="166">
        <f t="shared" si="165"/>
        <v>300000</v>
      </c>
      <c r="R753" s="166">
        <f t="shared" si="169"/>
        <v>400000</v>
      </c>
      <c r="S753" s="261" t="str">
        <f t="shared" si="170"/>
        <v/>
      </c>
      <c r="T753" s="261" t="str">
        <f t="shared" si="171"/>
        <v/>
      </c>
      <c r="U753" s="147" t="s">
        <v>521</v>
      </c>
      <c r="V753" s="230">
        <v>300000</v>
      </c>
      <c r="W753" s="134" t="s">
        <v>375</v>
      </c>
      <c r="X753" s="364">
        <v>400000</v>
      </c>
      <c r="Y753" s="134" t="s">
        <v>645</v>
      </c>
      <c r="Z753" s="243"/>
      <c r="AA753" s="134" t="s">
        <v>973</v>
      </c>
      <c r="AB753" s="271"/>
      <c r="AC753" s="134"/>
      <c r="AD753" s="167"/>
      <c r="AE753" s="134"/>
    </row>
    <row r="754" spans="1:31" ht="14.25" customHeight="1" x14ac:dyDescent="0.2">
      <c r="A754" s="584" t="s">
        <v>1944</v>
      </c>
      <c r="B754" s="214" t="str">
        <f t="shared" si="161"/>
        <v>Nesbitt</v>
      </c>
      <c r="C754" s="219" t="str">
        <f t="shared" si="162"/>
        <v>Angel</v>
      </c>
      <c r="D754" s="134" t="str">
        <f t="shared" si="163"/>
        <v>A. Nesbitt</v>
      </c>
      <c r="E754" s="206" t="str">
        <f t="shared" si="164"/>
        <v>Angel Nesbitt</v>
      </c>
      <c r="F754" s="246" t="s">
        <v>1002</v>
      </c>
      <c r="G754" s="584">
        <v>174</v>
      </c>
      <c r="H754" s="584">
        <v>7</v>
      </c>
      <c r="I754" s="584">
        <v>15</v>
      </c>
      <c r="J754" s="336">
        <v>33211</v>
      </c>
      <c r="K754" s="195" t="s">
        <v>999</v>
      </c>
      <c r="L754" s="135" t="s">
        <v>135</v>
      </c>
      <c r="M754" s="134" t="str">
        <f t="shared" si="156"/>
        <v>Y1*</v>
      </c>
      <c r="N754" s="584" t="s">
        <v>655</v>
      </c>
      <c r="O754" s="169" t="s">
        <v>1968</v>
      </c>
      <c r="P754" s="206" t="str">
        <f t="shared" si="157"/>
        <v>Nesbitt, Angel (Y1*)</v>
      </c>
      <c r="Q754" s="166">
        <f t="shared" si="165"/>
        <v>200000</v>
      </c>
      <c r="R754" s="166">
        <f t="shared" si="169"/>
        <v>300000</v>
      </c>
      <c r="S754" s="261">
        <f t="shared" si="170"/>
        <v>400000</v>
      </c>
      <c r="T754" s="261" t="str">
        <f t="shared" si="171"/>
        <v/>
      </c>
      <c r="U754" s="147" t="s">
        <v>256</v>
      </c>
      <c r="V754" s="167">
        <v>200000</v>
      </c>
      <c r="W754" s="134" t="s">
        <v>521</v>
      </c>
      <c r="X754" s="212">
        <v>300000</v>
      </c>
      <c r="Y754" s="134" t="s">
        <v>375</v>
      </c>
      <c r="Z754" s="212">
        <v>400000</v>
      </c>
      <c r="AA754" s="134" t="s">
        <v>645</v>
      </c>
      <c r="AB754" s="271"/>
      <c r="AC754" s="134"/>
      <c r="AD754" s="167"/>
      <c r="AE754" s="134"/>
    </row>
    <row r="755" spans="1:31" ht="14.25" customHeight="1" x14ac:dyDescent="0.2">
      <c r="A755" s="148" t="s">
        <v>1026</v>
      </c>
      <c r="B755" s="214" t="str">
        <f t="shared" si="161"/>
        <v>Neshek</v>
      </c>
      <c r="C755" s="219" t="str">
        <f t="shared" si="162"/>
        <v>Pat</v>
      </c>
      <c r="D755" s="134" t="str">
        <f t="shared" si="163"/>
        <v>P. Neshek</v>
      </c>
      <c r="E755" s="206" t="str">
        <f t="shared" si="164"/>
        <v>Pat Neshek</v>
      </c>
      <c r="F755" s="199" t="s">
        <v>1002</v>
      </c>
      <c r="G755" s="199"/>
      <c r="H755" s="199"/>
      <c r="I755" s="199"/>
      <c r="J755" s="200">
        <v>29468</v>
      </c>
      <c r="K755" s="201" t="s">
        <v>999</v>
      </c>
      <c r="L755" s="135" t="s">
        <v>135</v>
      </c>
      <c r="M755" s="134" t="str">
        <f t="shared" si="156"/>
        <v>2,F2-$1.2M</v>
      </c>
      <c r="N755" s="147" t="str">
        <f>Mays!$G$2</f>
        <v>Palo Alto</v>
      </c>
      <c r="O755" s="320" t="s">
        <v>1686</v>
      </c>
      <c r="P755" s="206" t="str">
        <f t="shared" si="157"/>
        <v>Neshek, Pat (2,F2-$1.2M)</v>
      </c>
      <c r="Q755" s="166">
        <f t="shared" si="165"/>
        <v>600000</v>
      </c>
      <c r="R755" s="166" t="str">
        <f t="shared" si="169"/>
        <v/>
      </c>
      <c r="S755" s="261" t="str">
        <f t="shared" si="170"/>
        <v/>
      </c>
      <c r="T755" s="261" t="str">
        <f t="shared" si="171"/>
        <v/>
      </c>
      <c r="U755" s="148" t="s">
        <v>1769</v>
      </c>
      <c r="V755" s="361">
        <v>600000</v>
      </c>
      <c r="W755" s="134" t="s">
        <v>334</v>
      </c>
      <c r="X755" s="365"/>
      <c r="Y755" s="134"/>
      <c r="Z755" s="271"/>
      <c r="AA755" s="134"/>
      <c r="AB755" s="271"/>
      <c r="AC755" s="134"/>
      <c r="AD755" s="167"/>
      <c r="AE755" s="134"/>
    </row>
    <row r="756" spans="1:31" ht="14.25" customHeight="1" x14ac:dyDescent="0.2">
      <c r="A756" s="584" t="s">
        <v>1522</v>
      </c>
      <c r="B756" s="214" t="str">
        <f t="shared" si="161"/>
        <v>Newcomb</v>
      </c>
      <c r="C756" s="219" t="str">
        <f t="shared" si="162"/>
        <v>Sean</v>
      </c>
      <c r="D756" s="134" t="str">
        <f t="shared" si="163"/>
        <v>S. Newcomb</v>
      </c>
      <c r="E756" s="206" t="str">
        <f t="shared" si="164"/>
        <v>Sean Newcomb</v>
      </c>
      <c r="F756" s="135" t="s">
        <v>412</v>
      </c>
      <c r="G756" s="135"/>
      <c r="H756" s="135"/>
      <c r="I756" s="135"/>
      <c r="J756" s="336">
        <v>34132</v>
      </c>
      <c r="K756" s="134" t="s">
        <v>747</v>
      </c>
      <c r="L756" s="135" t="s">
        <v>519</v>
      </c>
      <c r="M756" s="134" t="str">
        <f t="shared" si="156"/>
        <v>min</v>
      </c>
      <c r="N756" s="147" t="str">
        <f>Mays!$AE$2</f>
        <v>West Oakland</v>
      </c>
      <c r="O756" s="135" t="s">
        <v>1886</v>
      </c>
      <c r="P756" s="206" t="str">
        <f t="shared" si="157"/>
        <v>Newcomb, Sean (min)</v>
      </c>
      <c r="Q756" s="166" t="str">
        <f t="shared" si="165"/>
        <v/>
      </c>
      <c r="R756" s="166" t="str">
        <f t="shared" si="169"/>
        <v/>
      </c>
      <c r="S756" s="261" t="str">
        <f t="shared" si="170"/>
        <v/>
      </c>
      <c r="T756" s="261" t="str">
        <f t="shared" si="171"/>
        <v/>
      </c>
      <c r="U756" s="148" t="s">
        <v>658</v>
      </c>
      <c r="V756" s="230"/>
      <c r="W756" s="584"/>
      <c r="X756" s="364"/>
      <c r="Y756" s="584"/>
      <c r="Z756" s="243"/>
      <c r="AA756" s="134"/>
      <c r="AB756" s="271"/>
      <c r="AC756" s="134"/>
      <c r="AD756" s="134"/>
      <c r="AE756" s="134"/>
    </row>
    <row r="757" spans="1:31" ht="14.25" customHeight="1" x14ac:dyDescent="0.2">
      <c r="A757" s="134" t="s">
        <v>2029</v>
      </c>
      <c r="B757" s="214" t="str">
        <f t="shared" si="161"/>
        <v>Newman</v>
      </c>
      <c r="C757" s="219" t="str">
        <f t="shared" si="162"/>
        <v>Kevin</v>
      </c>
      <c r="D757" s="134" t="str">
        <f t="shared" si="163"/>
        <v>K. Newman</v>
      </c>
      <c r="E757" s="206" t="str">
        <f t="shared" si="164"/>
        <v>Kevin Newman</v>
      </c>
      <c r="F757" s="246"/>
      <c r="G757" s="584">
        <v>105</v>
      </c>
      <c r="H757" s="584">
        <v>4</v>
      </c>
      <c r="I757" s="584">
        <v>12</v>
      </c>
      <c r="J757" s="336">
        <v>34185</v>
      </c>
      <c r="K757" s="195" t="s">
        <v>1006</v>
      </c>
      <c r="L757" s="135" t="s">
        <v>519</v>
      </c>
      <c r="M757" s="134" t="str">
        <f t="shared" si="156"/>
        <v>min</v>
      </c>
      <c r="N757" s="147" t="str">
        <f>Cobb!$Y$2</f>
        <v>Gateway</v>
      </c>
      <c r="O757" s="169" t="s">
        <v>1968</v>
      </c>
      <c r="P757" s="206" t="str">
        <f t="shared" si="157"/>
        <v>Newman, Kevin (min)</v>
      </c>
      <c r="Q757" s="166" t="str">
        <f t="shared" si="165"/>
        <v/>
      </c>
      <c r="R757" s="166" t="str">
        <f t="shared" si="169"/>
        <v/>
      </c>
      <c r="S757" s="261" t="str">
        <f t="shared" si="170"/>
        <v/>
      </c>
      <c r="T757" s="261" t="str">
        <f t="shared" si="171"/>
        <v/>
      </c>
      <c r="U757" s="147" t="s">
        <v>658</v>
      </c>
      <c r="V757" s="167"/>
      <c r="W757" s="134"/>
      <c r="X757" s="212"/>
      <c r="Y757" s="134"/>
      <c r="Z757" s="212"/>
      <c r="AA757" s="134"/>
      <c r="AB757" s="271"/>
      <c r="AC757" s="134"/>
      <c r="AD757" s="134"/>
      <c r="AE757" s="134"/>
    </row>
    <row r="758" spans="1:31" ht="14.25" customHeight="1" x14ac:dyDescent="0.2">
      <c r="A758" s="148" t="s">
        <v>825</v>
      </c>
      <c r="B758" s="214" t="str">
        <f t="shared" si="161"/>
        <v>Nicasio</v>
      </c>
      <c r="C758" s="219" t="str">
        <f t="shared" si="162"/>
        <v>Juan</v>
      </c>
      <c r="D758" s="134" t="str">
        <f t="shared" si="163"/>
        <v>J. Nicasio</v>
      </c>
      <c r="E758" s="206" t="str">
        <f t="shared" si="164"/>
        <v>Juan Nicasio</v>
      </c>
      <c r="F758" s="135"/>
      <c r="G758" s="147"/>
      <c r="H758" s="147"/>
      <c r="I758" s="147"/>
      <c r="J758" s="380"/>
      <c r="K758" s="134"/>
      <c r="L758" s="135" t="s">
        <v>135</v>
      </c>
      <c r="M758" s="134" t="str">
        <f t="shared" si="156"/>
        <v>2,F3-$2.25M</v>
      </c>
      <c r="N758" s="251" t="s">
        <v>437</v>
      </c>
      <c r="O758" s="320" t="s">
        <v>3462</v>
      </c>
      <c r="P758" s="206" t="str">
        <f t="shared" si="157"/>
        <v>Nicasio, Juan (2,F3-$2.25M)</v>
      </c>
      <c r="Q758" s="166">
        <f t="shared" si="165"/>
        <v>750000</v>
      </c>
      <c r="R758" s="166">
        <f t="shared" si="169"/>
        <v>750000</v>
      </c>
      <c r="S758" s="261" t="str">
        <f t="shared" si="170"/>
        <v/>
      </c>
      <c r="T758" s="261" t="str">
        <f t="shared" si="171"/>
        <v/>
      </c>
      <c r="U758" s="148" t="s">
        <v>1806</v>
      </c>
      <c r="V758" s="361">
        <v>750000</v>
      </c>
      <c r="W758" s="148" t="s">
        <v>1756</v>
      </c>
      <c r="X758" s="364">
        <v>750000</v>
      </c>
      <c r="Y758" s="134" t="s">
        <v>334</v>
      </c>
      <c r="Z758" s="271"/>
      <c r="AA758" s="134"/>
      <c r="AB758" s="271"/>
      <c r="AC758" s="134"/>
      <c r="AD758" s="134"/>
      <c r="AE758" s="134"/>
    </row>
    <row r="759" spans="1:31" ht="14.25" customHeight="1" x14ac:dyDescent="0.2">
      <c r="A759" s="355" t="s">
        <v>4206</v>
      </c>
      <c r="B759" s="431" t="str">
        <f t="shared" si="161"/>
        <v>Nicholas</v>
      </c>
      <c r="C759" s="432" t="str">
        <f t="shared" si="162"/>
        <v>Brett</v>
      </c>
      <c r="D759" s="357" t="str">
        <f t="shared" si="163"/>
        <v>B. Nicholas</v>
      </c>
      <c r="E759" s="426" t="str">
        <f t="shared" si="164"/>
        <v>Brett Nicholas</v>
      </c>
      <c r="F759" s="358"/>
      <c r="G759" s="355"/>
      <c r="H759" s="355"/>
      <c r="I759" s="355"/>
      <c r="J759" s="593"/>
      <c r="K759" s="357"/>
      <c r="L759" s="358" t="s">
        <v>7</v>
      </c>
      <c r="M759" s="357" t="str">
        <f t="shared" si="156"/>
        <v>1,F1-200k</v>
      </c>
      <c r="N759" s="568" t="s">
        <v>1479</v>
      </c>
      <c r="O759" s="594" t="s">
        <v>4077</v>
      </c>
      <c r="P759" s="206" t="str">
        <f t="shared" si="157"/>
        <v>Nicholas, Brett (1,F1-200k)</v>
      </c>
      <c r="Q759" s="166">
        <f t="shared" si="165"/>
        <v>200000</v>
      </c>
      <c r="R759" s="166"/>
      <c r="S759" s="261"/>
      <c r="T759" s="261"/>
      <c r="U759" s="147" t="s">
        <v>4078</v>
      </c>
      <c r="V759" s="361">
        <v>200000</v>
      </c>
      <c r="W759" s="147" t="s">
        <v>334</v>
      </c>
      <c r="X759" s="364"/>
      <c r="Y759" s="134"/>
      <c r="Z759" s="271"/>
      <c r="AA759" s="134"/>
      <c r="AB759" s="271"/>
      <c r="AC759" s="134"/>
      <c r="AD759" s="134"/>
      <c r="AE759" s="134"/>
    </row>
    <row r="760" spans="1:31" ht="14.25" customHeight="1" x14ac:dyDescent="0.2">
      <c r="A760" s="355" t="s">
        <v>797</v>
      </c>
      <c r="B760" s="431"/>
      <c r="C760" s="432"/>
      <c r="D760" s="357"/>
      <c r="E760" s="426"/>
      <c r="F760" s="358"/>
      <c r="G760" s="355"/>
      <c r="H760" s="355"/>
      <c r="I760" s="355"/>
      <c r="J760" s="593"/>
      <c r="K760" s="357"/>
      <c r="L760" s="358" t="s">
        <v>135</v>
      </c>
      <c r="M760" s="357" t="str">
        <f t="shared" si="156"/>
        <v>1,F1-$200k</v>
      </c>
      <c r="N760" s="568" t="s">
        <v>396</v>
      </c>
      <c r="O760" s="594" t="s">
        <v>4077</v>
      </c>
      <c r="P760" s="206" t="str">
        <f t="shared" si="157"/>
        <v>Nicolino, Justin (1,F1-$200k)</v>
      </c>
      <c r="Q760" s="166">
        <f t="shared" si="165"/>
        <v>200000</v>
      </c>
      <c r="R760" s="166"/>
      <c r="S760" s="261"/>
      <c r="T760" s="261"/>
      <c r="U760" s="147" t="s">
        <v>1673</v>
      </c>
      <c r="V760" s="361">
        <v>200000</v>
      </c>
      <c r="W760" s="147" t="s">
        <v>334</v>
      </c>
      <c r="X760" s="364"/>
      <c r="Y760" s="134"/>
      <c r="Z760" s="271"/>
      <c r="AA760" s="134"/>
      <c r="AB760" s="271"/>
      <c r="AC760" s="134"/>
      <c r="AD760" s="134"/>
      <c r="AE760" s="134"/>
    </row>
    <row r="761" spans="1:31" ht="14.25" customHeight="1" x14ac:dyDescent="0.2">
      <c r="A761" s="148" t="s">
        <v>1856</v>
      </c>
      <c r="B761" s="214" t="str">
        <f t="shared" ref="B761:B792" si="172">LEFT(A761,FIND(", ",A761,1)-1)</f>
        <v>Niese</v>
      </c>
      <c r="C761" s="219" t="str">
        <f t="shared" ref="C761:C792" si="173">RIGHT(A761,LEN(A761)-FIND(", ",A761,1)-1)</f>
        <v>Jonathan</v>
      </c>
      <c r="D761" s="134" t="str">
        <f t="shared" ref="D761:D792" si="174">CONCATENATE(MID(C761,1,1),". ",B761)</f>
        <v>J. Niese</v>
      </c>
      <c r="E761" s="206" t="str">
        <f t="shared" ref="E761:E792" si="175">CONCATENATE(C761," ",B761)</f>
        <v>Jonathan Niese</v>
      </c>
      <c r="F761" s="135"/>
      <c r="G761" s="147"/>
      <c r="H761" s="147"/>
      <c r="I761" s="147"/>
      <c r="J761" s="380"/>
      <c r="K761" s="134"/>
      <c r="L761" s="135" t="s">
        <v>135</v>
      </c>
      <c r="M761" s="134" t="str">
        <f t="shared" si="156"/>
        <v>2,F3-$5.013M</v>
      </c>
      <c r="N761" s="251" t="str">
        <f>Ruth!$AE$2</f>
        <v>Williamsburg</v>
      </c>
      <c r="O761" s="320" t="s">
        <v>1686</v>
      </c>
      <c r="P761" s="206" t="str">
        <f t="shared" si="157"/>
        <v>Niese, Jonathan (2,F3-$5.013M)</v>
      </c>
      <c r="Q761" s="166">
        <f t="shared" si="165"/>
        <v>1671000</v>
      </c>
      <c r="R761" s="166">
        <f t="shared" ref="R761:R787" si="176">IF(ISBLANK($X761),"",$X761)</f>
        <v>1671000</v>
      </c>
      <c r="S761" s="261" t="str">
        <f t="shared" ref="S761:S787" si="177">IF(ISBLANK($Z761),"",$Z761)</f>
        <v/>
      </c>
      <c r="T761" s="261" t="str">
        <f t="shared" ref="T761:T787" si="178">IF(ISBLANK($AB761),"",$AB761)</f>
        <v/>
      </c>
      <c r="U761" s="148" t="s">
        <v>1819</v>
      </c>
      <c r="V761" s="361">
        <v>1671000</v>
      </c>
      <c r="W761" s="148" t="s">
        <v>1744</v>
      </c>
      <c r="X761" s="364">
        <v>1671000</v>
      </c>
      <c r="Y761" s="134" t="s">
        <v>334</v>
      </c>
      <c r="Z761" s="271"/>
      <c r="AA761" s="134"/>
      <c r="AB761" s="271"/>
      <c r="AC761" s="134"/>
      <c r="AD761" s="134"/>
      <c r="AE761" s="134"/>
    </row>
    <row r="762" spans="1:31" ht="14.25" customHeight="1" x14ac:dyDescent="0.2">
      <c r="A762" s="253" t="s">
        <v>1526</v>
      </c>
      <c r="B762" s="214" t="str">
        <f t="shared" si="172"/>
        <v>Nieuwenhuis</v>
      </c>
      <c r="C762" s="219" t="str">
        <f t="shared" si="173"/>
        <v>Kirk</v>
      </c>
      <c r="D762" s="134" t="str">
        <f t="shared" si="174"/>
        <v>K. Nieuwenhuis</v>
      </c>
      <c r="E762" s="206" t="str">
        <f t="shared" si="175"/>
        <v>Kirk Nieuwenhuis</v>
      </c>
      <c r="F762" s="257"/>
      <c r="G762" s="257"/>
      <c r="H762" s="257"/>
      <c r="I762" s="257"/>
      <c r="J762" s="381"/>
      <c r="K762" s="253"/>
      <c r="L762" s="135" t="s">
        <v>7</v>
      </c>
      <c r="M762" s="134" t="str">
        <f t="shared" si="156"/>
        <v>3,F3-1.5M</v>
      </c>
      <c r="N762" s="254" t="s">
        <v>437</v>
      </c>
      <c r="O762" s="257" t="s">
        <v>1300</v>
      </c>
      <c r="P762" s="206" t="str">
        <f t="shared" si="157"/>
        <v>Nieuwenhuis, Kirk (3,F3-1.5M)</v>
      </c>
      <c r="Q762" s="166">
        <f t="shared" si="165"/>
        <v>500000</v>
      </c>
      <c r="R762" s="166" t="str">
        <f t="shared" si="176"/>
        <v/>
      </c>
      <c r="S762" s="261" t="str">
        <f t="shared" si="177"/>
        <v/>
      </c>
      <c r="T762" s="261" t="str">
        <f t="shared" si="178"/>
        <v/>
      </c>
      <c r="U762" s="147" t="s">
        <v>379</v>
      </c>
      <c r="V762" s="211">
        <v>500000</v>
      </c>
      <c r="W762" s="147" t="s">
        <v>334</v>
      </c>
      <c r="X762" s="211"/>
      <c r="Y762" s="147"/>
      <c r="Z762" s="211"/>
      <c r="AA762" s="134"/>
      <c r="AB762" s="271"/>
      <c r="AC762" s="134"/>
      <c r="AD762" s="134"/>
      <c r="AE762" s="134"/>
    </row>
    <row r="763" spans="1:31" ht="14.25" customHeight="1" x14ac:dyDescent="0.2">
      <c r="A763" s="134" t="s">
        <v>798</v>
      </c>
      <c r="B763" s="214" t="str">
        <f t="shared" si="172"/>
        <v>Nimmo</v>
      </c>
      <c r="C763" s="219" t="str">
        <f t="shared" si="173"/>
        <v>Brandon</v>
      </c>
      <c r="D763" s="134" t="str">
        <f t="shared" si="174"/>
        <v>B. Nimmo</v>
      </c>
      <c r="E763" s="206" t="str">
        <f t="shared" si="175"/>
        <v>Brandon Nimmo</v>
      </c>
      <c r="F763" s="135" t="s">
        <v>412</v>
      </c>
      <c r="G763" s="135"/>
      <c r="H763" s="135"/>
      <c r="I763" s="135"/>
      <c r="J763" s="193"/>
      <c r="K763" s="147" t="s">
        <v>1008</v>
      </c>
      <c r="L763" s="135" t="s">
        <v>7</v>
      </c>
      <c r="M763" s="134" t="str">
        <f t="shared" si="156"/>
        <v>MM</v>
      </c>
      <c r="N763" s="147" t="str">
        <f>Ruth!$A$2</f>
        <v>Plum Island</v>
      </c>
      <c r="O763" s="169" t="s">
        <v>830</v>
      </c>
      <c r="P763" s="206" t="str">
        <f t="shared" si="157"/>
        <v>Nimmo, Brandon (MM)</v>
      </c>
      <c r="Q763" s="166">
        <f t="shared" si="165"/>
        <v>100000</v>
      </c>
      <c r="R763" s="166" t="str">
        <f t="shared" si="176"/>
        <v/>
      </c>
      <c r="S763" s="261" t="str">
        <f t="shared" si="177"/>
        <v/>
      </c>
      <c r="T763" s="261" t="str">
        <f t="shared" si="178"/>
        <v/>
      </c>
      <c r="U763" s="147" t="s">
        <v>517</v>
      </c>
      <c r="V763" s="207">
        <v>100000</v>
      </c>
      <c r="W763" s="134"/>
      <c r="X763" s="212"/>
      <c r="Y763" s="134"/>
      <c r="Z763" s="212"/>
      <c r="AA763" s="134"/>
      <c r="AB763" s="271"/>
      <c r="AC763" s="134"/>
      <c r="AD763" s="134"/>
      <c r="AE763" s="134"/>
    </row>
    <row r="764" spans="1:31" ht="14.25" customHeight="1" x14ac:dyDescent="0.2">
      <c r="A764" s="134" t="s">
        <v>3565</v>
      </c>
      <c r="B764" s="214" t="str">
        <f t="shared" si="172"/>
        <v>Nix</v>
      </c>
      <c r="C764" s="219" t="str">
        <f t="shared" si="173"/>
        <v>Jacob</v>
      </c>
      <c r="D764" s="134" t="str">
        <f t="shared" si="174"/>
        <v>J. Nix</v>
      </c>
      <c r="E764" s="206" t="str">
        <f t="shared" si="175"/>
        <v>Jacob Nix</v>
      </c>
      <c r="F764" s="206" t="s">
        <v>1002</v>
      </c>
      <c r="G764" s="134">
        <f>G763+1</f>
        <v>1</v>
      </c>
      <c r="H764" s="134">
        <v>7</v>
      </c>
      <c r="I764" s="134">
        <v>15</v>
      </c>
      <c r="J764" s="535">
        <v>35073</v>
      </c>
      <c r="K764" s="134" t="s">
        <v>747</v>
      </c>
      <c r="L764" s="135" t="s">
        <v>519</v>
      </c>
      <c r="M764" s="134" t="str">
        <f t="shared" si="156"/>
        <v>min</v>
      </c>
      <c r="N764" s="134" t="s">
        <v>1124</v>
      </c>
      <c r="O764" s="135" t="s">
        <v>3485</v>
      </c>
      <c r="P764" s="206" t="str">
        <f t="shared" si="157"/>
        <v>Nix, Jacob (min)</v>
      </c>
      <c r="Q764" s="166" t="str">
        <f t="shared" si="165"/>
        <v/>
      </c>
      <c r="R764" s="166" t="str">
        <f t="shared" si="176"/>
        <v/>
      </c>
      <c r="S764" s="261" t="str">
        <f t="shared" si="177"/>
        <v/>
      </c>
      <c r="T764" s="261" t="str">
        <f t="shared" si="178"/>
        <v/>
      </c>
      <c r="U764" s="134" t="s">
        <v>658</v>
      </c>
      <c r="V764" s="134"/>
      <c r="W764" s="134"/>
      <c r="X764" s="134"/>
      <c r="Y764" s="134"/>
      <c r="Z764" s="134"/>
      <c r="AA764" s="134"/>
      <c r="AB764" s="134"/>
      <c r="AC764" s="134"/>
      <c r="AD764" s="134"/>
      <c r="AE764" s="134"/>
    </row>
    <row r="765" spans="1:31" ht="14.25" customHeight="1" x14ac:dyDescent="0.2">
      <c r="A765" s="584" t="s">
        <v>1532</v>
      </c>
      <c r="B765" s="214" t="str">
        <f t="shared" si="172"/>
        <v>Nola</v>
      </c>
      <c r="C765" s="219" t="str">
        <f t="shared" si="173"/>
        <v>Aaron</v>
      </c>
      <c r="D765" s="134" t="str">
        <f t="shared" si="174"/>
        <v>A. Nola</v>
      </c>
      <c r="E765" s="206" t="str">
        <f t="shared" si="175"/>
        <v>Aaron Nola</v>
      </c>
      <c r="F765" s="135" t="s">
        <v>1002</v>
      </c>
      <c r="G765" s="135"/>
      <c r="H765" s="135"/>
      <c r="I765" s="135"/>
      <c r="J765" s="336">
        <v>34124</v>
      </c>
      <c r="K765" s="134" t="s">
        <v>747</v>
      </c>
      <c r="L765" s="135" t="s">
        <v>135</v>
      </c>
      <c r="M765" s="134" t="str">
        <f t="shared" si="156"/>
        <v>Y2</v>
      </c>
      <c r="N765" s="147" t="str">
        <f>Ruth!$S$2</f>
        <v>New York</v>
      </c>
      <c r="O765" s="135" t="s">
        <v>1461</v>
      </c>
      <c r="P765" s="206" t="str">
        <f t="shared" si="157"/>
        <v>Nola, Aaron (Y2)</v>
      </c>
      <c r="Q765" s="166">
        <f t="shared" si="165"/>
        <v>300000</v>
      </c>
      <c r="R765" s="166">
        <f t="shared" si="176"/>
        <v>400000</v>
      </c>
      <c r="S765" s="261" t="str">
        <f t="shared" si="177"/>
        <v/>
      </c>
      <c r="T765" s="261" t="str">
        <f t="shared" si="178"/>
        <v/>
      </c>
      <c r="U765" s="147" t="s">
        <v>521</v>
      </c>
      <c r="V765" s="230">
        <v>300000</v>
      </c>
      <c r="W765" s="134" t="s">
        <v>375</v>
      </c>
      <c r="X765" s="364">
        <v>400000</v>
      </c>
      <c r="Y765" s="134" t="s">
        <v>645</v>
      </c>
      <c r="Z765" s="243"/>
      <c r="AA765" s="134" t="s">
        <v>973</v>
      </c>
      <c r="AB765" s="271"/>
      <c r="AC765" s="134"/>
      <c r="AD765" s="134"/>
      <c r="AE765" s="134"/>
    </row>
    <row r="766" spans="1:31" ht="14.25" customHeight="1" x14ac:dyDescent="0.2">
      <c r="A766" s="134" t="s">
        <v>711</v>
      </c>
      <c r="B766" s="214" t="str">
        <f t="shared" si="172"/>
        <v>Nolasco</v>
      </c>
      <c r="C766" s="219" t="str">
        <f t="shared" si="173"/>
        <v>Ricky</v>
      </c>
      <c r="D766" s="134" t="str">
        <f t="shared" si="174"/>
        <v>R. Nolasco</v>
      </c>
      <c r="E766" s="206" t="str">
        <f t="shared" si="175"/>
        <v>Ricky Nolasco</v>
      </c>
      <c r="F766" s="135"/>
      <c r="G766" s="135"/>
      <c r="H766" s="135"/>
      <c r="I766" s="135"/>
      <c r="J766" s="193"/>
      <c r="K766" s="147"/>
      <c r="L766" s="135" t="s">
        <v>135</v>
      </c>
      <c r="M766" s="134" t="str">
        <f t="shared" si="156"/>
        <v>3,F3-2.597M</v>
      </c>
      <c r="N766" s="251" t="str">
        <f>Ruth!$AE$2</f>
        <v>Williamsburg</v>
      </c>
      <c r="O766" s="257" t="s">
        <v>1300</v>
      </c>
      <c r="P766" s="206" t="str">
        <f t="shared" si="157"/>
        <v>Nolasco, Ricky (3,F3-2.597M)</v>
      </c>
      <c r="Q766" s="166">
        <f t="shared" si="165"/>
        <v>865851</v>
      </c>
      <c r="R766" s="166" t="str">
        <f t="shared" si="176"/>
        <v/>
      </c>
      <c r="S766" s="261" t="str">
        <f t="shared" si="177"/>
        <v/>
      </c>
      <c r="T766" s="261" t="str">
        <f t="shared" si="178"/>
        <v/>
      </c>
      <c r="U766" s="147" t="s">
        <v>1343</v>
      </c>
      <c r="V766" s="211">
        <v>865851</v>
      </c>
      <c r="W766" s="147" t="s">
        <v>334</v>
      </c>
      <c r="X766" s="211"/>
      <c r="Y766" s="147"/>
      <c r="Z766" s="211"/>
      <c r="AA766" s="134"/>
      <c r="AB766" s="271"/>
      <c r="AC766" s="198"/>
      <c r="AD766" s="584"/>
      <c r="AE766" s="134"/>
    </row>
    <row r="767" spans="1:31" ht="14.25" customHeight="1" x14ac:dyDescent="0.2">
      <c r="A767" s="198" t="s">
        <v>1061</v>
      </c>
      <c r="B767" s="214" t="str">
        <f t="shared" si="172"/>
        <v>Norris</v>
      </c>
      <c r="C767" s="219" t="str">
        <f t="shared" si="173"/>
        <v>Bud</v>
      </c>
      <c r="D767" s="134" t="str">
        <f t="shared" si="174"/>
        <v>B. Norris</v>
      </c>
      <c r="E767" s="206" t="str">
        <f t="shared" si="175"/>
        <v>Bud Norris</v>
      </c>
      <c r="F767" s="199" t="s">
        <v>1002</v>
      </c>
      <c r="G767" s="199"/>
      <c r="H767" s="199"/>
      <c r="I767" s="199"/>
      <c r="J767" s="200">
        <v>31108</v>
      </c>
      <c r="K767" s="201" t="s">
        <v>747</v>
      </c>
      <c r="L767" s="135" t="s">
        <v>135</v>
      </c>
      <c r="M767" s="134" t="str">
        <f t="shared" si="156"/>
        <v>4,F4-8.02M</v>
      </c>
      <c r="N767" s="147" t="str">
        <f>Aaron!$A$2</f>
        <v>Middlesex</v>
      </c>
      <c r="O767" s="199" t="s">
        <v>1114</v>
      </c>
      <c r="P767" s="206" t="str">
        <f t="shared" si="157"/>
        <v>Norris, Bud (4,F4-8.02M)</v>
      </c>
      <c r="Q767" s="166">
        <f t="shared" si="165"/>
        <v>2005000</v>
      </c>
      <c r="R767" s="166" t="str">
        <f t="shared" si="176"/>
        <v/>
      </c>
      <c r="S767" s="261" t="str">
        <f t="shared" si="177"/>
        <v/>
      </c>
      <c r="T767" s="261" t="str">
        <f t="shared" si="178"/>
        <v/>
      </c>
      <c r="U767" s="251" t="s">
        <v>1062</v>
      </c>
      <c r="V767" s="211">
        <v>2005000</v>
      </c>
      <c r="W767" s="198" t="s">
        <v>334</v>
      </c>
      <c r="X767" s="211"/>
      <c r="Y767" s="134"/>
      <c r="Z767" s="212"/>
      <c r="AA767" s="134"/>
      <c r="AB767" s="271"/>
      <c r="AC767" s="206"/>
      <c r="AD767" s="134"/>
      <c r="AE767" s="134"/>
    </row>
    <row r="768" spans="1:31" ht="14.25" customHeight="1" x14ac:dyDescent="0.2">
      <c r="A768" s="134" t="s">
        <v>792</v>
      </c>
      <c r="B768" s="214" t="str">
        <f t="shared" si="172"/>
        <v>Norris</v>
      </c>
      <c r="C768" s="219" t="str">
        <f t="shared" si="173"/>
        <v>Daniel</v>
      </c>
      <c r="D768" s="134" t="str">
        <f t="shared" si="174"/>
        <v>D. Norris</v>
      </c>
      <c r="E768" s="206" t="str">
        <f t="shared" si="175"/>
        <v>Daniel Norris</v>
      </c>
      <c r="F768" s="135" t="s">
        <v>412</v>
      </c>
      <c r="G768" s="135"/>
      <c r="H768" s="135"/>
      <c r="I768" s="135"/>
      <c r="J768" s="193"/>
      <c r="K768" s="147" t="s">
        <v>747</v>
      </c>
      <c r="L768" s="135" t="s">
        <v>135</v>
      </c>
      <c r="M768" s="134" t="str">
        <f t="shared" si="156"/>
        <v>Y2</v>
      </c>
      <c r="N768" s="147" t="str">
        <f>Mays!$G$2</f>
        <v>Palo Alto</v>
      </c>
      <c r="O768" s="169" t="s">
        <v>830</v>
      </c>
      <c r="P768" s="206" t="str">
        <f t="shared" si="157"/>
        <v>Norris, Daniel (Y2)</v>
      </c>
      <c r="Q768" s="166">
        <f t="shared" si="165"/>
        <v>300000</v>
      </c>
      <c r="R768" s="166">
        <f t="shared" si="176"/>
        <v>400000</v>
      </c>
      <c r="S768" s="261" t="str">
        <f t="shared" si="177"/>
        <v/>
      </c>
      <c r="T768" s="261" t="str">
        <f t="shared" si="178"/>
        <v/>
      </c>
      <c r="U768" s="147" t="s">
        <v>521</v>
      </c>
      <c r="V768" s="230">
        <v>300000</v>
      </c>
      <c r="W768" s="134" t="s">
        <v>375</v>
      </c>
      <c r="X768" s="364">
        <v>400000</v>
      </c>
      <c r="Y768" s="134" t="s">
        <v>645</v>
      </c>
      <c r="Z768" s="212"/>
      <c r="AA768" s="134" t="s">
        <v>973</v>
      </c>
      <c r="AB768" s="271"/>
      <c r="AC768" s="134"/>
      <c r="AD768" s="134"/>
      <c r="AE768" s="134"/>
    </row>
    <row r="769" spans="1:32" ht="14.25" customHeight="1" x14ac:dyDescent="0.25">
      <c r="A769" s="147" t="s">
        <v>683</v>
      </c>
      <c r="B769" s="214" t="str">
        <f t="shared" si="172"/>
        <v>Norris</v>
      </c>
      <c r="C769" s="219" t="str">
        <f t="shared" si="173"/>
        <v>Derek</v>
      </c>
      <c r="D769" s="134" t="str">
        <f t="shared" si="174"/>
        <v>D. Norris</v>
      </c>
      <c r="E769" s="206" t="str">
        <f t="shared" si="175"/>
        <v>Derek Norris</v>
      </c>
      <c r="F769" s="382" t="s">
        <v>1002</v>
      </c>
      <c r="G769" s="135"/>
      <c r="H769" s="135"/>
      <c r="I769" s="135"/>
      <c r="J769" s="383">
        <v>32553</v>
      </c>
      <c r="K769" s="384" t="s">
        <v>1003</v>
      </c>
      <c r="L769" s="135" t="s">
        <v>7</v>
      </c>
      <c r="M769" s="134" t="str">
        <f t="shared" si="156"/>
        <v>1,F3-$2.284M</v>
      </c>
      <c r="N769" s="147" t="str">
        <f>Cobb!$Y$2</f>
        <v>Gateway</v>
      </c>
      <c r="O769" s="421" t="s">
        <v>2994</v>
      </c>
      <c r="P769" s="206" t="str">
        <f t="shared" si="157"/>
        <v>Norris, Derek (1,F3-$2.284M)</v>
      </c>
      <c r="Q769" s="166">
        <f t="shared" si="165"/>
        <v>761251</v>
      </c>
      <c r="R769" s="166">
        <f t="shared" si="176"/>
        <v>761251</v>
      </c>
      <c r="S769" s="261">
        <f t="shared" si="177"/>
        <v>761251</v>
      </c>
      <c r="T769" s="261" t="str">
        <f t="shared" si="178"/>
        <v/>
      </c>
      <c r="U769" s="389" t="s">
        <v>3040</v>
      </c>
      <c r="V769" s="387">
        <v>761251</v>
      </c>
      <c r="W769" s="389" t="s">
        <v>3137</v>
      </c>
      <c r="X769" s="387">
        <v>761251</v>
      </c>
      <c r="Y769" s="389" t="s">
        <v>3143</v>
      </c>
      <c r="Z769" s="387">
        <v>761251</v>
      </c>
      <c r="AA769" s="134" t="s">
        <v>334</v>
      </c>
      <c r="AB769" s="271"/>
      <c r="AC769" s="134"/>
      <c r="AD769" s="134"/>
      <c r="AE769" s="134"/>
    </row>
    <row r="770" spans="1:32" ht="14.25" customHeight="1" x14ac:dyDescent="0.2">
      <c r="A770" s="134" t="s">
        <v>2030</v>
      </c>
      <c r="B770" s="214" t="str">
        <f t="shared" si="172"/>
        <v>Nottingham</v>
      </c>
      <c r="C770" s="219" t="str">
        <f t="shared" si="173"/>
        <v>Jacob</v>
      </c>
      <c r="D770" s="134" t="str">
        <f t="shared" si="174"/>
        <v>J. Nottingham</v>
      </c>
      <c r="E770" s="206" t="str">
        <f t="shared" si="175"/>
        <v>Jacob Nottingham</v>
      </c>
      <c r="F770" s="246"/>
      <c r="G770" s="584">
        <v>35</v>
      </c>
      <c r="H770" s="584">
        <v>2</v>
      </c>
      <c r="I770" s="584">
        <v>11</v>
      </c>
      <c r="J770" s="336">
        <v>34792</v>
      </c>
      <c r="K770" s="195" t="s">
        <v>1003</v>
      </c>
      <c r="L770" s="135" t="s">
        <v>519</v>
      </c>
      <c r="M770" s="134" t="str">
        <f t="shared" si="156"/>
        <v>min</v>
      </c>
      <c r="N770" s="147" t="str">
        <f>Cobb!$G$2</f>
        <v>Alaska</v>
      </c>
      <c r="O770" s="169" t="s">
        <v>1968</v>
      </c>
      <c r="P770" s="206" t="str">
        <f t="shared" si="157"/>
        <v>Nottingham, Jacob (min)</v>
      </c>
      <c r="Q770" s="166" t="str">
        <f t="shared" si="165"/>
        <v/>
      </c>
      <c r="R770" s="166" t="str">
        <f t="shared" si="176"/>
        <v/>
      </c>
      <c r="S770" s="261" t="str">
        <f t="shared" si="177"/>
        <v/>
      </c>
      <c r="T770" s="261" t="str">
        <f t="shared" si="178"/>
        <v/>
      </c>
      <c r="U770" s="147" t="s">
        <v>658</v>
      </c>
      <c r="V770" s="167"/>
      <c r="W770" s="134"/>
      <c r="X770" s="212"/>
      <c r="Y770" s="134"/>
      <c r="Z770" s="212"/>
      <c r="AA770" s="134"/>
      <c r="AB770" s="271"/>
      <c r="AC770" s="134"/>
      <c r="AD770" s="134"/>
      <c r="AE770" s="134"/>
      <c r="AF770" s="250"/>
    </row>
    <row r="771" spans="1:32" ht="14.25" customHeight="1" x14ac:dyDescent="0.2">
      <c r="A771" s="134" t="s">
        <v>515</v>
      </c>
      <c r="B771" s="214" t="str">
        <f t="shared" si="172"/>
        <v>Nova</v>
      </c>
      <c r="C771" s="219" t="str">
        <f t="shared" si="173"/>
        <v>Ivan</v>
      </c>
      <c r="D771" s="134" t="str">
        <f t="shared" si="174"/>
        <v>I. Nova</v>
      </c>
      <c r="E771" s="206" t="str">
        <f t="shared" si="175"/>
        <v>Ivan Nova</v>
      </c>
      <c r="F771" s="135"/>
      <c r="G771" s="135"/>
      <c r="H771" s="135"/>
      <c r="I771" s="135"/>
      <c r="J771" s="193"/>
      <c r="K771" s="147"/>
      <c r="L771" s="135" t="s">
        <v>135</v>
      </c>
      <c r="M771" s="134" t="str">
        <f t="shared" ref="M771:M834" si="179">$U771</f>
        <v>4,L5-14M</v>
      </c>
      <c r="N771" s="147" t="str">
        <f>Mays!$M$2</f>
        <v>Mudville</v>
      </c>
      <c r="O771" s="169" t="s">
        <v>315</v>
      </c>
      <c r="P771" s="206" t="str">
        <f t="shared" ref="P771:P834" si="180">CONCATENATE(A771," (",M771,")")</f>
        <v>Nova, Ivan (4,L5-14M)</v>
      </c>
      <c r="Q771" s="166">
        <f t="shared" si="165"/>
        <v>2800000</v>
      </c>
      <c r="R771" s="166">
        <f t="shared" si="176"/>
        <v>2800000</v>
      </c>
      <c r="S771" s="261" t="str">
        <f t="shared" si="177"/>
        <v/>
      </c>
      <c r="T771" s="261" t="str">
        <f t="shared" si="178"/>
        <v/>
      </c>
      <c r="U771" s="147" t="s">
        <v>316</v>
      </c>
      <c r="V771" s="167">
        <v>2800000</v>
      </c>
      <c r="W771" s="134" t="s">
        <v>605</v>
      </c>
      <c r="X771" s="212">
        <v>2800000</v>
      </c>
      <c r="Y771" s="134" t="s">
        <v>334</v>
      </c>
      <c r="Z771" s="212"/>
      <c r="AA771" s="134"/>
      <c r="AB771" s="271"/>
      <c r="AC771" s="134"/>
      <c r="AD771" s="134"/>
      <c r="AE771" s="134"/>
      <c r="AF771" s="232"/>
    </row>
    <row r="772" spans="1:32" ht="14.25" customHeight="1" x14ac:dyDescent="0.25">
      <c r="A772" s="148" t="s">
        <v>105</v>
      </c>
      <c r="B772" s="214" t="str">
        <f t="shared" si="172"/>
        <v>Nunez</v>
      </c>
      <c r="C772" s="219" t="str">
        <f t="shared" si="173"/>
        <v>Eduardo</v>
      </c>
      <c r="D772" s="134" t="str">
        <f t="shared" si="174"/>
        <v>E. Nunez</v>
      </c>
      <c r="E772" s="206" t="str">
        <f t="shared" si="175"/>
        <v>Eduardo Nunez</v>
      </c>
      <c r="F772" s="382" t="s">
        <v>1002</v>
      </c>
      <c r="G772" s="147"/>
      <c r="H772" s="147"/>
      <c r="I772" s="147"/>
      <c r="J772" s="383">
        <v>31943</v>
      </c>
      <c r="K772" s="412" t="s">
        <v>1005</v>
      </c>
      <c r="L772" s="135" t="s">
        <v>7</v>
      </c>
      <c r="M772" s="134" t="str">
        <f t="shared" si="179"/>
        <v>1,F3-$6.535M</v>
      </c>
      <c r="N772" s="388" t="s">
        <v>2990</v>
      </c>
      <c r="O772" s="421" t="s">
        <v>2994</v>
      </c>
      <c r="P772" s="206" t="str">
        <f t="shared" si="180"/>
        <v>Nunez, Eduardo (1,F3-$6.535M)</v>
      </c>
      <c r="Q772" s="166">
        <f t="shared" si="165"/>
        <v>2178434</v>
      </c>
      <c r="R772" s="166">
        <f t="shared" si="176"/>
        <v>2178434</v>
      </c>
      <c r="S772" s="261">
        <f t="shared" si="177"/>
        <v>2178434</v>
      </c>
      <c r="T772" s="261" t="str">
        <f t="shared" si="178"/>
        <v/>
      </c>
      <c r="U772" s="389" t="s">
        <v>3071</v>
      </c>
      <c r="V772" s="387">
        <v>2178434</v>
      </c>
      <c r="W772" s="389" t="s">
        <v>3184</v>
      </c>
      <c r="X772" s="387">
        <v>2178434</v>
      </c>
      <c r="Y772" s="389" t="s">
        <v>3203</v>
      </c>
      <c r="Z772" s="387">
        <v>2178434</v>
      </c>
      <c r="AA772" s="389" t="s">
        <v>334</v>
      </c>
      <c r="AB772" s="271"/>
      <c r="AC772" s="134"/>
      <c r="AD772" s="134"/>
      <c r="AE772" s="134"/>
      <c r="AF772" s="232"/>
    </row>
    <row r="773" spans="1:32" ht="14.25" customHeight="1" x14ac:dyDescent="0.2">
      <c r="A773" s="584" t="s">
        <v>1596</v>
      </c>
      <c r="B773" s="214" t="str">
        <f t="shared" si="172"/>
        <v>Nunez</v>
      </c>
      <c r="C773" s="219" t="str">
        <f t="shared" si="173"/>
        <v>Renato</v>
      </c>
      <c r="D773" s="134" t="str">
        <f t="shared" si="174"/>
        <v>R. Nunez</v>
      </c>
      <c r="E773" s="206" t="str">
        <f t="shared" si="175"/>
        <v>Renato Nunez</v>
      </c>
      <c r="F773" s="135" t="s">
        <v>1002</v>
      </c>
      <c r="G773" s="135"/>
      <c r="H773" s="135"/>
      <c r="I773" s="135"/>
      <c r="J773" s="336">
        <v>34428</v>
      </c>
      <c r="K773" s="134" t="s">
        <v>1005</v>
      </c>
      <c r="L773" s="135" t="s">
        <v>7</v>
      </c>
      <c r="M773" s="134" t="str">
        <f t="shared" si="179"/>
        <v>MM</v>
      </c>
      <c r="N773" s="147" t="str">
        <f>Aaron!$M$2</f>
        <v>Virginia</v>
      </c>
      <c r="O773" s="135" t="s">
        <v>1461</v>
      </c>
      <c r="P773" s="206" t="str">
        <f t="shared" si="180"/>
        <v>Nunez, Renato (MM)</v>
      </c>
      <c r="Q773" s="166">
        <f t="shared" si="165"/>
        <v>100000</v>
      </c>
      <c r="R773" s="166" t="str">
        <f t="shared" si="176"/>
        <v/>
      </c>
      <c r="S773" s="261" t="str">
        <f t="shared" si="177"/>
        <v/>
      </c>
      <c r="T773" s="261" t="str">
        <f t="shared" si="178"/>
        <v/>
      </c>
      <c r="U773" s="148" t="s">
        <v>517</v>
      </c>
      <c r="V773" s="207">
        <v>100000</v>
      </c>
      <c r="W773" s="584"/>
      <c r="X773" s="364"/>
      <c r="Y773" s="584"/>
      <c r="Z773" s="243"/>
      <c r="AA773" s="134"/>
      <c r="AB773" s="271"/>
      <c r="AC773" s="134"/>
      <c r="AD773" s="134"/>
      <c r="AE773" s="134"/>
      <c r="AF773" s="232"/>
    </row>
    <row r="774" spans="1:32" ht="14.25" customHeight="1" x14ac:dyDescent="0.2">
      <c r="A774" s="215" t="s">
        <v>1206</v>
      </c>
      <c r="B774" s="214" t="str">
        <f t="shared" si="172"/>
        <v>Nuno</v>
      </c>
      <c r="C774" s="219" t="str">
        <f t="shared" si="173"/>
        <v>Vidal</v>
      </c>
      <c r="D774" s="134" t="str">
        <f t="shared" si="174"/>
        <v>V. Nuno</v>
      </c>
      <c r="E774" s="206" t="str">
        <f t="shared" si="175"/>
        <v>Vidal Nuno</v>
      </c>
      <c r="F774" s="218" t="s">
        <v>412</v>
      </c>
      <c r="G774" s="218"/>
      <c r="H774" s="218"/>
      <c r="I774" s="218"/>
      <c r="J774" s="222">
        <v>31984</v>
      </c>
      <c r="K774" s="221" t="s">
        <v>135</v>
      </c>
      <c r="L774" s="135" t="s">
        <v>135</v>
      </c>
      <c r="M774" s="134" t="str">
        <f t="shared" si="179"/>
        <v>Y3</v>
      </c>
      <c r="N774" s="147" t="str">
        <f>Mays!$AE$2</f>
        <v>West Oakland</v>
      </c>
      <c r="O774" s="213" t="s">
        <v>1129</v>
      </c>
      <c r="P774" s="206" t="str">
        <f t="shared" si="180"/>
        <v>Nuno, Vidal (Y3)</v>
      </c>
      <c r="Q774" s="166">
        <f t="shared" si="165"/>
        <v>400000</v>
      </c>
      <c r="R774" s="166" t="str">
        <f t="shared" si="176"/>
        <v/>
      </c>
      <c r="S774" s="261" t="str">
        <f t="shared" si="177"/>
        <v/>
      </c>
      <c r="T774" s="261" t="str">
        <f t="shared" si="178"/>
        <v/>
      </c>
      <c r="U774" s="259" t="s">
        <v>375</v>
      </c>
      <c r="V774" s="207">
        <v>400000</v>
      </c>
      <c r="W774" s="134" t="s">
        <v>645</v>
      </c>
      <c r="X774" s="207"/>
      <c r="Y774" s="134" t="s">
        <v>973</v>
      </c>
      <c r="Z774" s="212"/>
      <c r="AA774" s="134" t="s">
        <v>974</v>
      </c>
      <c r="AB774" s="271"/>
      <c r="AC774" s="134"/>
      <c r="AD774" s="134"/>
      <c r="AE774" s="134"/>
      <c r="AF774" s="232"/>
    </row>
    <row r="775" spans="1:32" ht="14.25" customHeight="1" x14ac:dyDescent="0.2">
      <c r="A775" s="584" t="s">
        <v>1945</v>
      </c>
      <c r="B775" s="214" t="str">
        <f t="shared" si="172"/>
        <v>Oberg</v>
      </c>
      <c r="C775" s="219" t="str">
        <f t="shared" si="173"/>
        <v>Scott</v>
      </c>
      <c r="D775" s="134" t="str">
        <f t="shared" si="174"/>
        <v>S. Oberg</v>
      </c>
      <c r="E775" s="206" t="str">
        <f t="shared" si="175"/>
        <v>Scott Oberg</v>
      </c>
      <c r="F775" s="246" t="s">
        <v>1002</v>
      </c>
      <c r="G775" s="584">
        <v>213</v>
      </c>
      <c r="H775" s="584">
        <v>10</v>
      </c>
      <c r="I775" s="584">
        <v>17</v>
      </c>
      <c r="J775" s="336">
        <v>32945</v>
      </c>
      <c r="K775" s="195" t="s">
        <v>999</v>
      </c>
      <c r="L775" s="135" t="s">
        <v>135</v>
      </c>
      <c r="M775" s="134" t="str">
        <f t="shared" si="179"/>
        <v>Y2</v>
      </c>
      <c r="N775" s="134" t="s">
        <v>627</v>
      </c>
      <c r="O775" s="169" t="s">
        <v>4099</v>
      </c>
      <c r="P775" s="206" t="str">
        <f t="shared" si="180"/>
        <v>Oberg, Scott (Y2)</v>
      </c>
      <c r="Q775" s="166">
        <f t="shared" si="165"/>
        <v>300000</v>
      </c>
      <c r="R775" s="166">
        <f t="shared" si="176"/>
        <v>400000</v>
      </c>
      <c r="S775" s="261" t="str">
        <f t="shared" si="177"/>
        <v/>
      </c>
      <c r="T775" s="261" t="str">
        <f t="shared" si="178"/>
        <v/>
      </c>
      <c r="U775" s="147" t="s">
        <v>521</v>
      </c>
      <c r="V775" s="167">
        <v>300000</v>
      </c>
      <c r="W775" s="134" t="s">
        <v>375</v>
      </c>
      <c r="X775" s="212">
        <v>400000</v>
      </c>
      <c r="Y775" s="134" t="s">
        <v>645</v>
      </c>
      <c r="Z775" s="212"/>
      <c r="AA775" s="134" t="s">
        <v>973</v>
      </c>
      <c r="AB775" s="271"/>
      <c r="AC775" s="134"/>
      <c r="AD775" s="134"/>
      <c r="AE775" s="134"/>
    </row>
    <row r="776" spans="1:32" ht="14.25" customHeight="1" x14ac:dyDescent="0.2">
      <c r="A776" s="584" t="s">
        <v>1593</v>
      </c>
      <c r="B776" s="214" t="str">
        <f t="shared" si="172"/>
        <v>O'Brien</v>
      </c>
      <c r="C776" s="219" t="str">
        <f t="shared" si="173"/>
        <v>Pete</v>
      </c>
      <c r="D776" s="134" t="str">
        <f t="shared" si="174"/>
        <v>P. O'Brien</v>
      </c>
      <c r="E776" s="206" t="str">
        <f t="shared" si="175"/>
        <v>Pete O'Brien</v>
      </c>
      <c r="F776" s="135" t="s">
        <v>1002</v>
      </c>
      <c r="G776" s="135"/>
      <c r="H776" s="135"/>
      <c r="I776" s="135"/>
      <c r="J776" s="336">
        <v>33069</v>
      </c>
      <c r="K776" s="134" t="s">
        <v>1462</v>
      </c>
      <c r="L776" s="135" t="s">
        <v>7</v>
      </c>
      <c r="M776" s="134" t="str">
        <f t="shared" si="179"/>
        <v>MM</v>
      </c>
      <c r="N776" s="147" t="str">
        <f>Mays!$A$2</f>
        <v>Aspen</v>
      </c>
      <c r="O776" s="135" t="s">
        <v>1461</v>
      </c>
      <c r="P776" s="206" t="str">
        <f t="shared" si="180"/>
        <v>O'Brien, Pete (MM)</v>
      </c>
      <c r="Q776" s="166">
        <f t="shared" si="165"/>
        <v>100000</v>
      </c>
      <c r="R776" s="166" t="str">
        <f t="shared" si="176"/>
        <v/>
      </c>
      <c r="S776" s="261" t="str">
        <f t="shared" si="177"/>
        <v/>
      </c>
      <c r="T776" s="261" t="str">
        <f t="shared" si="178"/>
        <v/>
      </c>
      <c r="U776" s="148" t="s">
        <v>517</v>
      </c>
      <c r="V776" s="207">
        <v>100000</v>
      </c>
      <c r="W776" s="584"/>
      <c r="X776" s="364"/>
      <c r="Y776" s="584"/>
      <c r="Z776" s="243"/>
      <c r="AA776" s="134"/>
      <c r="AB776" s="271"/>
      <c r="AC776" s="134"/>
      <c r="AD776" s="134"/>
      <c r="AE776" s="134"/>
    </row>
    <row r="777" spans="1:32" ht="14.25" customHeight="1" x14ac:dyDescent="0.2">
      <c r="A777" s="584" t="s">
        <v>1573</v>
      </c>
      <c r="B777" s="214" t="str">
        <f t="shared" si="172"/>
        <v>O'Conner</v>
      </c>
      <c r="C777" s="219" t="str">
        <f t="shared" si="173"/>
        <v>Justin</v>
      </c>
      <c r="D777" s="134" t="str">
        <f t="shared" si="174"/>
        <v>J. O'Conner</v>
      </c>
      <c r="E777" s="206" t="str">
        <f t="shared" si="175"/>
        <v>Justin O'Conner</v>
      </c>
      <c r="F777" s="135" t="s">
        <v>1002</v>
      </c>
      <c r="G777" s="135"/>
      <c r="H777" s="135"/>
      <c r="I777" s="135"/>
      <c r="J777" s="336">
        <v>33694</v>
      </c>
      <c r="K777" s="134" t="s">
        <v>1003</v>
      </c>
      <c r="L777" s="135" t="s">
        <v>519</v>
      </c>
      <c r="M777" s="134" t="str">
        <f t="shared" si="179"/>
        <v>min</v>
      </c>
      <c r="N777" s="251" t="str">
        <f>Aaron!$G$2</f>
        <v>Exeter</v>
      </c>
      <c r="O777" s="135" t="s">
        <v>1461</v>
      </c>
      <c r="P777" s="206" t="str">
        <f t="shared" si="180"/>
        <v>O'Conner, Justin (min)</v>
      </c>
      <c r="Q777" s="166" t="str">
        <f t="shared" si="165"/>
        <v/>
      </c>
      <c r="R777" s="166" t="str">
        <f t="shared" si="176"/>
        <v/>
      </c>
      <c r="S777" s="261" t="str">
        <f t="shared" si="177"/>
        <v/>
      </c>
      <c r="T777" s="261" t="str">
        <f t="shared" si="178"/>
        <v/>
      </c>
      <c r="U777" s="148" t="s">
        <v>658</v>
      </c>
      <c r="V777" s="230"/>
      <c r="W777" s="584"/>
      <c r="X777" s="364"/>
      <c r="Y777" s="584"/>
      <c r="Z777" s="243"/>
      <c r="AA777" s="134"/>
      <c r="AB777" s="212"/>
      <c r="AC777" s="134"/>
      <c r="AD777" s="134"/>
      <c r="AE777" s="134"/>
    </row>
    <row r="778" spans="1:32" ht="14.25" customHeight="1" x14ac:dyDescent="0.25">
      <c r="A778" s="147" t="s">
        <v>508</v>
      </c>
      <c r="B778" s="214" t="str">
        <f t="shared" si="172"/>
        <v>O'Day</v>
      </c>
      <c r="C778" s="219" t="str">
        <f t="shared" si="173"/>
        <v>Darren</v>
      </c>
      <c r="D778" s="134" t="str">
        <f t="shared" si="174"/>
        <v>D. O'Day</v>
      </c>
      <c r="E778" s="206" t="str">
        <f t="shared" si="175"/>
        <v>Darren O'Day</v>
      </c>
      <c r="F778" s="382" t="s">
        <v>1002</v>
      </c>
      <c r="G778" s="135"/>
      <c r="H778" s="135"/>
      <c r="I778" s="135"/>
      <c r="J778" s="383">
        <v>30246</v>
      </c>
      <c r="K778" s="384" t="s">
        <v>999</v>
      </c>
      <c r="L778" s="135" t="s">
        <v>135</v>
      </c>
      <c r="M778" s="134" t="str">
        <f t="shared" si="179"/>
        <v>1,F1-$200k</v>
      </c>
      <c r="N778" s="388" t="s">
        <v>2966</v>
      </c>
      <c r="O778" s="421" t="s">
        <v>2994</v>
      </c>
      <c r="P778" s="206" t="str">
        <f t="shared" si="180"/>
        <v>O'Day, Darren (1,F1-$200k)</v>
      </c>
      <c r="Q778" s="166">
        <f t="shared" si="165"/>
        <v>200000</v>
      </c>
      <c r="R778" s="166" t="str">
        <f t="shared" si="176"/>
        <v/>
      </c>
      <c r="S778" s="261" t="str">
        <f t="shared" si="177"/>
        <v/>
      </c>
      <c r="T778" s="261" t="str">
        <f t="shared" si="178"/>
        <v/>
      </c>
      <c r="U778" s="389" t="s">
        <v>1673</v>
      </c>
      <c r="V778" s="387">
        <v>200000</v>
      </c>
      <c r="W778" s="416" t="s">
        <v>334</v>
      </c>
      <c r="X778" s="230"/>
      <c r="Y778" s="584"/>
      <c r="Z778" s="212"/>
      <c r="AA778" s="134"/>
      <c r="AB778" s="271"/>
      <c r="AC778" s="134"/>
      <c r="AD778" s="134"/>
      <c r="AE778" s="134"/>
    </row>
    <row r="779" spans="1:32" ht="14.25" customHeight="1" x14ac:dyDescent="0.2">
      <c r="A779" s="214" t="s">
        <v>1164</v>
      </c>
      <c r="B779" s="214" t="str">
        <f t="shared" si="172"/>
        <v>Odor</v>
      </c>
      <c r="C779" s="219" t="str">
        <f t="shared" si="173"/>
        <v>Rougned</v>
      </c>
      <c r="D779" s="134" t="str">
        <f t="shared" si="174"/>
        <v>R. Odor</v>
      </c>
      <c r="E779" s="206" t="str">
        <f t="shared" si="175"/>
        <v>Rougned Odor</v>
      </c>
      <c r="F779" s="213" t="s">
        <v>412</v>
      </c>
      <c r="G779" s="213"/>
      <c r="H779" s="213"/>
      <c r="I779" s="213"/>
      <c r="J779" s="223">
        <v>34368</v>
      </c>
      <c r="K779" s="224" t="s">
        <v>1000</v>
      </c>
      <c r="L779" s="135" t="s">
        <v>7</v>
      </c>
      <c r="M779" s="134" t="str">
        <f t="shared" si="179"/>
        <v>Y3</v>
      </c>
      <c r="N779" s="147" t="str">
        <f>Ruth!$S$2</f>
        <v>New York</v>
      </c>
      <c r="O779" s="213" t="s">
        <v>1129</v>
      </c>
      <c r="P779" s="206" t="str">
        <f t="shared" si="180"/>
        <v>Odor, Rougned (Y3)</v>
      </c>
      <c r="Q779" s="166">
        <f t="shared" si="165"/>
        <v>400000</v>
      </c>
      <c r="R779" s="166" t="str">
        <f t="shared" si="176"/>
        <v/>
      </c>
      <c r="S779" s="261" t="str">
        <f t="shared" si="177"/>
        <v/>
      </c>
      <c r="T779" s="261" t="str">
        <f t="shared" si="178"/>
        <v/>
      </c>
      <c r="U779" s="259" t="s">
        <v>375</v>
      </c>
      <c r="V779" s="207">
        <v>400000</v>
      </c>
      <c r="W779" s="134" t="s">
        <v>645</v>
      </c>
      <c r="X779" s="207"/>
      <c r="Y779" s="134" t="s">
        <v>973</v>
      </c>
      <c r="Z779" s="212"/>
      <c r="AA779" s="134" t="s">
        <v>974</v>
      </c>
      <c r="AB779" s="271"/>
      <c r="AC779" s="206"/>
      <c r="AD779" s="134"/>
      <c r="AE779" s="134"/>
      <c r="AF779" s="187"/>
    </row>
    <row r="780" spans="1:32" ht="14.25" customHeight="1" x14ac:dyDescent="0.2">
      <c r="A780" s="134" t="s">
        <v>774</v>
      </c>
      <c r="B780" s="214" t="str">
        <f t="shared" si="172"/>
        <v>Odorizzi</v>
      </c>
      <c r="C780" s="219" t="str">
        <f t="shared" si="173"/>
        <v>Jake</v>
      </c>
      <c r="D780" s="134" t="str">
        <f t="shared" si="174"/>
        <v>J. Odorizzi</v>
      </c>
      <c r="E780" s="206" t="str">
        <f t="shared" si="175"/>
        <v>Jake Odorizzi</v>
      </c>
      <c r="F780" s="135"/>
      <c r="G780" s="135"/>
      <c r="H780" s="135"/>
      <c r="I780" s="135"/>
      <c r="J780" s="193"/>
      <c r="K780" s="147"/>
      <c r="L780" s="135" t="s">
        <v>135</v>
      </c>
      <c r="M780" s="134" t="str">
        <f t="shared" si="179"/>
        <v>Y3</v>
      </c>
      <c r="N780" s="251" t="str">
        <f>Mays!$S$2</f>
        <v>Thunder Bay</v>
      </c>
      <c r="O780" s="169" t="s">
        <v>830</v>
      </c>
      <c r="P780" s="206" t="str">
        <f t="shared" si="180"/>
        <v>Odorizzi, Jake (Y3)</v>
      </c>
      <c r="Q780" s="166">
        <f t="shared" si="165"/>
        <v>400000</v>
      </c>
      <c r="R780" s="166" t="str">
        <f t="shared" si="176"/>
        <v/>
      </c>
      <c r="S780" s="261" t="str">
        <f t="shared" si="177"/>
        <v/>
      </c>
      <c r="T780" s="261" t="str">
        <f t="shared" si="178"/>
        <v/>
      </c>
      <c r="U780" s="259" t="s">
        <v>375</v>
      </c>
      <c r="V780" s="207">
        <v>400000</v>
      </c>
      <c r="W780" s="134" t="s">
        <v>645</v>
      </c>
      <c r="X780" s="212"/>
      <c r="Y780" s="134" t="s">
        <v>973</v>
      </c>
      <c r="Z780" s="206"/>
      <c r="AA780" s="134" t="s">
        <v>974</v>
      </c>
      <c r="AB780" s="271"/>
      <c r="AC780" s="134"/>
      <c r="AD780" s="134"/>
      <c r="AE780" s="134"/>
      <c r="AF780" s="255"/>
    </row>
    <row r="781" spans="1:32" ht="14.25" customHeight="1" x14ac:dyDescent="0.2">
      <c r="A781" s="134" t="s">
        <v>3644</v>
      </c>
      <c r="B781" s="214" t="str">
        <f t="shared" si="172"/>
        <v>Oh</v>
      </c>
      <c r="C781" s="219" t="str">
        <f t="shared" si="173"/>
        <v>Seung-Hwan</v>
      </c>
      <c r="D781" s="134" t="str">
        <f t="shared" si="174"/>
        <v>S. Oh</v>
      </c>
      <c r="E781" s="206" t="str">
        <f t="shared" si="175"/>
        <v>Seung-Hwan Oh</v>
      </c>
      <c r="F781" s="206" t="s">
        <v>1002</v>
      </c>
      <c r="G781" s="134">
        <f>Cuts!G16+1</f>
        <v>1</v>
      </c>
      <c r="H781" s="134">
        <v>1</v>
      </c>
      <c r="I781" s="134">
        <v>3</v>
      </c>
      <c r="J781" s="535">
        <v>30147</v>
      </c>
      <c r="K781" s="134" t="s">
        <v>999</v>
      </c>
      <c r="L781" s="135" t="s">
        <v>135</v>
      </c>
      <c r="M781" s="134" t="str">
        <f t="shared" si="179"/>
        <v>Y1</v>
      </c>
      <c r="N781" s="134" t="s">
        <v>64</v>
      </c>
      <c r="O781" s="135" t="s">
        <v>3485</v>
      </c>
      <c r="P781" s="206" t="str">
        <f t="shared" si="180"/>
        <v>Oh, Seung-Hwan (Y1)</v>
      </c>
      <c r="Q781" s="166">
        <f t="shared" si="165"/>
        <v>200000</v>
      </c>
      <c r="R781" s="166">
        <f t="shared" si="176"/>
        <v>300000</v>
      </c>
      <c r="S781" s="261">
        <f t="shared" si="177"/>
        <v>400000</v>
      </c>
      <c r="T781" s="261" t="str">
        <f t="shared" si="178"/>
        <v/>
      </c>
      <c r="U781" s="134" t="s">
        <v>520</v>
      </c>
      <c r="V781" s="167">
        <v>200000</v>
      </c>
      <c r="W781" s="134" t="s">
        <v>521</v>
      </c>
      <c r="X781" s="212">
        <v>300000</v>
      </c>
      <c r="Y781" s="134" t="s">
        <v>375</v>
      </c>
      <c r="Z781" s="212">
        <v>400000</v>
      </c>
      <c r="AA781" s="134" t="s">
        <v>645</v>
      </c>
      <c r="AB781" s="134"/>
      <c r="AC781" s="134"/>
      <c r="AD781" s="134"/>
      <c r="AE781" s="134"/>
      <c r="AF781" s="255"/>
    </row>
    <row r="782" spans="1:32" ht="14.25" customHeight="1" x14ac:dyDescent="0.2">
      <c r="A782" s="251" t="s">
        <v>1037</v>
      </c>
      <c r="B782" s="214" t="str">
        <f t="shared" si="172"/>
        <v>Ohlendorf</v>
      </c>
      <c r="C782" s="219" t="str">
        <f t="shared" si="173"/>
        <v>Ross</v>
      </c>
      <c r="D782" s="134" t="str">
        <f t="shared" si="174"/>
        <v>R. Ohlendorf</v>
      </c>
      <c r="E782" s="206" t="str">
        <f t="shared" si="175"/>
        <v>Ross Ohlendorf</v>
      </c>
      <c r="F782" s="392" t="s">
        <v>1002</v>
      </c>
      <c r="G782" s="199"/>
      <c r="H782" s="199"/>
      <c r="I782" s="199"/>
      <c r="J782" s="399">
        <v>30171</v>
      </c>
      <c r="K782" s="407" t="s">
        <v>999</v>
      </c>
      <c r="L782" s="135" t="s">
        <v>135</v>
      </c>
      <c r="M782" s="134" t="str">
        <f t="shared" si="179"/>
        <v>1,F1-$225k</v>
      </c>
      <c r="N782" s="388" t="s">
        <v>2966</v>
      </c>
      <c r="O782" s="421" t="s">
        <v>2994</v>
      </c>
      <c r="P782" s="206" t="str">
        <f t="shared" si="180"/>
        <v>Ohlendorf, Ross (1,F1-$225k)</v>
      </c>
      <c r="Q782" s="166">
        <f t="shared" si="165"/>
        <v>225000</v>
      </c>
      <c r="R782" s="166" t="str">
        <f t="shared" si="176"/>
        <v/>
      </c>
      <c r="S782" s="261" t="str">
        <f t="shared" si="177"/>
        <v/>
      </c>
      <c r="T782" s="261" t="str">
        <f t="shared" si="178"/>
        <v/>
      </c>
      <c r="U782" s="389" t="s">
        <v>2996</v>
      </c>
      <c r="V782" s="387">
        <v>225000</v>
      </c>
      <c r="W782" s="416" t="s">
        <v>334</v>
      </c>
      <c r="X782" s="230"/>
      <c r="Y782" s="584"/>
      <c r="Z782" s="212"/>
      <c r="AA782" s="134"/>
      <c r="AB782" s="271"/>
      <c r="AC782" s="134"/>
      <c r="AD782" s="134"/>
      <c r="AE782" s="134"/>
    </row>
    <row r="783" spans="1:32" ht="14.25" customHeight="1" x14ac:dyDescent="0.2">
      <c r="A783" s="134" t="s">
        <v>3610</v>
      </c>
      <c r="B783" s="214" t="str">
        <f t="shared" si="172"/>
        <v>Okert</v>
      </c>
      <c r="C783" s="219" t="str">
        <f t="shared" si="173"/>
        <v>Steven</v>
      </c>
      <c r="D783" s="134" t="str">
        <f t="shared" si="174"/>
        <v>S. Okert</v>
      </c>
      <c r="E783" s="206" t="str">
        <f t="shared" si="175"/>
        <v>Steven Okert</v>
      </c>
      <c r="F783" s="206" t="s">
        <v>412</v>
      </c>
      <c r="G783" s="134">
        <f>G782+1</f>
        <v>1</v>
      </c>
      <c r="H783" s="134">
        <v>4</v>
      </c>
      <c r="I783" s="134">
        <v>24</v>
      </c>
      <c r="J783" s="535">
        <v>33428</v>
      </c>
      <c r="K783" s="134" t="s">
        <v>999</v>
      </c>
      <c r="L783" s="135" t="s">
        <v>135</v>
      </c>
      <c r="M783" s="134" t="str">
        <f t="shared" si="179"/>
        <v>MM</v>
      </c>
      <c r="N783" s="134" t="s">
        <v>229</v>
      </c>
      <c r="O783" s="135" t="s">
        <v>3485</v>
      </c>
      <c r="P783" s="206" t="str">
        <f t="shared" si="180"/>
        <v>Okert, Steven (MM)</v>
      </c>
      <c r="Q783" s="166">
        <f t="shared" si="165"/>
        <v>100000</v>
      </c>
      <c r="R783" s="166" t="str">
        <f t="shared" si="176"/>
        <v/>
      </c>
      <c r="S783" s="261" t="str">
        <f t="shared" si="177"/>
        <v/>
      </c>
      <c r="T783" s="261" t="str">
        <f t="shared" si="178"/>
        <v/>
      </c>
      <c r="U783" s="134" t="s">
        <v>517</v>
      </c>
      <c r="V783" s="167">
        <v>100000</v>
      </c>
      <c r="W783" s="134"/>
      <c r="X783" s="134"/>
      <c r="Y783" s="134"/>
      <c r="Z783" s="134"/>
      <c r="AA783" s="134"/>
      <c r="AB783" s="134"/>
      <c r="AC783" s="134"/>
      <c r="AD783" s="134"/>
      <c r="AE783" s="134"/>
    </row>
    <row r="784" spans="1:32" ht="14.25" customHeight="1" x14ac:dyDescent="0.2">
      <c r="A784" s="584" t="s">
        <v>1583</v>
      </c>
      <c r="B784" s="214" t="str">
        <f t="shared" si="172"/>
        <v>Olson</v>
      </c>
      <c r="C784" s="219" t="str">
        <f t="shared" si="173"/>
        <v>Matt</v>
      </c>
      <c r="D784" s="134" t="str">
        <f t="shared" si="174"/>
        <v>M. Olson</v>
      </c>
      <c r="E784" s="206" t="str">
        <f t="shared" si="175"/>
        <v>Matt Olson</v>
      </c>
      <c r="F784" s="135" t="s">
        <v>412</v>
      </c>
      <c r="G784" s="135"/>
      <c r="H784" s="135"/>
      <c r="I784" s="135"/>
      <c r="J784" s="336">
        <v>34422</v>
      </c>
      <c r="K784" s="134" t="s">
        <v>1001</v>
      </c>
      <c r="L784" s="135" t="s">
        <v>7</v>
      </c>
      <c r="M784" s="134" t="str">
        <f t="shared" si="179"/>
        <v>MM</v>
      </c>
      <c r="N784" s="147" t="s">
        <v>64</v>
      </c>
      <c r="O784" s="135" t="s">
        <v>1482</v>
      </c>
      <c r="P784" s="206" t="str">
        <f t="shared" si="180"/>
        <v>Olson, Matt (MM)</v>
      </c>
      <c r="Q784" s="166">
        <f t="shared" si="165"/>
        <v>100000</v>
      </c>
      <c r="R784" s="166" t="str">
        <f t="shared" si="176"/>
        <v/>
      </c>
      <c r="S784" s="261" t="str">
        <f t="shared" si="177"/>
        <v/>
      </c>
      <c r="T784" s="261" t="str">
        <f t="shared" si="178"/>
        <v/>
      </c>
      <c r="U784" s="148" t="s">
        <v>517</v>
      </c>
      <c r="V784" s="167">
        <v>100000</v>
      </c>
      <c r="W784" s="584"/>
      <c r="X784" s="364"/>
      <c r="Y784" s="584"/>
      <c r="Z784" s="243"/>
      <c r="AA784" s="134"/>
      <c r="AB784" s="271"/>
      <c r="AC784" s="134"/>
      <c r="AD784" s="584"/>
      <c r="AE784" s="134"/>
    </row>
    <row r="785" spans="1:31" ht="14.25" customHeight="1" x14ac:dyDescent="0.2">
      <c r="A785" s="134" t="s">
        <v>3721</v>
      </c>
      <c r="B785" s="214" t="str">
        <f t="shared" si="172"/>
        <v>O'Malley</v>
      </c>
      <c r="C785" s="219" t="str">
        <f t="shared" si="173"/>
        <v>Shawn</v>
      </c>
      <c r="D785" s="134" t="str">
        <f t="shared" si="174"/>
        <v>S. O'Malley</v>
      </c>
      <c r="E785" s="206" t="str">
        <f t="shared" si="175"/>
        <v>Shawn O'Malley</v>
      </c>
      <c r="F785" s="206" t="s">
        <v>1009</v>
      </c>
      <c r="G785" s="134">
        <v>188</v>
      </c>
      <c r="H785" s="134">
        <v>8</v>
      </c>
      <c r="I785" s="134">
        <v>1</v>
      </c>
      <c r="J785" s="535">
        <v>32139</v>
      </c>
      <c r="K785" s="134" t="s">
        <v>1006</v>
      </c>
      <c r="L785" s="135" t="s">
        <v>7</v>
      </c>
      <c r="M785" s="134" t="str">
        <f t="shared" si="179"/>
        <v>Y1</v>
      </c>
      <c r="N785" s="134" t="s">
        <v>1872</v>
      </c>
      <c r="O785" s="135" t="s">
        <v>3485</v>
      </c>
      <c r="P785" s="206" t="str">
        <f t="shared" si="180"/>
        <v>O'Malley, Shawn (Y1)</v>
      </c>
      <c r="Q785" s="166">
        <f t="shared" si="165"/>
        <v>200000</v>
      </c>
      <c r="R785" s="166">
        <f t="shared" si="176"/>
        <v>300000</v>
      </c>
      <c r="S785" s="261">
        <f t="shared" si="177"/>
        <v>400000</v>
      </c>
      <c r="T785" s="261" t="str">
        <f t="shared" si="178"/>
        <v/>
      </c>
      <c r="U785" s="134" t="s">
        <v>520</v>
      </c>
      <c r="V785" s="167">
        <v>200000</v>
      </c>
      <c r="W785" s="134" t="s">
        <v>521</v>
      </c>
      <c r="X785" s="212">
        <v>300000</v>
      </c>
      <c r="Y785" s="134" t="s">
        <v>375</v>
      </c>
      <c r="Z785" s="212">
        <v>400000</v>
      </c>
      <c r="AA785" s="134" t="s">
        <v>645</v>
      </c>
      <c r="AB785" s="134"/>
      <c r="AC785" s="134"/>
      <c r="AD785" s="134"/>
      <c r="AE785" s="134"/>
    </row>
    <row r="786" spans="1:31" ht="14.25" customHeight="1" x14ac:dyDescent="0.2">
      <c r="A786" s="134" t="s">
        <v>3571</v>
      </c>
      <c r="B786" s="214" t="str">
        <f t="shared" si="172"/>
        <v>Ona</v>
      </c>
      <c r="C786" s="219" t="str">
        <f t="shared" si="173"/>
        <v>Jorge</v>
      </c>
      <c r="D786" s="134" t="str">
        <f t="shared" si="174"/>
        <v>J. Ona</v>
      </c>
      <c r="E786" s="206" t="str">
        <f t="shared" si="175"/>
        <v>Jorge Ona</v>
      </c>
      <c r="F786" s="206"/>
      <c r="G786" s="134">
        <f>G785+1</f>
        <v>189</v>
      </c>
      <c r="H786" s="134">
        <v>8</v>
      </c>
      <c r="I786" s="134">
        <v>7</v>
      </c>
      <c r="J786" s="134"/>
      <c r="K786" s="134"/>
      <c r="L786" s="135" t="s">
        <v>519</v>
      </c>
      <c r="M786" s="134" t="str">
        <f t="shared" si="179"/>
        <v>min</v>
      </c>
      <c r="N786" s="134" t="s">
        <v>1876</v>
      </c>
      <c r="O786" s="135" t="s">
        <v>3485</v>
      </c>
      <c r="P786" s="206" t="str">
        <f t="shared" si="180"/>
        <v>Ona, Jorge (min)</v>
      </c>
      <c r="Q786" s="166" t="str">
        <f t="shared" si="165"/>
        <v/>
      </c>
      <c r="R786" s="166" t="str">
        <f t="shared" si="176"/>
        <v/>
      </c>
      <c r="S786" s="261" t="str">
        <f t="shared" si="177"/>
        <v/>
      </c>
      <c r="T786" s="261" t="str">
        <f t="shared" si="178"/>
        <v/>
      </c>
      <c r="U786" s="134" t="s">
        <v>658</v>
      </c>
      <c r="V786" s="134"/>
      <c r="W786" s="134"/>
      <c r="X786" s="134"/>
      <c r="Y786" s="134"/>
      <c r="Z786" s="134"/>
      <c r="AA786" s="134"/>
      <c r="AB786" s="134"/>
      <c r="AC786" s="134"/>
      <c r="AD786" s="134"/>
      <c r="AE786" s="134"/>
    </row>
    <row r="787" spans="1:31" ht="14.25" customHeight="1" x14ac:dyDescent="0.2">
      <c r="A787" s="134" t="s">
        <v>2031</v>
      </c>
      <c r="B787" s="214" t="str">
        <f t="shared" si="172"/>
        <v>O'Neill</v>
      </c>
      <c r="C787" s="219" t="str">
        <f t="shared" si="173"/>
        <v>Tyler</v>
      </c>
      <c r="D787" s="134" t="str">
        <f t="shared" si="174"/>
        <v>T. O'Neill</v>
      </c>
      <c r="E787" s="206" t="str">
        <f t="shared" si="175"/>
        <v>Tyler O'Neill</v>
      </c>
      <c r="F787" s="246"/>
      <c r="G787" s="584">
        <v>167</v>
      </c>
      <c r="H787" s="584">
        <v>7</v>
      </c>
      <c r="I787" s="584">
        <v>7</v>
      </c>
      <c r="J787" s="336">
        <v>34872</v>
      </c>
      <c r="K787" s="195" t="s">
        <v>1007</v>
      </c>
      <c r="L787" s="135" t="s">
        <v>519</v>
      </c>
      <c r="M787" s="134" t="str">
        <f t="shared" si="179"/>
        <v>min</v>
      </c>
      <c r="N787" s="147" t="str">
        <f>Cobb!$M$2</f>
        <v>Mansfield</v>
      </c>
      <c r="O787" s="169" t="s">
        <v>1968</v>
      </c>
      <c r="P787" s="206" t="str">
        <f t="shared" si="180"/>
        <v>O'Neill, Tyler (min)</v>
      </c>
      <c r="Q787" s="166" t="str">
        <f t="shared" ref="Q787:Q850" si="181">IF(ISBLANK($V787),"",$V787)</f>
        <v/>
      </c>
      <c r="R787" s="166" t="str">
        <f t="shared" si="176"/>
        <v/>
      </c>
      <c r="S787" s="261" t="str">
        <f t="shared" si="177"/>
        <v/>
      </c>
      <c r="T787" s="261" t="str">
        <f t="shared" si="178"/>
        <v/>
      </c>
      <c r="U787" s="147" t="s">
        <v>658</v>
      </c>
      <c r="V787" s="167"/>
      <c r="W787" s="134"/>
      <c r="X787" s="212"/>
      <c r="Y787" s="134"/>
      <c r="Z787" s="212"/>
      <c r="AA787" s="134"/>
      <c r="AB787" s="271"/>
      <c r="AC787" s="134"/>
      <c r="AD787" s="134"/>
      <c r="AE787" s="134"/>
    </row>
    <row r="788" spans="1:31" ht="14.25" customHeight="1" x14ac:dyDescent="0.2">
      <c r="A788" s="134" t="s">
        <v>4170</v>
      </c>
      <c r="B788" s="214" t="str">
        <f t="shared" si="172"/>
        <v>O'Rourke</v>
      </c>
      <c r="C788" s="219" t="str">
        <f t="shared" si="173"/>
        <v>Ryan</v>
      </c>
      <c r="D788" s="134" t="str">
        <f t="shared" si="174"/>
        <v>R. O'Rourke</v>
      </c>
      <c r="E788" s="206" t="str">
        <f t="shared" si="175"/>
        <v>Ryan O'Rourke</v>
      </c>
      <c r="F788" s="246"/>
      <c r="G788" s="584"/>
      <c r="H788" s="584"/>
      <c r="I788" s="584"/>
      <c r="J788" s="336"/>
      <c r="K788" s="195"/>
      <c r="L788" s="135" t="s">
        <v>135</v>
      </c>
      <c r="M788" s="134" t="str">
        <f t="shared" si="179"/>
        <v>1,F1-200k</v>
      </c>
      <c r="N788" s="147" t="s">
        <v>348</v>
      </c>
      <c r="O788" s="169" t="s">
        <v>4077</v>
      </c>
      <c r="P788" s="206" t="str">
        <f t="shared" si="180"/>
        <v>O'Rourke, Ryan (1,F1-200k)</v>
      </c>
      <c r="Q788" s="166">
        <f t="shared" si="181"/>
        <v>200000</v>
      </c>
      <c r="R788" s="166"/>
      <c r="S788" s="261"/>
      <c r="T788" s="261"/>
      <c r="U788" s="147" t="s">
        <v>4078</v>
      </c>
      <c r="V788" s="167">
        <v>200000</v>
      </c>
      <c r="W788" s="134" t="s">
        <v>334</v>
      </c>
      <c r="X788" s="212"/>
      <c r="Y788" s="134"/>
      <c r="Z788" s="212"/>
      <c r="AA788" s="134"/>
      <c r="AB788" s="271"/>
      <c r="AC788" s="134"/>
      <c r="AD788" s="134"/>
      <c r="AE788" s="134"/>
    </row>
    <row r="789" spans="1:31" ht="14.25" customHeight="1" x14ac:dyDescent="0.2">
      <c r="A789" s="584" t="s">
        <v>1946</v>
      </c>
      <c r="B789" s="214" t="str">
        <f t="shared" si="172"/>
        <v>Orlando</v>
      </c>
      <c r="C789" s="219" t="str">
        <f t="shared" si="173"/>
        <v>Paulo</v>
      </c>
      <c r="D789" s="134" t="str">
        <f t="shared" si="174"/>
        <v>P. Orlando</v>
      </c>
      <c r="E789" s="206" t="str">
        <f t="shared" si="175"/>
        <v>Paulo Orlando</v>
      </c>
      <c r="F789" s="246" t="s">
        <v>1002</v>
      </c>
      <c r="G789" s="584">
        <v>20</v>
      </c>
      <c r="H789" s="584">
        <v>1</v>
      </c>
      <c r="I789" s="584">
        <v>20</v>
      </c>
      <c r="J789" s="336">
        <v>31352</v>
      </c>
      <c r="K789" s="195" t="s">
        <v>1128</v>
      </c>
      <c r="L789" s="135" t="s">
        <v>7</v>
      </c>
      <c r="M789" s="134" t="str">
        <f t="shared" si="179"/>
        <v>Y2</v>
      </c>
      <c r="N789" s="147" t="str">
        <f>Ruth!$Y$2</f>
        <v>Rock Island</v>
      </c>
      <c r="O789" s="169" t="s">
        <v>1968</v>
      </c>
      <c r="P789" s="206" t="str">
        <f t="shared" si="180"/>
        <v>Orlando, Paulo (Y2)</v>
      </c>
      <c r="Q789" s="166">
        <f t="shared" si="181"/>
        <v>300000</v>
      </c>
      <c r="R789" s="166">
        <f t="shared" ref="R789:R807" si="182">IF(ISBLANK($X789),"",$X789)</f>
        <v>400000</v>
      </c>
      <c r="S789" s="261" t="str">
        <f t="shared" ref="S789:S807" si="183">IF(ISBLANK($Z789),"",$Z789)</f>
        <v/>
      </c>
      <c r="T789" s="261" t="str">
        <f t="shared" ref="T789:T807" si="184">IF(ISBLANK($AB789),"",$AB789)</f>
        <v/>
      </c>
      <c r="U789" s="147" t="s">
        <v>521</v>
      </c>
      <c r="V789" s="167">
        <v>300000</v>
      </c>
      <c r="W789" s="134" t="s">
        <v>375</v>
      </c>
      <c r="X789" s="212">
        <v>400000</v>
      </c>
      <c r="Y789" s="134" t="s">
        <v>645</v>
      </c>
      <c r="Z789" s="212"/>
      <c r="AA789" s="134" t="s">
        <v>973</v>
      </c>
      <c r="AB789" s="271"/>
      <c r="AC789" s="134"/>
      <c r="AD789" s="584"/>
      <c r="AE789" s="134"/>
    </row>
    <row r="790" spans="1:31" ht="14.25" customHeight="1" x14ac:dyDescent="0.2">
      <c r="A790" s="148" t="s">
        <v>243</v>
      </c>
      <c r="B790" s="214" t="str">
        <f t="shared" si="172"/>
        <v>Ortiz</v>
      </c>
      <c r="C790" s="219" t="str">
        <f t="shared" si="173"/>
        <v>David</v>
      </c>
      <c r="D790" s="134" t="str">
        <f t="shared" si="174"/>
        <v>D. Ortiz</v>
      </c>
      <c r="E790" s="206" t="str">
        <f t="shared" si="175"/>
        <v>David Ortiz</v>
      </c>
      <c r="F790" s="135"/>
      <c r="G790" s="147"/>
      <c r="H790" s="147"/>
      <c r="I790" s="147"/>
      <c r="J790" s="380"/>
      <c r="K790" s="134"/>
      <c r="L790" s="135" t="s">
        <v>7</v>
      </c>
      <c r="M790" s="134" t="str">
        <f t="shared" si="179"/>
        <v>2,F2-$7.75M</v>
      </c>
      <c r="N790" s="147" t="str">
        <f>Ruth!$A$2</f>
        <v>Plum Island</v>
      </c>
      <c r="O790" s="320" t="s">
        <v>1686</v>
      </c>
      <c r="P790" s="206" t="str">
        <f t="shared" si="180"/>
        <v>Ortiz, David (2,F2-$7.75M)</v>
      </c>
      <c r="Q790" s="166">
        <f t="shared" si="181"/>
        <v>3875000</v>
      </c>
      <c r="R790" s="166" t="str">
        <f t="shared" si="182"/>
        <v/>
      </c>
      <c r="S790" s="261" t="str">
        <f t="shared" si="183"/>
        <v/>
      </c>
      <c r="T790" s="261" t="str">
        <f t="shared" si="184"/>
        <v/>
      </c>
      <c r="U790" s="148" t="s">
        <v>1786</v>
      </c>
      <c r="V790" s="361">
        <v>3875000</v>
      </c>
      <c r="W790" s="134" t="s">
        <v>334</v>
      </c>
      <c r="X790" s="365"/>
      <c r="Y790" s="134"/>
      <c r="Z790" s="271"/>
      <c r="AA790" s="134"/>
      <c r="AB790" s="271"/>
      <c r="AC790" s="134"/>
      <c r="AD790" s="134"/>
      <c r="AE790" s="134"/>
    </row>
    <row r="791" spans="1:31" ht="14.25" customHeight="1" x14ac:dyDescent="0.2">
      <c r="A791" s="584" t="s">
        <v>1579</v>
      </c>
      <c r="B791" s="214" t="str">
        <f t="shared" si="172"/>
        <v>Ortiz</v>
      </c>
      <c r="C791" s="219" t="str">
        <f t="shared" si="173"/>
        <v>Luis</v>
      </c>
      <c r="D791" s="134" t="str">
        <f t="shared" si="174"/>
        <v>L. Ortiz</v>
      </c>
      <c r="E791" s="206" t="str">
        <f t="shared" si="175"/>
        <v>Luis Ortiz</v>
      </c>
      <c r="F791" s="135" t="s">
        <v>1002</v>
      </c>
      <c r="G791" s="135"/>
      <c r="H791" s="135"/>
      <c r="I791" s="135"/>
      <c r="J791" s="336">
        <v>34964</v>
      </c>
      <c r="K791" s="134" t="s">
        <v>747</v>
      </c>
      <c r="L791" s="135" t="s">
        <v>519</v>
      </c>
      <c r="M791" s="134" t="str">
        <f t="shared" si="179"/>
        <v>min</v>
      </c>
      <c r="N791" s="147" t="str">
        <f>Cobb!$S$2</f>
        <v>Waikiki</v>
      </c>
      <c r="O791" s="135" t="s">
        <v>1461</v>
      </c>
      <c r="P791" s="206" t="str">
        <f t="shared" si="180"/>
        <v>Ortiz, Luis (min)</v>
      </c>
      <c r="Q791" s="166" t="str">
        <f t="shared" si="181"/>
        <v/>
      </c>
      <c r="R791" s="166" t="str">
        <f t="shared" si="182"/>
        <v/>
      </c>
      <c r="S791" s="261" t="str">
        <f t="shared" si="183"/>
        <v/>
      </c>
      <c r="T791" s="261" t="str">
        <f t="shared" si="184"/>
        <v/>
      </c>
      <c r="U791" s="148" t="s">
        <v>658</v>
      </c>
      <c r="V791" s="230"/>
      <c r="W791" s="584"/>
      <c r="X791" s="364"/>
      <c r="Y791" s="584"/>
      <c r="Z791" s="243"/>
      <c r="AA791" s="134"/>
      <c r="AB791" s="271"/>
      <c r="AC791" s="134"/>
      <c r="AD791" s="134"/>
      <c r="AE791" s="134"/>
    </row>
    <row r="792" spans="1:31" ht="14.25" customHeight="1" x14ac:dyDescent="0.2">
      <c r="A792" s="584" t="s">
        <v>1947</v>
      </c>
      <c r="B792" s="214" t="str">
        <f t="shared" si="172"/>
        <v>Osich</v>
      </c>
      <c r="C792" s="219" t="str">
        <f t="shared" si="173"/>
        <v>Josh*</v>
      </c>
      <c r="D792" s="134" t="str">
        <f t="shared" si="174"/>
        <v>J. Osich</v>
      </c>
      <c r="E792" s="206" t="str">
        <f t="shared" si="175"/>
        <v>Josh* Osich</v>
      </c>
      <c r="F792" s="246" t="s">
        <v>412</v>
      </c>
      <c r="G792" s="584">
        <v>91</v>
      </c>
      <c r="H792" s="584" t="s">
        <v>626</v>
      </c>
      <c r="I792" s="584">
        <v>22</v>
      </c>
      <c r="J792" s="336">
        <v>32389</v>
      </c>
      <c r="K792" s="195" t="s">
        <v>999</v>
      </c>
      <c r="L792" s="135" t="s">
        <v>135</v>
      </c>
      <c r="M792" s="134" t="str">
        <f t="shared" si="179"/>
        <v>Y2</v>
      </c>
      <c r="N792" s="147" t="str">
        <f>Mays!$AE$2</f>
        <v>West Oakland</v>
      </c>
      <c r="O792" s="169" t="s">
        <v>1968</v>
      </c>
      <c r="P792" s="206" t="str">
        <f t="shared" si="180"/>
        <v>Osich, Josh* (Y2)</v>
      </c>
      <c r="Q792" s="166">
        <f t="shared" si="181"/>
        <v>300000</v>
      </c>
      <c r="R792" s="166">
        <f t="shared" si="182"/>
        <v>400000</v>
      </c>
      <c r="S792" s="261" t="str">
        <f t="shared" si="183"/>
        <v/>
      </c>
      <c r="T792" s="261" t="str">
        <f t="shared" si="184"/>
        <v/>
      </c>
      <c r="U792" s="147" t="s">
        <v>521</v>
      </c>
      <c r="V792" s="167">
        <v>300000</v>
      </c>
      <c r="W792" s="134" t="s">
        <v>375</v>
      </c>
      <c r="X792" s="212">
        <v>400000</v>
      </c>
      <c r="Y792" s="134" t="s">
        <v>645</v>
      </c>
      <c r="Z792" s="212"/>
      <c r="AA792" s="134" t="s">
        <v>973</v>
      </c>
      <c r="AB792" s="271"/>
      <c r="AC792" s="134"/>
      <c r="AD792" s="167"/>
      <c r="AE792" s="134"/>
    </row>
    <row r="793" spans="1:31" ht="14.25" customHeight="1" x14ac:dyDescent="0.2">
      <c r="A793" s="584" t="s">
        <v>1598</v>
      </c>
      <c r="B793" s="214" t="str">
        <f t="shared" ref="B793:B824" si="185">LEFT(A793,FIND(", ",A793,1)-1)</f>
        <v>Osuna</v>
      </c>
      <c r="C793" s="219" t="str">
        <f t="shared" ref="C793:C824" si="186">RIGHT(A793,LEN(A793)-FIND(", ",A793,1)-1)</f>
        <v>Roberto</v>
      </c>
      <c r="D793" s="134" t="str">
        <f t="shared" ref="D793:D824" si="187">CONCATENATE(MID(C793,1,1),". ",B793)</f>
        <v>R. Osuna</v>
      </c>
      <c r="E793" s="206" t="str">
        <f t="shared" ref="E793:E824" si="188">CONCATENATE(C793," ",B793)</f>
        <v>Roberto Osuna</v>
      </c>
      <c r="F793" s="135" t="s">
        <v>1002</v>
      </c>
      <c r="G793" s="135"/>
      <c r="H793" s="135"/>
      <c r="I793" s="135"/>
      <c r="J793" s="336">
        <v>34737</v>
      </c>
      <c r="K793" s="134" t="s">
        <v>747</v>
      </c>
      <c r="L793" s="135" t="s">
        <v>135</v>
      </c>
      <c r="M793" s="134" t="str">
        <f t="shared" si="179"/>
        <v>Y2</v>
      </c>
      <c r="N793" s="147" t="s">
        <v>627</v>
      </c>
      <c r="O793" s="135" t="s">
        <v>1882</v>
      </c>
      <c r="P793" s="206" t="str">
        <f t="shared" si="180"/>
        <v>Osuna, Roberto (Y2)</v>
      </c>
      <c r="Q793" s="166">
        <f t="shared" si="181"/>
        <v>300000</v>
      </c>
      <c r="R793" s="166">
        <f t="shared" si="182"/>
        <v>400000</v>
      </c>
      <c r="S793" s="261" t="str">
        <f t="shared" si="183"/>
        <v/>
      </c>
      <c r="T793" s="261" t="str">
        <f t="shared" si="184"/>
        <v/>
      </c>
      <c r="U793" s="147" t="s">
        <v>521</v>
      </c>
      <c r="V793" s="230">
        <v>300000</v>
      </c>
      <c r="W793" s="134" t="s">
        <v>375</v>
      </c>
      <c r="X793" s="364">
        <v>400000</v>
      </c>
      <c r="Y793" s="134" t="s">
        <v>645</v>
      </c>
      <c r="Z793" s="243"/>
      <c r="AA793" s="134" t="s">
        <v>973</v>
      </c>
      <c r="AB793" s="212"/>
      <c r="AC793" s="134"/>
      <c r="AD793" s="134"/>
      <c r="AE793" s="134"/>
    </row>
    <row r="794" spans="1:31" ht="14.25" customHeight="1" x14ac:dyDescent="0.2">
      <c r="A794" s="388" t="s">
        <v>1237</v>
      </c>
      <c r="B794" s="214" t="str">
        <f t="shared" si="185"/>
        <v>Otero</v>
      </c>
      <c r="C794" s="219" t="str">
        <f t="shared" si="186"/>
        <v>Dan</v>
      </c>
      <c r="D794" s="134" t="str">
        <f t="shared" si="187"/>
        <v>D. Otero</v>
      </c>
      <c r="E794" s="206" t="str">
        <f t="shared" si="188"/>
        <v>Dan Otero</v>
      </c>
      <c r="F794" s="417" t="s">
        <v>1002</v>
      </c>
      <c r="G794" s="388"/>
      <c r="H794" s="388"/>
      <c r="I794" s="388"/>
      <c r="J794" s="418">
        <v>31097</v>
      </c>
      <c r="K794" s="419" t="s">
        <v>999</v>
      </c>
      <c r="L794" s="386" t="s">
        <v>135</v>
      </c>
      <c r="M794" s="134" t="str">
        <f t="shared" si="179"/>
        <v>1,F4-$8.715M</v>
      </c>
      <c r="N794" s="388" t="s">
        <v>2985</v>
      </c>
      <c r="O794" s="421" t="s">
        <v>2994</v>
      </c>
      <c r="P794" s="206" t="str">
        <f t="shared" si="180"/>
        <v>Otero, Dan (1,F4-$8.715M)</v>
      </c>
      <c r="Q794" s="166">
        <f t="shared" si="181"/>
        <v>2178750</v>
      </c>
      <c r="R794" s="166">
        <f t="shared" si="182"/>
        <v>2178750</v>
      </c>
      <c r="S794" s="261">
        <f t="shared" si="183"/>
        <v>2178750</v>
      </c>
      <c r="T794" s="261">
        <f t="shared" si="184"/>
        <v>2178750</v>
      </c>
      <c r="U794" s="389" t="s">
        <v>3072</v>
      </c>
      <c r="V794" s="387">
        <v>2178750</v>
      </c>
      <c r="W794" s="389" t="s">
        <v>3185</v>
      </c>
      <c r="X794" s="387">
        <v>2178750</v>
      </c>
      <c r="Y794" s="389" t="s">
        <v>3204</v>
      </c>
      <c r="Z794" s="387">
        <v>2178750</v>
      </c>
      <c r="AA794" s="389" t="s">
        <v>3207</v>
      </c>
      <c r="AB794" s="387">
        <v>2178750</v>
      </c>
      <c r="AC794" s="134" t="s">
        <v>334</v>
      </c>
      <c r="AD794" s="134"/>
      <c r="AE794" s="134"/>
    </row>
    <row r="795" spans="1:31" ht="14.25" customHeight="1" x14ac:dyDescent="0.2">
      <c r="A795" s="134" t="s">
        <v>843</v>
      </c>
      <c r="B795" s="214" t="str">
        <f t="shared" si="185"/>
        <v>Ottavino</v>
      </c>
      <c r="C795" s="219" t="str">
        <f t="shared" si="186"/>
        <v>Adam</v>
      </c>
      <c r="D795" s="134" t="str">
        <f t="shared" si="187"/>
        <v>A. Ottavino</v>
      </c>
      <c r="E795" s="206" t="str">
        <f t="shared" si="188"/>
        <v>Adam Ottavino</v>
      </c>
      <c r="F795" s="135"/>
      <c r="G795" s="135"/>
      <c r="H795" s="135"/>
      <c r="I795" s="135"/>
      <c r="J795" s="193"/>
      <c r="K795" s="147"/>
      <c r="L795" s="135" t="s">
        <v>135</v>
      </c>
      <c r="M795" s="134" t="str">
        <f t="shared" si="179"/>
        <v>3,F3-3.142M</v>
      </c>
      <c r="N795" s="251" t="s">
        <v>1876</v>
      </c>
      <c r="O795" s="257" t="s">
        <v>3417</v>
      </c>
      <c r="P795" s="206" t="str">
        <f t="shared" si="180"/>
        <v>Ottavino, Adam (3,F3-3.142M)</v>
      </c>
      <c r="Q795" s="166">
        <f t="shared" si="181"/>
        <v>1047377</v>
      </c>
      <c r="R795" s="166" t="str">
        <f t="shared" si="182"/>
        <v/>
      </c>
      <c r="S795" s="261" t="str">
        <f t="shared" si="183"/>
        <v/>
      </c>
      <c r="T795" s="261" t="str">
        <f t="shared" si="184"/>
        <v/>
      </c>
      <c r="U795" s="147" t="s">
        <v>1342</v>
      </c>
      <c r="V795" s="211">
        <v>1047377</v>
      </c>
      <c r="W795" s="147" t="s">
        <v>334</v>
      </c>
      <c r="X795" s="211"/>
      <c r="Y795" s="147"/>
      <c r="Z795" s="211"/>
      <c r="AA795" s="134"/>
      <c r="AB795" s="271"/>
      <c r="AC795" s="134"/>
      <c r="AD795" s="134"/>
      <c r="AE795" s="134"/>
    </row>
    <row r="796" spans="1:31" ht="14.25" customHeight="1" x14ac:dyDescent="0.2">
      <c r="A796" s="584" t="s">
        <v>1552</v>
      </c>
      <c r="B796" s="214" t="str">
        <f t="shared" si="185"/>
        <v>Overton</v>
      </c>
      <c r="C796" s="219" t="str">
        <f t="shared" si="186"/>
        <v>Dillon</v>
      </c>
      <c r="D796" s="134" t="str">
        <f t="shared" si="187"/>
        <v>D. Overton</v>
      </c>
      <c r="E796" s="206" t="str">
        <f t="shared" si="188"/>
        <v>Dillon Overton</v>
      </c>
      <c r="F796" s="135" t="s">
        <v>412</v>
      </c>
      <c r="G796" s="135"/>
      <c r="H796" s="135"/>
      <c r="I796" s="135"/>
      <c r="J796" s="336">
        <v>33467</v>
      </c>
      <c r="K796" s="134" t="s">
        <v>747</v>
      </c>
      <c r="L796" s="135" t="s">
        <v>135</v>
      </c>
      <c r="M796" s="134" t="str">
        <f t="shared" si="179"/>
        <v>MM</v>
      </c>
      <c r="N796" s="147" t="str">
        <f>Mays!$M$2</f>
        <v>Mudville</v>
      </c>
      <c r="O796" s="135" t="s">
        <v>1485</v>
      </c>
      <c r="P796" s="206" t="str">
        <f t="shared" si="180"/>
        <v>Overton, Dillon (MM)</v>
      </c>
      <c r="Q796" s="166">
        <f t="shared" si="181"/>
        <v>100000</v>
      </c>
      <c r="R796" s="166" t="str">
        <f t="shared" si="182"/>
        <v/>
      </c>
      <c r="S796" s="261" t="str">
        <f t="shared" si="183"/>
        <v/>
      </c>
      <c r="T796" s="261" t="str">
        <f t="shared" si="184"/>
        <v/>
      </c>
      <c r="U796" s="148" t="s">
        <v>517</v>
      </c>
      <c r="V796" s="167">
        <v>100000</v>
      </c>
      <c r="W796" s="584"/>
      <c r="X796" s="364"/>
      <c r="Y796" s="584"/>
      <c r="Z796" s="243"/>
      <c r="AA796" s="134"/>
      <c r="AB796" s="212"/>
      <c r="AC796" s="134"/>
      <c r="AD796" s="134"/>
      <c r="AE796" s="134"/>
    </row>
    <row r="797" spans="1:31" ht="14.25" customHeight="1" x14ac:dyDescent="0.2">
      <c r="A797" s="134" t="s">
        <v>305</v>
      </c>
      <c r="B797" s="214" t="str">
        <f t="shared" si="185"/>
        <v>Owings</v>
      </c>
      <c r="C797" s="219" t="str">
        <f t="shared" si="186"/>
        <v>Chris</v>
      </c>
      <c r="D797" s="134" t="str">
        <f t="shared" si="187"/>
        <v>C. Owings</v>
      </c>
      <c r="E797" s="206" t="str">
        <f t="shared" si="188"/>
        <v>Chris Owings</v>
      </c>
      <c r="F797" s="135" t="s">
        <v>1002</v>
      </c>
      <c r="G797" s="135"/>
      <c r="H797" s="135"/>
      <c r="I797" s="135"/>
      <c r="J797" s="193">
        <v>33462</v>
      </c>
      <c r="K797" s="147" t="s">
        <v>1006</v>
      </c>
      <c r="L797" s="135" t="s">
        <v>7</v>
      </c>
      <c r="M797" s="134" t="str">
        <f t="shared" si="179"/>
        <v>Y3</v>
      </c>
      <c r="N797" s="147" t="s">
        <v>360</v>
      </c>
      <c r="O797" s="169" t="s">
        <v>3446</v>
      </c>
      <c r="P797" s="206" t="str">
        <f t="shared" si="180"/>
        <v>Owings, Chris (Y3)</v>
      </c>
      <c r="Q797" s="166">
        <f t="shared" si="181"/>
        <v>400000</v>
      </c>
      <c r="R797" s="166" t="str">
        <f t="shared" si="182"/>
        <v/>
      </c>
      <c r="S797" s="261" t="str">
        <f t="shared" si="183"/>
        <v/>
      </c>
      <c r="T797" s="261" t="str">
        <f t="shared" si="184"/>
        <v/>
      </c>
      <c r="U797" s="259" t="s">
        <v>375</v>
      </c>
      <c r="V797" s="207">
        <v>400000</v>
      </c>
      <c r="W797" s="134" t="s">
        <v>645</v>
      </c>
      <c r="X797" s="212"/>
      <c r="Y797" s="134" t="s">
        <v>973</v>
      </c>
      <c r="Z797" s="212"/>
      <c r="AA797" s="134" t="s">
        <v>974</v>
      </c>
      <c r="AB797" s="271"/>
      <c r="AC797" s="134"/>
      <c r="AD797" s="134"/>
      <c r="AE797" s="134"/>
    </row>
    <row r="798" spans="1:31" ht="14.25" customHeight="1" x14ac:dyDescent="0.2">
      <c r="A798" s="134" t="s">
        <v>766</v>
      </c>
      <c r="B798" s="214" t="str">
        <f t="shared" si="185"/>
        <v>Ozuna</v>
      </c>
      <c r="C798" s="219" t="str">
        <f t="shared" si="186"/>
        <v>Marcell</v>
      </c>
      <c r="D798" s="134" t="str">
        <f t="shared" si="187"/>
        <v>M. Ozuna</v>
      </c>
      <c r="E798" s="206" t="str">
        <f t="shared" si="188"/>
        <v>Marcell Ozuna</v>
      </c>
      <c r="F798" s="135"/>
      <c r="G798" s="135"/>
      <c r="H798" s="135"/>
      <c r="I798" s="135"/>
      <c r="J798" s="193"/>
      <c r="K798" s="147"/>
      <c r="L798" s="135" t="s">
        <v>7</v>
      </c>
      <c r="M798" s="134" t="str">
        <f t="shared" si="179"/>
        <v>ARB-Y4</v>
      </c>
      <c r="N798" s="147" t="str">
        <f>Ruth!$Y$2</f>
        <v>Rock Island</v>
      </c>
      <c r="O798" s="169" t="s">
        <v>830</v>
      </c>
      <c r="P798" s="206" t="str">
        <f t="shared" si="180"/>
        <v>Ozuna, Marcell (ARB-Y4)</v>
      </c>
      <c r="Q798" s="166">
        <f t="shared" si="181"/>
        <v>840000</v>
      </c>
      <c r="R798" s="166" t="str">
        <f t="shared" si="182"/>
        <v/>
      </c>
      <c r="S798" s="261" t="str">
        <f t="shared" si="183"/>
        <v/>
      </c>
      <c r="T798" s="261" t="str">
        <f t="shared" si="184"/>
        <v/>
      </c>
      <c r="U798" s="147" t="s">
        <v>645</v>
      </c>
      <c r="V798" s="167">
        <v>840000</v>
      </c>
      <c r="W798" s="134" t="s">
        <v>973</v>
      </c>
      <c r="X798" s="212"/>
      <c r="Y798" s="134" t="s">
        <v>974</v>
      </c>
      <c r="Z798" s="206"/>
      <c r="AA798" s="134" t="s">
        <v>975</v>
      </c>
      <c r="AB798" s="212"/>
      <c r="AC798" s="134" t="s">
        <v>334</v>
      </c>
      <c r="AD798" s="134"/>
      <c r="AE798" s="134"/>
    </row>
    <row r="799" spans="1:31" ht="14.25" customHeight="1" x14ac:dyDescent="0.25">
      <c r="A799" s="251" t="s">
        <v>1032</v>
      </c>
      <c r="B799" s="214" t="str">
        <f t="shared" si="185"/>
        <v>Pagan</v>
      </c>
      <c r="C799" s="219" t="str">
        <f t="shared" si="186"/>
        <v>Angel</v>
      </c>
      <c r="D799" s="134" t="str">
        <f t="shared" si="187"/>
        <v>A. Pagan</v>
      </c>
      <c r="E799" s="206" t="str">
        <f t="shared" si="188"/>
        <v>Angel Pagan</v>
      </c>
      <c r="F799" s="392" t="s">
        <v>1009</v>
      </c>
      <c r="G799" s="199"/>
      <c r="H799" s="199"/>
      <c r="I799" s="199"/>
      <c r="J799" s="398">
        <v>29769</v>
      </c>
      <c r="K799" s="406" t="s">
        <v>1004</v>
      </c>
      <c r="L799" s="135" t="s">
        <v>7</v>
      </c>
      <c r="M799" s="134" t="str">
        <f t="shared" si="179"/>
        <v>1,F1-$747K</v>
      </c>
      <c r="N799" s="388" t="s">
        <v>2979</v>
      </c>
      <c r="O799" s="421" t="s">
        <v>2994</v>
      </c>
      <c r="P799" s="206" t="str">
        <f t="shared" si="180"/>
        <v>Pagan, Angel (1,F1-$747K)</v>
      </c>
      <c r="Q799" s="166">
        <f t="shared" si="181"/>
        <v>747128</v>
      </c>
      <c r="R799" s="166" t="str">
        <f t="shared" si="182"/>
        <v/>
      </c>
      <c r="S799" s="261" t="str">
        <f t="shared" si="183"/>
        <v/>
      </c>
      <c r="T799" s="261" t="str">
        <f t="shared" si="184"/>
        <v/>
      </c>
      <c r="U799" s="389" t="s">
        <v>3034</v>
      </c>
      <c r="V799" s="387">
        <v>747128</v>
      </c>
      <c r="W799" s="389" t="s">
        <v>334</v>
      </c>
      <c r="X799" s="230"/>
      <c r="Y799" s="584"/>
      <c r="Z799" s="212"/>
      <c r="AA799" s="134"/>
      <c r="AB799" s="271"/>
      <c r="AC799" s="134"/>
      <c r="AD799" s="134"/>
      <c r="AE799" s="134"/>
    </row>
    <row r="800" spans="1:31" ht="14.25" customHeight="1" x14ac:dyDescent="0.2">
      <c r="A800" s="134" t="s">
        <v>1181</v>
      </c>
      <c r="B800" s="214" t="str">
        <f t="shared" si="185"/>
        <v>Panik</v>
      </c>
      <c r="C800" s="219" t="str">
        <f t="shared" si="186"/>
        <v>Joe</v>
      </c>
      <c r="D800" s="134" t="str">
        <f t="shared" si="187"/>
        <v>J. Panik</v>
      </c>
      <c r="E800" s="206" t="str">
        <f t="shared" si="188"/>
        <v>Joe Panik</v>
      </c>
      <c r="F800" s="213" t="s">
        <v>412</v>
      </c>
      <c r="G800" s="213"/>
      <c r="H800" s="213"/>
      <c r="I800" s="213"/>
      <c r="J800" s="223">
        <v>33176</v>
      </c>
      <c r="K800" s="206" t="s">
        <v>1000</v>
      </c>
      <c r="L800" s="135" t="s">
        <v>7</v>
      </c>
      <c r="M800" s="134" t="str">
        <f t="shared" si="179"/>
        <v>Y3</v>
      </c>
      <c r="N800" s="147" t="str">
        <f>Ruth!$G$2</f>
        <v>Gotham City</v>
      </c>
      <c r="O800" s="213" t="s">
        <v>1391</v>
      </c>
      <c r="P800" s="206" t="str">
        <f t="shared" si="180"/>
        <v>Panik, Joe (Y3)</v>
      </c>
      <c r="Q800" s="166">
        <f t="shared" si="181"/>
        <v>400000</v>
      </c>
      <c r="R800" s="166" t="str">
        <f t="shared" si="182"/>
        <v/>
      </c>
      <c r="S800" s="261" t="str">
        <f t="shared" si="183"/>
        <v/>
      </c>
      <c r="T800" s="261" t="str">
        <f t="shared" si="184"/>
        <v/>
      </c>
      <c r="U800" s="259" t="s">
        <v>375</v>
      </c>
      <c r="V800" s="207">
        <v>400000</v>
      </c>
      <c r="W800" s="134" t="s">
        <v>645</v>
      </c>
      <c r="X800" s="207"/>
      <c r="Y800" s="134" t="s">
        <v>973</v>
      </c>
      <c r="Z800" s="212"/>
      <c r="AA800" s="134" t="s">
        <v>974</v>
      </c>
      <c r="AB800" s="271"/>
      <c r="AC800" s="134"/>
      <c r="AD800" s="134"/>
      <c r="AE800" s="134"/>
    </row>
    <row r="801" spans="1:34" ht="14.25" customHeight="1" x14ac:dyDescent="0.2">
      <c r="A801" s="198" t="s">
        <v>1103</v>
      </c>
      <c r="B801" s="214" t="str">
        <f t="shared" si="185"/>
        <v>Papelbon</v>
      </c>
      <c r="C801" s="219" t="str">
        <f t="shared" si="186"/>
        <v>Jonathan</v>
      </c>
      <c r="D801" s="134" t="str">
        <f t="shared" si="187"/>
        <v>J. Papelbon</v>
      </c>
      <c r="E801" s="206" t="str">
        <f t="shared" si="188"/>
        <v>Jonathan Papelbon</v>
      </c>
      <c r="F801" s="199" t="s">
        <v>1002</v>
      </c>
      <c r="G801" s="199"/>
      <c r="H801" s="199"/>
      <c r="I801" s="199"/>
      <c r="J801" s="200">
        <v>29548</v>
      </c>
      <c r="K801" s="201" t="s">
        <v>999</v>
      </c>
      <c r="L801" s="135" t="s">
        <v>135</v>
      </c>
      <c r="M801" s="134" t="str">
        <f t="shared" si="179"/>
        <v>4,F5-14.7M</v>
      </c>
      <c r="N801" s="147" t="str">
        <f>Mays!$G$2</f>
        <v>Palo Alto</v>
      </c>
      <c r="O801" s="199" t="s">
        <v>1114</v>
      </c>
      <c r="P801" s="206" t="str">
        <f t="shared" si="180"/>
        <v>Papelbon, Jonathan (4,F5-14.7M)</v>
      </c>
      <c r="Q801" s="166">
        <f t="shared" si="181"/>
        <v>2940000</v>
      </c>
      <c r="R801" s="166">
        <f t="shared" si="182"/>
        <v>2940000</v>
      </c>
      <c r="S801" s="261" t="str">
        <f t="shared" si="183"/>
        <v/>
      </c>
      <c r="T801" s="261" t="str">
        <f t="shared" si="184"/>
        <v/>
      </c>
      <c r="U801" s="251" t="s">
        <v>1104</v>
      </c>
      <c r="V801" s="211">
        <v>2940000</v>
      </c>
      <c r="W801" s="198" t="s">
        <v>1105</v>
      </c>
      <c r="X801" s="211">
        <v>2940000</v>
      </c>
      <c r="Y801" s="134" t="s">
        <v>334</v>
      </c>
      <c r="Z801" s="212"/>
      <c r="AA801" s="134"/>
      <c r="AB801" s="271"/>
      <c r="AC801" s="134"/>
      <c r="AD801" s="134"/>
      <c r="AE801" s="134"/>
    </row>
    <row r="802" spans="1:34" ht="14.25" customHeight="1" x14ac:dyDescent="0.2">
      <c r="A802" s="134" t="s">
        <v>2032</v>
      </c>
      <c r="B802" s="214" t="str">
        <f t="shared" si="185"/>
        <v>Park</v>
      </c>
      <c r="C802" s="219" t="str">
        <f t="shared" si="186"/>
        <v>Byung Ho</v>
      </c>
      <c r="D802" s="134" t="str">
        <f t="shared" si="187"/>
        <v>B. Park</v>
      </c>
      <c r="E802" s="206" t="str">
        <f t="shared" si="188"/>
        <v>Byung Ho Park</v>
      </c>
      <c r="F802" s="246"/>
      <c r="G802" s="584">
        <v>67</v>
      </c>
      <c r="H802" s="584">
        <v>3</v>
      </c>
      <c r="I802" s="584">
        <v>18</v>
      </c>
      <c r="J802" s="336">
        <v>31603</v>
      </c>
      <c r="K802" s="195" t="s">
        <v>1001</v>
      </c>
      <c r="L802" s="135" t="s">
        <v>7</v>
      </c>
      <c r="M802" s="134" t="str">
        <f t="shared" si="179"/>
        <v>Y1</v>
      </c>
      <c r="N802" s="147" t="str">
        <f>Ruth!$S$2</f>
        <v>New York</v>
      </c>
      <c r="O802" s="169" t="s">
        <v>1968</v>
      </c>
      <c r="P802" s="206" t="str">
        <f t="shared" si="180"/>
        <v>Park, Byung Ho (Y1)</v>
      </c>
      <c r="Q802" s="166">
        <f t="shared" si="181"/>
        <v>200000</v>
      </c>
      <c r="R802" s="166">
        <f t="shared" si="182"/>
        <v>300000</v>
      </c>
      <c r="S802" s="261">
        <f t="shared" si="183"/>
        <v>400000</v>
      </c>
      <c r="T802" s="261" t="str">
        <f t="shared" si="184"/>
        <v/>
      </c>
      <c r="U802" s="147" t="s">
        <v>520</v>
      </c>
      <c r="V802" s="167">
        <v>200000</v>
      </c>
      <c r="W802" s="134" t="s">
        <v>521</v>
      </c>
      <c r="X802" s="212">
        <v>300000</v>
      </c>
      <c r="Y802" s="134" t="s">
        <v>375</v>
      </c>
      <c r="Z802" s="212">
        <v>400000</v>
      </c>
      <c r="AA802" s="134" t="s">
        <v>645</v>
      </c>
      <c r="AB802" s="271"/>
      <c r="AC802" s="134"/>
      <c r="AD802" s="134"/>
      <c r="AE802" s="134"/>
    </row>
    <row r="803" spans="1:34" ht="14.25" customHeight="1" x14ac:dyDescent="0.2">
      <c r="A803" s="584" t="s">
        <v>1906</v>
      </c>
      <c r="B803" s="214" t="str">
        <f t="shared" si="185"/>
        <v>Parker</v>
      </c>
      <c r="C803" s="219" t="str">
        <f t="shared" si="186"/>
        <v>Jarrett*</v>
      </c>
      <c r="D803" s="134" t="str">
        <f t="shared" si="187"/>
        <v>J. Parker</v>
      </c>
      <c r="E803" s="206" t="str">
        <f t="shared" si="188"/>
        <v>Jarrett* Parker</v>
      </c>
      <c r="F803" s="246"/>
      <c r="G803" s="584">
        <v>120</v>
      </c>
      <c r="H803" s="584">
        <v>5</v>
      </c>
      <c r="I803" s="584">
        <v>4</v>
      </c>
      <c r="J803" s="336">
        <v>32509</v>
      </c>
      <c r="K803" s="195" t="s">
        <v>1007</v>
      </c>
      <c r="L803" s="135" t="s">
        <v>7</v>
      </c>
      <c r="M803" s="134" t="str">
        <f t="shared" si="179"/>
        <v>Y1</v>
      </c>
      <c r="N803" s="147" t="str">
        <f>Aaron!$S$2</f>
        <v>San Jose</v>
      </c>
      <c r="O803" s="169" t="s">
        <v>1968</v>
      </c>
      <c r="P803" s="206" t="str">
        <f t="shared" si="180"/>
        <v>Parker, Jarrett* (Y1)</v>
      </c>
      <c r="Q803" s="166">
        <f t="shared" si="181"/>
        <v>200000</v>
      </c>
      <c r="R803" s="166">
        <f t="shared" si="182"/>
        <v>300000</v>
      </c>
      <c r="S803" s="261">
        <f t="shared" si="183"/>
        <v>400000</v>
      </c>
      <c r="T803" s="261" t="str">
        <f t="shared" si="184"/>
        <v/>
      </c>
      <c r="U803" s="147" t="s">
        <v>520</v>
      </c>
      <c r="V803" s="207">
        <v>200000</v>
      </c>
      <c r="W803" s="206" t="s">
        <v>521</v>
      </c>
      <c r="X803" s="207">
        <v>300000</v>
      </c>
      <c r="Y803" s="134" t="s">
        <v>375</v>
      </c>
      <c r="Z803" s="212">
        <v>400000</v>
      </c>
      <c r="AA803" s="134" t="s">
        <v>645</v>
      </c>
      <c r="AB803" s="271"/>
      <c r="AC803" s="134"/>
      <c r="AD803" s="134"/>
      <c r="AE803" s="134"/>
      <c r="AF803" s="232"/>
    </row>
    <row r="804" spans="1:34" ht="14.25" customHeight="1" x14ac:dyDescent="0.25">
      <c r="A804" s="147" t="s">
        <v>4</v>
      </c>
      <c r="B804" s="214" t="str">
        <f t="shared" si="185"/>
        <v>Parra</v>
      </c>
      <c r="C804" s="219" t="str">
        <f t="shared" si="186"/>
        <v>Gerardo</v>
      </c>
      <c r="D804" s="134" t="str">
        <f t="shared" si="187"/>
        <v>G. Parra</v>
      </c>
      <c r="E804" s="206" t="str">
        <f t="shared" si="188"/>
        <v>Gerardo Parra</v>
      </c>
      <c r="F804" s="382" t="s">
        <v>412</v>
      </c>
      <c r="G804" s="135"/>
      <c r="H804" s="135"/>
      <c r="I804" s="135"/>
      <c r="J804" s="383">
        <v>31903</v>
      </c>
      <c r="K804" s="384" t="s">
        <v>1008</v>
      </c>
      <c r="L804" s="135" t="s">
        <v>7</v>
      </c>
      <c r="M804" s="134" t="str">
        <f t="shared" si="179"/>
        <v>1,F1-$200k</v>
      </c>
      <c r="N804" s="389" t="s">
        <v>1296</v>
      </c>
      <c r="O804" s="421" t="s">
        <v>4006</v>
      </c>
      <c r="P804" s="206" t="str">
        <f t="shared" si="180"/>
        <v>Parra, Gerardo (1,F1-$200k)</v>
      </c>
      <c r="Q804" s="166">
        <f t="shared" si="181"/>
        <v>200000</v>
      </c>
      <c r="R804" s="166" t="str">
        <f t="shared" si="182"/>
        <v/>
      </c>
      <c r="S804" s="261" t="str">
        <f t="shared" si="183"/>
        <v/>
      </c>
      <c r="T804" s="261" t="str">
        <f t="shared" si="184"/>
        <v/>
      </c>
      <c r="U804" s="389" t="s">
        <v>1673</v>
      </c>
      <c r="V804" s="387">
        <v>200000</v>
      </c>
      <c r="W804" s="416" t="s">
        <v>334</v>
      </c>
      <c r="X804" s="230"/>
      <c r="Y804" s="584"/>
      <c r="Z804" s="212"/>
      <c r="AA804" s="134"/>
      <c r="AB804" s="271"/>
      <c r="AC804" s="134"/>
      <c r="AD804" s="134"/>
      <c r="AE804" s="134"/>
    </row>
    <row r="805" spans="1:34" ht="14.25" customHeight="1" x14ac:dyDescent="0.2">
      <c r="A805" s="134" t="s">
        <v>3625</v>
      </c>
      <c r="B805" s="214" t="str">
        <f t="shared" si="185"/>
        <v>Patterson</v>
      </c>
      <c r="C805" s="219" t="str">
        <f t="shared" si="186"/>
        <v>Jordan</v>
      </c>
      <c r="D805" s="134" t="str">
        <f t="shared" si="187"/>
        <v>J. Patterson</v>
      </c>
      <c r="E805" s="206" t="str">
        <f t="shared" si="188"/>
        <v>Jordan Patterson</v>
      </c>
      <c r="F805" s="206" t="s">
        <v>412</v>
      </c>
      <c r="G805" s="134">
        <f>G804+1</f>
        <v>1</v>
      </c>
      <c r="H805" s="134">
        <v>7</v>
      </c>
      <c r="I805" s="134">
        <v>13</v>
      </c>
      <c r="J805" s="535">
        <v>33646</v>
      </c>
      <c r="K805" s="134" t="s">
        <v>1007</v>
      </c>
      <c r="L805" s="135" t="s">
        <v>7</v>
      </c>
      <c r="M805" s="134" t="str">
        <f t="shared" si="179"/>
        <v>MM</v>
      </c>
      <c r="N805" s="134" t="s">
        <v>1296</v>
      </c>
      <c r="O805" s="135" t="s">
        <v>3485</v>
      </c>
      <c r="P805" s="206" t="str">
        <f t="shared" si="180"/>
        <v>Patterson, Jordan (MM)</v>
      </c>
      <c r="Q805" s="166">
        <f t="shared" si="181"/>
        <v>100000</v>
      </c>
      <c r="R805" s="166" t="str">
        <f t="shared" si="182"/>
        <v/>
      </c>
      <c r="S805" s="261" t="str">
        <f t="shared" si="183"/>
        <v/>
      </c>
      <c r="T805" s="261" t="str">
        <f t="shared" si="184"/>
        <v/>
      </c>
      <c r="U805" s="134" t="s">
        <v>517</v>
      </c>
      <c r="V805" s="167">
        <v>100000</v>
      </c>
      <c r="W805" s="134"/>
      <c r="X805" s="134"/>
      <c r="Y805" s="134"/>
      <c r="Z805" s="134"/>
      <c r="AA805" s="134"/>
      <c r="AB805" s="134"/>
      <c r="AC805" s="134"/>
      <c r="AD805" s="134"/>
      <c r="AE805" s="134"/>
    </row>
    <row r="806" spans="1:34" ht="14.25" customHeight="1" x14ac:dyDescent="0.2">
      <c r="A806" s="134" t="s">
        <v>3599</v>
      </c>
      <c r="B806" s="214" t="str">
        <f t="shared" si="185"/>
        <v>Paulino</v>
      </c>
      <c r="C806" s="219" t="str">
        <f t="shared" si="186"/>
        <v>David</v>
      </c>
      <c r="D806" s="134" t="str">
        <f t="shared" si="187"/>
        <v>D. Paulino</v>
      </c>
      <c r="E806" s="206" t="str">
        <f t="shared" si="188"/>
        <v>David Paulino</v>
      </c>
      <c r="F806" s="206" t="s">
        <v>1002</v>
      </c>
      <c r="G806" s="134">
        <f>G805+1</f>
        <v>2</v>
      </c>
      <c r="H806" s="134">
        <v>1</v>
      </c>
      <c r="I806" s="134">
        <v>14</v>
      </c>
      <c r="J806" s="535">
        <v>34371</v>
      </c>
      <c r="K806" s="134" t="s">
        <v>747</v>
      </c>
      <c r="L806" s="135" t="s">
        <v>135</v>
      </c>
      <c r="M806" s="134" t="str">
        <f t="shared" si="179"/>
        <v>MM</v>
      </c>
      <c r="N806" s="134" t="s">
        <v>530</v>
      </c>
      <c r="O806" s="135" t="s">
        <v>3485</v>
      </c>
      <c r="P806" s="206" t="str">
        <f t="shared" si="180"/>
        <v>Paulino, David (MM)</v>
      </c>
      <c r="Q806" s="166">
        <f t="shared" si="181"/>
        <v>100000</v>
      </c>
      <c r="R806" s="166" t="str">
        <f t="shared" si="182"/>
        <v/>
      </c>
      <c r="S806" s="261" t="str">
        <f t="shared" si="183"/>
        <v/>
      </c>
      <c r="T806" s="261" t="str">
        <f t="shared" si="184"/>
        <v/>
      </c>
      <c r="U806" s="134" t="s">
        <v>517</v>
      </c>
      <c r="V806" s="167">
        <v>100000</v>
      </c>
      <c r="W806" s="134"/>
      <c r="X806" s="134"/>
      <c r="Y806" s="134"/>
      <c r="Z806" s="134"/>
      <c r="AA806" s="134"/>
      <c r="AB806" s="134"/>
      <c r="AC806" s="134"/>
      <c r="AD806" s="134"/>
      <c r="AE806" s="134"/>
    </row>
    <row r="807" spans="1:34" ht="14.25" customHeight="1" x14ac:dyDescent="0.2">
      <c r="A807" s="134" t="s">
        <v>686</v>
      </c>
      <c r="B807" s="214" t="str">
        <f t="shared" si="185"/>
        <v>Paxton</v>
      </c>
      <c r="C807" s="219" t="str">
        <f t="shared" si="186"/>
        <v>James</v>
      </c>
      <c r="D807" s="134" t="str">
        <f t="shared" si="187"/>
        <v>J. Paxton</v>
      </c>
      <c r="E807" s="206" t="str">
        <f t="shared" si="188"/>
        <v>James Paxton</v>
      </c>
      <c r="F807" s="135"/>
      <c r="G807" s="135"/>
      <c r="H807" s="135"/>
      <c r="I807" s="135"/>
      <c r="J807" s="193"/>
      <c r="K807" s="147"/>
      <c r="L807" s="135" t="s">
        <v>135</v>
      </c>
      <c r="M807" s="134" t="str">
        <f t="shared" si="179"/>
        <v>Y3</v>
      </c>
      <c r="N807" s="147" t="str">
        <f>Ruth!$S$2</f>
        <v>New York</v>
      </c>
      <c r="O807" s="169" t="s">
        <v>245</v>
      </c>
      <c r="P807" s="206" t="str">
        <f t="shared" si="180"/>
        <v>Paxton, James (Y3)</v>
      </c>
      <c r="Q807" s="166">
        <f t="shared" si="181"/>
        <v>400000</v>
      </c>
      <c r="R807" s="166" t="str">
        <f t="shared" si="182"/>
        <v/>
      </c>
      <c r="S807" s="261" t="str">
        <f t="shared" si="183"/>
        <v/>
      </c>
      <c r="T807" s="261" t="str">
        <f t="shared" si="184"/>
        <v/>
      </c>
      <c r="U807" s="259" t="s">
        <v>375</v>
      </c>
      <c r="V807" s="207">
        <v>400000</v>
      </c>
      <c r="W807" s="134" t="s">
        <v>645</v>
      </c>
      <c r="X807" s="212"/>
      <c r="Y807" s="134" t="s">
        <v>973</v>
      </c>
      <c r="Z807" s="212"/>
      <c r="AA807" s="134" t="s">
        <v>974</v>
      </c>
      <c r="AB807" s="207"/>
      <c r="AC807" s="134"/>
      <c r="AD807" s="134"/>
      <c r="AE807" s="206"/>
    </row>
    <row r="808" spans="1:34" ht="14.25" customHeight="1" x14ac:dyDescent="0.2">
      <c r="A808" s="134" t="s">
        <v>4129</v>
      </c>
      <c r="B808" s="214" t="str">
        <f t="shared" si="185"/>
        <v>Peacock</v>
      </c>
      <c r="C808" s="219" t="str">
        <f t="shared" si="186"/>
        <v>Brad</v>
      </c>
      <c r="D808" s="134" t="str">
        <f t="shared" si="187"/>
        <v>B. Peacock</v>
      </c>
      <c r="E808" s="206" t="str">
        <f t="shared" si="188"/>
        <v>Brad Peacock</v>
      </c>
      <c r="F808" s="135"/>
      <c r="G808" s="135"/>
      <c r="H808" s="135"/>
      <c r="I808" s="135"/>
      <c r="J808" s="193"/>
      <c r="K808" s="147"/>
      <c r="L808" s="135" t="s">
        <v>135</v>
      </c>
      <c r="M808" s="134" t="str">
        <f t="shared" si="179"/>
        <v>1,F1-200k</v>
      </c>
      <c r="N808" s="147" t="s">
        <v>1290</v>
      </c>
      <c r="O808" s="169" t="s">
        <v>4077</v>
      </c>
      <c r="P808" s="206" t="str">
        <f t="shared" si="180"/>
        <v>Peacock, Brad (1,F1-200k)</v>
      </c>
      <c r="Q808" s="166">
        <f t="shared" si="181"/>
        <v>200000</v>
      </c>
      <c r="R808" s="166"/>
      <c r="S808" s="261"/>
      <c r="T808" s="261"/>
      <c r="U808" s="259" t="s">
        <v>4078</v>
      </c>
      <c r="V808" s="207">
        <v>200000</v>
      </c>
      <c r="W808" s="134" t="s">
        <v>334</v>
      </c>
      <c r="X808" s="212"/>
      <c r="Y808" s="134"/>
      <c r="Z808" s="212"/>
      <c r="AA808" s="134"/>
      <c r="AB808" s="207"/>
      <c r="AC808" s="134"/>
      <c r="AD808" s="134"/>
      <c r="AE808" s="206"/>
    </row>
    <row r="809" spans="1:34" ht="14.25" customHeight="1" x14ac:dyDescent="0.2">
      <c r="A809" s="134" t="s">
        <v>1261</v>
      </c>
      <c r="B809" s="214" t="str">
        <f t="shared" si="185"/>
        <v>Pearce</v>
      </c>
      <c r="C809" s="219" t="str">
        <f t="shared" si="186"/>
        <v>Steve</v>
      </c>
      <c r="D809" s="134" t="str">
        <f t="shared" si="187"/>
        <v>S. Pearce</v>
      </c>
      <c r="E809" s="206" t="str">
        <f t="shared" si="188"/>
        <v>Steve Pearce</v>
      </c>
      <c r="F809" s="135"/>
      <c r="G809" s="135"/>
      <c r="H809" s="135"/>
      <c r="I809" s="135"/>
      <c r="J809" s="193"/>
      <c r="K809" s="147"/>
      <c r="L809" s="135" t="s">
        <v>7</v>
      </c>
      <c r="M809" s="134" t="str">
        <f t="shared" si="179"/>
        <v>3,F3-9M</v>
      </c>
      <c r="N809" s="147" t="s">
        <v>437</v>
      </c>
      <c r="O809" s="257" t="s">
        <v>2178</v>
      </c>
      <c r="P809" s="206" t="str">
        <f t="shared" si="180"/>
        <v>Pearce, Steve (3,F3-9M)</v>
      </c>
      <c r="Q809" s="166">
        <f t="shared" si="181"/>
        <v>3000000</v>
      </c>
      <c r="R809" s="166" t="str">
        <f t="shared" ref="R809:R840" si="189">IF(ISBLANK($X809),"",$X809)</f>
        <v/>
      </c>
      <c r="S809" s="261" t="str">
        <f t="shared" ref="S809:S840" si="190">IF(ISBLANK($Z809),"",$Z809)</f>
        <v/>
      </c>
      <c r="T809" s="261" t="str">
        <f t="shared" ref="T809:T840" si="191">IF(ISBLANK($AB809),"",$AB809)</f>
        <v/>
      </c>
      <c r="U809" s="147" t="s">
        <v>1326</v>
      </c>
      <c r="V809" s="211">
        <v>3000000</v>
      </c>
      <c r="W809" s="147" t="s">
        <v>334</v>
      </c>
      <c r="X809" s="211"/>
      <c r="Y809" s="147"/>
      <c r="Z809" s="211"/>
      <c r="AA809" s="134"/>
      <c r="AB809" s="271"/>
      <c r="AC809" s="134"/>
      <c r="AD809" s="134"/>
      <c r="AE809" s="134"/>
    </row>
    <row r="810" spans="1:34" ht="14.25" customHeight="1" x14ac:dyDescent="0.2">
      <c r="A810" s="134" t="s">
        <v>239</v>
      </c>
      <c r="B810" s="214" t="str">
        <f t="shared" si="185"/>
        <v>Peavy</v>
      </c>
      <c r="C810" s="219" t="str">
        <f t="shared" si="186"/>
        <v>Jake</v>
      </c>
      <c r="D810" s="134" t="str">
        <f t="shared" si="187"/>
        <v>J. Peavy</v>
      </c>
      <c r="E810" s="206" t="str">
        <f t="shared" si="188"/>
        <v>Jake Peavy</v>
      </c>
      <c r="F810" s="135"/>
      <c r="G810" s="135"/>
      <c r="H810" s="135"/>
      <c r="I810" s="135"/>
      <c r="J810" s="193"/>
      <c r="K810" s="147"/>
      <c r="L810" s="135" t="s">
        <v>135</v>
      </c>
      <c r="M810" s="134" t="str">
        <f t="shared" si="179"/>
        <v>1,F1-200k</v>
      </c>
      <c r="N810" s="147" t="s">
        <v>566</v>
      </c>
      <c r="O810" s="257" t="s">
        <v>4077</v>
      </c>
      <c r="P810" s="206" t="str">
        <f t="shared" si="180"/>
        <v>Peavy, Jake (1,F1-200k)</v>
      </c>
      <c r="Q810" s="166">
        <f t="shared" si="181"/>
        <v>200000</v>
      </c>
      <c r="R810" s="166" t="str">
        <f t="shared" si="189"/>
        <v/>
      </c>
      <c r="S810" s="261" t="str">
        <f t="shared" si="190"/>
        <v/>
      </c>
      <c r="T810" s="261" t="str">
        <f t="shared" si="191"/>
        <v/>
      </c>
      <c r="U810" s="147" t="s">
        <v>4078</v>
      </c>
      <c r="V810" s="211">
        <v>200000</v>
      </c>
      <c r="W810" s="147" t="s">
        <v>334</v>
      </c>
      <c r="X810" s="211"/>
      <c r="Y810" s="147"/>
      <c r="Z810" s="362"/>
      <c r="AA810" s="134"/>
      <c r="AB810" s="271"/>
      <c r="AC810" s="134"/>
      <c r="AD810" s="584"/>
      <c r="AE810" s="134"/>
      <c r="AH810" s="187"/>
    </row>
    <row r="811" spans="1:34" ht="14.25" customHeight="1" x14ac:dyDescent="0.2">
      <c r="A811" s="146" t="s">
        <v>947</v>
      </c>
      <c r="B811" s="214" t="str">
        <f t="shared" si="185"/>
        <v>Pederson</v>
      </c>
      <c r="C811" s="219" t="str">
        <f t="shared" si="186"/>
        <v>Joc</v>
      </c>
      <c r="D811" s="134" t="str">
        <f t="shared" si="187"/>
        <v>J. Pederson</v>
      </c>
      <c r="E811" s="206" t="str">
        <f t="shared" si="188"/>
        <v>Joc Pederson</v>
      </c>
      <c r="F811" s="135" t="s">
        <v>412</v>
      </c>
      <c r="G811" s="135"/>
      <c r="H811" s="135"/>
      <c r="I811" s="135"/>
      <c r="J811" s="193">
        <v>33715</v>
      </c>
      <c r="K811" s="147" t="s">
        <v>1004</v>
      </c>
      <c r="L811" s="135" t="s">
        <v>7</v>
      </c>
      <c r="M811" s="134" t="str">
        <f t="shared" si="179"/>
        <v>Y2</v>
      </c>
      <c r="N811" s="147" t="str">
        <f>Cobb!$S$2</f>
        <v>Waikiki</v>
      </c>
      <c r="O811" s="135" t="s">
        <v>969</v>
      </c>
      <c r="P811" s="206" t="str">
        <f t="shared" si="180"/>
        <v>Pederson, Joc (Y2)</v>
      </c>
      <c r="Q811" s="166">
        <f t="shared" si="181"/>
        <v>300000</v>
      </c>
      <c r="R811" s="166">
        <f t="shared" si="189"/>
        <v>400000</v>
      </c>
      <c r="S811" s="261" t="str">
        <f t="shared" si="190"/>
        <v/>
      </c>
      <c r="T811" s="261" t="str">
        <f t="shared" si="191"/>
        <v/>
      </c>
      <c r="U811" s="147" t="s">
        <v>521</v>
      </c>
      <c r="V811" s="230">
        <v>300000</v>
      </c>
      <c r="W811" s="134" t="s">
        <v>375</v>
      </c>
      <c r="X811" s="364">
        <v>400000</v>
      </c>
      <c r="Y811" s="134" t="s">
        <v>645</v>
      </c>
      <c r="Z811" s="212"/>
      <c r="AA811" s="134" t="s">
        <v>973</v>
      </c>
      <c r="AB811" s="271"/>
      <c r="AC811" s="134"/>
      <c r="AD811" s="134"/>
      <c r="AE811" s="134"/>
    </row>
    <row r="812" spans="1:34" ht="14.25" customHeight="1" x14ac:dyDescent="0.2">
      <c r="A812" s="148" t="s">
        <v>595</v>
      </c>
      <c r="B812" s="214" t="str">
        <f t="shared" si="185"/>
        <v>Pedroia</v>
      </c>
      <c r="C812" s="219" t="str">
        <f t="shared" si="186"/>
        <v>Dustin</v>
      </c>
      <c r="D812" s="134" t="str">
        <f t="shared" si="187"/>
        <v>D. Pedroia</v>
      </c>
      <c r="E812" s="206" t="str">
        <f t="shared" si="188"/>
        <v>Dustin Pedroia</v>
      </c>
      <c r="F812" s="135"/>
      <c r="G812" s="147"/>
      <c r="H812" s="147"/>
      <c r="I812" s="147"/>
      <c r="J812" s="380"/>
      <c r="K812" s="134"/>
      <c r="L812" s="135" t="s">
        <v>7</v>
      </c>
      <c r="M812" s="134" t="str">
        <f t="shared" si="179"/>
        <v>2,F4-$14.8M</v>
      </c>
      <c r="N812" s="147" t="s">
        <v>64</v>
      </c>
      <c r="O812" s="320" t="s">
        <v>4073</v>
      </c>
      <c r="P812" s="206" t="str">
        <f t="shared" si="180"/>
        <v>Pedroia, Dustin (2,F4-$14.8M)</v>
      </c>
      <c r="Q812" s="166">
        <f t="shared" si="181"/>
        <v>3700000</v>
      </c>
      <c r="R812" s="166">
        <f t="shared" si="189"/>
        <v>3700000</v>
      </c>
      <c r="S812" s="261">
        <f t="shared" si="190"/>
        <v>3700000</v>
      </c>
      <c r="T812" s="261" t="str">
        <f t="shared" si="191"/>
        <v/>
      </c>
      <c r="U812" s="148" t="s">
        <v>1830</v>
      </c>
      <c r="V812" s="361">
        <v>3700000</v>
      </c>
      <c r="W812" s="148" t="s">
        <v>1733</v>
      </c>
      <c r="X812" s="364">
        <v>3700000</v>
      </c>
      <c r="Y812" s="148" t="s">
        <v>1700</v>
      </c>
      <c r="Z812" s="364">
        <v>3700000</v>
      </c>
      <c r="AA812" s="134" t="s">
        <v>334</v>
      </c>
      <c r="AB812" s="271"/>
      <c r="AC812" s="134"/>
      <c r="AD812" s="134"/>
      <c r="AE812" s="134"/>
    </row>
    <row r="813" spans="1:34" ht="14.25" customHeight="1" x14ac:dyDescent="0.25">
      <c r="A813" s="148" t="s">
        <v>1263</v>
      </c>
      <c r="B813" s="214" t="str">
        <f t="shared" si="185"/>
        <v>Pelfrey</v>
      </c>
      <c r="C813" s="219" t="str">
        <f t="shared" si="186"/>
        <v>Mike</v>
      </c>
      <c r="D813" s="134" t="str">
        <f t="shared" si="187"/>
        <v>M. Pelfrey</v>
      </c>
      <c r="E813" s="206" t="str">
        <f t="shared" si="188"/>
        <v>Mike Pelfrey</v>
      </c>
      <c r="F813" s="382" t="s">
        <v>1002</v>
      </c>
      <c r="G813" s="147"/>
      <c r="H813" s="147"/>
      <c r="I813" s="147"/>
      <c r="J813" s="383">
        <v>30695</v>
      </c>
      <c r="K813" s="412" t="s">
        <v>747</v>
      </c>
      <c r="L813" s="135" t="s">
        <v>135</v>
      </c>
      <c r="M813" s="134" t="str">
        <f t="shared" si="179"/>
        <v>1,F1-$1.155M</v>
      </c>
      <c r="N813" s="388" t="s">
        <v>2990</v>
      </c>
      <c r="O813" s="421" t="s">
        <v>2994</v>
      </c>
      <c r="P813" s="206" t="str">
        <f t="shared" si="180"/>
        <v>Pelfrey, Mike (1,F1-$1.155M)</v>
      </c>
      <c r="Q813" s="166">
        <f t="shared" si="181"/>
        <v>1155000</v>
      </c>
      <c r="R813" s="166" t="str">
        <f t="shared" si="189"/>
        <v/>
      </c>
      <c r="S813" s="261" t="str">
        <f t="shared" si="190"/>
        <v/>
      </c>
      <c r="T813" s="261" t="str">
        <f t="shared" si="191"/>
        <v/>
      </c>
      <c r="U813" s="389" t="s">
        <v>3053</v>
      </c>
      <c r="V813" s="387">
        <v>1155000</v>
      </c>
      <c r="W813" s="389" t="s">
        <v>334</v>
      </c>
      <c r="X813" s="230"/>
      <c r="Y813" s="584"/>
      <c r="Z813" s="212"/>
      <c r="AA813" s="134"/>
      <c r="AB813" s="271"/>
      <c r="AC813" s="134"/>
      <c r="AD813" s="134"/>
      <c r="AE813" s="134"/>
    </row>
    <row r="814" spans="1:34" ht="14.25" customHeight="1" x14ac:dyDescent="0.2">
      <c r="A814" s="388" t="s">
        <v>2969</v>
      </c>
      <c r="B814" s="214" t="str">
        <f t="shared" si="185"/>
        <v>Pena</v>
      </c>
      <c r="C814" s="219" t="str">
        <f t="shared" si="186"/>
        <v xml:space="preserve">Ramiro </v>
      </c>
      <c r="D814" s="134" t="str">
        <f t="shared" si="187"/>
        <v>R. Pena</v>
      </c>
      <c r="E814" s="206" t="str">
        <f t="shared" si="188"/>
        <v>Ramiro  Pena</v>
      </c>
      <c r="F814" s="417" t="s">
        <v>1009</v>
      </c>
      <c r="G814" s="388"/>
      <c r="H814" s="388"/>
      <c r="I814" s="388"/>
      <c r="J814" s="418">
        <v>31246</v>
      </c>
      <c r="K814" s="419" t="s">
        <v>1000</v>
      </c>
      <c r="L814" s="386" t="s">
        <v>7</v>
      </c>
      <c r="M814" s="134" t="str">
        <f t="shared" si="179"/>
        <v>1,F1-$200k</v>
      </c>
      <c r="N814" s="388" t="s">
        <v>1671</v>
      </c>
      <c r="O814" s="421" t="s">
        <v>2994</v>
      </c>
      <c r="P814" s="206" t="str">
        <f t="shared" si="180"/>
        <v>Pena, Ramiro  (1,F1-$200k)</v>
      </c>
      <c r="Q814" s="166">
        <f t="shared" si="181"/>
        <v>200000</v>
      </c>
      <c r="R814" s="166" t="str">
        <f t="shared" si="189"/>
        <v/>
      </c>
      <c r="S814" s="261" t="str">
        <f t="shared" si="190"/>
        <v/>
      </c>
      <c r="T814" s="261" t="str">
        <f t="shared" si="191"/>
        <v/>
      </c>
      <c r="U814" s="389" t="s">
        <v>1673</v>
      </c>
      <c r="V814" s="387">
        <v>200000</v>
      </c>
      <c r="W814" s="416" t="s">
        <v>334</v>
      </c>
      <c r="X814" s="230"/>
      <c r="Y814" s="584"/>
      <c r="Z814" s="212"/>
      <c r="AA814" s="134"/>
      <c r="AB814" s="271"/>
      <c r="AC814" s="134"/>
      <c r="AD814" s="134"/>
      <c r="AE814" s="134"/>
    </row>
    <row r="815" spans="1:34" ht="14.25" customHeight="1" x14ac:dyDescent="0.2">
      <c r="A815" s="134" t="s">
        <v>75</v>
      </c>
      <c r="B815" s="214" t="str">
        <f t="shared" si="185"/>
        <v>Pence</v>
      </c>
      <c r="C815" s="219" t="str">
        <f t="shared" si="186"/>
        <v>Hunter</v>
      </c>
      <c r="D815" s="134" t="str">
        <f t="shared" si="187"/>
        <v>H. Pence</v>
      </c>
      <c r="E815" s="206" t="str">
        <f t="shared" si="188"/>
        <v>Hunter Pence</v>
      </c>
      <c r="F815" s="135"/>
      <c r="G815" s="135"/>
      <c r="H815" s="135"/>
      <c r="I815" s="135"/>
      <c r="J815" s="193"/>
      <c r="K815" s="147"/>
      <c r="L815" s="135" t="s">
        <v>7</v>
      </c>
      <c r="M815" s="134" t="str">
        <f t="shared" si="179"/>
        <v>3,F4-14M</v>
      </c>
      <c r="N815" s="254" t="s">
        <v>64</v>
      </c>
      <c r="O815" s="257" t="s">
        <v>1300</v>
      </c>
      <c r="P815" s="206" t="str">
        <f t="shared" si="180"/>
        <v>Pence, Hunter (3,F4-14M)</v>
      </c>
      <c r="Q815" s="166">
        <f t="shared" si="181"/>
        <v>3500000</v>
      </c>
      <c r="R815" s="166">
        <f t="shared" si="189"/>
        <v>3500000</v>
      </c>
      <c r="S815" s="261" t="str">
        <f t="shared" si="190"/>
        <v/>
      </c>
      <c r="T815" s="261" t="str">
        <f t="shared" si="191"/>
        <v/>
      </c>
      <c r="U815" s="147" t="s">
        <v>1313</v>
      </c>
      <c r="V815" s="211">
        <v>3500000</v>
      </c>
      <c r="W815" s="147" t="s">
        <v>1364</v>
      </c>
      <c r="X815" s="211">
        <v>3500000</v>
      </c>
      <c r="Y815" s="147" t="s">
        <v>334</v>
      </c>
      <c r="Z815" s="211"/>
      <c r="AA815" s="134"/>
      <c r="AB815" s="271"/>
      <c r="AC815" s="134"/>
      <c r="AD815" s="134"/>
      <c r="AE815" s="134"/>
    </row>
    <row r="816" spans="1:34" ht="14.25" customHeight="1" x14ac:dyDescent="0.2">
      <c r="A816" s="148" t="s">
        <v>1023</v>
      </c>
      <c r="B816" s="214" t="str">
        <f t="shared" si="185"/>
        <v>Pennington</v>
      </c>
      <c r="C816" s="219" t="str">
        <f t="shared" si="186"/>
        <v>Cliff</v>
      </c>
      <c r="D816" s="134" t="str">
        <f t="shared" si="187"/>
        <v>C. Pennington</v>
      </c>
      <c r="E816" s="206" t="str">
        <f t="shared" si="188"/>
        <v>Cliff Pennington</v>
      </c>
      <c r="F816" s="199" t="s">
        <v>1009</v>
      </c>
      <c r="G816" s="199"/>
      <c r="H816" s="199"/>
      <c r="I816" s="199"/>
      <c r="J816" s="202">
        <v>30848</v>
      </c>
      <c r="K816" s="203" t="s">
        <v>1006</v>
      </c>
      <c r="L816" s="135" t="s">
        <v>7</v>
      </c>
      <c r="M816" s="134" t="str">
        <f t="shared" si="179"/>
        <v>2,F3-$1.941M</v>
      </c>
      <c r="N816" s="147" t="str">
        <f>Mays!$AE$2</f>
        <v>West Oakland</v>
      </c>
      <c r="O816" s="320" t="s">
        <v>1686</v>
      </c>
      <c r="P816" s="206" t="str">
        <f t="shared" si="180"/>
        <v>Pennington, Cliff (2,F3-$1.941M)</v>
      </c>
      <c r="Q816" s="166">
        <f t="shared" si="181"/>
        <v>647000</v>
      </c>
      <c r="R816" s="166">
        <f t="shared" si="189"/>
        <v>647000</v>
      </c>
      <c r="S816" s="261" t="str">
        <f t="shared" si="190"/>
        <v/>
      </c>
      <c r="T816" s="261" t="str">
        <f t="shared" si="191"/>
        <v/>
      </c>
      <c r="U816" s="148" t="s">
        <v>1797</v>
      </c>
      <c r="V816" s="361">
        <v>647000</v>
      </c>
      <c r="W816" s="148" t="s">
        <v>1721</v>
      </c>
      <c r="X816" s="364">
        <v>647000</v>
      </c>
      <c r="Y816" s="134" t="s">
        <v>334</v>
      </c>
      <c r="Z816" s="271"/>
      <c r="AA816" s="134"/>
      <c r="AB816" s="271"/>
      <c r="AC816" s="134"/>
      <c r="AD816" s="134"/>
      <c r="AE816" s="134"/>
    </row>
    <row r="817" spans="1:31" ht="14.25" customHeight="1" x14ac:dyDescent="0.2">
      <c r="A817" s="584" t="s">
        <v>1424</v>
      </c>
      <c r="B817" s="214" t="str">
        <f t="shared" si="185"/>
        <v>Peralta</v>
      </c>
      <c r="C817" s="219" t="str">
        <f t="shared" si="186"/>
        <v>David*</v>
      </c>
      <c r="D817" s="134" t="str">
        <f t="shared" si="187"/>
        <v>D. Peralta</v>
      </c>
      <c r="E817" s="206" t="str">
        <f t="shared" si="188"/>
        <v>David* Peralta</v>
      </c>
      <c r="F817" s="135" t="s">
        <v>412</v>
      </c>
      <c r="G817" s="135"/>
      <c r="H817" s="135"/>
      <c r="I817" s="135"/>
      <c r="J817" s="336">
        <v>32003</v>
      </c>
      <c r="K817" s="134" t="s">
        <v>1128</v>
      </c>
      <c r="L817" s="135" t="s">
        <v>7</v>
      </c>
      <c r="M817" s="134" t="str">
        <f t="shared" si="179"/>
        <v>Y3</v>
      </c>
      <c r="N817" s="147" t="str">
        <f>Aaron!$A$2</f>
        <v>Middlesex</v>
      </c>
      <c r="O817" s="135" t="s">
        <v>1461</v>
      </c>
      <c r="P817" s="206" t="str">
        <f t="shared" si="180"/>
        <v>Peralta, David* (Y3)</v>
      </c>
      <c r="Q817" s="166">
        <f t="shared" si="181"/>
        <v>400000</v>
      </c>
      <c r="R817" s="166" t="str">
        <f t="shared" si="189"/>
        <v/>
      </c>
      <c r="S817" s="261" t="str">
        <f t="shared" si="190"/>
        <v/>
      </c>
      <c r="T817" s="261" t="str">
        <f t="shared" si="191"/>
        <v/>
      </c>
      <c r="U817" s="259" t="s">
        <v>375</v>
      </c>
      <c r="V817" s="207">
        <v>400000</v>
      </c>
      <c r="W817" s="134" t="s">
        <v>645</v>
      </c>
      <c r="X817" s="364"/>
      <c r="Y817" s="134" t="s">
        <v>973</v>
      </c>
      <c r="Z817" s="243"/>
      <c r="AA817" s="134" t="s">
        <v>974</v>
      </c>
      <c r="AB817" s="271"/>
      <c r="AC817" s="134"/>
      <c r="AD817" s="134"/>
      <c r="AE817" s="134"/>
    </row>
    <row r="818" spans="1:31" ht="14.25" customHeight="1" x14ac:dyDescent="0.2">
      <c r="A818" s="134" t="s">
        <v>760</v>
      </c>
      <c r="B818" s="214" t="str">
        <f t="shared" si="185"/>
        <v>Peralta</v>
      </c>
      <c r="C818" s="219" t="str">
        <f t="shared" si="186"/>
        <v>Wily</v>
      </c>
      <c r="D818" s="134" t="str">
        <f t="shared" si="187"/>
        <v>W. Peralta</v>
      </c>
      <c r="E818" s="206" t="str">
        <f t="shared" si="188"/>
        <v>Wily Peralta</v>
      </c>
      <c r="F818" s="135"/>
      <c r="G818" s="135"/>
      <c r="H818" s="135"/>
      <c r="I818" s="135"/>
      <c r="J818" s="193"/>
      <c r="K818" s="147"/>
      <c r="L818" s="135" t="s">
        <v>135</v>
      </c>
      <c r="M818" s="134" t="str">
        <f t="shared" si="179"/>
        <v>ARB-Y4</v>
      </c>
      <c r="N818" s="147" t="s">
        <v>64</v>
      </c>
      <c r="O818" s="169" t="s">
        <v>2199</v>
      </c>
      <c r="P818" s="206" t="str">
        <f t="shared" si="180"/>
        <v>Peralta, Wily (ARB-Y4)</v>
      </c>
      <c r="Q818" s="166">
        <f t="shared" si="181"/>
        <v>840000</v>
      </c>
      <c r="R818" s="166" t="str">
        <f t="shared" si="189"/>
        <v/>
      </c>
      <c r="S818" s="261" t="str">
        <f t="shared" si="190"/>
        <v/>
      </c>
      <c r="T818" s="261" t="str">
        <f t="shared" si="191"/>
        <v/>
      </c>
      <c r="U818" s="147" t="s">
        <v>645</v>
      </c>
      <c r="V818" s="167">
        <v>840000</v>
      </c>
      <c r="W818" s="134" t="s">
        <v>973</v>
      </c>
      <c r="X818" s="212"/>
      <c r="Y818" s="134" t="s">
        <v>974</v>
      </c>
      <c r="Z818" s="206"/>
      <c r="AA818" s="134" t="s">
        <v>975</v>
      </c>
      <c r="AB818" s="212"/>
      <c r="AC818" s="134" t="s">
        <v>334</v>
      </c>
      <c r="AD818" s="584"/>
      <c r="AE818" s="134"/>
    </row>
    <row r="819" spans="1:31" ht="14.25" customHeight="1" x14ac:dyDescent="0.2">
      <c r="A819" s="214" t="s">
        <v>1156</v>
      </c>
      <c r="B819" s="214" t="str">
        <f t="shared" si="185"/>
        <v>Peraza</v>
      </c>
      <c r="C819" s="219" t="str">
        <f t="shared" si="186"/>
        <v>Jose</v>
      </c>
      <c r="D819" s="134" t="str">
        <f t="shared" si="187"/>
        <v>J. Peraza</v>
      </c>
      <c r="E819" s="206" t="str">
        <f t="shared" si="188"/>
        <v>Jose Peraza</v>
      </c>
      <c r="F819" s="213" t="s">
        <v>1002</v>
      </c>
      <c r="G819" s="213"/>
      <c r="H819" s="213"/>
      <c r="I819" s="213"/>
      <c r="J819" s="223">
        <v>34454</v>
      </c>
      <c r="K819" s="224" t="s">
        <v>1006</v>
      </c>
      <c r="L819" s="135" t="s">
        <v>7</v>
      </c>
      <c r="M819" s="134" t="str">
        <f t="shared" si="179"/>
        <v>Y1</v>
      </c>
      <c r="N819" s="147" t="s">
        <v>437</v>
      </c>
      <c r="O819" s="213" t="s">
        <v>1129</v>
      </c>
      <c r="P819" s="206" t="str">
        <f t="shared" si="180"/>
        <v>Peraza, Jose (Y1)</v>
      </c>
      <c r="Q819" s="166">
        <f t="shared" si="181"/>
        <v>200000</v>
      </c>
      <c r="R819" s="166">
        <f t="shared" si="189"/>
        <v>300000</v>
      </c>
      <c r="S819" s="261">
        <f t="shared" si="190"/>
        <v>400000</v>
      </c>
      <c r="T819" s="261" t="str">
        <f t="shared" si="191"/>
        <v/>
      </c>
      <c r="U819" s="259" t="s">
        <v>520</v>
      </c>
      <c r="V819" s="167">
        <v>200000</v>
      </c>
      <c r="W819" s="134" t="s">
        <v>521</v>
      </c>
      <c r="X819" s="212">
        <v>300000</v>
      </c>
      <c r="Y819" s="134" t="s">
        <v>375</v>
      </c>
      <c r="Z819" s="212">
        <v>400000</v>
      </c>
      <c r="AA819" s="134" t="s">
        <v>645</v>
      </c>
      <c r="AB819" s="271"/>
      <c r="AC819" s="134"/>
      <c r="AD819" s="134"/>
      <c r="AE819" s="207"/>
    </row>
    <row r="820" spans="1:31" ht="14.25" customHeight="1" x14ac:dyDescent="0.2">
      <c r="A820" s="134" t="s">
        <v>3661</v>
      </c>
      <c r="B820" s="214" t="str">
        <f t="shared" si="185"/>
        <v>Perdomo</v>
      </c>
      <c r="C820" s="219" t="str">
        <f t="shared" si="186"/>
        <v>Luis</v>
      </c>
      <c r="D820" s="134" t="str">
        <f t="shared" si="187"/>
        <v>L. Perdomo</v>
      </c>
      <c r="E820" s="206" t="str">
        <f t="shared" si="188"/>
        <v>Luis Perdomo</v>
      </c>
      <c r="F820" s="206" t="s">
        <v>1002</v>
      </c>
      <c r="G820" s="134">
        <f>G819+1</f>
        <v>1</v>
      </c>
      <c r="H820" s="134">
        <v>2</v>
      </c>
      <c r="I820" s="134">
        <v>15</v>
      </c>
      <c r="J820" s="535">
        <v>34098</v>
      </c>
      <c r="K820" s="134" t="s">
        <v>747</v>
      </c>
      <c r="L820" s="135" t="s">
        <v>135</v>
      </c>
      <c r="M820" s="134" t="str">
        <f t="shared" si="179"/>
        <v>Y1</v>
      </c>
      <c r="N820" s="134" t="s">
        <v>657</v>
      </c>
      <c r="O820" s="135" t="s">
        <v>3485</v>
      </c>
      <c r="P820" s="206" t="str">
        <f t="shared" si="180"/>
        <v>Perdomo, Luis (Y1)</v>
      </c>
      <c r="Q820" s="166">
        <f t="shared" si="181"/>
        <v>200000</v>
      </c>
      <c r="R820" s="166">
        <f t="shared" si="189"/>
        <v>300000</v>
      </c>
      <c r="S820" s="261">
        <f t="shared" si="190"/>
        <v>400000</v>
      </c>
      <c r="T820" s="261" t="str">
        <f t="shared" si="191"/>
        <v/>
      </c>
      <c r="U820" s="134" t="s">
        <v>520</v>
      </c>
      <c r="V820" s="167">
        <v>200000</v>
      </c>
      <c r="W820" s="134" t="s">
        <v>521</v>
      </c>
      <c r="X820" s="212">
        <v>300000</v>
      </c>
      <c r="Y820" s="134" t="s">
        <v>375</v>
      </c>
      <c r="Z820" s="212">
        <v>400000</v>
      </c>
      <c r="AA820" s="134" t="s">
        <v>645</v>
      </c>
      <c r="AB820" s="134"/>
      <c r="AC820" s="134"/>
      <c r="AD820" s="134"/>
      <c r="AE820" s="134"/>
    </row>
    <row r="821" spans="1:31" ht="14.25" customHeight="1" x14ac:dyDescent="0.2">
      <c r="A821" s="584" t="s">
        <v>1948</v>
      </c>
      <c r="B821" s="214" t="str">
        <f t="shared" si="185"/>
        <v>Perez</v>
      </c>
      <c r="C821" s="219" t="str">
        <f t="shared" si="186"/>
        <v>Carlos Eduardo</v>
      </c>
      <c r="D821" s="134" t="str">
        <f t="shared" si="187"/>
        <v>C. Perez</v>
      </c>
      <c r="E821" s="206" t="str">
        <f t="shared" si="188"/>
        <v>Carlos Eduardo Perez</v>
      </c>
      <c r="F821" s="246" t="s">
        <v>1002</v>
      </c>
      <c r="G821" s="584">
        <v>30</v>
      </c>
      <c r="H821" s="584">
        <v>2</v>
      </c>
      <c r="I821" s="584">
        <v>6</v>
      </c>
      <c r="J821" s="336">
        <v>33173</v>
      </c>
      <c r="K821" s="195" t="s">
        <v>1003</v>
      </c>
      <c r="L821" s="135" t="s">
        <v>7</v>
      </c>
      <c r="M821" s="134" t="str">
        <f t="shared" si="179"/>
        <v>Y2</v>
      </c>
      <c r="N821" s="584" t="s">
        <v>627</v>
      </c>
      <c r="O821" s="169" t="s">
        <v>1968</v>
      </c>
      <c r="P821" s="206" t="str">
        <f t="shared" si="180"/>
        <v>Perez, Carlos Eduardo (Y2)</v>
      </c>
      <c r="Q821" s="166">
        <f t="shared" si="181"/>
        <v>300000</v>
      </c>
      <c r="R821" s="166">
        <f t="shared" si="189"/>
        <v>400000</v>
      </c>
      <c r="S821" s="261" t="str">
        <f t="shared" si="190"/>
        <v/>
      </c>
      <c r="T821" s="261" t="str">
        <f t="shared" si="191"/>
        <v/>
      </c>
      <c r="U821" s="147" t="s">
        <v>521</v>
      </c>
      <c r="V821" s="167">
        <v>300000</v>
      </c>
      <c r="W821" s="134" t="s">
        <v>375</v>
      </c>
      <c r="X821" s="212">
        <v>400000</v>
      </c>
      <c r="Y821" s="134" t="s">
        <v>645</v>
      </c>
      <c r="Z821" s="212"/>
      <c r="AA821" s="134" t="s">
        <v>973</v>
      </c>
      <c r="AB821" s="271"/>
      <c r="AC821" s="134"/>
      <c r="AD821" s="134"/>
      <c r="AE821" s="134"/>
    </row>
    <row r="822" spans="1:31" ht="14.25" customHeight="1" x14ac:dyDescent="0.2">
      <c r="A822" s="134" t="s">
        <v>3569</v>
      </c>
      <c r="B822" s="214" t="str">
        <f t="shared" si="185"/>
        <v>Perez</v>
      </c>
      <c r="C822" s="219" t="str">
        <f t="shared" si="186"/>
        <v>Cionel</v>
      </c>
      <c r="D822" s="134" t="str">
        <f t="shared" si="187"/>
        <v>C. Perez</v>
      </c>
      <c r="E822" s="206" t="str">
        <f t="shared" si="188"/>
        <v>Cionel Perez</v>
      </c>
      <c r="F822" s="206" t="s">
        <v>412</v>
      </c>
      <c r="G822" s="134">
        <f>G821+1</f>
        <v>31</v>
      </c>
      <c r="H822" s="134">
        <v>8</v>
      </c>
      <c r="I822" s="134">
        <v>4</v>
      </c>
      <c r="J822" s="535">
        <v>35065</v>
      </c>
      <c r="K822" s="134" t="s">
        <v>747</v>
      </c>
      <c r="L822" s="135" t="s">
        <v>519</v>
      </c>
      <c r="M822" s="134" t="str">
        <f t="shared" si="179"/>
        <v>min</v>
      </c>
      <c r="N822" s="134" t="s">
        <v>403</v>
      </c>
      <c r="O822" s="135" t="s">
        <v>3485</v>
      </c>
      <c r="P822" s="206" t="str">
        <f t="shared" si="180"/>
        <v>Perez, Cionel (min)</v>
      </c>
      <c r="Q822" s="166" t="str">
        <f t="shared" si="181"/>
        <v/>
      </c>
      <c r="R822" s="166" t="str">
        <f t="shared" si="189"/>
        <v/>
      </c>
      <c r="S822" s="261" t="str">
        <f t="shared" si="190"/>
        <v/>
      </c>
      <c r="T822" s="261" t="str">
        <f t="shared" si="191"/>
        <v/>
      </c>
      <c r="U822" s="134" t="s">
        <v>658</v>
      </c>
      <c r="V822" s="134"/>
      <c r="W822" s="134"/>
      <c r="X822" s="134"/>
      <c r="Y822" s="134"/>
      <c r="Z822" s="134"/>
      <c r="AA822" s="134"/>
      <c r="AB822" s="134"/>
      <c r="AC822" s="134"/>
      <c r="AD822" s="134"/>
      <c r="AE822" s="134"/>
    </row>
    <row r="823" spans="1:31" ht="14.25" customHeight="1" x14ac:dyDescent="0.2">
      <c r="A823" s="134" t="s">
        <v>3494</v>
      </c>
      <c r="B823" s="214" t="str">
        <f t="shared" si="185"/>
        <v>Perez</v>
      </c>
      <c r="C823" s="219" t="str">
        <f t="shared" si="186"/>
        <v>Delvin</v>
      </c>
      <c r="D823" s="134" t="str">
        <f t="shared" si="187"/>
        <v>D. Perez</v>
      </c>
      <c r="E823" s="206" t="str">
        <f t="shared" si="188"/>
        <v>Delvin Perez</v>
      </c>
      <c r="F823" s="206" t="s">
        <v>1002</v>
      </c>
      <c r="G823" s="134">
        <f>G822+1</f>
        <v>32</v>
      </c>
      <c r="H823" s="134">
        <v>1</v>
      </c>
      <c r="I823" s="134">
        <v>19</v>
      </c>
      <c r="J823" s="535">
        <v>36123</v>
      </c>
      <c r="K823" s="134" t="s">
        <v>1006</v>
      </c>
      <c r="L823" s="135" t="s">
        <v>519</v>
      </c>
      <c r="M823" s="134" t="str">
        <f t="shared" si="179"/>
        <v>min</v>
      </c>
      <c r="N823" s="134" t="s">
        <v>231</v>
      </c>
      <c r="O823" s="135" t="s">
        <v>3485</v>
      </c>
      <c r="P823" s="206" t="str">
        <f t="shared" si="180"/>
        <v>Perez, Delvin (min)</v>
      </c>
      <c r="Q823" s="166" t="str">
        <f t="shared" si="181"/>
        <v/>
      </c>
      <c r="R823" s="166" t="str">
        <f t="shared" si="189"/>
        <v/>
      </c>
      <c r="S823" s="261" t="str">
        <f t="shared" si="190"/>
        <v/>
      </c>
      <c r="T823" s="261" t="str">
        <f t="shared" si="191"/>
        <v/>
      </c>
      <c r="U823" s="134" t="s">
        <v>658</v>
      </c>
      <c r="V823" s="134"/>
      <c r="W823" s="134"/>
      <c r="X823" s="134"/>
      <c r="Y823" s="134"/>
      <c r="Z823" s="134"/>
      <c r="AA823" s="134"/>
      <c r="AB823" s="134"/>
      <c r="AC823" s="134"/>
      <c r="AD823" s="134"/>
      <c r="AE823" s="134"/>
    </row>
    <row r="824" spans="1:31" ht="14.25" customHeight="1" x14ac:dyDescent="0.2">
      <c r="A824" s="134" t="s">
        <v>3518</v>
      </c>
      <c r="B824" s="214" t="str">
        <f t="shared" si="185"/>
        <v>Perez</v>
      </c>
      <c r="C824" s="219" t="str">
        <f t="shared" si="186"/>
        <v>Franklin</v>
      </c>
      <c r="D824" s="134" t="str">
        <f t="shared" si="187"/>
        <v>F. Perez</v>
      </c>
      <c r="E824" s="206" t="str">
        <f t="shared" si="188"/>
        <v>Franklin Perez</v>
      </c>
      <c r="F824" s="206" t="s">
        <v>1002</v>
      </c>
      <c r="G824" s="134">
        <f>G823+1</f>
        <v>33</v>
      </c>
      <c r="H824" s="134">
        <v>3</v>
      </c>
      <c r="I824" s="134">
        <v>24</v>
      </c>
      <c r="J824" s="535">
        <v>35770</v>
      </c>
      <c r="K824" s="134" t="s">
        <v>747</v>
      </c>
      <c r="L824" s="135" t="s">
        <v>519</v>
      </c>
      <c r="M824" s="134" t="str">
        <f t="shared" si="179"/>
        <v>min</v>
      </c>
      <c r="N824" s="134" t="s">
        <v>229</v>
      </c>
      <c r="O824" s="135" t="s">
        <v>3485</v>
      </c>
      <c r="P824" s="206" t="str">
        <f t="shared" si="180"/>
        <v>Perez, Franklin (min)</v>
      </c>
      <c r="Q824" s="166" t="str">
        <f t="shared" si="181"/>
        <v/>
      </c>
      <c r="R824" s="166" t="str">
        <f t="shared" si="189"/>
        <v/>
      </c>
      <c r="S824" s="261" t="str">
        <f t="shared" si="190"/>
        <v/>
      </c>
      <c r="T824" s="261" t="str">
        <f t="shared" si="191"/>
        <v/>
      </c>
      <c r="U824" s="134" t="s">
        <v>658</v>
      </c>
      <c r="V824" s="134"/>
      <c r="W824" s="134"/>
      <c r="X824" s="134"/>
      <c r="Y824" s="134"/>
      <c r="Z824" s="134"/>
      <c r="AA824" s="134"/>
      <c r="AB824" s="134"/>
      <c r="AC824" s="134"/>
      <c r="AD824" s="134"/>
      <c r="AE824" s="134"/>
    </row>
    <row r="825" spans="1:31" ht="14.25" customHeight="1" x14ac:dyDescent="0.2">
      <c r="A825" s="214" t="s">
        <v>1201</v>
      </c>
      <c r="B825" s="214" t="str">
        <f t="shared" ref="B825:B856" si="192">LEFT(A825,FIND(", ",A825,1)-1)</f>
        <v>Perez</v>
      </c>
      <c r="C825" s="219" t="str">
        <f t="shared" ref="C825:C856" si="193">RIGHT(A825,LEN(A825)-FIND(", ",A825,1)-1)</f>
        <v>Hernan</v>
      </c>
      <c r="D825" s="134" t="str">
        <f t="shared" ref="D825:D856" si="194">CONCATENATE(MID(C825,1,1),". ",B825)</f>
        <v>H. Perez</v>
      </c>
      <c r="E825" s="206" t="str">
        <f t="shared" ref="E825:E856" si="195">CONCATENATE(C825," ",B825)</f>
        <v>Hernan Perez</v>
      </c>
      <c r="F825" s="213" t="s">
        <v>1002</v>
      </c>
      <c r="G825" s="213"/>
      <c r="H825" s="213"/>
      <c r="I825" s="213"/>
      <c r="J825" s="223">
        <v>33323</v>
      </c>
      <c r="K825" s="224" t="s">
        <v>1000</v>
      </c>
      <c r="L825" s="135" t="s">
        <v>7</v>
      </c>
      <c r="M825" s="134" t="str">
        <f t="shared" si="179"/>
        <v>Y2</v>
      </c>
      <c r="N825" s="147" t="str">
        <f>Mays!$Y$2</f>
        <v>Los Angeles</v>
      </c>
      <c r="O825" s="213" t="s">
        <v>1129</v>
      </c>
      <c r="P825" s="206" t="str">
        <f t="shared" si="180"/>
        <v>Perez, Hernan (Y2)</v>
      </c>
      <c r="Q825" s="166">
        <f t="shared" si="181"/>
        <v>300000</v>
      </c>
      <c r="R825" s="166">
        <f t="shared" si="189"/>
        <v>400000</v>
      </c>
      <c r="S825" s="261" t="str">
        <f t="shared" si="190"/>
        <v/>
      </c>
      <c r="T825" s="261" t="str">
        <f t="shared" si="191"/>
        <v/>
      </c>
      <c r="U825" s="147" t="s">
        <v>521</v>
      </c>
      <c r="V825" s="230">
        <v>300000</v>
      </c>
      <c r="W825" s="134" t="s">
        <v>375</v>
      </c>
      <c r="X825" s="364">
        <v>400000</v>
      </c>
      <c r="Y825" s="134" t="s">
        <v>645</v>
      </c>
      <c r="Z825" s="210"/>
      <c r="AA825" s="134" t="s">
        <v>973</v>
      </c>
      <c r="AB825" s="212"/>
      <c r="AC825" s="134"/>
      <c r="AD825" s="134"/>
      <c r="AE825" s="134"/>
    </row>
    <row r="826" spans="1:31" ht="14.25" customHeight="1" x14ac:dyDescent="0.2">
      <c r="A826" s="134" t="s">
        <v>281</v>
      </c>
      <c r="B826" s="214" t="str">
        <f t="shared" si="192"/>
        <v>Perez</v>
      </c>
      <c r="C826" s="219" t="str">
        <f t="shared" si="193"/>
        <v>Martin</v>
      </c>
      <c r="D826" s="134" t="str">
        <f t="shared" si="194"/>
        <v>M. Perez</v>
      </c>
      <c r="E826" s="206" t="str">
        <f t="shared" si="195"/>
        <v>Martin Perez</v>
      </c>
      <c r="F826" s="135"/>
      <c r="G826" s="135"/>
      <c r="H826" s="135"/>
      <c r="I826" s="135"/>
      <c r="J826" s="193"/>
      <c r="K826" s="147"/>
      <c r="L826" s="135" t="s">
        <v>135</v>
      </c>
      <c r="M826" s="134" t="str">
        <f t="shared" si="179"/>
        <v>ARB-Y5</v>
      </c>
      <c r="N826" s="147" t="str">
        <f>Ruth!$Y$2</f>
        <v>Rock Island</v>
      </c>
      <c r="O826" s="169" t="s">
        <v>333</v>
      </c>
      <c r="P826" s="206" t="str">
        <f t="shared" si="180"/>
        <v>Perez, Martin (ARB-Y5)</v>
      </c>
      <c r="Q826" s="166">
        <f t="shared" si="181"/>
        <v>1200000</v>
      </c>
      <c r="R826" s="166" t="str">
        <f t="shared" si="189"/>
        <v/>
      </c>
      <c r="S826" s="261" t="str">
        <f t="shared" si="190"/>
        <v/>
      </c>
      <c r="T826" s="261" t="str">
        <f t="shared" si="191"/>
        <v/>
      </c>
      <c r="U826" s="147" t="s">
        <v>973</v>
      </c>
      <c r="V826" s="167">
        <v>1200000</v>
      </c>
      <c r="W826" s="134" t="s">
        <v>974</v>
      </c>
      <c r="X826" s="212"/>
      <c r="Y826" s="134" t="s">
        <v>975</v>
      </c>
      <c r="Z826" s="212"/>
      <c r="AA826" s="134" t="s">
        <v>334</v>
      </c>
      <c r="AB826" s="271"/>
      <c r="AC826" s="206"/>
      <c r="AD826" s="134"/>
      <c r="AE826" s="134"/>
    </row>
    <row r="827" spans="1:31" ht="14.25" customHeight="1" x14ac:dyDescent="0.2">
      <c r="A827" s="148" t="s">
        <v>240</v>
      </c>
      <c r="B827" s="214" t="str">
        <f t="shared" si="192"/>
        <v>Perez</v>
      </c>
      <c r="C827" s="219" t="str">
        <f t="shared" si="193"/>
        <v>Oliver</v>
      </c>
      <c r="D827" s="134" t="str">
        <f t="shared" si="194"/>
        <v>O. Perez</v>
      </c>
      <c r="E827" s="206" t="str">
        <f t="shared" si="195"/>
        <v>Oliver Perez</v>
      </c>
      <c r="F827" s="135"/>
      <c r="G827" s="147"/>
      <c r="H827" s="147"/>
      <c r="I827" s="147"/>
      <c r="J827" s="380"/>
      <c r="K827" s="134"/>
      <c r="L827" s="135" t="s">
        <v>135</v>
      </c>
      <c r="M827" s="134" t="str">
        <f t="shared" si="179"/>
        <v>2,F3-$1.425M</v>
      </c>
      <c r="N827" s="148" t="s">
        <v>1672</v>
      </c>
      <c r="O827" s="320" t="s">
        <v>1686</v>
      </c>
      <c r="P827" s="206" t="str">
        <f t="shared" si="180"/>
        <v>Perez, Oliver (2,F3-$1.425M)</v>
      </c>
      <c r="Q827" s="166">
        <f t="shared" si="181"/>
        <v>475000</v>
      </c>
      <c r="R827" s="166">
        <f t="shared" si="189"/>
        <v>475000</v>
      </c>
      <c r="S827" s="261" t="str">
        <f t="shared" si="190"/>
        <v/>
      </c>
      <c r="T827" s="261" t="str">
        <f t="shared" si="191"/>
        <v/>
      </c>
      <c r="U827" s="148" t="s">
        <v>1793</v>
      </c>
      <c r="V827" s="361">
        <v>475000</v>
      </c>
      <c r="W827" s="148" t="s">
        <v>1717</v>
      </c>
      <c r="X827" s="364">
        <v>475000</v>
      </c>
      <c r="Y827" s="134" t="s">
        <v>334</v>
      </c>
      <c r="Z827" s="271"/>
      <c r="AA827" s="134"/>
      <c r="AB827" s="271"/>
      <c r="AC827" s="134"/>
      <c r="AD827" s="134"/>
      <c r="AE827" s="584"/>
    </row>
    <row r="828" spans="1:31" ht="14.25" customHeight="1" x14ac:dyDescent="0.2">
      <c r="A828" s="584" t="s">
        <v>1404</v>
      </c>
      <c r="B828" s="214" t="str">
        <f t="shared" si="192"/>
        <v>Perez</v>
      </c>
      <c r="C828" s="219" t="str">
        <f t="shared" si="193"/>
        <v>Roberto</v>
      </c>
      <c r="D828" s="134" t="str">
        <f t="shared" si="194"/>
        <v>R. Perez</v>
      </c>
      <c r="E828" s="206" t="str">
        <f t="shared" si="195"/>
        <v>Roberto Perez</v>
      </c>
      <c r="F828" s="135" t="s">
        <v>1002</v>
      </c>
      <c r="G828" s="135"/>
      <c r="H828" s="135"/>
      <c r="I828" s="135"/>
      <c r="J828" s="336">
        <v>32500</v>
      </c>
      <c r="K828" s="134" t="s">
        <v>1003</v>
      </c>
      <c r="L828" s="135" t="s">
        <v>7</v>
      </c>
      <c r="M828" s="134" t="str">
        <f t="shared" si="179"/>
        <v>Y2</v>
      </c>
      <c r="N828" s="147" t="str">
        <f>Ruth!$Y$2</f>
        <v>Rock Island</v>
      </c>
      <c r="O828" s="135" t="s">
        <v>1471</v>
      </c>
      <c r="P828" s="206" t="str">
        <f t="shared" si="180"/>
        <v>Perez, Roberto (Y2)</v>
      </c>
      <c r="Q828" s="166">
        <f t="shared" si="181"/>
        <v>300000</v>
      </c>
      <c r="R828" s="166">
        <f t="shared" si="189"/>
        <v>400000</v>
      </c>
      <c r="S828" s="261" t="str">
        <f t="shared" si="190"/>
        <v/>
      </c>
      <c r="T828" s="261" t="str">
        <f t="shared" si="191"/>
        <v/>
      </c>
      <c r="U828" s="147" t="s">
        <v>521</v>
      </c>
      <c r="V828" s="230">
        <v>300000</v>
      </c>
      <c r="W828" s="134" t="s">
        <v>375</v>
      </c>
      <c r="X828" s="364">
        <v>400000</v>
      </c>
      <c r="Y828" s="134" t="s">
        <v>645</v>
      </c>
      <c r="Z828" s="243"/>
      <c r="AA828" s="134" t="s">
        <v>973</v>
      </c>
      <c r="AB828" s="271"/>
      <c r="AC828" s="134"/>
      <c r="AD828" s="134"/>
      <c r="AE828" s="134"/>
    </row>
    <row r="829" spans="1:31" ht="14.25" customHeight="1" x14ac:dyDescent="0.2">
      <c r="A829" s="134" t="s">
        <v>819</v>
      </c>
      <c r="B829" s="214" t="str">
        <f t="shared" si="192"/>
        <v>Perez</v>
      </c>
      <c r="C829" s="219" t="str">
        <f t="shared" si="193"/>
        <v>Salvador</v>
      </c>
      <c r="D829" s="134" t="str">
        <f t="shared" si="194"/>
        <v>S. Perez</v>
      </c>
      <c r="E829" s="206" t="str">
        <f t="shared" si="195"/>
        <v>Salvador Perez</v>
      </c>
      <c r="F829" s="135"/>
      <c r="G829" s="135"/>
      <c r="H829" s="135"/>
      <c r="I829" s="135"/>
      <c r="J829" s="193"/>
      <c r="K829" s="147"/>
      <c r="L829" s="135" t="s">
        <v>7</v>
      </c>
      <c r="M829" s="134" t="str">
        <f t="shared" si="179"/>
        <v>ARB-Y6</v>
      </c>
      <c r="N829" s="251" t="str">
        <f>Mays!$S$2</f>
        <v>Thunder Bay</v>
      </c>
      <c r="O829" s="169" t="s">
        <v>1613</v>
      </c>
      <c r="P829" s="206" t="str">
        <f t="shared" si="180"/>
        <v>Perez, Salvador (ARB-Y6)</v>
      </c>
      <c r="Q829" s="166">
        <f t="shared" si="181"/>
        <v>2394000</v>
      </c>
      <c r="R829" s="166" t="str">
        <f t="shared" si="189"/>
        <v/>
      </c>
      <c r="S829" s="261" t="str">
        <f t="shared" si="190"/>
        <v/>
      </c>
      <c r="T829" s="261" t="str">
        <f t="shared" si="191"/>
        <v/>
      </c>
      <c r="U829" s="147" t="s">
        <v>974</v>
      </c>
      <c r="V829" s="167">
        <v>2394000</v>
      </c>
      <c r="W829" s="134" t="s">
        <v>975</v>
      </c>
      <c r="X829" s="212"/>
      <c r="Y829" s="134" t="s">
        <v>334</v>
      </c>
      <c r="Z829" s="206"/>
      <c r="AA829" s="134"/>
      <c r="AB829" s="212"/>
      <c r="AC829" s="134"/>
      <c r="AD829" s="134"/>
      <c r="AE829" s="134"/>
    </row>
    <row r="830" spans="1:31" ht="14.25" customHeight="1" x14ac:dyDescent="0.25">
      <c r="A830" s="148" t="s">
        <v>1949</v>
      </c>
      <c r="B830" s="214" t="str">
        <f t="shared" si="192"/>
        <v>Perez</v>
      </c>
      <c r="C830" s="219" t="str">
        <f t="shared" si="193"/>
        <v>Williams</v>
      </c>
      <c r="D830" s="134" t="str">
        <f t="shared" si="194"/>
        <v>W. Perez</v>
      </c>
      <c r="E830" s="206" t="str">
        <f t="shared" si="195"/>
        <v>Williams Perez</v>
      </c>
      <c r="F830" s="396"/>
      <c r="G830" s="584">
        <v>94</v>
      </c>
      <c r="H830" s="584">
        <v>4</v>
      </c>
      <c r="I830" s="584">
        <v>1</v>
      </c>
      <c r="J830" s="404">
        <v>33379</v>
      </c>
      <c r="K830" s="411" t="s">
        <v>747</v>
      </c>
      <c r="L830" s="135" t="s">
        <v>135</v>
      </c>
      <c r="M830" s="134" t="str">
        <f t="shared" si="179"/>
        <v>1,F3-$1.002M</v>
      </c>
      <c r="N830" s="147" t="str">
        <f>Cobb!$Y$2</f>
        <v>Gateway</v>
      </c>
      <c r="O830" s="421" t="s">
        <v>2994</v>
      </c>
      <c r="P830" s="206" t="str">
        <f t="shared" si="180"/>
        <v>Perez, Williams (1,F3-$1.002M)</v>
      </c>
      <c r="Q830" s="166">
        <f t="shared" si="181"/>
        <v>334000</v>
      </c>
      <c r="R830" s="166">
        <f t="shared" si="189"/>
        <v>334000</v>
      </c>
      <c r="S830" s="261">
        <f t="shared" si="190"/>
        <v>334000</v>
      </c>
      <c r="T830" s="261" t="str">
        <f t="shared" si="191"/>
        <v/>
      </c>
      <c r="U830" s="389" t="s">
        <v>3004</v>
      </c>
      <c r="V830" s="387">
        <v>334000</v>
      </c>
      <c r="W830" s="389" t="s">
        <v>3105</v>
      </c>
      <c r="X830" s="387">
        <v>334000</v>
      </c>
      <c r="Y830" s="389" t="s">
        <v>3109</v>
      </c>
      <c r="Z830" s="387">
        <v>334000</v>
      </c>
      <c r="AA830" s="134" t="s">
        <v>334</v>
      </c>
      <c r="AB830" s="271"/>
      <c r="AC830" s="134"/>
      <c r="AD830" s="134"/>
      <c r="AE830" s="134"/>
    </row>
    <row r="831" spans="1:31" ht="14.25" customHeight="1" x14ac:dyDescent="0.2">
      <c r="A831" s="214" t="s">
        <v>1147</v>
      </c>
      <c r="B831" s="214" t="str">
        <f t="shared" si="192"/>
        <v>Peterson</v>
      </c>
      <c r="C831" s="219" t="str">
        <f t="shared" si="193"/>
        <v>DJ</v>
      </c>
      <c r="D831" s="134" t="str">
        <f t="shared" si="194"/>
        <v>D. Peterson</v>
      </c>
      <c r="E831" s="206" t="str">
        <f t="shared" si="195"/>
        <v>DJ Peterson</v>
      </c>
      <c r="F831" s="213" t="s">
        <v>1002</v>
      </c>
      <c r="G831" s="213"/>
      <c r="H831" s="213"/>
      <c r="I831" s="213"/>
      <c r="J831" s="223">
        <v>33603</v>
      </c>
      <c r="K831" s="224" t="s">
        <v>1131</v>
      </c>
      <c r="L831" s="135" t="s">
        <v>519</v>
      </c>
      <c r="M831" s="134" t="str">
        <f t="shared" si="179"/>
        <v>min</v>
      </c>
      <c r="N831" s="147" t="str">
        <f>Cobb!$Y$2</f>
        <v>Gateway</v>
      </c>
      <c r="O831" s="213" t="s">
        <v>1129</v>
      </c>
      <c r="P831" s="206" t="str">
        <f t="shared" si="180"/>
        <v>Peterson, DJ (min)</v>
      </c>
      <c r="Q831" s="166" t="str">
        <f t="shared" si="181"/>
        <v/>
      </c>
      <c r="R831" s="166" t="str">
        <f t="shared" si="189"/>
        <v/>
      </c>
      <c r="S831" s="261" t="str">
        <f t="shared" si="190"/>
        <v/>
      </c>
      <c r="T831" s="261" t="str">
        <f t="shared" si="191"/>
        <v/>
      </c>
      <c r="U831" s="259" t="s">
        <v>658</v>
      </c>
      <c r="V831" s="207"/>
      <c r="W831" s="206"/>
      <c r="X831" s="207"/>
      <c r="Y831" s="134"/>
      <c r="Z831" s="212"/>
      <c r="AA831" s="134"/>
      <c r="AB831" s="271"/>
      <c r="AC831" s="134"/>
      <c r="AD831" s="134"/>
      <c r="AE831" s="584"/>
    </row>
    <row r="832" spans="1:31" ht="14.25" customHeight="1" x14ac:dyDescent="0.2">
      <c r="A832" s="214" t="s">
        <v>1192</v>
      </c>
      <c r="B832" s="214" t="str">
        <f t="shared" si="192"/>
        <v>Peterson</v>
      </c>
      <c r="C832" s="219" t="str">
        <f t="shared" si="193"/>
        <v>Jace</v>
      </c>
      <c r="D832" s="134" t="str">
        <f t="shared" si="194"/>
        <v>J. Peterson</v>
      </c>
      <c r="E832" s="206" t="str">
        <f t="shared" si="195"/>
        <v>Jace Peterson</v>
      </c>
      <c r="F832" s="213" t="s">
        <v>412</v>
      </c>
      <c r="G832" s="213"/>
      <c r="H832" s="213"/>
      <c r="I832" s="213"/>
      <c r="J832" s="223">
        <v>33002</v>
      </c>
      <c r="K832" s="224" t="s">
        <v>1000</v>
      </c>
      <c r="L832" s="135" t="s">
        <v>7</v>
      </c>
      <c r="M832" s="134" t="str">
        <f t="shared" si="179"/>
        <v>Y2</v>
      </c>
      <c r="N832" s="147" t="str">
        <f>Cobb!$Y$2</f>
        <v>Gateway</v>
      </c>
      <c r="O832" s="213" t="s">
        <v>1608</v>
      </c>
      <c r="P832" s="206" t="str">
        <f t="shared" si="180"/>
        <v>Peterson, Jace (Y2)</v>
      </c>
      <c r="Q832" s="166">
        <f t="shared" si="181"/>
        <v>300000</v>
      </c>
      <c r="R832" s="166">
        <f t="shared" si="189"/>
        <v>400000</v>
      </c>
      <c r="S832" s="261" t="str">
        <f t="shared" si="190"/>
        <v/>
      </c>
      <c r="T832" s="261" t="str">
        <f t="shared" si="191"/>
        <v/>
      </c>
      <c r="U832" s="147" t="s">
        <v>521</v>
      </c>
      <c r="V832" s="230">
        <v>300000</v>
      </c>
      <c r="W832" s="134" t="s">
        <v>375</v>
      </c>
      <c r="X832" s="364">
        <v>400000</v>
      </c>
      <c r="Y832" s="134" t="s">
        <v>645</v>
      </c>
      <c r="Z832" s="206"/>
      <c r="AA832" s="134" t="s">
        <v>973</v>
      </c>
      <c r="AB832" s="212"/>
      <c r="AC832" s="134"/>
      <c r="AD832" s="134"/>
      <c r="AE832" s="134"/>
    </row>
    <row r="833" spans="1:31" ht="14.25" customHeight="1" x14ac:dyDescent="0.2">
      <c r="A833" s="584" t="s">
        <v>1950</v>
      </c>
      <c r="B833" s="214" t="str">
        <f t="shared" si="192"/>
        <v>Peterson</v>
      </c>
      <c r="C833" s="219" t="str">
        <f t="shared" si="193"/>
        <v>Shane*</v>
      </c>
      <c r="D833" s="134" t="str">
        <f t="shared" si="194"/>
        <v>S. Peterson</v>
      </c>
      <c r="E833" s="206" t="str">
        <f t="shared" si="195"/>
        <v>Shane* Peterson</v>
      </c>
      <c r="F833" s="246" t="s">
        <v>412</v>
      </c>
      <c r="G833" s="584">
        <v>144</v>
      </c>
      <c r="H833" s="584">
        <v>6</v>
      </c>
      <c r="I833" s="584">
        <v>5</v>
      </c>
      <c r="J833" s="336">
        <v>32184</v>
      </c>
      <c r="K833" s="195" t="s">
        <v>1128</v>
      </c>
      <c r="L833" s="135" t="s">
        <v>7</v>
      </c>
      <c r="M833" s="134" t="str">
        <f t="shared" si="179"/>
        <v>Y1*</v>
      </c>
      <c r="N833" s="147" t="str">
        <f>Aaron!$A$2</f>
        <v>Middlesex</v>
      </c>
      <c r="O833" s="169" t="s">
        <v>1968</v>
      </c>
      <c r="P833" s="206" t="str">
        <f t="shared" si="180"/>
        <v>Peterson, Shane* (Y1*)</v>
      </c>
      <c r="Q833" s="166">
        <f t="shared" si="181"/>
        <v>200000</v>
      </c>
      <c r="R833" s="166">
        <f t="shared" si="189"/>
        <v>300000</v>
      </c>
      <c r="S833" s="261">
        <f t="shared" si="190"/>
        <v>400000</v>
      </c>
      <c r="T833" s="261" t="str">
        <f t="shared" si="191"/>
        <v/>
      </c>
      <c r="U833" s="147" t="s">
        <v>256</v>
      </c>
      <c r="V833" s="207">
        <v>200000</v>
      </c>
      <c r="W833" s="206" t="s">
        <v>521</v>
      </c>
      <c r="X833" s="207">
        <v>300000</v>
      </c>
      <c r="Y833" s="134" t="s">
        <v>375</v>
      </c>
      <c r="Z833" s="212">
        <v>400000</v>
      </c>
      <c r="AA833" s="134" t="s">
        <v>645</v>
      </c>
      <c r="AB833" s="271"/>
      <c r="AC833" s="134"/>
      <c r="AD833" s="134"/>
      <c r="AE833" s="134"/>
    </row>
    <row r="834" spans="1:31" ht="14.25" customHeight="1" x14ac:dyDescent="0.2">
      <c r="A834" s="388" t="s">
        <v>1455</v>
      </c>
      <c r="B834" s="214" t="str">
        <f t="shared" si="192"/>
        <v>Petit</v>
      </c>
      <c r="C834" s="219" t="str">
        <f t="shared" si="193"/>
        <v>Gregorio</v>
      </c>
      <c r="D834" s="134" t="str">
        <f t="shared" si="194"/>
        <v>G. Petit</v>
      </c>
      <c r="E834" s="206" t="str">
        <f t="shared" si="195"/>
        <v>Gregorio Petit</v>
      </c>
      <c r="F834" s="417" t="s">
        <v>1002</v>
      </c>
      <c r="G834" s="388"/>
      <c r="H834" s="388"/>
      <c r="I834" s="388"/>
      <c r="J834" s="418">
        <v>31026</v>
      </c>
      <c r="K834" s="419" t="s">
        <v>1000</v>
      </c>
      <c r="L834" s="386" t="s">
        <v>7</v>
      </c>
      <c r="M834" s="134" t="str">
        <f t="shared" si="179"/>
        <v>1,F1-$200k</v>
      </c>
      <c r="N834" s="388" t="s">
        <v>1671</v>
      </c>
      <c r="O834" s="421" t="s">
        <v>2994</v>
      </c>
      <c r="P834" s="206" t="str">
        <f t="shared" si="180"/>
        <v>Petit, Gregorio (1,F1-$200k)</v>
      </c>
      <c r="Q834" s="166">
        <f t="shared" si="181"/>
        <v>200000</v>
      </c>
      <c r="R834" s="166" t="str">
        <f t="shared" si="189"/>
        <v/>
      </c>
      <c r="S834" s="261" t="str">
        <f t="shared" si="190"/>
        <v/>
      </c>
      <c r="T834" s="261" t="str">
        <f t="shared" si="191"/>
        <v/>
      </c>
      <c r="U834" s="389" t="s">
        <v>1673</v>
      </c>
      <c r="V834" s="387">
        <v>200000</v>
      </c>
      <c r="W834" s="416" t="s">
        <v>334</v>
      </c>
      <c r="X834" s="230"/>
      <c r="Y834" s="584"/>
      <c r="Z834" s="212"/>
      <c r="AA834" s="134"/>
      <c r="AB834" s="271"/>
      <c r="AC834" s="134"/>
      <c r="AD834" s="134"/>
      <c r="AE834" s="134"/>
    </row>
    <row r="835" spans="1:31" ht="14.25" customHeight="1" x14ac:dyDescent="0.2">
      <c r="A835" s="388" t="s">
        <v>1038</v>
      </c>
      <c r="B835" s="214" t="str">
        <f t="shared" si="192"/>
        <v>Petit</v>
      </c>
      <c r="C835" s="219" t="str">
        <f t="shared" si="193"/>
        <v>Yusmeiro</v>
      </c>
      <c r="D835" s="134" t="str">
        <f t="shared" si="194"/>
        <v>Y. Petit</v>
      </c>
      <c r="E835" s="206" t="str">
        <f t="shared" si="195"/>
        <v>Yusmeiro Petit</v>
      </c>
      <c r="F835" s="417" t="s">
        <v>1002</v>
      </c>
      <c r="G835" s="388"/>
      <c r="H835" s="388"/>
      <c r="I835" s="388"/>
      <c r="J835" s="418">
        <v>31008</v>
      </c>
      <c r="K835" s="419" t="s">
        <v>999</v>
      </c>
      <c r="L835" s="386" t="s">
        <v>135</v>
      </c>
      <c r="M835" s="134" t="str">
        <f t="shared" ref="M835:M898" si="196">$U835</f>
        <v>1,F2-$600k</v>
      </c>
      <c r="N835" s="388" t="s">
        <v>2972</v>
      </c>
      <c r="O835" s="421" t="s">
        <v>2994</v>
      </c>
      <c r="P835" s="206" t="str">
        <f t="shared" ref="P835:P898" si="197">CONCATENATE(A835," (",M835,")")</f>
        <v>Petit, Yusmeiro (1,F2-$600k)</v>
      </c>
      <c r="Q835" s="166">
        <f t="shared" si="181"/>
        <v>300000</v>
      </c>
      <c r="R835" s="166">
        <f t="shared" si="189"/>
        <v>300000</v>
      </c>
      <c r="S835" s="261" t="str">
        <f t="shared" si="190"/>
        <v/>
      </c>
      <c r="T835" s="261" t="str">
        <f t="shared" si="191"/>
        <v/>
      </c>
      <c r="U835" s="389" t="s">
        <v>1682</v>
      </c>
      <c r="V835" s="387">
        <v>300000</v>
      </c>
      <c r="W835" s="389" t="s">
        <v>1784</v>
      </c>
      <c r="X835" s="387">
        <v>300000</v>
      </c>
      <c r="Y835" s="134" t="s">
        <v>334</v>
      </c>
      <c r="Z835" s="212"/>
      <c r="AA835" s="134"/>
      <c r="AB835" s="271"/>
      <c r="AC835" s="134"/>
      <c r="AD835" s="134"/>
      <c r="AE835" s="134"/>
    </row>
    <row r="836" spans="1:31" ht="14.25" customHeight="1" x14ac:dyDescent="0.2">
      <c r="A836" s="584" t="s">
        <v>1951</v>
      </c>
      <c r="B836" s="214" t="str">
        <f t="shared" si="192"/>
        <v>Pham</v>
      </c>
      <c r="C836" s="219" t="str">
        <f t="shared" si="193"/>
        <v>Tommy</v>
      </c>
      <c r="D836" s="134" t="str">
        <f t="shared" si="194"/>
        <v>T. Pham</v>
      </c>
      <c r="E836" s="206" t="str">
        <f t="shared" si="195"/>
        <v>Tommy Pham</v>
      </c>
      <c r="F836" s="246" t="s">
        <v>1002</v>
      </c>
      <c r="G836" s="584">
        <v>65</v>
      </c>
      <c r="H836" s="584">
        <v>3</v>
      </c>
      <c r="I836" s="584">
        <v>16</v>
      </c>
      <c r="J836" s="336">
        <v>32210</v>
      </c>
      <c r="K836" s="195" t="s">
        <v>1004</v>
      </c>
      <c r="L836" s="135" t="s">
        <v>7</v>
      </c>
      <c r="M836" s="134" t="str">
        <f t="shared" si="196"/>
        <v>Y2</v>
      </c>
      <c r="N836" s="147" t="str">
        <f>Aaron!$S$2</f>
        <v>San Jose</v>
      </c>
      <c r="O836" s="169" t="s">
        <v>1968</v>
      </c>
      <c r="P836" s="206" t="str">
        <f t="shared" si="197"/>
        <v>Pham, Tommy (Y2)</v>
      </c>
      <c r="Q836" s="166">
        <f t="shared" si="181"/>
        <v>300000</v>
      </c>
      <c r="R836" s="166">
        <f t="shared" si="189"/>
        <v>400000</v>
      </c>
      <c r="S836" s="261" t="str">
        <f t="shared" si="190"/>
        <v/>
      </c>
      <c r="T836" s="261" t="str">
        <f t="shared" si="191"/>
        <v/>
      </c>
      <c r="U836" s="147" t="s">
        <v>521</v>
      </c>
      <c r="V836" s="167">
        <v>300000</v>
      </c>
      <c r="W836" s="134" t="s">
        <v>375</v>
      </c>
      <c r="X836" s="212">
        <v>400000</v>
      </c>
      <c r="Y836" s="134" t="s">
        <v>645</v>
      </c>
      <c r="Z836" s="212"/>
      <c r="AA836" s="134" t="s">
        <v>973</v>
      </c>
      <c r="AB836" s="271"/>
      <c r="AC836" s="134"/>
      <c r="AD836" s="134"/>
      <c r="AE836" s="134"/>
    </row>
    <row r="837" spans="1:31" ht="14.25" customHeight="1" x14ac:dyDescent="0.2">
      <c r="A837" s="215" t="s">
        <v>1227</v>
      </c>
      <c r="B837" s="214" t="str">
        <f t="shared" si="192"/>
        <v>Phegley</v>
      </c>
      <c r="C837" s="219" t="str">
        <f t="shared" si="193"/>
        <v>Josh</v>
      </c>
      <c r="D837" s="134" t="str">
        <f t="shared" si="194"/>
        <v>J. Phegley</v>
      </c>
      <c r="E837" s="206" t="str">
        <f t="shared" si="195"/>
        <v>Josh Phegley</v>
      </c>
      <c r="F837" s="218" t="s">
        <v>1002</v>
      </c>
      <c r="G837" s="218"/>
      <c r="H837" s="218"/>
      <c r="I837" s="218"/>
      <c r="J837" s="225">
        <v>32185</v>
      </c>
      <c r="K837" s="221" t="s">
        <v>7</v>
      </c>
      <c r="L837" s="135" t="s">
        <v>7</v>
      </c>
      <c r="M837" s="134" t="str">
        <f t="shared" si="196"/>
        <v>Y2*</v>
      </c>
      <c r="N837" s="147" t="str">
        <f>Ruth!$A$2</f>
        <v>Plum Island</v>
      </c>
      <c r="O837" s="213" t="s">
        <v>1129</v>
      </c>
      <c r="P837" s="206" t="str">
        <f t="shared" si="197"/>
        <v>Phegley, Josh (Y2*)</v>
      </c>
      <c r="Q837" s="166">
        <f t="shared" si="181"/>
        <v>400000</v>
      </c>
      <c r="R837" s="166">
        <f t="shared" si="189"/>
        <v>400000</v>
      </c>
      <c r="S837" s="261" t="str">
        <f t="shared" si="190"/>
        <v/>
      </c>
      <c r="T837" s="261" t="str">
        <f t="shared" si="191"/>
        <v/>
      </c>
      <c r="U837" s="259" t="s">
        <v>255</v>
      </c>
      <c r="V837" s="207">
        <v>400000</v>
      </c>
      <c r="W837" s="134" t="s">
        <v>375</v>
      </c>
      <c r="X837" s="364">
        <v>400000</v>
      </c>
      <c r="Y837" s="134" t="s">
        <v>645</v>
      </c>
      <c r="Z837" s="212"/>
      <c r="AA837" s="134" t="s">
        <v>973</v>
      </c>
      <c r="AB837" s="271"/>
      <c r="AC837" s="134"/>
      <c r="AD837" s="134"/>
      <c r="AE837" s="134"/>
    </row>
    <row r="838" spans="1:31" ht="14.25" customHeight="1" x14ac:dyDescent="0.2">
      <c r="A838" s="146" t="s">
        <v>896</v>
      </c>
      <c r="B838" s="214" t="str">
        <f t="shared" si="192"/>
        <v>Phelps</v>
      </c>
      <c r="C838" s="219" t="str">
        <f t="shared" si="193"/>
        <v>David</v>
      </c>
      <c r="D838" s="134" t="str">
        <f t="shared" si="194"/>
        <v>D. Phelps</v>
      </c>
      <c r="E838" s="206" t="str">
        <f t="shared" si="195"/>
        <v>David Phelps</v>
      </c>
      <c r="F838" s="135"/>
      <c r="G838" s="135"/>
      <c r="H838" s="135"/>
      <c r="I838" s="135"/>
      <c r="J838" s="193"/>
      <c r="K838" s="147"/>
      <c r="L838" s="135" t="s">
        <v>135</v>
      </c>
      <c r="M838" s="134" t="str">
        <f t="shared" si="196"/>
        <v>ARB-Y5</v>
      </c>
      <c r="N838" s="147" t="str">
        <f>Aaron!$G$2</f>
        <v>Exeter</v>
      </c>
      <c r="O838" s="135" t="s">
        <v>874</v>
      </c>
      <c r="P838" s="206" t="str">
        <f t="shared" si="197"/>
        <v>Phelps, David (ARB-Y5)</v>
      </c>
      <c r="Q838" s="166">
        <f t="shared" si="181"/>
        <v>1092000</v>
      </c>
      <c r="R838" s="166" t="str">
        <f t="shared" si="189"/>
        <v/>
      </c>
      <c r="S838" s="261" t="str">
        <f t="shared" si="190"/>
        <v/>
      </c>
      <c r="T838" s="261" t="str">
        <f t="shared" si="191"/>
        <v/>
      </c>
      <c r="U838" s="147" t="s">
        <v>973</v>
      </c>
      <c r="V838" s="167">
        <v>1092000</v>
      </c>
      <c r="W838" s="134" t="s">
        <v>974</v>
      </c>
      <c r="X838" s="212"/>
      <c r="Y838" s="134" t="s">
        <v>975</v>
      </c>
      <c r="Z838" s="212"/>
      <c r="AA838" s="134" t="s">
        <v>334</v>
      </c>
      <c r="AB838" s="271"/>
      <c r="AC838" s="134"/>
      <c r="AD838" s="134"/>
      <c r="AE838" s="134"/>
    </row>
    <row r="839" spans="1:31" ht="14.25" customHeight="1" x14ac:dyDescent="0.25">
      <c r="A839" s="251" t="s">
        <v>1029</v>
      </c>
      <c r="B839" s="214" t="str">
        <f t="shared" si="192"/>
        <v>Phillips</v>
      </c>
      <c r="C839" s="219" t="str">
        <f t="shared" si="193"/>
        <v>Brandon</v>
      </c>
      <c r="D839" s="134" t="str">
        <f t="shared" si="194"/>
        <v>B. Phillips</v>
      </c>
      <c r="E839" s="206" t="str">
        <f t="shared" si="195"/>
        <v>Brandon Phillips</v>
      </c>
      <c r="F839" s="392" t="s">
        <v>1002</v>
      </c>
      <c r="G839" s="199"/>
      <c r="H839" s="199"/>
      <c r="I839" s="199"/>
      <c r="J839" s="398">
        <v>29765</v>
      </c>
      <c r="K839" s="406" t="s">
        <v>1000</v>
      </c>
      <c r="L839" s="135" t="s">
        <v>7</v>
      </c>
      <c r="M839" s="134" t="str">
        <f t="shared" si="196"/>
        <v>1,F2-$1.492M</v>
      </c>
      <c r="N839" s="388" t="s">
        <v>2967</v>
      </c>
      <c r="O839" s="421" t="s">
        <v>2994</v>
      </c>
      <c r="P839" s="206" t="str">
        <f t="shared" si="197"/>
        <v>Phillips, Brandon (1,F2-$1.492M)</v>
      </c>
      <c r="Q839" s="166">
        <f t="shared" si="181"/>
        <v>746053</v>
      </c>
      <c r="R839" s="166">
        <f t="shared" si="189"/>
        <v>746053</v>
      </c>
      <c r="S839" s="261" t="str">
        <f t="shared" si="190"/>
        <v/>
      </c>
      <c r="T839" s="261" t="str">
        <f t="shared" si="191"/>
        <v/>
      </c>
      <c r="U839" s="389" t="s">
        <v>3033</v>
      </c>
      <c r="V839" s="387">
        <v>746053</v>
      </c>
      <c r="W839" s="389" t="s">
        <v>3135</v>
      </c>
      <c r="X839" s="387">
        <v>746053</v>
      </c>
      <c r="Y839" s="389" t="s">
        <v>334</v>
      </c>
      <c r="Z839" s="212"/>
      <c r="AA839" s="134"/>
      <c r="AB839" s="271"/>
      <c r="AC839" s="134"/>
      <c r="AD839" s="134"/>
      <c r="AE839" s="134"/>
    </row>
    <row r="840" spans="1:31" ht="14.25" customHeight="1" x14ac:dyDescent="0.2">
      <c r="A840" s="584" t="s">
        <v>1544</v>
      </c>
      <c r="B840" s="214" t="str">
        <f t="shared" si="192"/>
        <v>Phillips</v>
      </c>
      <c r="C840" s="219" t="str">
        <f t="shared" si="193"/>
        <v>Brett</v>
      </c>
      <c r="D840" s="134" t="str">
        <f t="shared" si="194"/>
        <v>B. Phillips</v>
      </c>
      <c r="E840" s="206" t="str">
        <f t="shared" si="195"/>
        <v>Brett Phillips</v>
      </c>
      <c r="F840" s="135" t="s">
        <v>412</v>
      </c>
      <c r="G840" s="135"/>
      <c r="H840" s="135"/>
      <c r="I840" s="135"/>
      <c r="J840" s="336">
        <v>34484</v>
      </c>
      <c r="K840" s="134" t="s">
        <v>1004</v>
      </c>
      <c r="L840" s="135" t="s">
        <v>519</v>
      </c>
      <c r="M840" s="134" t="str">
        <f t="shared" si="196"/>
        <v>min</v>
      </c>
      <c r="N840" s="147" t="str">
        <f>Cobb!$S$2</f>
        <v>Waikiki</v>
      </c>
      <c r="O840" s="135" t="s">
        <v>1461</v>
      </c>
      <c r="P840" s="206" t="str">
        <f t="shared" si="197"/>
        <v>Phillips, Brett (min)</v>
      </c>
      <c r="Q840" s="166" t="str">
        <f t="shared" si="181"/>
        <v/>
      </c>
      <c r="R840" s="166" t="str">
        <f t="shared" si="189"/>
        <v/>
      </c>
      <c r="S840" s="261" t="str">
        <f t="shared" si="190"/>
        <v/>
      </c>
      <c r="T840" s="261" t="str">
        <f t="shared" si="191"/>
        <v/>
      </c>
      <c r="U840" s="148" t="s">
        <v>658</v>
      </c>
      <c r="V840" s="230"/>
      <c r="W840" s="584"/>
      <c r="X840" s="364"/>
      <c r="Y840" s="584"/>
      <c r="Z840" s="243"/>
      <c r="AA840" s="134"/>
      <c r="AB840" s="271"/>
      <c r="AC840" s="134"/>
      <c r="AD840" s="134"/>
      <c r="AE840" s="134"/>
    </row>
    <row r="841" spans="1:31" ht="14.25" customHeight="1" x14ac:dyDescent="0.2">
      <c r="A841" s="584" t="s">
        <v>4087</v>
      </c>
      <c r="B841" s="214" t="str">
        <f t="shared" si="192"/>
        <v>Pierzynski</v>
      </c>
      <c r="C841" s="219" t="str">
        <f t="shared" si="193"/>
        <v>AJ</v>
      </c>
      <c r="D841" s="134" t="str">
        <f t="shared" si="194"/>
        <v>A. Pierzynski</v>
      </c>
      <c r="E841" s="206" t="str">
        <f t="shared" si="195"/>
        <v>AJ Pierzynski</v>
      </c>
      <c r="F841" s="135"/>
      <c r="G841" s="135"/>
      <c r="H841" s="135"/>
      <c r="I841" s="135"/>
      <c r="J841" s="336"/>
      <c r="K841" s="134"/>
      <c r="L841" s="135" t="s">
        <v>7</v>
      </c>
      <c r="M841" s="134" t="str">
        <f t="shared" si="196"/>
        <v>1,F1-200K</v>
      </c>
      <c r="N841" s="147" t="s">
        <v>1479</v>
      </c>
      <c r="O841" s="135" t="s">
        <v>4077</v>
      </c>
      <c r="P841" s="206" t="str">
        <f t="shared" si="197"/>
        <v>Pierzynski, AJ (1,F1-200K)</v>
      </c>
      <c r="Q841" s="166">
        <f t="shared" si="181"/>
        <v>200000</v>
      </c>
      <c r="R841" s="166" t="str">
        <f t="shared" ref="R841:R870" si="198">IF(ISBLANK($X841),"",$X841)</f>
        <v/>
      </c>
      <c r="S841" s="261" t="str">
        <f t="shared" ref="S841:S870" si="199">IF(ISBLANK($Z841),"",$Z841)</f>
        <v/>
      </c>
      <c r="T841" s="261" t="str">
        <f t="shared" ref="T841:T870" si="200">IF(ISBLANK($AB841),"",$AB841)</f>
        <v/>
      </c>
      <c r="U841" s="148" t="s">
        <v>4088</v>
      </c>
      <c r="V841" s="230">
        <v>200000</v>
      </c>
      <c r="W841" s="584" t="s">
        <v>334</v>
      </c>
      <c r="X841" s="364"/>
      <c r="Y841" s="584"/>
      <c r="Z841" s="243"/>
      <c r="AA841" s="134"/>
      <c r="AB841" s="271"/>
      <c r="AC841" s="134"/>
      <c r="AD841" s="134"/>
      <c r="AE841" s="134"/>
    </row>
    <row r="842" spans="1:31" ht="14.25" customHeight="1" x14ac:dyDescent="0.2">
      <c r="A842" s="424" t="s">
        <v>1210</v>
      </c>
      <c r="B842" s="214" t="str">
        <f t="shared" si="192"/>
        <v>Pillar</v>
      </c>
      <c r="C842" s="219" t="str">
        <f t="shared" si="193"/>
        <v>Kevin</v>
      </c>
      <c r="D842" s="134" t="str">
        <f t="shared" si="194"/>
        <v>K. Pillar</v>
      </c>
      <c r="E842" s="206" t="str">
        <f t="shared" si="195"/>
        <v>Kevin Pillar</v>
      </c>
      <c r="F842" s="393" t="s">
        <v>1002</v>
      </c>
      <c r="G842" s="218"/>
      <c r="H842" s="218"/>
      <c r="I842" s="218"/>
      <c r="J842" s="400">
        <v>32512</v>
      </c>
      <c r="K842" s="408" t="s">
        <v>7</v>
      </c>
      <c r="L842" s="135" t="s">
        <v>7</v>
      </c>
      <c r="M842" s="134" t="str">
        <f t="shared" si="196"/>
        <v>1,F5-$8M</v>
      </c>
      <c r="N842" s="388" t="s">
        <v>2988</v>
      </c>
      <c r="O842" s="421" t="s">
        <v>2994</v>
      </c>
      <c r="P842" s="206" t="str">
        <f t="shared" si="197"/>
        <v>Pillar, Kevin (1,F5-$8M)</v>
      </c>
      <c r="Q842" s="166">
        <f t="shared" si="181"/>
        <v>1600000</v>
      </c>
      <c r="R842" s="166">
        <f t="shared" si="198"/>
        <v>1600000</v>
      </c>
      <c r="S842" s="261">
        <f t="shared" si="199"/>
        <v>1600000</v>
      </c>
      <c r="T842" s="261">
        <f t="shared" si="200"/>
        <v>1600000</v>
      </c>
      <c r="U842" s="389" t="s">
        <v>1674</v>
      </c>
      <c r="V842" s="387">
        <v>1600000</v>
      </c>
      <c r="W842" s="389" t="s">
        <v>1841</v>
      </c>
      <c r="X842" s="387">
        <v>1600000</v>
      </c>
      <c r="Y842" s="389" t="s">
        <v>1722</v>
      </c>
      <c r="Z842" s="387">
        <v>1600000</v>
      </c>
      <c r="AA842" s="389" t="s">
        <v>1711</v>
      </c>
      <c r="AB842" s="387">
        <v>1600000</v>
      </c>
      <c r="AC842" s="389" t="s">
        <v>1694</v>
      </c>
      <c r="AD842" s="387">
        <v>1600000</v>
      </c>
      <c r="AE842" s="134" t="s">
        <v>334</v>
      </c>
    </row>
    <row r="843" spans="1:31" ht="14.25" customHeight="1" x14ac:dyDescent="0.2">
      <c r="A843" s="134" t="s">
        <v>3627</v>
      </c>
      <c r="B843" s="214" t="str">
        <f t="shared" si="192"/>
        <v>Pina</v>
      </c>
      <c r="C843" s="219" t="str">
        <f t="shared" si="193"/>
        <v>Manny</v>
      </c>
      <c r="D843" s="134" t="str">
        <f t="shared" si="194"/>
        <v>M. Pina</v>
      </c>
      <c r="E843" s="206" t="str">
        <f t="shared" si="195"/>
        <v>Manny Pina</v>
      </c>
      <c r="F843" s="206" t="s">
        <v>1002</v>
      </c>
      <c r="G843" s="134">
        <f>G842+1</f>
        <v>1</v>
      </c>
      <c r="H843" s="134">
        <v>7</v>
      </c>
      <c r="I843" s="134">
        <v>19</v>
      </c>
      <c r="J843" s="535">
        <v>31933</v>
      </c>
      <c r="K843" s="134" t="s">
        <v>1462</v>
      </c>
      <c r="L843" s="135" t="s">
        <v>7</v>
      </c>
      <c r="M843" s="134" t="str">
        <f t="shared" si="196"/>
        <v>MM</v>
      </c>
      <c r="N843" s="134" t="s">
        <v>396</v>
      </c>
      <c r="O843" s="135" t="s">
        <v>3485</v>
      </c>
      <c r="P843" s="206" t="str">
        <f t="shared" si="197"/>
        <v>Pina, Manny (MM)</v>
      </c>
      <c r="Q843" s="166">
        <f t="shared" si="181"/>
        <v>100000</v>
      </c>
      <c r="R843" s="166" t="str">
        <f t="shared" si="198"/>
        <v/>
      </c>
      <c r="S843" s="261" t="str">
        <f t="shared" si="199"/>
        <v/>
      </c>
      <c r="T843" s="261" t="str">
        <f t="shared" si="200"/>
        <v/>
      </c>
      <c r="U843" s="134" t="s">
        <v>517</v>
      </c>
      <c r="V843" s="167">
        <v>100000</v>
      </c>
      <c r="W843" s="134"/>
      <c r="X843" s="134"/>
      <c r="Y843" s="134"/>
      <c r="Z843" s="134"/>
      <c r="AA843" s="134"/>
      <c r="AB843" s="134"/>
      <c r="AC843" s="134"/>
      <c r="AD843" s="134"/>
      <c r="AE843" s="134"/>
    </row>
    <row r="844" spans="1:31" ht="14.25" customHeight="1" x14ac:dyDescent="0.2">
      <c r="A844" s="584" t="s">
        <v>1548</v>
      </c>
      <c r="B844" s="214" t="str">
        <f t="shared" si="192"/>
        <v>Pinder</v>
      </c>
      <c r="C844" s="219" t="str">
        <f t="shared" si="193"/>
        <v>Chad</v>
      </c>
      <c r="D844" s="134" t="str">
        <f t="shared" si="194"/>
        <v>C. Pinder</v>
      </c>
      <c r="E844" s="206" t="str">
        <f t="shared" si="195"/>
        <v>Chad Pinder</v>
      </c>
      <c r="F844" s="135" t="s">
        <v>1002</v>
      </c>
      <c r="G844" s="135"/>
      <c r="H844" s="135"/>
      <c r="I844" s="135"/>
      <c r="J844" s="193">
        <v>33692</v>
      </c>
      <c r="K844" s="134" t="s">
        <v>1000</v>
      </c>
      <c r="L844" s="135" t="s">
        <v>7</v>
      </c>
      <c r="M844" s="134" t="str">
        <f t="shared" si="196"/>
        <v>MM</v>
      </c>
      <c r="N844" s="147" t="str">
        <f>Aaron!$S$2</f>
        <v>San Jose</v>
      </c>
      <c r="O844" s="135" t="s">
        <v>1461</v>
      </c>
      <c r="P844" s="206" t="str">
        <f t="shared" si="197"/>
        <v>Pinder, Chad (MM)</v>
      </c>
      <c r="Q844" s="166">
        <f t="shared" si="181"/>
        <v>100000</v>
      </c>
      <c r="R844" s="166" t="str">
        <f t="shared" si="198"/>
        <v/>
      </c>
      <c r="S844" s="261" t="str">
        <f t="shared" si="199"/>
        <v/>
      </c>
      <c r="T844" s="261" t="str">
        <f t="shared" si="200"/>
        <v/>
      </c>
      <c r="U844" s="148" t="s">
        <v>517</v>
      </c>
      <c r="V844" s="207">
        <v>100000</v>
      </c>
      <c r="W844" s="584"/>
      <c r="X844" s="364"/>
      <c r="Y844" s="584"/>
      <c r="Z844" s="243"/>
      <c r="AA844" s="134"/>
      <c r="AB844" s="212"/>
      <c r="AC844" s="134"/>
      <c r="AD844" s="134"/>
      <c r="AE844" s="134"/>
    </row>
    <row r="845" spans="1:31" ht="14.25" customHeight="1" x14ac:dyDescent="0.2">
      <c r="A845" s="134" t="s">
        <v>342</v>
      </c>
      <c r="B845" s="214" t="str">
        <f t="shared" si="192"/>
        <v>Pineda</v>
      </c>
      <c r="C845" s="219" t="str">
        <f t="shared" si="193"/>
        <v>Michael</v>
      </c>
      <c r="D845" s="134" t="str">
        <f t="shared" si="194"/>
        <v>M. Pineda</v>
      </c>
      <c r="E845" s="206" t="str">
        <f t="shared" si="195"/>
        <v>Michael Pineda</v>
      </c>
      <c r="F845" s="135"/>
      <c r="G845" s="135"/>
      <c r="H845" s="135"/>
      <c r="I845" s="135"/>
      <c r="J845" s="193"/>
      <c r="K845" s="147"/>
      <c r="L845" s="135" t="s">
        <v>135</v>
      </c>
      <c r="M845" s="134" t="str">
        <f t="shared" si="196"/>
        <v>ARB-Y4</v>
      </c>
      <c r="N845" s="147" t="str">
        <f>Mays!$G$2</f>
        <v>Palo Alto</v>
      </c>
      <c r="O845" s="169" t="s">
        <v>333</v>
      </c>
      <c r="P845" s="206" t="str">
        <f t="shared" si="197"/>
        <v>Pineda, Michael (ARB-Y4)</v>
      </c>
      <c r="Q845" s="166">
        <f t="shared" si="181"/>
        <v>600000</v>
      </c>
      <c r="R845" s="166" t="str">
        <f t="shared" si="198"/>
        <v/>
      </c>
      <c r="S845" s="261" t="str">
        <f t="shared" si="199"/>
        <v/>
      </c>
      <c r="T845" s="261" t="str">
        <f t="shared" si="200"/>
        <v/>
      </c>
      <c r="U845" s="147" t="s">
        <v>645</v>
      </c>
      <c r="V845" s="167">
        <v>600000</v>
      </c>
      <c r="W845" s="134" t="s">
        <v>973</v>
      </c>
      <c r="X845" s="212"/>
      <c r="Y845" s="134" t="s">
        <v>974</v>
      </c>
      <c r="Z845" s="212"/>
      <c r="AA845" s="134" t="s">
        <v>975</v>
      </c>
      <c r="AB845" s="212"/>
      <c r="AC845" s="134" t="s">
        <v>334</v>
      </c>
      <c r="AD845" s="167"/>
      <c r="AE845" s="134"/>
    </row>
    <row r="846" spans="1:31" ht="14.25" customHeight="1" x14ac:dyDescent="0.2">
      <c r="A846" s="134" t="s">
        <v>3505</v>
      </c>
      <c r="B846" s="214" t="str">
        <f t="shared" si="192"/>
        <v>Pint</v>
      </c>
      <c r="C846" s="219" t="str">
        <f t="shared" si="193"/>
        <v>Riley</v>
      </c>
      <c r="D846" s="134" t="str">
        <f t="shared" si="194"/>
        <v>R. Pint</v>
      </c>
      <c r="E846" s="206" t="str">
        <f t="shared" si="195"/>
        <v>Riley Pint</v>
      </c>
      <c r="F846" s="206" t="s">
        <v>1002</v>
      </c>
      <c r="G846" s="134">
        <f>G845+1</f>
        <v>1</v>
      </c>
      <c r="H846" s="134">
        <v>2</v>
      </c>
      <c r="I846" s="134">
        <v>7</v>
      </c>
      <c r="J846" s="535">
        <v>35740</v>
      </c>
      <c r="K846" s="134" t="s">
        <v>747</v>
      </c>
      <c r="L846" s="135" t="s">
        <v>519</v>
      </c>
      <c r="M846" s="134" t="str">
        <f t="shared" si="196"/>
        <v>min</v>
      </c>
      <c r="N846" s="134" t="s">
        <v>437</v>
      </c>
      <c r="O846" s="135" t="s">
        <v>3485</v>
      </c>
      <c r="P846" s="206" t="str">
        <f t="shared" si="197"/>
        <v>Pint, Riley (min)</v>
      </c>
      <c r="Q846" s="166" t="str">
        <f t="shared" si="181"/>
        <v/>
      </c>
      <c r="R846" s="166" t="str">
        <f t="shared" si="198"/>
        <v/>
      </c>
      <c r="S846" s="261" t="str">
        <f t="shared" si="199"/>
        <v/>
      </c>
      <c r="T846" s="261" t="str">
        <f t="shared" si="200"/>
        <v/>
      </c>
      <c r="U846" s="134" t="s">
        <v>658</v>
      </c>
      <c r="V846" s="134"/>
      <c r="W846" s="134"/>
      <c r="X846" s="134"/>
      <c r="Y846" s="134"/>
      <c r="Z846" s="134"/>
      <c r="AA846" s="134"/>
      <c r="AB846" s="134"/>
      <c r="AC846" s="134"/>
      <c r="AD846" s="134"/>
      <c r="AE846" s="134"/>
    </row>
    <row r="847" spans="1:31" ht="14.25" customHeight="1" x14ac:dyDescent="0.2">
      <c r="A847" s="214" t="s">
        <v>1198</v>
      </c>
      <c r="B847" s="214" t="str">
        <f t="shared" si="192"/>
        <v>Pinto</v>
      </c>
      <c r="C847" s="219" t="str">
        <f t="shared" si="193"/>
        <v>Josmil</v>
      </c>
      <c r="D847" s="134" t="str">
        <f t="shared" si="194"/>
        <v>J. Pinto</v>
      </c>
      <c r="E847" s="206" t="str">
        <f t="shared" si="195"/>
        <v>Josmil Pinto</v>
      </c>
      <c r="F847" s="213" t="s">
        <v>1002</v>
      </c>
      <c r="G847" s="213"/>
      <c r="H847" s="213"/>
      <c r="I847" s="213"/>
      <c r="J847" s="248">
        <v>32598</v>
      </c>
      <c r="K847" s="333" t="s">
        <v>1003</v>
      </c>
      <c r="L847" s="135" t="s">
        <v>7</v>
      </c>
      <c r="M847" s="134" t="str">
        <f t="shared" si="196"/>
        <v>Y1*</v>
      </c>
      <c r="N847" s="147" t="str">
        <f>Cobb!$Y$2</f>
        <v>Gateway</v>
      </c>
      <c r="O847" s="213" t="s">
        <v>1129</v>
      </c>
      <c r="P847" s="206" t="str">
        <f t="shared" si="197"/>
        <v>Pinto, Josmil (Y1*)</v>
      </c>
      <c r="Q847" s="166">
        <f t="shared" si="181"/>
        <v>200000</v>
      </c>
      <c r="R847" s="166">
        <f t="shared" si="198"/>
        <v>300000</v>
      </c>
      <c r="S847" s="261">
        <f t="shared" si="199"/>
        <v>400000</v>
      </c>
      <c r="T847" s="261" t="str">
        <f t="shared" si="200"/>
        <v/>
      </c>
      <c r="U847" s="147" t="s">
        <v>256</v>
      </c>
      <c r="V847" s="207">
        <v>200000</v>
      </c>
      <c r="W847" s="206" t="s">
        <v>521</v>
      </c>
      <c r="X847" s="207">
        <v>300000</v>
      </c>
      <c r="Y847" s="134" t="s">
        <v>375</v>
      </c>
      <c r="Z847" s="212">
        <v>400000</v>
      </c>
      <c r="AA847" s="134" t="s">
        <v>645</v>
      </c>
      <c r="AB847" s="271"/>
      <c r="AC847" s="134"/>
      <c r="AD847" s="207"/>
      <c r="AE847" s="134"/>
    </row>
    <row r="848" spans="1:31" ht="14.25" customHeight="1" x14ac:dyDescent="0.2">
      <c r="A848" s="214" t="s">
        <v>1175</v>
      </c>
      <c r="B848" s="214" t="str">
        <f t="shared" si="192"/>
        <v>Piscotty</v>
      </c>
      <c r="C848" s="219" t="str">
        <f t="shared" si="193"/>
        <v>Stephen</v>
      </c>
      <c r="D848" s="134" t="str">
        <f t="shared" si="194"/>
        <v>S. Piscotty</v>
      </c>
      <c r="E848" s="206" t="str">
        <f t="shared" si="195"/>
        <v>Stephen Piscotty</v>
      </c>
      <c r="F848" s="213" t="s">
        <v>1002</v>
      </c>
      <c r="G848" s="213"/>
      <c r="H848" s="213"/>
      <c r="I848" s="213"/>
      <c r="J848" s="223">
        <v>33252</v>
      </c>
      <c r="K848" s="249" t="s">
        <v>1128</v>
      </c>
      <c r="L848" s="135" t="s">
        <v>7</v>
      </c>
      <c r="M848" s="134" t="str">
        <f t="shared" si="196"/>
        <v>Y2</v>
      </c>
      <c r="N848" s="147" t="str">
        <f>Cobb!$S$2</f>
        <v>Waikiki</v>
      </c>
      <c r="O848" s="213" t="s">
        <v>1868</v>
      </c>
      <c r="P848" s="206" t="str">
        <f t="shared" si="197"/>
        <v>Piscotty, Stephen (Y2)</v>
      </c>
      <c r="Q848" s="166">
        <f t="shared" si="181"/>
        <v>300000</v>
      </c>
      <c r="R848" s="166">
        <f t="shared" si="198"/>
        <v>400000</v>
      </c>
      <c r="S848" s="261" t="str">
        <f t="shared" si="199"/>
        <v/>
      </c>
      <c r="T848" s="261" t="str">
        <f t="shared" si="200"/>
        <v/>
      </c>
      <c r="U848" s="147" t="s">
        <v>521</v>
      </c>
      <c r="V848" s="230">
        <v>300000</v>
      </c>
      <c r="W848" s="134" t="s">
        <v>375</v>
      </c>
      <c r="X848" s="364">
        <v>400000</v>
      </c>
      <c r="Y848" s="134" t="s">
        <v>645</v>
      </c>
      <c r="Z848" s="212"/>
      <c r="AA848" s="134" t="s">
        <v>973</v>
      </c>
      <c r="AB848" s="212"/>
      <c r="AC848" s="198"/>
      <c r="AD848" s="134"/>
      <c r="AE848" s="134"/>
    </row>
    <row r="849" spans="1:31" ht="14.25" customHeight="1" x14ac:dyDescent="0.2">
      <c r="A849" s="214" t="s">
        <v>1182</v>
      </c>
      <c r="B849" s="214" t="str">
        <f t="shared" si="192"/>
        <v>Plawecki</v>
      </c>
      <c r="C849" s="219" t="str">
        <f t="shared" si="193"/>
        <v>Kevin</v>
      </c>
      <c r="D849" s="134" t="str">
        <f t="shared" si="194"/>
        <v>K. Plawecki</v>
      </c>
      <c r="E849" s="206" t="str">
        <f t="shared" si="195"/>
        <v>Kevin Plawecki</v>
      </c>
      <c r="F849" s="213" t="s">
        <v>1002</v>
      </c>
      <c r="G849" s="213"/>
      <c r="H849" s="213"/>
      <c r="I849" s="213"/>
      <c r="J849" s="223">
        <v>33295</v>
      </c>
      <c r="K849" s="249" t="s">
        <v>1003</v>
      </c>
      <c r="L849" s="135" t="s">
        <v>7</v>
      </c>
      <c r="M849" s="134" t="str">
        <f t="shared" si="196"/>
        <v>Y2</v>
      </c>
      <c r="N849" s="147" t="str">
        <f>Aaron!$M$2</f>
        <v>Virginia</v>
      </c>
      <c r="O849" s="213" t="s">
        <v>1129</v>
      </c>
      <c r="P849" s="206" t="str">
        <f t="shared" si="197"/>
        <v>Plawecki, Kevin (Y2)</v>
      </c>
      <c r="Q849" s="166">
        <f t="shared" si="181"/>
        <v>300000</v>
      </c>
      <c r="R849" s="166">
        <f t="shared" si="198"/>
        <v>400000</v>
      </c>
      <c r="S849" s="261" t="str">
        <f t="shared" si="199"/>
        <v/>
      </c>
      <c r="T849" s="261" t="str">
        <f t="shared" si="200"/>
        <v/>
      </c>
      <c r="U849" s="147" t="s">
        <v>521</v>
      </c>
      <c r="V849" s="230">
        <v>300000</v>
      </c>
      <c r="W849" s="134" t="s">
        <v>375</v>
      </c>
      <c r="X849" s="364">
        <v>400000</v>
      </c>
      <c r="Y849" s="134" t="s">
        <v>645</v>
      </c>
      <c r="Z849" s="212"/>
      <c r="AA849" s="134" t="s">
        <v>973</v>
      </c>
      <c r="AB849" s="212"/>
      <c r="AC849" s="134"/>
      <c r="AD849" s="134"/>
      <c r="AE849" s="134"/>
    </row>
    <row r="850" spans="1:31" ht="14.25" customHeight="1" x14ac:dyDescent="0.25">
      <c r="A850" s="147" t="s">
        <v>103</v>
      </c>
      <c r="B850" s="214" t="str">
        <f t="shared" si="192"/>
        <v>Plouffe</v>
      </c>
      <c r="C850" s="219" t="str">
        <f t="shared" si="193"/>
        <v>Trevor</v>
      </c>
      <c r="D850" s="134" t="str">
        <f t="shared" si="194"/>
        <v>T. Plouffe</v>
      </c>
      <c r="E850" s="206" t="str">
        <f t="shared" si="195"/>
        <v>Trevor Plouffe</v>
      </c>
      <c r="F850" s="382" t="s">
        <v>1002</v>
      </c>
      <c r="G850" s="135"/>
      <c r="H850" s="135"/>
      <c r="I850" s="135"/>
      <c r="J850" s="383">
        <v>31578</v>
      </c>
      <c r="K850" s="384" t="s">
        <v>1005</v>
      </c>
      <c r="L850" s="135" t="s">
        <v>7</v>
      </c>
      <c r="M850" s="134" t="str">
        <f t="shared" si="196"/>
        <v>1,F2-$500k</v>
      </c>
      <c r="N850" s="388" t="s">
        <v>2965</v>
      </c>
      <c r="O850" s="421" t="s">
        <v>2994</v>
      </c>
      <c r="P850" s="206" t="str">
        <f t="shared" si="197"/>
        <v>Plouffe, Trevor (1,F2-$500k)</v>
      </c>
      <c r="Q850" s="166">
        <f t="shared" si="181"/>
        <v>250000</v>
      </c>
      <c r="R850" s="166">
        <f t="shared" si="198"/>
        <v>250000</v>
      </c>
      <c r="S850" s="261" t="str">
        <f t="shared" si="199"/>
        <v/>
      </c>
      <c r="T850" s="261" t="str">
        <f t="shared" si="200"/>
        <v/>
      </c>
      <c r="U850" s="389" t="s">
        <v>1684</v>
      </c>
      <c r="V850" s="387">
        <v>250000</v>
      </c>
      <c r="W850" s="389" t="s">
        <v>1779</v>
      </c>
      <c r="X850" s="230">
        <v>250000</v>
      </c>
      <c r="Y850" s="134" t="s">
        <v>334</v>
      </c>
      <c r="Z850" s="212"/>
      <c r="AA850" s="134"/>
      <c r="AB850" s="271"/>
      <c r="AC850" s="134"/>
      <c r="AD850" s="134"/>
      <c r="AE850" s="134"/>
    </row>
    <row r="851" spans="1:31" ht="14.25" customHeight="1" x14ac:dyDescent="0.2">
      <c r="A851" s="134" t="s">
        <v>2033</v>
      </c>
      <c r="B851" s="214" t="str">
        <f t="shared" si="192"/>
        <v>Plummer</v>
      </c>
      <c r="C851" s="219" t="str">
        <f t="shared" si="193"/>
        <v>Nick</v>
      </c>
      <c r="D851" s="134" t="str">
        <f t="shared" si="194"/>
        <v>N. Plummer</v>
      </c>
      <c r="E851" s="206" t="str">
        <f t="shared" si="195"/>
        <v>Nick Plummer</v>
      </c>
      <c r="F851" s="246"/>
      <c r="G851" s="584">
        <v>106</v>
      </c>
      <c r="H851" s="584">
        <v>4</v>
      </c>
      <c r="I851" s="584">
        <v>13</v>
      </c>
      <c r="J851" s="336">
        <v>35277</v>
      </c>
      <c r="K851" s="195" t="s">
        <v>1004</v>
      </c>
      <c r="L851" s="135" t="s">
        <v>519</v>
      </c>
      <c r="M851" s="134" t="str">
        <f t="shared" si="196"/>
        <v>min</v>
      </c>
      <c r="N851" s="147" t="str">
        <f>Mays!$M$2</f>
        <v>Mudville</v>
      </c>
      <c r="O851" s="169" t="s">
        <v>1968</v>
      </c>
      <c r="P851" s="206" t="str">
        <f t="shared" si="197"/>
        <v>Plummer, Nick (min)</v>
      </c>
      <c r="Q851" s="166" t="str">
        <f t="shared" ref="Q851:Q914" si="201">IF(ISBLANK($V851),"",$V851)</f>
        <v/>
      </c>
      <c r="R851" s="166" t="str">
        <f t="shared" si="198"/>
        <v/>
      </c>
      <c r="S851" s="261" t="str">
        <f t="shared" si="199"/>
        <v/>
      </c>
      <c r="T851" s="261" t="str">
        <f t="shared" si="200"/>
        <v/>
      </c>
      <c r="U851" s="147" t="s">
        <v>658</v>
      </c>
      <c r="V851" s="167"/>
      <c r="W851" s="134"/>
      <c r="X851" s="212"/>
      <c r="Y851" s="134"/>
      <c r="Z851" s="212"/>
      <c r="AA851" s="134"/>
      <c r="AB851" s="271"/>
      <c r="AC851" s="134"/>
      <c r="AD851" s="584"/>
      <c r="AE851" s="134"/>
    </row>
    <row r="852" spans="1:31" ht="14.25" customHeight="1" x14ac:dyDescent="0.2">
      <c r="A852" s="146" t="s">
        <v>941</v>
      </c>
      <c r="B852" s="214" t="str">
        <f t="shared" si="192"/>
        <v>Polanco</v>
      </c>
      <c r="C852" s="219" t="str">
        <f t="shared" si="193"/>
        <v>Gregory</v>
      </c>
      <c r="D852" s="134" t="str">
        <f t="shared" si="194"/>
        <v>G. Polanco</v>
      </c>
      <c r="E852" s="206" t="str">
        <f t="shared" si="195"/>
        <v>Gregory Polanco</v>
      </c>
      <c r="F852" s="135" t="s">
        <v>412</v>
      </c>
      <c r="G852" s="135"/>
      <c r="H852" s="135"/>
      <c r="I852" s="135"/>
      <c r="J852" s="193">
        <v>33495</v>
      </c>
      <c r="K852" s="147" t="s">
        <v>1007</v>
      </c>
      <c r="L852" s="135" t="s">
        <v>7</v>
      </c>
      <c r="M852" s="134" t="str">
        <f t="shared" si="196"/>
        <v>Y3</v>
      </c>
      <c r="N852" s="147" t="str">
        <f>Ruth!$S$2</f>
        <v>New York</v>
      </c>
      <c r="O852" s="135" t="s">
        <v>874</v>
      </c>
      <c r="P852" s="206" t="str">
        <f t="shared" si="197"/>
        <v>Polanco, Gregory (Y3)</v>
      </c>
      <c r="Q852" s="166">
        <f t="shared" si="201"/>
        <v>400000</v>
      </c>
      <c r="R852" s="166" t="str">
        <f t="shared" si="198"/>
        <v/>
      </c>
      <c r="S852" s="261" t="str">
        <f t="shared" si="199"/>
        <v/>
      </c>
      <c r="T852" s="261" t="str">
        <f t="shared" si="200"/>
        <v/>
      </c>
      <c r="U852" s="259" t="s">
        <v>375</v>
      </c>
      <c r="V852" s="207">
        <v>400000</v>
      </c>
      <c r="W852" s="134" t="s">
        <v>645</v>
      </c>
      <c r="X852" s="212"/>
      <c r="Y852" s="134" t="s">
        <v>973</v>
      </c>
      <c r="Z852" s="212"/>
      <c r="AA852" s="134" t="s">
        <v>974</v>
      </c>
      <c r="AB852" s="212"/>
      <c r="AC852" s="134"/>
      <c r="AD852" s="147"/>
      <c r="AE852" s="134"/>
    </row>
    <row r="853" spans="1:31" ht="14.25" customHeight="1" x14ac:dyDescent="0.2">
      <c r="A853" s="584" t="s">
        <v>1456</v>
      </c>
      <c r="B853" s="214" t="str">
        <f t="shared" si="192"/>
        <v>Polanco</v>
      </c>
      <c r="C853" s="219" t="str">
        <f t="shared" si="193"/>
        <v>Jorge+</v>
      </c>
      <c r="D853" s="134" t="str">
        <f t="shared" si="194"/>
        <v>J. Polanco</v>
      </c>
      <c r="E853" s="206" t="str">
        <f t="shared" si="195"/>
        <v>Jorge+ Polanco</v>
      </c>
      <c r="F853" s="135" t="s">
        <v>1009</v>
      </c>
      <c r="G853" s="135"/>
      <c r="H853" s="135"/>
      <c r="I853" s="135"/>
      <c r="J853" s="336">
        <v>34155</v>
      </c>
      <c r="K853" s="134" t="s">
        <v>1006</v>
      </c>
      <c r="L853" s="135" t="s">
        <v>7</v>
      </c>
      <c r="M853" s="134" t="str">
        <f t="shared" si="196"/>
        <v>Y1</v>
      </c>
      <c r="N853" s="147" t="str">
        <f>Mays!$AE$2</f>
        <v>West Oakland</v>
      </c>
      <c r="O853" s="135" t="s">
        <v>1461</v>
      </c>
      <c r="P853" s="206" t="str">
        <f t="shared" si="197"/>
        <v>Polanco, Jorge+ (Y1)</v>
      </c>
      <c r="Q853" s="166">
        <f t="shared" si="201"/>
        <v>200000</v>
      </c>
      <c r="R853" s="166">
        <f t="shared" si="198"/>
        <v>300000</v>
      </c>
      <c r="S853" s="261">
        <f t="shared" si="199"/>
        <v>400000</v>
      </c>
      <c r="T853" s="261" t="str">
        <f t="shared" si="200"/>
        <v/>
      </c>
      <c r="U853" s="148" t="s">
        <v>520</v>
      </c>
      <c r="V853" s="207">
        <v>200000</v>
      </c>
      <c r="W853" s="206" t="s">
        <v>521</v>
      </c>
      <c r="X853" s="207">
        <v>300000</v>
      </c>
      <c r="Y853" s="134" t="s">
        <v>375</v>
      </c>
      <c r="Z853" s="212">
        <v>400000</v>
      </c>
      <c r="AA853" s="134" t="s">
        <v>645</v>
      </c>
      <c r="AB853" s="271"/>
      <c r="AC853" s="134"/>
      <c r="AD853" s="134"/>
      <c r="AE853" s="134"/>
    </row>
    <row r="854" spans="1:31" ht="14.25" customHeight="1" x14ac:dyDescent="0.2">
      <c r="A854" s="134" t="s">
        <v>314</v>
      </c>
      <c r="B854" s="214" t="str">
        <f t="shared" si="192"/>
        <v>Pollock</v>
      </c>
      <c r="C854" s="219" t="str">
        <f t="shared" si="193"/>
        <v>A.J.</v>
      </c>
      <c r="D854" s="134" t="str">
        <f t="shared" si="194"/>
        <v>A. Pollock</v>
      </c>
      <c r="E854" s="206" t="str">
        <f t="shared" si="195"/>
        <v>A.J. Pollock</v>
      </c>
      <c r="F854" s="135"/>
      <c r="G854" s="135"/>
      <c r="H854" s="135"/>
      <c r="I854" s="135"/>
      <c r="J854" s="193"/>
      <c r="K854" s="147"/>
      <c r="L854" s="135" t="s">
        <v>7</v>
      </c>
      <c r="M854" s="134" t="str">
        <f t="shared" si="196"/>
        <v>1,L5-14M</v>
      </c>
      <c r="N854" s="251" t="str">
        <f>Aaron!$Y$2</f>
        <v>Columbus</v>
      </c>
      <c r="O854" s="169" t="s">
        <v>1293</v>
      </c>
      <c r="P854" s="206" t="str">
        <f t="shared" si="197"/>
        <v>Pollock, A.J. (1,L5-14M)</v>
      </c>
      <c r="Q854" s="166">
        <f t="shared" si="201"/>
        <v>2800000</v>
      </c>
      <c r="R854" s="166">
        <f t="shared" si="198"/>
        <v>2800000</v>
      </c>
      <c r="S854" s="261">
        <f t="shared" si="199"/>
        <v>2800000</v>
      </c>
      <c r="T854" s="261">
        <f t="shared" si="200"/>
        <v>2800000</v>
      </c>
      <c r="U854" s="147" t="s">
        <v>1622</v>
      </c>
      <c r="V854" s="167">
        <v>2800000</v>
      </c>
      <c r="W854" s="134" t="s">
        <v>647</v>
      </c>
      <c r="X854" s="212">
        <v>2800000</v>
      </c>
      <c r="Y854" s="134" t="s">
        <v>317</v>
      </c>
      <c r="Z854" s="212">
        <v>2800000</v>
      </c>
      <c r="AA854" s="134" t="s">
        <v>316</v>
      </c>
      <c r="AB854" s="271">
        <v>2800000</v>
      </c>
      <c r="AC854" s="134" t="s">
        <v>605</v>
      </c>
      <c r="AD854" s="134">
        <v>2800000</v>
      </c>
      <c r="AE854" s="134"/>
    </row>
    <row r="855" spans="1:31" ht="14.25" customHeight="1" x14ac:dyDescent="0.2">
      <c r="A855" s="134" t="s">
        <v>302</v>
      </c>
      <c r="B855" s="214" t="str">
        <f t="shared" si="192"/>
        <v>Pomeranz</v>
      </c>
      <c r="C855" s="219" t="str">
        <f t="shared" si="193"/>
        <v>Drew</v>
      </c>
      <c r="D855" s="134" t="str">
        <f t="shared" si="194"/>
        <v>D. Pomeranz</v>
      </c>
      <c r="E855" s="206" t="str">
        <f t="shared" si="195"/>
        <v>Drew Pomeranz</v>
      </c>
      <c r="F855" s="135"/>
      <c r="G855" s="135"/>
      <c r="H855" s="135"/>
      <c r="I855" s="135"/>
      <c r="J855" s="193"/>
      <c r="K855" s="147"/>
      <c r="L855" s="135" t="s">
        <v>135</v>
      </c>
      <c r="M855" s="134" t="str">
        <f t="shared" si="196"/>
        <v>ARB-Y4</v>
      </c>
      <c r="N855" s="147" t="str">
        <f>Ruth!$A$2</f>
        <v>Plum Island</v>
      </c>
      <c r="O855" s="169" t="s">
        <v>315</v>
      </c>
      <c r="P855" s="206" t="str">
        <f t="shared" si="197"/>
        <v>Pomeranz, Drew (ARB-Y4)</v>
      </c>
      <c r="Q855" s="166">
        <f t="shared" si="201"/>
        <v>1080000</v>
      </c>
      <c r="R855" s="166" t="str">
        <f t="shared" si="198"/>
        <v/>
      </c>
      <c r="S855" s="261" t="str">
        <f t="shared" si="199"/>
        <v/>
      </c>
      <c r="T855" s="261" t="str">
        <f t="shared" si="200"/>
        <v/>
      </c>
      <c r="U855" s="147" t="s">
        <v>645</v>
      </c>
      <c r="V855" s="167">
        <v>1080000</v>
      </c>
      <c r="W855" s="134" t="s">
        <v>973</v>
      </c>
      <c r="X855" s="212"/>
      <c r="Y855" s="134" t="s">
        <v>974</v>
      </c>
      <c r="Z855" s="212"/>
      <c r="AA855" s="134" t="s">
        <v>975</v>
      </c>
      <c r="AB855" s="207"/>
      <c r="AC855" s="134" t="s">
        <v>334</v>
      </c>
      <c r="AD855" s="134"/>
      <c r="AE855" s="134"/>
    </row>
    <row r="856" spans="1:31" ht="14.25" customHeight="1" x14ac:dyDescent="0.2">
      <c r="A856" s="584" t="s">
        <v>1428</v>
      </c>
      <c r="B856" s="214" t="str">
        <f t="shared" si="192"/>
        <v>Pompey</v>
      </c>
      <c r="C856" s="219" t="str">
        <f t="shared" si="193"/>
        <v>Dalton+</v>
      </c>
      <c r="D856" s="134" t="str">
        <f t="shared" si="194"/>
        <v>D. Pompey</v>
      </c>
      <c r="E856" s="206" t="str">
        <f t="shared" si="195"/>
        <v>Dalton+ Pompey</v>
      </c>
      <c r="F856" s="135" t="s">
        <v>1009</v>
      </c>
      <c r="G856" s="135"/>
      <c r="H856" s="135"/>
      <c r="I856" s="135"/>
      <c r="J856" s="336">
        <v>33949</v>
      </c>
      <c r="K856" s="134" t="s">
        <v>1008</v>
      </c>
      <c r="L856" s="135" t="s">
        <v>7</v>
      </c>
      <c r="M856" s="134" t="str">
        <f t="shared" si="196"/>
        <v>Y1*</v>
      </c>
      <c r="N856" s="147" t="str">
        <f>Mays!$G$2</f>
        <v>Palo Alto</v>
      </c>
      <c r="O856" s="135" t="s">
        <v>1461</v>
      </c>
      <c r="P856" s="206" t="str">
        <f t="shared" si="197"/>
        <v>Pompey, Dalton+ (Y1*)</v>
      </c>
      <c r="Q856" s="166">
        <f t="shared" si="201"/>
        <v>200000</v>
      </c>
      <c r="R856" s="166">
        <f t="shared" si="198"/>
        <v>300000</v>
      </c>
      <c r="S856" s="261">
        <f t="shared" si="199"/>
        <v>400000</v>
      </c>
      <c r="T856" s="261" t="str">
        <f t="shared" si="200"/>
        <v/>
      </c>
      <c r="U856" s="147" t="s">
        <v>256</v>
      </c>
      <c r="V856" s="167">
        <v>200000</v>
      </c>
      <c r="W856" s="134" t="s">
        <v>521</v>
      </c>
      <c r="X856" s="212">
        <v>300000</v>
      </c>
      <c r="Y856" s="134" t="s">
        <v>375</v>
      </c>
      <c r="Z856" s="212">
        <v>400000</v>
      </c>
      <c r="AA856" s="134" t="s">
        <v>645</v>
      </c>
      <c r="AB856" s="271"/>
      <c r="AC856" s="134"/>
      <c r="AD856" s="134"/>
      <c r="AE856" s="134"/>
    </row>
    <row r="857" spans="1:31" ht="14.25" customHeight="1" x14ac:dyDescent="0.2">
      <c r="A857" s="134" t="s">
        <v>59</v>
      </c>
      <c r="B857" s="214" t="str">
        <f t="shared" ref="B857:B888" si="202">LEFT(A857,FIND(", ",A857,1)-1)</f>
        <v>Porcello</v>
      </c>
      <c r="C857" s="219" t="str">
        <f t="shared" ref="C857:C888" si="203">RIGHT(A857,LEN(A857)-FIND(", ",A857,1)-1)</f>
        <v>Rick</v>
      </c>
      <c r="D857" s="134" t="str">
        <f t="shared" ref="D857:D888" si="204">CONCATENATE(MID(C857,1,1),". ",B857)</f>
        <v>R. Porcello</v>
      </c>
      <c r="E857" s="206" t="str">
        <f t="shared" ref="E857:E888" si="205">CONCATENATE(C857," ",B857)</f>
        <v>Rick Porcello</v>
      </c>
      <c r="F857" s="135"/>
      <c r="G857" s="135"/>
      <c r="H857" s="135"/>
      <c r="I857" s="135"/>
      <c r="J857" s="193"/>
      <c r="K857" s="147"/>
      <c r="L857" s="135" t="s">
        <v>135</v>
      </c>
      <c r="M857" s="134" t="str">
        <f t="shared" si="196"/>
        <v>5,L5-14M</v>
      </c>
      <c r="N857" s="147" t="str">
        <f>Mays!$Y$2</f>
        <v>Los Angeles</v>
      </c>
      <c r="O857" s="169" t="s">
        <v>51</v>
      </c>
      <c r="P857" s="206" t="str">
        <f t="shared" si="197"/>
        <v>Porcello, Rick (5,L5-14M)</v>
      </c>
      <c r="Q857" s="166">
        <f t="shared" si="201"/>
        <v>2800000</v>
      </c>
      <c r="R857" s="166" t="str">
        <f t="shared" si="198"/>
        <v/>
      </c>
      <c r="S857" s="261" t="str">
        <f t="shared" si="199"/>
        <v/>
      </c>
      <c r="T857" s="261" t="str">
        <f t="shared" si="200"/>
        <v/>
      </c>
      <c r="U857" s="147" t="s">
        <v>605</v>
      </c>
      <c r="V857" s="166">
        <v>2800000</v>
      </c>
      <c r="W857" s="134" t="s">
        <v>334</v>
      </c>
      <c r="X857" s="212"/>
      <c r="Y857" s="134"/>
      <c r="Z857" s="212"/>
      <c r="AA857" s="134"/>
      <c r="AB857" s="212"/>
      <c r="AC857" s="134"/>
      <c r="AD857" s="134"/>
      <c r="AE857" s="134"/>
    </row>
    <row r="858" spans="1:31" ht="14.25" customHeight="1" x14ac:dyDescent="0.2">
      <c r="A858" s="134" t="s">
        <v>401</v>
      </c>
      <c r="B858" s="214" t="str">
        <f t="shared" si="202"/>
        <v>Posey</v>
      </c>
      <c r="C858" s="219" t="str">
        <f t="shared" si="203"/>
        <v>Buster</v>
      </c>
      <c r="D858" s="134" t="str">
        <f t="shared" si="204"/>
        <v>B. Posey</v>
      </c>
      <c r="E858" s="206" t="str">
        <f t="shared" si="205"/>
        <v>Buster Posey</v>
      </c>
      <c r="F858" s="135"/>
      <c r="G858" s="135"/>
      <c r="H858" s="135"/>
      <c r="I858" s="135"/>
      <c r="J858" s="193"/>
      <c r="K858" s="147"/>
      <c r="L858" s="135" t="s">
        <v>7</v>
      </c>
      <c r="M858" s="134" t="str">
        <f t="shared" si="196"/>
        <v>4,L5-14M</v>
      </c>
      <c r="N858" s="147" t="str">
        <f>Cobb!$S$2</f>
        <v>Waikiki</v>
      </c>
      <c r="O858" s="169" t="s">
        <v>333</v>
      </c>
      <c r="P858" s="206" t="str">
        <f t="shared" si="197"/>
        <v>Posey, Buster (4,L5-14M)</v>
      </c>
      <c r="Q858" s="166">
        <f t="shared" si="201"/>
        <v>2800000</v>
      </c>
      <c r="R858" s="166">
        <f t="shared" si="198"/>
        <v>2800000</v>
      </c>
      <c r="S858" s="261" t="str">
        <f t="shared" si="199"/>
        <v/>
      </c>
      <c r="T858" s="261" t="str">
        <f t="shared" si="200"/>
        <v/>
      </c>
      <c r="U858" s="147" t="s">
        <v>316</v>
      </c>
      <c r="V858" s="167">
        <v>2800000</v>
      </c>
      <c r="W858" s="134" t="s">
        <v>605</v>
      </c>
      <c r="X858" s="212">
        <v>2800000</v>
      </c>
      <c r="Y858" s="134" t="s">
        <v>334</v>
      </c>
      <c r="Z858" s="212"/>
      <c r="AA858" s="134"/>
      <c r="AB858" s="212"/>
      <c r="AC858" s="134"/>
      <c r="AD858" s="134"/>
      <c r="AE858" s="134"/>
    </row>
    <row r="859" spans="1:31" ht="14.25" customHeight="1" x14ac:dyDescent="0.2">
      <c r="A859" s="134" t="s">
        <v>247</v>
      </c>
      <c r="B859" s="214" t="str">
        <f t="shared" si="202"/>
        <v>Prado</v>
      </c>
      <c r="C859" s="219" t="str">
        <f t="shared" si="203"/>
        <v>Martin</v>
      </c>
      <c r="D859" s="134" t="str">
        <f t="shared" si="204"/>
        <v>M. Prado</v>
      </c>
      <c r="E859" s="206" t="str">
        <f t="shared" si="205"/>
        <v>Martin Prado</v>
      </c>
      <c r="F859" s="135"/>
      <c r="G859" s="135"/>
      <c r="H859" s="135"/>
      <c r="I859" s="135"/>
      <c r="J859" s="193"/>
      <c r="K859" s="147"/>
      <c r="L859" s="135" t="s">
        <v>7</v>
      </c>
      <c r="M859" s="134" t="str">
        <f t="shared" si="196"/>
        <v>3,F4-10M</v>
      </c>
      <c r="N859" s="147" t="str">
        <f>Aaron!$A$2</f>
        <v>Middlesex</v>
      </c>
      <c r="O859" s="257" t="s">
        <v>1300</v>
      </c>
      <c r="P859" s="206" t="str">
        <f t="shared" si="197"/>
        <v>Prado, Martin (3,F4-10M)</v>
      </c>
      <c r="Q859" s="166">
        <f t="shared" si="201"/>
        <v>2500000</v>
      </c>
      <c r="R859" s="166">
        <f t="shared" si="198"/>
        <v>2500000</v>
      </c>
      <c r="S859" s="261" t="str">
        <f t="shared" si="199"/>
        <v/>
      </c>
      <c r="T859" s="261" t="str">
        <f t="shared" si="200"/>
        <v/>
      </c>
      <c r="U859" s="147" t="s">
        <v>570</v>
      </c>
      <c r="V859" s="211">
        <v>2500000</v>
      </c>
      <c r="W859" s="147" t="s">
        <v>571</v>
      </c>
      <c r="X859" s="211">
        <v>2500000</v>
      </c>
      <c r="Y859" s="147" t="s">
        <v>334</v>
      </c>
      <c r="Z859" s="211"/>
      <c r="AA859" s="134"/>
      <c r="AB859" s="271"/>
      <c r="AC859" s="134"/>
      <c r="AD859" s="134"/>
      <c r="AE859" s="134"/>
    </row>
    <row r="860" spans="1:31" ht="14.25" customHeight="1" x14ac:dyDescent="0.2">
      <c r="A860" s="215" t="s">
        <v>1232</v>
      </c>
      <c r="B860" s="214" t="str">
        <f t="shared" si="202"/>
        <v>Pressly</v>
      </c>
      <c r="C860" s="219" t="str">
        <f t="shared" si="203"/>
        <v>Ryan</v>
      </c>
      <c r="D860" s="134" t="str">
        <f t="shared" si="204"/>
        <v>R. Pressly</v>
      </c>
      <c r="E860" s="206" t="str">
        <f t="shared" si="205"/>
        <v>Ryan Pressly</v>
      </c>
      <c r="F860" s="218" t="s">
        <v>1002</v>
      </c>
      <c r="G860" s="218"/>
      <c r="H860" s="218"/>
      <c r="I860" s="218"/>
      <c r="J860" s="222">
        <v>32492</v>
      </c>
      <c r="K860" s="221" t="s">
        <v>135</v>
      </c>
      <c r="L860" s="135" t="s">
        <v>135</v>
      </c>
      <c r="M860" s="134" t="str">
        <f t="shared" si="196"/>
        <v>Y3</v>
      </c>
      <c r="N860" s="251" t="s">
        <v>403</v>
      </c>
      <c r="O860" s="213" t="s">
        <v>2164</v>
      </c>
      <c r="P860" s="206" t="str">
        <f t="shared" si="197"/>
        <v>Pressly, Ryan (Y3)</v>
      </c>
      <c r="Q860" s="166">
        <f t="shared" si="201"/>
        <v>400000</v>
      </c>
      <c r="R860" s="166" t="str">
        <f t="shared" si="198"/>
        <v/>
      </c>
      <c r="S860" s="261" t="str">
        <f t="shared" si="199"/>
        <v/>
      </c>
      <c r="T860" s="261" t="str">
        <f t="shared" si="200"/>
        <v/>
      </c>
      <c r="U860" s="259" t="s">
        <v>375</v>
      </c>
      <c r="V860" s="207">
        <v>400000</v>
      </c>
      <c r="W860" s="134" t="s">
        <v>645</v>
      </c>
      <c r="X860" s="207"/>
      <c r="Y860" s="134" t="s">
        <v>973</v>
      </c>
      <c r="Z860" s="212"/>
      <c r="AA860" s="134" t="s">
        <v>974</v>
      </c>
      <c r="AB860" s="212"/>
      <c r="AC860" s="198"/>
      <c r="AD860" s="134"/>
      <c r="AE860" s="134"/>
    </row>
    <row r="861" spans="1:31" ht="14.25" customHeight="1" x14ac:dyDescent="0.2">
      <c r="A861" s="134" t="s">
        <v>79</v>
      </c>
      <c r="B861" s="214" t="str">
        <f t="shared" si="202"/>
        <v>Price</v>
      </c>
      <c r="C861" s="219" t="str">
        <f t="shared" si="203"/>
        <v>David</v>
      </c>
      <c r="D861" s="134" t="str">
        <f t="shared" si="204"/>
        <v>D. Price</v>
      </c>
      <c r="E861" s="206" t="str">
        <f t="shared" si="205"/>
        <v>David Price</v>
      </c>
      <c r="F861" s="135"/>
      <c r="G861" s="135"/>
      <c r="H861" s="135"/>
      <c r="I861" s="135"/>
      <c r="J861" s="193"/>
      <c r="K861" s="147"/>
      <c r="L861" s="135" t="s">
        <v>135</v>
      </c>
      <c r="M861" s="134" t="str">
        <f t="shared" si="196"/>
        <v>5,L5-14M</v>
      </c>
      <c r="N861" s="147" t="str">
        <f>Cobb!$AE$2</f>
        <v>Chicago</v>
      </c>
      <c r="O861" s="169" t="s">
        <v>642</v>
      </c>
      <c r="P861" s="206" t="str">
        <f t="shared" si="197"/>
        <v>Price, David (5,L5-14M)</v>
      </c>
      <c r="Q861" s="166">
        <f t="shared" si="201"/>
        <v>2800000</v>
      </c>
      <c r="R861" s="166" t="str">
        <f t="shared" si="198"/>
        <v/>
      </c>
      <c r="S861" s="261" t="str">
        <f t="shared" si="199"/>
        <v/>
      </c>
      <c r="T861" s="261" t="str">
        <f t="shared" si="200"/>
        <v/>
      </c>
      <c r="U861" s="147" t="s">
        <v>605</v>
      </c>
      <c r="V861" s="166">
        <v>2800000</v>
      </c>
      <c r="W861" s="134" t="s">
        <v>334</v>
      </c>
      <c r="X861" s="212"/>
      <c r="Y861" s="206"/>
      <c r="Z861" s="206"/>
      <c r="AA861" s="134"/>
      <c r="AB861" s="271"/>
      <c r="AC861" s="134"/>
      <c r="AD861" s="134"/>
      <c r="AE861" s="134"/>
    </row>
    <row r="862" spans="1:31" ht="14.25" customHeight="1" x14ac:dyDescent="0.2">
      <c r="A862" s="134" t="s">
        <v>687</v>
      </c>
      <c r="B862" s="214" t="str">
        <f t="shared" si="202"/>
        <v>Profar</v>
      </c>
      <c r="C862" s="219" t="str">
        <f t="shared" si="203"/>
        <v>Jurickson</v>
      </c>
      <c r="D862" s="134" t="str">
        <f t="shared" si="204"/>
        <v>J. Profar</v>
      </c>
      <c r="E862" s="206" t="str">
        <f t="shared" si="205"/>
        <v>Jurickson Profar</v>
      </c>
      <c r="F862" s="135" t="s">
        <v>1009</v>
      </c>
      <c r="G862" s="135"/>
      <c r="H862" s="135"/>
      <c r="I862" s="135"/>
      <c r="J862" s="193">
        <v>34020</v>
      </c>
      <c r="K862" s="147" t="s">
        <v>1005</v>
      </c>
      <c r="L862" s="135" t="s">
        <v>7</v>
      </c>
      <c r="M862" s="134" t="str">
        <f t="shared" si="196"/>
        <v>Y2</v>
      </c>
      <c r="N862" s="147" t="str">
        <f>Aaron!$S$2</f>
        <v>San Jose</v>
      </c>
      <c r="O862" s="169" t="s">
        <v>726</v>
      </c>
      <c r="P862" s="206" t="str">
        <f t="shared" si="197"/>
        <v>Profar, Jurickson (Y2)</v>
      </c>
      <c r="Q862" s="166">
        <f t="shared" si="201"/>
        <v>300000</v>
      </c>
      <c r="R862" s="166">
        <f t="shared" si="198"/>
        <v>400000</v>
      </c>
      <c r="S862" s="261" t="str">
        <f t="shared" si="199"/>
        <v/>
      </c>
      <c r="T862" s="261" t="str">
        <f t="shared" si="200"/>
        <v/>
      </c>
      <c r="U862" s="147" t="s">
        <v>521</v>
      </c>
      <c r="V862" s="230">
        <v>300000</v>
      </c>
      <c r="W862" s="134" t="s">
        <v>375</v>
      </c>
      <c r="X862" s="364">
        <v>400000</v>
      </c>
      <c r="Y862" s="134" t="s">
        <v>645</v>
      </c>
      <c r="Z862" s="212"/>
      <c r="AA862" s="134" t="s">
        <v>973</v>
      </c>
      <c r="AB862" s="212"/>
      <c r="AC862" s="134"/>
      <c r="AD862" s="134"/>
      <c r="AE862" s="134"/>
    </row>
    <row r="863" spans="1:31" ht="14.25" customHeight="1" x14ac:dyDescent="0.2">
      <c r="A863" s="146" t="s">
        <v>938</v>
      </c>
      <c r="B863" s="214" t="str">
        <f t="shared" si="202"/>
        <v>Puig</v>
      </c>
      <c r="C863" s="219" t="str">
        <f t="shared" si="203"/>
        <v>Yasiel</v>
      </c>
      <c r="D863" s="134" t="str">
        <f t="shared" si="204"/>
        <v>Y. Puig</v>
      </c>
      <c r="E863" s="206" t="str">
        <f t="shared" si="205"/>
        <v>Yasiel Puig</v>
      </c>
      <c r="F863" s="135"/>
      <c r="G863" s="135"/>
      <c r="H863" s="135"/>
      <c r="I863" s="135"/>
      <c r="J863" s="193"/>
      <c r="K863" s="147"/>
      <c r="L863" s="135" t="s">
        <v>7</v>
      </c>
      <c r="M863" s="134" t="str">
        <f t="shared" si="196"/>
        <v>ARB-Y4</v>
      </c>
      <c r="N863" s="147" t="str">
        <f>Ruth!$A$2</f>
        <v>Plum Island</v>
      </c>
      <c r="O863" s="135" t="s">
        <v>874</v>
      </c>
      <c r="P863" s="206" t="str">
        <f t="shared" si="197"/>
        <v>Puig, Yasiel (ARB-Y4)</v>
      </c>
      <c r="Q863" s="166">
        <f t="shared" si="201"/>
        <v>600000</v>
      </c>
      <c r="R863" s="166" t="str">
        <f t="shared" si="198"/>
        <v/>
      </c>
      <c r="S863" s="261" t="str">
        <f t="shared" si="199"/>
        <v/>
      </c>
      <c r="T863" s="261" t="str">
        <f t="shared" si="200"/>
        <v/>
      </c>
      <c r="U863" s="147" t="s">
        <v>645</v>
      </c>
      <c r="V863" s="167">
        <v>600000</v>
      </c>
      <c r="W863" s="134" t="s">
        <v>973</v>
      </c>
      <c r="X863" s="212"/>
      <c r="Y863" s="134" t="s">
        <v>974</v>
      </c>
      <c r="Z863" s="212"/>
      <c r="AA863" s="134" t="s">
        <v>975</v>
      </c>
      <c r="AB863" s="212"/>
      <c r="AC863" s="134" t="s">
        <v>334</v>
      </c>
      <c r="AD863" s="134"/>
      <c r="AE863" s="134"/>
    </row>
    <row r="864" spans="1:31" ht="14.25" customHeight="1" x14ac:dyDescent="0.2">
      <c r="A864" s="134" t="s">
        <v>644</v>
      </c>
      <c r="B864" s="214" t="str">
        <f t="shared" si="202"/>
        <v>Pujols</v>
      </c>
      <c r="C864" s="219" t="str">
        <f t="shared" si="203"/>
        <v>Albert</v>
      </c>
      <c r="D864" s="134" t="str">
        <f t="shared" si="204"/>
        <v>A. Pujols</v>
      </c>
      <c r="E864" s="206" t="str">
        <f t="shared" si="205"/>
        <v>Albert Pujols</v>
      </c>
      <c r="F864" s="135"/>
      <c r="G864" s="135"/>
      <c r="H864" s="135"/>
      <c r="I864" s="135"/>
      <c r="J864" s="193"/>
      <c r="K864" s="147"/>
      <c r="L864" s="135" t="s">
        <v>7</v>
      </c>
      <c r="M864" s="134" t="str">
        <f t="shared" si="196"/>
        <v>3,F4-10M</v>
      </c>
      <c r="N864" s="254" t="s">
        <v>64</v>
      </c>
      <c r="O864" s="257" t="s">
        <v>1300</v>
      </c>
      <c r="P864" s="206" t="str">
        <f t="shared" si="197"/>
        <v>Pujols, Albert (3,F4-10M)</v>
      </c>
      <c r="Q864" s="166">
        <f t="shared" si="201"/>
        <v>2500000</v>
      </c>
      <c r="R864" s="166">
        <f t="shared" si="198"/>
        <v>2500000</v>
      </c>
      <c r="S864" s="261" t="str">
        <f t="shared" si="199"/>
        <v/>
      </c>
      <c r="T864" s="261" t="str">
        <f t="shared" si="200"/>
        <v/>
      </c>
      <c r="U864" s="147" t="s">
        <v>570</v>
      </c>
      <c r="V864" s="211">
        <v>2500000</v>
      </c>
      <c r="W864" s="147" t="s">
        <v>571</v>
      </c>
      <c r="X864" s="211">
        <v>2500000</v>
      </c>
      <c r="Y864" s="147" t="s">
        <v>334</v>
      </c>
      <c r="Z864" s="211"/>
      <c r="AA864" s="134"/>
      <c r="AB864" s="212"/>
      <c r="AC864" s="134"/>
      <c r="AD864" s="134"/>
      <c r="AE864" s="134"/>
    </row>
    <row r="865" spans="1:31" ht="14.25" customHeight="1" x14ac:dyDescent="0.2">
      <c r="A865" s="134" t="s">
        <v>3501</v>
      </c>
      <c r="B865" s="214" t="str">
        <f t="shared" si="202"/>
        <v>Puk</v>
      </c>
      <c r="C865" s="219" t="str">
        <f t="shared" si="203"/>
        <v>A.J.</v>
      </c>
      <c r="D865" s="134" t="str">
        <f t="shared" si="204"/>
        <v>A. Puk</v>
      </c>
      <c r="E865" s="206" t="str">
        <f t="shared" si="205"/>
        <v>A.J. Puk</v>
      </c>
      <c r="F865" s="206" t="s">
        <v>412</v>
      </c>
      <c r="G865" s="134">
        <v>28</v>
      </c>
      <c r="H865" s="134" t="s">
        <v>3499</v>
      </c>
      <c r="I865" s="134">
        <v>4</v>
      </c>
      <c r="J865" s="535">
        <v>34814</v>
      </c>
      <c r="K865" s="134" t="s">
        <v>747</v>
      </c>
      <c r="L865" s="135" t="s">
        <v>519</v>
      </c>
      <c r="M865" s="134" t="str">
        <f t="shared" si="196"/>
        <v>min</v>
      </c>
      <c r="N865" s="134" t="s">
        <v>959</v>
      </c>
      <c r="O865" s="135" t="s">
        <v>3485</v>
      </c>
      <c r="P865" s="206" t="str">
        <f t="shared" si="197"/>
        <v>Puk, A.J. (min)</v>
      </c>
      <c r="Q865" s="166" t="str">
        <f t="shared" si="201"/>
        <v/>
      </c>
      <c r="R865" s="166" t="str">
        <f t="shared" si="198"/>
        <v/>
      </c>
      <c r="S865" s="261" t="str">
        <f t="shared" si="199"/>
        <v/>
      </c>
      <c r="T865" s="261" t="str">
        <f t="shared" si="200"/>
        <v/>
      </c>
      <c r="U865" s="134" t="s">
        <v>658</v>
      </c>
      <c r="V865" s="134"/>
      <c r="W865" s="134"/>
      <c r="X865" s="134"/>
      <c r="Y865" s="134"/>
      <c r="Z865" s="134"/>
      <c r="AA865" s="134"/>
      <c r="AB865" s="134"/>
      <c r="AC865" s="134"/>
      <c r="AD865" s="134"/>
      <c r="AE865" s="134"/>
    </row>
    <row r="866" spans="1:31" ht="14.25" customHeight="1" x14ac:dyDescent="0.2">
      <c r="A866" s="584" t="s">
        <v>1414</v>
      </c>
      <c r="B866" s="214" t="str">
        <f t="shared" si="202"/>
        <v>Putnam</v>
      </c>
      <c r="C866" s="219" t="str">
        <f t="shared" si="203"/>
        <v>Zach</v>
      </c>
      <c r="D866" s="134" t="str">
        <f t="shared" si="204"/>
        <v>Z. Putnam</v>
      </c>
      <c r="E866" s="206" t="str">
        <f t="shared" si="205"/>
        <v>Zach Putnam</v>
      </c>
      <c r="F866" s="135" t="s">
        <v>1002</v>
      </c>
      <c r="G866" s="135"/>
      <c r="H866" s="135"/>
      <c r="I866" s="135"/>
      <c r="J866" s="336">
        <v>31961</v>
      </c>
      <c r="K866" s="134" t="s">
        <v>999</v>
      </c>
      <c r="L866" s="135" t="s">
        <v>135</v>
      </c>
      <c r="M866" s="134" t="str">
        <f t="shared" si="196"/>
        <v>Y3</v>
      </c>
      <c r="N866" s="147" t="str">
        <f>Ruth!$G$2</f>
        <v>Gotham City</v>
      </c>
      <c r="O866" s="135" t="s">
        <v>1461</v>
      </c>
      <c r="P866" s="206" t="str">
        <f t="shared" si="197"/>
        <v>Putnam, Zach (Y3)</v>
      </c>
      <c r="Q866" s="166">
        <f t="shared" si="201"/>
        <v>400000</v>
      </c>
      <c r="R866" s="166" t="str">
        <f t="shared" si="198"/>
        <v/>
      </c>
      <c r="S866" s="261" t="str">
        <f t="shared" si="199"/>
        <v/>
      </c>
      <c r="T866" s="261" t="str">
        <f t="shared" si="200"/>
        <v/>
      </c>
      <c r="U866" s="259" t="s">
        <v>375</v>
      </c>
      <c r="V866" s="207">
        <v>400000</v>
      </c>
      <c r="W866" s="134" t="s">
        <v>645</v>
      </c>
      <c r="X866" s="364"/>
      <c r="Y866" s="134" t="s">
        <v>973</v>
      </c>
      <c r="Z866" s="243"/>
      <c r="AA866" s="134" t="s">
        <v>974</v>
      </c>
      <c r="AB866" s="271"/>
      <c r="AC866" s="134"/>
      <c r="AD866" s="134"/>
      <c r="AE866" s="584"/>
    </row>
    <row r="867" spans="1:31" ht="14.25" customHeight="1" x14ac:dyDescent="0.2">
      <c r="A867" s="584" t="s">
        <v>1393</v>
      </c>
      <c r="B867" s="214" t="str">
        <f t="shared" si="202"/>
        <v>Quackenbush</v>
      </c>
      <c r="C867" s="219" t="str">
        <f t="shared" si="203"/>
        <v>Kevin</v>
      </c>
      <c r="D867" s="134" t="str">
        <f t="shared" si="204"/>
        <v>K. Quackenbush</v>
      </c>
      <c r="E867" s="206" t="str">
        <f t="shared" si="205"/>
        <v>Kevin Quackenbush</v>
      </c>
      <c r="F867" s="135" t="s">
        <v>1002</v>
      </c>
      <c r="G867" s="135"/>
      <c r="H867" s="135"/>
      <c r="I867" s="135"/>
      <c r="J867" s="336">
        <v>32475</v>
      </c>
      <c r="K867" s="134" t="s">
        <v>999</v>
      </c>
      <c r="L867" s="135" t="s">
        <v>135</v>
      </c>
      <c r="M867" s="134" t="str">
        <f t="shared" si="196"/>
        <v>Y3</v>
      </c>
      <c r="N867" s="147" t="str">
        <f>Cobb!$G$2</f>
        <v>Alaska</v>
      </c>
      <c r="O867" s="135" t="s">
        <v>1461</v>
      </c>
      <c r="P867" s="206" t="str">
        <f t="shared" si="197"/>
        <v>Quackenbush, Kevin (Y3)</v>
      </c>
      <c r="Q867" s="166">
        <f t="shared" si="201"/>
        <v>400000</v>
      </c>
      <c r="R867" s="166" t="str">
        <f t="shared" si="198"/>
        <v/>
      </c>
      <c r="S867" s="261" t="str">
        <f t="shared" si="199"/>
        <v/>
      </c>
      <c r="T867" s="261" t="str">
        <f t="shared" si="200"/>
        <v/>
      </c>
      <c r="U867" s="259" t="s">
        <v>375</v>
      </c>
      <c r="V867" s="207">
        <v>400000</v>
      </c>
      <c r="W867" s="134" t="s">
        <v>645</v>
      </c>
      <c r="X867" s="364"/>
      <c r="Y867" s="134" t="s">
        <v>973</v>
      </c>
      <c r="Z867" s="243"/>
      <c r="AA867" s="134" t="s">
        <v>974</v>
      </c>
      <c r="AB867" s="271"/>
      <c r="AC867" s="167"/>
      <c r="AD867" s="134"/>
      <c r="AE867" s="584"/>
    </row>
    <row r="868" spans="1:31" ht="14.25" customHeight="1" x14ac:dyDescent="0.2">
      <c r="A868" s="134" t="s">
        <v>3504</v>
      </c>
      <c r="B868" s="214" t="str">
        <f t="shared" si="202"/>
        <v>Quantrill</v>
      </c>
      <c r="C868" s="219" t="str">
        <f t="shared" si="203"/>
        <v>Cal</v>
      </c>
      <c r="D868" s="134" t="str">
        <f t="shared" si="204"/>
        <v>C. Quantrill</v>
      </c>
      <c r="E868" s="206" t="str">
        <f t="shared" si="205"/>
        <v>Cal Quantrill</v>
      </c>
      <c r="F868" s="206" t="s">
        <v>412</v>
      </c>
      <c r="G868" s="134">
        <f>G867+1</f>
        <v>1</v>
      </c>
      <c r="H868" s="134">
        <v>2</v>
      </c>
      <c r="I868" s="134">
        <v>5</v>
      </c>
      <c r="J868" s="535">
        <v>34740</v>
      </c>
      <c r="K868" s="134" t="s">
        <v>747</v>
      </c>
      <c r="L868" s="135" t="s">
        <v>519</v>
      </c>
      <c r="M868" s="134" t="str">
        <f t="shared" si="196"/>
        <v>min</v>
      </c>
      <c r="N868" s="134" t="s">
        <v>406</v>
      </c>
      <c r="O868" s="135" t="s">
        <v>3485</v>
      </c>
      <c r="P868" s="206" t="str">
        <f t="shared" si="197"/>
        <v>Quantrill, Cal (min)</v>
      </c>
      <c r="Q868" s="166" t="str">
        <f t="shared" si="201"/>
        <v/>
      </c>
      <c r="R868" s="166" t="str">
        <f t="shared" si="198"/>
        <v/>
      </c>
      <c r="S868" s="261" t="str">
        <f t="shared" si="199"/>
        <v/>
      </c>
      <c r="T868" s="261" t="str">
        <f t="shared" si="200"/>
        <v/>
      </c>
      <c r="U868" s="134" t="s">
        <v>658</v>
      </c>
      <c r="V868" s="134"/>
      <c r="W868" s="134"/>
      <c r="X868" s="134"/>
      <c r="Y868" s="134"/>
      <c r="Z868" s="134"/>
      <c r="AA868" s="134"/>
      <c r="AB868" s="134"/>
      <c r="AC868" s="134"/>
      <c r="AD868" s="134"/>
      <c r="AE868" s="134"/>
    </row>
    <row r="869" spans="1:31" ht="14.25" customHeight="1" x14ac:dyDescent="0.2">
      <c r="A869" s="146" t="s">
        <v>922</v>
      </c>
      <c r="B869" s="214" t="str">
        <f t="shared" si="202"/>
        <v>Quinn</v>
      </c>
      <c r="C869" s="219" t="str">
        <f t="shared" si="203"/>
        <v>Roman</v>
      </c>
      <c r="D869" s="134" t="str">
        <f t="shared" si="204"/>
        <v>R. Quinn</v>
      </c>
      <c r="E869" s="206" t="str">
        <f t="shared" si="205"/>
        <v>Roman Quinn</v>
      </c>
      <c r="F869" s="135"/>
      <c r="G869" s="135"/>
      <c r="H869" s="135"/>
      <c r="I869" s="135"/>
      <c r="J869" s="193"/>
      <c r="K869" s="147" t="s">
        <v>1008</v>
      </c>
      <c r="L869" s="135" t="s">
        <v>7</v>
      </c>
      <c r="M869" s="134" t="str">
        <f t="shared" si="196"/>
        <v>MM</v>
      </c>
      <c r="N869" s="147" t="str">
        <f>Ruth!$Y$2</f>
        <v>Rock Island</v>
      </c>
      <c r="O869" s="135" t="s">
        <v>874</v>
      </c>
      <c r="P869" s="206" t="str">
        <f t="shared" si="197"/>
        <v>Quinn, Roman (MM)</v>
      </c>
      <c r="Q869" s="166">
        <f t="shared" si="201"/>
        <v>100000</v>
      </c>
      <c r="R869" s="166" t="str">
        <f t="shared" si="198"/>
        <v/>
      </c>
      <c r="S869" s="261" t="str">
        <f t="shared" si="199"/>
        <v/>
      </c>
      <c r="T869" s="261" t="str">
        <f t="shared" si="200"/>
        <v/>
      </c>
      <c r="U869" s="147" t="s">
        <v>517</v>
      </c>
      <c r="V869" s="167">
        <v>100000</v>
      </c>
      <c r="W869" s="134"/>
      <c r="X869" s="212"/>
      <c r="Y869" s="206"/>
      <c r="Z869" s="206"/>
      <c r="AA869" s="134"/>
      <c r="AB869" s="271"/>
      <c r="AC869" s="134"/>
      <c r="AD869" s="134"/>
      <c r="AE869" s="584"/>
    </row>
    <row r="870" spans="1:31" ht="14.25" customHeight="1" x14ac:dyDescent="0.2">
      <c r="A870" s="146" t="s">
        <v>897</v>
      </c>
      <c r="B870" s="214" t="str">
        <f t="shared" si="202"/>
        <v>Quintana</v>
      </c>
      <c r="C870" s="219" t="str">
        <f t="shared" si="203"/>
        <v>Jose</v>
      </c>
      <c r="D870" s="134" t="str">
        <f t="shared" si="204"/>
        <v>J. Quintana</v>
      </c>
      <c r="E870" s="206" t="str">
        <f t="shared" si="205"/>
        <v>Jose Quintana</v>
      </c>
      <c r="F870" s="135"/>
      <c r="G870" s="135"/>
      <c r="H870" s="135"/>
      <c r="I870" s="135"/>
      <c r="J870" s="193"/>
      <c r="K870" s="147"/>
      <c r="L870" s="135" t="s">
        <v>135</v>
      </c>
      <c r="M870" s="134" t="str">
        <f t="shared" si="196"/>
        <v>2,L5-14M</v>
      </c>
      <c r="N870" s="251" t="str">
        <f>Aaron!$Y$2</f>
        <v>Columbus</v>
      </c>
      <c r="O870" s="135" t="s">
        <v>1265</v>
      </c>
      <c r="P870" s="206" t="str">
        <f t="shared" si="197"/>
        <v>Quintana, Jose (2,L5-14M)</v>
      </c>
      <c r="Q870" s="166">
        <f t="shared" si="201"/>
        <v>2800000</v>
      </c>
      <c r="R870" s="166">
        <f t="shared" si="198"/>
        <v>2800000</v>
      </c>
      <c r="S870" s="261">
        <f t="shared" si="199"/>
        <v>2800000</v>
      </c>
      <c r="T870" s="261">
        <f t="shared" si="200"/>
        <v>2800000</v>
      </c>
      <c r="U870" s="147" t="s">
        <v>647</v>
      </c>
      <c r="V870" s="167">
        <v>2800000</v>
      </c>
      <c r="W870" s="147" t="s">
        <v>317</v>
      </c>
      <c r="X870" s="212">
        <v>2800000</v>
      </c>
      <c r="Y870" s="147" t="s">
        <v>316</v>
      </c>
      <c r="Z870" s="212">
        <v>2800000</v>
      </c>
      <c r="AA870" s="147" t="s">
        <v>605</v>
      </c>
      <c r="AB870" s="365">
        <v>2800000</v>
      </c>
      <c r="AC870" s="134" t="s">
        <v>334</v>
      </c>
      <c r="AD870" s="584"/>
      <c r="AE870" s="134"/>
    </row>
    <row r="871" spans="1:31" ht="14.25" customHeight="1" x14ac:dyDescent="0.2">
      <c r="A871" s="146" t="s">
        <v>4115</v>
      </c>
      <c r="B871" s="214" t="str">
        <f t="shared" si="202"/>
        <v>Raburn</v>
      </c>
      <c r="C871" s="219" t="str">
        <f t="shared" si="203"/>
        <v>Ryan</v>
      </c>
      <c r="D871" s="134" t="str">
        <f t="shared" si="204"/>
        <v>R. Raburn</v>
      </c>
      <c r="E871" s="206" t="str">
        <f t="shared" si="205"/>
        <v>Ryan Raburn</v>
      </c>
      <c r="F871" s="135"/>
      <c r="G871" s="135"/>
      <c r="H871" s="135"/>
      <c r="I871" s="135"/>
      <c r="J871" s="193"/>
      <c r="K871" s="147"/>
      <c r="L871" s="135" t="s">
        <v>7</v>
      </c>
      <c r="M871" s="134" t="str">
        <f t="shared" si="196"/>
        <v>1,F1-200K</v>
      </c>
      <c r="N871" s="251" t="s">
        <v>657</v>
      </c>
      <c r="O871" s="135" t="s">
        <v>4077</v>
      </c>
      <c r="P871" s="206" t="str">
        <f t="shared" si="197"/>
        <v>Raburn, Ryan (1,F1-200K)</v>
      </c>
      <c r="Q871" s="166">
        <f t="shared" si="201"/>
        <v>200000</v>
      </c>
      <c r="R871" s="166"/>
      <c r="S871" s="261"/>
      <c r="T871" s="261"/>
      <c r="U871" s="147" t="s">
        <v>4088</v>
      </c>
      <c r="V871" s="167">
        <v>200000</v>
      </c>
      <c r="W871" s="147" t="s">
        <v>334</v>
      </c>
      <c r="X871" s="212"/>
      <c r="Y871" s="147"/>
      <c r="Z871" s="212"/>
      <c r="AA871" s="147"/>
      <c r="AB871" s="365"/>
      <c r="AC871" s="134"/>
      <c r="AD871" s="584"/>
      <c r="AE871" s="134"/>
    </row>
    <row r="872" spans="1:31" ht="14.25" customHeight="1" x14ac:dyDescent="0.2">
      <c r="A872" s="198" t="s">
        <v>1109</v>
      </c>
      <c r="B872" s="214" t="str">
        <f t="shared" si="202"/>
        <v>Ramirez</v>
      </c>
      <c r="C872" s="219" t="str">
        <f t="shared" si="203"/>
        <v>Alexei</v>
      </c>
      <c r="D872" s="134" t="str">
        <f t="shared" si="204"/>
        <v>A. Ramirez</v>
      </c>
      <c r="E872" s="206" t="str">
        <f t="shared" si="205"/>
        <v>Alexei Ramirez</v>
      </c>
      <c r="F872" s="199" t="s">
        <v>1002</v>
      </c>
      <c r="G872" s="199"/>
      <c r="H872" s="199"/>
      <c r="I872" s="199"/>
      <c r="J872" s="202">
        <v>29851</v>
      </c>
      <c r="K872" s="203" t="s">
        <v>1006</v>
      </c>
      <c r="L872" s="135" t="s">
        <v>7</v>
      </c>
      <c r="M872" s="134" t="str">
        <f t="shared" si="196"/>
        <v>4,F5-10M</v>
      </c>
      <c r="N872" s="147" t="str">
        <f>Aaron!$M$2</f>
        <v>Virginia</v>
      </c>
      <c r="O872" s="199" t="s">
        <v>1114</v>
      </c>
      <c r="P872" s="206" t="str">
        <f t="shared" si="197"/>
        <v>Ramirez, Alexei (4,F5-10M)</v>
      </c>
      <c r="Q872" s="166">
        <f t="shared" si="201"/>
        <v>2000000</v>
      </c>
      <c r="R872" s="166">
        <f t="shared" ref="R872:R879" si="206">IF(ISBLANK($X872),"",$X872)</f>
        <v>2000000</v>
      </c>
      <c r="S872" s="261" t="str">
        <f t="shared" ref="S872:S879" si="207">IF(ISBLANK($Z872),"",$Z872)</f>
        <v/>
      </c>
      <c r="T872" s="261" t="str">
        <f t="shared" ref="T872:T879" si="208">IF(ISBLANK($AB872),"",$AB872)</f>
        <v/>
      </c>
      <c r="U872" s="251" t="s">
        <v>851</v>
      </c>
      <c r="V872" s="211">
        <v>2000000</v>
      </c>
      <c r="W872" s="198" t="s">
        <v>852</v>
      </c>
      <c r="X872" s="211">
        <v>2000000</v>
      </c>
      <c r="Y872" s="134" t="s">
        <v>334</v>
      </c>
      <c r="Z872" s="212"/>
      <c r="AA872" s="134"/>
      <c r="AB872" s="271"/>
      <c r="AC872" s="134"/>
      <c r="AD872" s="584"/>
      <c r="AE872" s="134"/>
    </row>
    <row r="873" spans="1:31" ht="14.25" customHeight="1" x14ac:dyDescent="0.2">
      <c r="A873" s="146" t="s">
        <v>904</v>
      </c>
      <c r="B873" s="214" t="str">
        <f t="shared" si="202"/>
        <v>Ramirez</v>
      </c>
      <c r="C873" s="219" t="str">
        <f t="shared" si="203"/>
        <v>Erasmo</v>
      </c>
      <c r="D873" s="134" t="str">
        <f t="shared" si="204"/>
        <v>E. Ramirez</v>
      </c>
      <c r="E873" s="206" t="str">
        <f t="shared" si="205"/>
        <v>Erasmo Ramirez</v>
      </c>
      <c r="F873" s="135"/>
      <c r="G873" s="135"/>
      <c r="H873" s="135"/>
      <c r="I873" s="135"/>
      <c r="J873" s="193"/>
      <c r="K873" s="147"/>
      <c r="L873" s="135" t="s">
        <v>135</v>
      </c>
      <c r="M873" s="134" t="str">
        <f t="shared" si="196"/>
        <v>ARB-Y5</v>
      </c>
      <c r="N873" s="147" t="str">
        <f>Mays!$A$2</f>
        <v>Aspen</v>
      </c>
      <c r="O873" s="135" t="s">
        <v>874</v>
      </c>
      <c r="P873" s="206" t="str">
        <f t="shared" si="197"/>
        <v>Ramirez, Erasmo (ARB-Y5)</v>
      </c>
      <c r="Q873" s="166">
        <f t="shared" si="201"/>
        <v>1404000</v>
      </c>
      <c r="R873" s="166" t="str">
        <f t="shared" si="206"/>
        <v/>
      </c>
      <c r="S873" s="261" t="str">
        <f t="shared" si="207"/>
        <v/>
      </c>
      <c r="T873" s="261" t="str">
        <f t="shared" si="208"/>
        <v/>
      </c>
      <c r="U873" s="147" t="s">
        <v>973</v>
      </c>
      <c r="V873" s="167">
        <v>1404000</v>
      </c>
      <c r="W873" s="134" t="s">
        <v>974</v>
      </c>
      <c r="X873" s="212"/>
      <c r="Y873" s="134" t="s">
        <v>975</v>
      </c>
      <c r="Z873" s="212"/>
      <c r="AA873" s="134" t="s">
        <v>334</v>
      </c>
      <c r="AB873" s="212"/>
      <c r="AC873" s="134"/>
      <c r="AD873" s="584"/>
      <c r="AE873" s="134"/>
    </row>
    <row r="874" spans="1:31" ht="14.25" customHeight="1" x14ac:dyDescent="0.2">
      <c r="A874" s="134" t="s">
        <v>96</v>
      </c>
      <c r="B874" s="214" t="str">
        <f t="shared" si="202"/>
        <v>Ramirez</v>
      </c>
      <c r="C874" s="219" t="str">
        <f t="shared" si="203"/>
        <v>Hanley</v>
      </c>
      <c r="D874" s="134" t="str">
        <f t="shared" si="204"/>
        <v>H. Ramirez</v>
      </c>
      <c r="E874" s="206" t="str">
        <f t="shared" si="205"/>
        <v>Hanley Ramirez</v>
      </c>
      <c r="F874" s="135"/>
      <c r="G874" s="135"/>
      <c r="H874" s="135"/>
      <c r="I874" s="135"/>
      <c r="J874" s="193"/>
      <c r="K874" s="147"/>
      <c r="L874" s="135" t="s">
        <v>7</v>
      </c>
      <c r="M874" s="134" t="str">
        <f t="shared" si="196"/>
        <v>3,F4-17M</v>
      </c>
      <c r="N874" s="147" t="str">
        <f>Aaron!$A$2</f>
        <v>Middlesex</v>
      </c>
      <c r="O874" s="257" t="s">
        <v>1300</v>
      </c>
      <c r="P874" s="206" t="str">
        <f t="shared" si="197"/>
        <v>Ramirez, Hanley (3,F4-17M)</v>
      </c>
      <c r="Q874" s="166">
        <f t="shared" si="201"/>
        <v>4250000</v>
      </c>
      <c r="R874" s="166">
        <f t="shared" si="206"/>
        <v>4250000</v>
      </c>
      <c r="S874" s="261" t="str">
        <f t="shared" si="207"/>
        <v/>
      </c>
      <c r="T874" s="261" t="str">
        <f t="shared" si="208"/>
        <v/>
      </c>
      <c r="U874" s="147" t="s">
        <v>1308</v>
      </c>
      <c r="V874" s="211">
        <v>4250000</v>
      </c>
      <c r="W874" s="147" t="s">
        <v>1361</v>
      </c>
      <c r="X874" s="211">
        <v>4250000</v>
      </c>
      <c r="Y874" s="147" t="s">
        <v>334</v>
      </c>
      <c r="Z874" s="211"/>
      <c r="AA874" s="134"/>
      <c r="AB874" s="211"/>
      <c r="AC874" s="134"/>
      <c r="AD874" s="584"/>
      <c r="AE874" s="134"/>
    </row>
    <row r="875" spans="1:31" ht="14.25" customHeight="1" x14ac:dyDescent="0.2">
      <c r="A875" s="134" t="s">
        <v>2034</v>
      </c>
      <c r="B875" s="214" t="str">
        <f t="shared" si="202"/>
        <v>Ramirez</v>
      </c>
      <c r="C875" s="219" t="str">
        <f t="shared" si="203"/>
        <v>Harold</v>
      </c>
      <c r="D875" s="134" t="str">
        <f t="shared" si="204"/>
        <v>H. Ramirez</v>
      </c>
      <c r="E875" s="206" t="str">
        <f t="shared" si="205"/>
        <v>Harold Ramirez</v>
      </c>
      <c r="F875" s="246"/>
      <c r="G875" s="584">
        <v>74</v>
      </c>
      <c r="H875" s="584" t="s">
        <v>626</v>
      </c>
      <c r="I875" s="584">
        <v>1</v>
      </c>
      <c r="J875" s="336">
        <v>34583</v>
      </c>
      <c r="K875" s="195" t="s">
        <v>1004</v>
      </c>
      <c r="L875" s="135" t="s">
        <v>519</v>
      </c>
      <c r="M875" s="134" t="str">
        <f t="shared" si="196"/>
        <v>min</v>
      </c>
      <c r="N875" s="147" t="str">
        <f>Mays!$G$2</f>
        <v>Palo Alto</v>
      </c>
      <c r="O875" s="169" t="s">
        <v>1968</v>
      </c>
      <c r="P875" s="206" t="str">
        <f t="shared" si="197"/>
        <v>Ramirez, Harold (min)</v>
      </c>
      <c r="Q875" s="166" t="str">
        <f t="shared" si="201"/>
        <v/>
      </c>
      <c r="R875" s="166" t="str">
        <f t="shared" si="206"/>
        <v/>
      </c>
      <c r="S875" s="261" t="str">
        <f t="shared" si="207"/>
        <v/>
      </c>
      <c r="T875" s="261" t="str">
        <f t="shared" si="208"/>
        <v/>
      </c>
      <c r="U875" s="147" t="s">
        <v>658</v>
      </c>
      <c r="V875" s="167"/>
      <c r="W875" s="134"/>
      <c r="X875" s="212"/>
      <c r="Y875" s="134"/>
      <c r="Z875" s="212"/>
      <c r="AA875" s="134"/>
      <c r="AB875" s="271"/>
      <c r="AC875" s="134"/>
      <c r="AD875" s="584"/>
      <c r="AE875" s="134"/>
    </row>
    <row r="876" spans="1:31" ht="14.25" customHeight="1" x14ac:dyDescent="0.2">
      <c r="A876" s="388" t="s">
        <v>2971</v>
      </c>
      <c r="B876" s="214" t="str">
        <f t="shared" si="202"/>
        <v>Ramirez</v>
      </c>
      <c r="C876" s="219" t="str">
        <f t="shared" si="203"/>
        <v>JC</v>
      </c>
      <c r="D876" s="134" t="str">
        <f t="shared" si="204"/>
        <v>J. Ramirez</v>
      </c>
      <c r="E876" s="206" t="str">
        <f t="shared" si="205"/>
        <v>JC Ramirez</v>
      </c>
      <c r="F876" s="417" t="s">
        <v>1002</v>
      </c>
      <c r="G876" s="388"/>
      <c r="H876" s="388"/>
      <c r="I876" s="388"/>
      <c r="J876" s="418">
        <v>32371</v>
      </c>
      <c r="K876" s="419" t="s">
        <v>999</v>
      </c>
      <c r="L876" s="386" t="s">
        <v>135</v>
      </c>
      <c r="M876" s="134" t="str">
        <f t="shared" si="196"/>
        <v>1,F2-$500k</v>
      </c>
      <c r="N876" s="388" t="s">
        <v>2972</v>
      </c>
      <c r="O876" s="421" t="s">
        <v>2994</v>
      </c>
      <c r="P876" s="206" t="str">
        <f t="shared" si="197"/>
        <v>Ramirez, JC (1,F2-$500k)</v>
      </c>
      <c r="Q876" s="166">
        <f t="shared" si="201"/>
        <v>250000</v>
      </c>
      <c r="R876" s="166">
        <f t="shared" si="206"/>
        <v>250000</v>
      </c>
      <c r="S876" s="261" t="str">
        <f t="shared" si="207"/>
        <v/>
      </c>
      <c r="T876" s="261" t="str">
        <f t="shared" si="208"/>
        <v/>
      </c>
      <c r="U876" s="389" t="s">
        <v>1684</v>
      </c>
      <c r="V876" s="387">
        <v>250000</v>
      </c>
      <c r="W876" s="389" t="s">
        <v>1779</v>
      </c>
      <c r="X876" s="387">
        <v>250000</v>
      </c>
      <c r="Y876" s="134" t="s">
        <v>334</v>
      </c>
      <c r="Z876" s="212"/>
      <c r="AA876" s="134"/>
      <c r="AB876" s="271"/>
      <c r="AC876" s="134"/>
      <c r="AD876" s="134"/>
      <c r="AE876" s="134"/>
    </row>
    <row r="877" spans="1:31" ht="14.25" customHeight="1" x14ac:dyDescent="0.2">
      <c r="A877" s="134" t="s">
        <v>1465</v>
      </c>
      <c r="B877" s="214" t="str">
        <f t="shared" si="202"/>
        <v>Ramirez</v>
      </c>
      <c r="C877" s="219" t="str">
        <f t="shared" si="203"/>
        <v>Jose Altagracia</v>
      </c>
      <c r="D877" s="134" t="str">
        <f t="shared" si="204"/>
        <v>J. Ramirez</v>
      </c>
      <c r="E877" s="206" t="str">
        <f t="shared" si="205"/>
        <v>Jose Altagracia Ramirez</v>
      </c>
      <c r="F877" s="135" t="s">
        <v>1002</v>
      </c>
      <c r="G877" s="135"/>
      <c r="H877" s="135"/>
      <c r="I877" s="135"/>
      <c r="J877" s="336">
        <v>32894</v>
      </c>
      <c r="K877" s="134" t="s">
        <v>999</v>
      </c>
      <c r="L877" s="135" t="s">
        <v>135</v>
      </c>
      <c r="M877" s="134" t="str">
        <f t="shared" si="196"/>
        <v>Y1</v>
      </c>
      <c r="N877" s="147" t="str">
        <f>Ruth!$A$2</f>
        <v>Plum Island</v>
      </c>
      <c r="O877" s="135" t="s">
        <v>1461</v>
      </c>
      <c r="P877" s="206" t="str">
        <f t="shared" si="197"/>
        <v>Ramirez, Jose Altagracia (Y1)</v>
      </c>
      <c r="Q877" s="166">
        <f t="shared" si="201"/>
        <v>200000</v>
      </c>
      <c r="R877" s="166">
        <f t="shared" si="206"/>
        <v>300000</v>
      </c>
      <c r="S877" s="261">
        <f t="shared" si="207"/>
        <v>400000</v>
      </c>
      <c r="T877" s="261" t="str">
        <f t="shared" si="208"/>
        <v/>
      </c>
      <c r="U877" s="148" t="s">
        <v>520</v>
      </c>
      <c r="V877" s="167">
        <v>200000</v>
      </c>
      <c r="W877" s="134" t="s">
        <v>521</v>
      </c>
      <c r="X877" s="212">
        <v>300000</v>
      </c>
      <c r="Y877" s="134" t="s">
        <v>375</v>
      </c>
      <c r="Z877" s="212">
        <v>400000</v>
      </c>
      <c r="AA877" s="134" t="s">
        <v>645</v>
      </c>
      <c r="AB877" s="212"/>
      <c r="AC877" s="134"/>
      <c r="AD877" s="584"/>
      <c r="AE877" s="134"/>
    </row>
    <row r="878" spans="1:31" ht="14.25" customHeight="1" x14ac:dyDescent="0.2">
      <c r="A878" s="214" t="s">
        <v>1603</v>
      </c>
      <c r="B878" s="214" t="str">
        <f t="shared" si="202"/>
        <v>Ramirez</v>
      </c>
      <c r="C878" s="219" t="str">
        <f t="shared" si="203"/>
        <v>Jose Enrique</v>
      </c>
      <c r="D878" s="134" t="str">
        <f t="shared" si="204"/>
        <v>J. Ramirez</v>
      </c>
      <c r="E878" s="206" t="str">
        <f t="shared" si="205"/>
        <v>Jose Enrique Ramirez</v>
      </c>
      <c r="F878" s="213" t="s">
        <v>1009</v>
      </c>
      <c r="G878" s="213"/>
      <c r="H878" s="213"/>
      <c r="I878" s="213"/>
      <c r="J878" s="223">
        <v>33864</v>
      </c>
      <c r="K878" s="224" t="s">
        <v>1000</v>
      </c>
      <c r="L878" s="135" t="s">
        <v>7</v>
      </c>
      <c r="M878" s="134" t="str">
        <f t="shared" si="196"/>
        <v>Y3</v>
      </c>
      <c r="N878" s="147" t="s">
        <v>655</v>
      </c>
      <c r="O878" s="213" t="s">
        <v>1887</v>
      </c>
      <c r="P878" s="206" t="str">
        <f t="shared" si="197"/>
        <v>Ramirez, Jose Enrique (Y3)</v>
      </c>
      <c r="Q878" s="166">
        <f t="shared" si="201"/>
        <v>400000</v>
      </c>
      <c r="R878" s="166" t="str">
        <f t="shared" si="206"/>
        <v/>
      </c>
      <c r="S878" s="261" t="str">
        <f t="shared" si="207"/>
        <v/>
      </c>
      <c r="T878" s="261" t="str">
        <f t="shared" si="208"/>
        <v/>
      </c>
      <c r="U878" s="259" t="s">
        <v>375</v>
      </c>
      <c r="V878" s="207">
        <v>400000</v>
      </c>
      <c r="W878" s="134" t="s">
        <v>645</v>
      </c>
      <c r="X878" s="207"/>
      <c r="Y878" s="134" t="s">
        <v>973</v>
      </c>
      <c r="Z878" s="212"/>
      <c r="AA878" s="134" t="s">
        <v>974</v>
      </c>
      <c r="AB878" s="271"/>
      <c r="AC878" s="134"/>
      <c r="AD878" s="584"/>
      <c r="AE878" s="134"/>
    </row>
    <row r="879" spans="1:31" ht="14.25" customHeight="1" x14ac:dyDescent="0.2">
      <c r="A879" s="146" t="s">
        <v>880</v>
      </c>
      <c r="B879" s="214" t="str">
        <f t="shared" si="202"/>
        <v>Ramos</v>
      </c>
      <c r="C879" s="219" t="str">
        <f t="shared" si="203"/>
        <v>AJ</v>
      </c>
      <c r="D879" s="134" t="str">
        <f t="shared" si="204"/>
        <v>A. Ramos</v>
      </c>
      <c r="E879" s="206" t="str">
        <f t="shared" si="205"/>
        <v>AJ Ramos</v>
      </c>
      <c r="F879" s="135"/>
      <c r="G879" s="135"/>
      <c r="H879" s="135"/>
      <c r="I879" s="135"/>
      <c r="J879" s="193"/>
      <c r="K879" s="147"/>
      <c r="L879" s="135" t="s">
        <v>135</v>
      </c>
      <c r="M879" s="134" t="str">
        <f t="shared" si="196"/>
        <v>ARB-Y4</v>
      </c>
      <c r="N879" s="147" t="str">
        <f>Cobb!$Y$2</f>
        <v>Gateway</v>
      </c>
      <c r="O879" s="135" t="s">
        <v>874</v>
      </c>
      <c r="P879" s="206" t="str">
        <f t="shared" si="197"/>
        <v>Ramos, AJ (ARB-Y4)</v>
      </c>
      <c r="Q879" s="166">
        <f t="shared" si="201"/>
        <v>840000</v>
      </c>
      <c r="R879" s="166" t="str">
        <f t="shared" si="206"/>
        <v/>
      </c>
      <c r="S879" s="261" t="str">
        <f t="shared" si="207"/>
        <v/>
      </c>
      <c r="T879" s="261" t="str">
        <f t="shared" si="208"/>
        <v/>
      </c>
      <c r="U879" s="147" t="s">
        <v>645</v>
      </c>
      <c r="V879" s="167">
        <v>840000</v>
      </c>
      <c r="W879" s="134" t="s">
        <v>973</v>
      </c>
      <c r="X879" s="212"/>
      <c r="Y879" s="134" t="s">
        <v>974</v>
      </c>
      <c r="Z879" s="212"/>
      <c r="AA879" s="134" t="s">
        <v>975</v>
      </c>
      <c r="AB879" s="212"/>
      <c r="AC879" s="134" t="s">
        <v>334</v>
      </c>
      <c r="AD879" s="167"/>
      <c r="AE879" s="134"/>
    </row>
    <row r="880" spans="1:31" ht="14.25" customHeight="1" x14ac:dyDescent="0.2">
      <c r="A880" s="575" t="s">
        <v>813</v>
      </c>
      <c r="B880" s="431" t="str">
        <f t="shared" si="202"/>
        <v>Ramos</v>
      </c>
      <c r="C880" s="432" t="str">
        <f t="shared" si="203"/>
        <v>Cesar</v>
      </c>
      <c r="D880" s="357" t="str">
        <f t="shared" si="204"/>
        <v>C. Ramos</v>
      </c>
      <c r="E880" s="426" t="str">
        <f t="shared" si="205"/>
        <v>Cesar Ramos</v>
      </c>
      <c r="F880" s="358"/>
      <c r="G880" s="358"/>
      <c r="H880" s="358"/>
      <c r="I880" s="358"/>
      <c r="J880" s="433"/>
      <c r="K880" s="355"/>
      <c r="L880" s="358" t="s">
        <v>135</v>
      </c>
      <c r="M880" s="357" t="str">
        <f t="shared" si="196"/>
        <v>1,F1-200K</v>
      </c>
      <c r="N880" s="355" t="s">
        <v>1479</v>
      </c>
      <c r="O880" s="358" t="s">
        <v>4077</v>
      </c>
      <c r="P880" s="206" t="str">
        <f t="shared" si="197"/>
        <v>Ramos, Cesar (1,F1-200K)</v>
      </c>
      <c r="Q880" s="166">
        <f t="shared" si="201"/>
        <v>200000</v>
      </c>
      <c r="R880" s="166"/>
      <c r="S880" s="261"/>
      <c r="T880" s="261"/>
      <c r="U880" s="147" t="s">
        <v>4088</v>
      </c>
      <c r="V880" s="167">
        <v>200000</v>
      </c>
      <c r="W880" s="134" t="s">
        <v>334</v>
      </c>
      <c r="X880" s="212"/>
      <c r="Y880" s="134"/>
      <c r="Z880" s="212"/>
      <c r="AA880" s="134"/>
      <c r="AB880" s="212"/>
      <c r="AC880" s="134"/>
      <c r="AD880" s="167"/>
      <c r="AE880" s="134"/>
    </row>
    <row r="881" spans="1:31" ht="14.25" customHeight="1" x14ac:dyDescent="0.2">
      <c r="A881" s="134" t="s">
        <v>3692</v>
      </c>
      <c r="B881" s="214" t="str">
        <f t="shared" si="202"/>
        <v>Ramos</v>
      </c>
      <c r="C881" s="219" t="str">
        <f t="shared" si="203"/>
        <v>Edubray</v>
      </c>
      <c r="D881" s="134" t="str">
        <f t="shared" si="204"/>
        <v>E. Ramos</v>
      </c>
      <c r="E881" s="206" t="str">
        <f t="shared" si="205"/>
        <v>Edubray Ramos</v>
      </c>
      <c r="F881" s="206" t="s">
        <v>1002</v>
      </c>
      <c r="G881" s="134">
        <f>Cuts!G31+1</f>
        <v>1</v>
      </c>
      <c r="H881" s="134">
        <v>4</v>
      </c>
      <c r="I881" s="134">
        <v>2</v>
      </c>
      <c r="J881" s="535">
        <v>33957</v>
      </c>
      <c r="K881" s="134" t="s">
        <v>999</v>
      </c>
      <c r="L881" s="135" t="s">
        <v>135</v>
      </c>
      <c r="M881" s="134" t="str">
        <f t="shared" si="196"/>
        <v>Y1</v>
      </c>
      <c r="N881" s="134" t="s">
        <v>1290</v>
      </c>
      <c r="O881" s="135" t="s">
        <v>3485</v>
      </c>
      <c r="P881" s="206" t="str">
        <f t="shared" si="197"/>
        <v>Ramos, Edubray (Y1)</v>
      </c>
      <c r="Q881" s="166">
        <f t="shared" si="201"/>
        <v>200000</v>
      </c>
      <c r="R881" s="166">
        <f t="shared" ref="R881:R924" si="209">IF(ISBLANK($X881),"",$X881)</f>
        <v>300000</v>
      </c>
      <c r="S881" s="261">
        <f t="shared" ref="S881:S924" si="210">IF(ISBLANK($Z881),"",$Z881)</f>
        <v>400000</v>
      </c>
      <c r="T881" s="261" t="str">
        <f t="shared" ref="T881:T924" si="211">IF(ISBLANK($AB881),"",$AB881)</f>
        <v/>
      </c>
      <c r="U881" s="134" t="s">
        <v>520</v>
      </c>
      <c r="V881" s="167">
        <v>200000</v>
      </c>
      <c r="W881" s="134" t="s">
        <v>521</v>
      </c>
      <c r="X881" s="212">
        <v>300000</v>
      </c>
      <c r="Y881" s="134" t="s">
        <v>375</v>
      </c>
      <c r="Z881" s="212">
        <v>400000</v>
      </c>
      <c r="AA881" s="134" t="s">
        <v>645</v>
      </c>
      <c r="AB881" s="134"/>
      <c r="AC881" s="134"/>
      <c r="AD881" s="134"/>
      <c r="AE881" s="134"/>
    </row>
    <row r="882" spans="1:31" ht="14.25" customHeight="1" x14ac:dyDescent="0.2">
      <c r="A882" s="134" t="s">
        <v>704</v>
      </c>
      <c r="B882" s="214" t="str">
        <f t="shared" si="202"/>
        <v>Ramos</v>
      </c>
      <c r="C882" s="219" t="str">
        <f t="shared" si="203"/>
        <v>Wilson</v>
      </c>
      <c r="D882" s="134" t="str">
        <f t="shared" si="204"/>
        <v>W. Ramos</v>
      </c>
      <c r="E882" s="206" t="str">
        <f t="shared" si="205"/>
        <v>Wilson Ramos</v>
      </c>
      <c r="F882" s="135"/>
      <c r="G882" s="135"/>
      <c r="H882" s="135"/>
      <c r="I882" s="135"/>
      <c r="J882" s="193"/>
      <c r="K882" s="147"/>
      <c r="L882" s="135" t="s">
        <v>7</v>
      </c>
      <c r="M882" s="134" t="str">
        <f t="shared" si="196"/>
        <v>ARB-Y5</v>
      </c>
      <c r="N882" s="147" t="s">
        <v>530</v>
      </c>
      <c r="O882" s="169" t="s">
        <v>4003</v>
      </c>
      <c r="P882" s="206" t="str">
        <f t="shared" si="197"/>
        <v>Ramos, Wilson (ARB-Y5)</v>
      </c>
      <c r="Q882" s="166">
        <f t="shared" si="201"/>
        <v>1710000</v>
      </c>
      <c r="R882" s="166" t="str">
        <f t="shared" si="209"/>
        <v/>
      </c>
      <c r="S882" s="261" t="str">
        <f t="shared" si="210"/>
        <v/>
      </c>
      <c r="T882" s="261" t="str">
        <f t="shared" si="211"/>
        <v/>
      </c>
      <c r="U882" s="147" t="s">
        <v>973</v>
      </c>
      <c r="V882" s="167">
        <v>1710000</v>
      </c>
      <c r="W882" s="134" t="s">
        <v>974</v>
      </c>
      <c r="X882" s="212"/>
      <c r="Y882" s="134" t="s">
        <v>975</v>
      </c>
      <c r="Z882" s="212"/>
      <c r="AA882" s="134" t="s">
        <v>334</v>
      </c>
      <c r="AB882" s="271"/>
      <c r="AC882" s="134"/>
      <c r="AD882" s="134"/>
      <c r="AE882" s="167"/>
    </row>
    <row r="883" spans="1:31" ht="14.25" customHeight="1" x14ac:dyDescent="0.2">
      <c r="A883" s="134" t="s">
        <v>2035</v>
      </c>
      <c r="B883" s="214" t="str">
        <f t="shared" si="202"/>
        <v>Randolph</v>
      </c>
      <c r="C883" s="219" t="str">
        <f t="shared" si="203"/>
        <v>Cornelius</v>
      </c>
      <c r="D883" s="134" t="str">
        <f t="shared" si="204"/>
        <v>C. Randolph</v>
      </c>
      <c r="E883" s="206" t="str">
        <f t="shared" si="205"/>
        <v>Cornelius Randolph</v>
      </c>
      <c r="F883" s="246"/>
      <c r="G883" s="584">
        <v>96</v>
      </c>
      <c r="H883" s="584">
        <v>4</v>
      </c>
      <c r="I883" s="584">
        <v>3</v>
      </c>
      <c r="J883" s="336">
        <v>35583</v>
      </c>
      <c r="K883" s="195" t="s">
        <v>1008</v>
      </c>
      <c r="L883" s="135" t="s">
        <v>519</v>
      </c>
      <c r="M883" s="134" t="str">
        <f t="shared" si="196"/>
        <v>min</v>
      </c>
      <c r="N883" s="584" t="s">
        <v>657</v>
      </c>
      <c r="O883" s="169" t="s">
        <v>1968</v>
      </c>
      <c r="P883" s="206" t="str">
        <f t="shared" si="197"/>
        <v>Randolph, Cornelius (min)</v>
      </c>
      <c r="Q883" s="166" t="str">
        <f t="shared" si="201"/>
        <v/>
      </c>
      <c r="R883" s="166" t="str">
        <f t="shared" si="209"/>
        <v/>
      </c>
      <c r="S883" s="261" t="str">
        <f t="shared" si="210"/>
        <v/>
      </c>
      <c r="T883" s="261" t="str">
        <f t="shared" si="211"/>
        <v/>
      </c>
      <c r="U883" s="147" t="s">
        <v>658</v>
      </c>
      <c r="V883" s="167"/>
      <c r="W883" s="134"/>
      <c r="X883" s="212"/>
      <c r="Y883" s="134"/>
      <c r="Z883" s="212"/>
      <c r="AA883" s="134"/>
      <c r="AB883" s="271"/>
      <c r="AC883" s="134"/>
      <c r="AD883" s="134"/>
      <c r="AE883" s="134"/>
    </row>
    <row r="884" spans="1:31" ht="14.25" customHeight="1" x14ac:dyDescent="0.25">
      <c r="A884" s="147" t="s">
        <v>77</v>
      </c>
      <c r="B884" s="214" t="str">
        <f t="shared" si="202"/>
        <v>Rasmus</v>
      </c>
      <c r="C884" s="219" t="str">
        <f t="shared" si="203"/>
        <v>Colby</v>
      </c>
      <c r="D884" s="134" t="str">
        <f t="shared" si="204"/>
        <v>C. Rasmus</v>
      </c>
      <c r="E884" s="206" t="str">
        <f t="shared" si="205"/>
        <v>Colby Rasmus</v>
      </c>
      <c r="F884" s="382" t="s">
        <v>412</v>
      </c>
      <c r="G884" s="135"/>
      <c r="H884" s="135"/>
      <c r="I884" s="135"/>
      <c r="J884" s="383">
        <v>31635</v>
      </c>
      <c r="K884" s="384" t="s">
        <v>1004</v>
      </c>
      <c r="L884" s="135" t="s">
        <v>7</v>
      </c>
      <c r="M884" s="134" t="str">
        <f t="shared" si="196"/>
        <v>1,F1-$200k</v>
      </c>
      <c r="N884" s="388" t="s">
        <v>2967</v>
      </c>
      <c r="O884" s="421" t="s">
        <v>2994</v>
      </c>
      <c r="P884" s="206" t="str">
        <f t="shared" si="197"/>
        <v>Rasmus, Colby (1,F1-$200k)</v>
      </c>
      <c r="Q884" s="166">
        <f t="shared" si="201"/>
        <v>200000</v>
      </c>
      <c r="R884" s="166" t="str">
        <f t="shared" si="209"/>
        <v/>
      </c>
      <c r="S884" s="261" t="str">
        <f t="shared" si="210"/>
        <v/>
      </c>
      <c r="T884" s="261" t="str">
        <f t="shared" si="211"/>
        <v/>
      </c>
      <c r="U884" s="389" t="s">
        <v>1673</v>
      </c>
      <c r="V884" s="387">
        <v>200000</v>
      </c>
      <c r="W884" s="416" t="s">
        <v>334</v>
      </c>
      <c r="X884" s="230"/>
      <c r="Y884" s="584"/>
      <c r="Z884" s="212"/>
      <c r="AA884" s="134"/>
      <c r="AB884" s="271"/>
      <c r="AC884" s="134"/>
      <c r="AD884" s="134"/>
      <c r="AE884" s="134"/>
    </row>
    <row r="885" spans="1:31" ht="14.25" customHeight="1" x14ac:dyDescent="0.2">
      <c r="A885" s="134" t="s">
        <v>3490</v>
      </c>
      <c r="B885" s="214" t="str">
        <f t="shared" si="202"/>
        <v>Ray</v>
      </c>
      <c r="C885" s="219" t="str">
        <f t="shared" si="203"/>
        <v>Corey</v>
      </c>
      <c r="D885" s="134" t="str">
        <f t="shared" si="204"/>
        <v>C. Ray</v>
      </c>
      <c r="E885" s="206" t="str">
        <f t="shared" si="205"/>
        <v>Corey Ray</v>
      </c>
      <c r="F885" s="206" t="s">
        <v>412</v>
      </c>
      <c r="G885" s="134">
        <f>G884+1</f>
        <v>1</v>
      </c>
      <c r="H885" s="134">
        <v>1</v>
      </c>
      <c r="I885" s="134">
        <v>11</v>
      </c>
      <c r="J885" s="535">
        <v>34599</v>
      </c>
      <c r="K885" s="134" t="s">
        <v>1128</v>
      </c>
      <c r="L885" s="135" t="s">
        <v>519</v>
      </c>
      <c r="M885" s="134" t="str">
        <f t="shared" si="196"/>
        <v>min</v>
      </c>
      <c r="N885" s="134" t="s">
        <v>468</v>
      </c>
      <c r="O885" s="135" t="s">
        <v>3485</v>
      </c>
      <c r="P885" s="206" t="str">
        <f t="shared" si="197"/>
        <v>Ray, Corey (min)</v>
      </c>
      <c r="Q885" s="166" t="str">
        <f t="shared" si="201"/>
        <v/>
      </c>
      <c r="R885" s="166" t="str">
        <f t="shared" si="209"/>
        <v/>
      </c>
      <c r="S885" s="261" t="str">
        <f t="shared" si="210"/>
        <v/>
      </c>
      <c r="T885" s="261" t="str">
        <f t="shared" si="211"/>
        <v/>
      </c>
      <c r="U885" s="134" t="s">
        <v>658</v>
      </c>
      <c r="V885" s="134"/>
      <c r="W885" s="134"/>
      <c r="X885" s="134"/>
      <c r="Y885" s="134"/>
      <c r="Z885" s="134"/>
      <c r="AA885" s="134"/>
      <c r="AB885" s="134"/>
      <c r="AC885" s="134"/>
      <c r="AD885" s="134"/>
      <c r="AE885" s="134"/>
    </row>
    <row r="886" spans="1:31" ht="14.25" customHeight="1" x14ac:dyDescent="0.2">
      <c r="A886" s="584" t="s">
        <v>1952</v>
      </c>
      <c r="B886" s="214" t="str">
        <f t="shared" si="202"/>
        <v>Ray</v>
      </c>
      <c r="C886" s="219" t="str">
        <f t="shared" si="203"/>
        <v>Robbie*</v>
      </c>
      <c r="D886" s="134" t="str">
        <f t="shared" si="204"/>
        <v>R. Ray</v>
      </c>
      <c r="E886" s="206" t="str">
        <f t="shared" si="205"/>
        <v>Robbie* Ray</v>
      </c>
      <c r="F886" s="246" t="s">
        <v>412</v>
      </c>
      <c r="G886" s="584">
        <v>12</v>
      </c>
      <c r="H886" s="584">
        <v>1</v>
      </c>
      <c r="I886" s="584">
        <v>12</v>
      </c>
      <c r="J886" s="336">
        <v>33512</v>
      </c>
      <c r="K886" s="195" t="s">
        <v>747</v>
      </c>
      <c r="L886" s="135" t="s">
        <v>135</v>
      </c>
      <c r="M886" s="134" t="str">
        <f t="shared" si="196"/>
        <v>Y2</v>
      </c>
      <c r="N886" s="147" t="str">
        <f>Cobb!$Y$2</f>
        <v>Gateway</v>
      </c>
      <c r="O886" s="169" t="s">
        <v>1968</v>
      </c>
      <c r="P886" s="206" t="str">
        <f t="shared" si="197"/>
        <v>Ray, Robbie* (Y2)</v>
      </c>
      <c r="Q886" s="166">
        <f t="shared" si="201"/>
        <v>300000</v>
      </c>
      <c r="R886" s="166">
        <f t="shared" si="209"/>
        <v>400000</v>
      </c>
      <c r="S886" s="261" t="str">
        <f t="shared" si="210"/>
        <v/>
      </c>
      <c r="T886" s="261" t="str">
        <f t="shared" si="211"/>
        <v/>
      </c>
      <c r="U886" s="147" t="s">
        <v>521</v>
      </c>
      <c r="V886" s="167">
        <v>300000</v>
      </c>
      <c r="W886" s="134" t="s">
        <v>375</v>
      </c>
      <c r="X886" s="212">
        <v>400000</v>
      </c>
      <c r="Y886" s="134" t="s">
        <v>645</v>
      </c>
      <c r="Z886" s="212"/>
      <c r="AA886" s="134" t="s">
        <v>973</v>
      </c>
      <c r="AB886" s="271"/>
      <c r="AC886" s="134"/>
      <c r="AD886" s="134"/>
      <c r="AE886" s="134"/>
    </row>
    <row r="887" spans="1:31" ht="14.25" customHeight="1" x14ac:dyDescent="0.2">
      <c r="A887" s="584" t="s">
        <v>1953</v>
      </c>
      <c r="B887" s="214" t="str">
        <f t="shared" si="202"/>
        <v>Rea</v>
      </c>
      <c r="C887" s="219" t="str">
        <f t="shared" si="203"/>
        <v>Colin</v>
      </c>
      <c r="D887" s="134" t="str">
        <f t="shared" si="204"/>
        <v>C. Rea</v>
      </c>
      <c r="E887" s="206" t="str">
        <f t="shared" si="205"/>
        <v>Colin Rea</v>
      </c>
      <c r="F887" s="246" t="s">
        <v>1002</v>
      </c>
      <c r="G887" s="584">
        <v>51</v>
      </c>
      <c r="H887" s="584">
        <v>3</v>
      </c>
      <c r="I887" s="584">
        <v>2</v>
      </c>
      <c r="J887" s="336">
        <v>33055</v>
      </c>
      <c r="K887" s="195" t="s">
        <v>747</v>
      </c>
      <c r="L887" s="135" t="s">
        <v>135</v>
      </c>
      <c r="M887" s="134" t="str">
        <f t="shared" si="196"/>
        <v>Y2</v>
      </c>
      <c r="N887" s="251" t="str">
        <f>Ruth!$AE$2</f>
        <v>Williamsburg</v>
      </c>
      <c r="O887" s="169" t="s">
        <v>1968</v>
      </c>
      <c r="P887" s="206" t="str">
        <f t="shared" si="197"/>
        <v>Rea, Colin (Y2)</v>
      </c>
      <c r="Q887" s="166">
        <f t="shared" si="201"/>
        <v>300000</v>
      </c>
      <c r="R887" s="166">
        <f t="shared" si="209"/>
        <v>400000</v>
      </c>
      <c r="S887" s="261" t="str">
        <f t="shared" si="210"/>
        <v/>
      </c>
      <c r="T887" s="261" t="str">
        <f t="shared" si="211"/>
        <v/>
      </c>
      <c r="U887" s="147" t="s">
        <v>521</v>
      </c>
      <c r="V887" s="167">
        <v>300000</v>
      </c>
      <c r="W887" s="134" t="s">
        <v>375</v>
      </c>
      <c r="X887" s="212">
        <v>400000</v>
      </c>
      <c r="Y887" s="134" t="s">
        <v>645</v>
      </c>
      <c r="Z887" s="212"/>
      <c r="AA887" s="134" t="s">
        <v>973</v>
      </c>
      <c r="AB887" s="271"/>
      <c r="AC887" s="134"/>
      <c r="AD887" s="134"/>
      <c r="AE887" s="134"/>
    </row>
    <row r="888" spans="1:31" ht="14.25" customHeight="1" x14ac:dyDescent="0.2">
      <c r="A888" s="584" t="s">
        <v>1444</v>
      </c>
      <c r="B888" s="214" t="str">
        <f t="shared" si="202"/>
        <v>Realmuto</v>
      </c>
      <c r="C888" s="219" t="str">
        <f t="shared" si="203"/>
        <v>J.T.</v>
      </c>
      <c r="D888" s="134" t="str">
        <f t="shared" si="204"/>
        <v>J. Realmuto</v>
      </c>
      <c r="E888" s="206" t="str">
        <f t="shared" si="205"/>
        <v>J.T. Realmuto</v>
      </c>
      <c r="F888" s="135" t="s">
        <v>1002</v>
      </c>
      <c r="G888" s="135"/>
      <c r="H888" s="135"/>
      <c r="I888" s="135"/>
      <c r="J888" s="336">
        <v>33315</v>
      </c>
      <c r="K888" s="134" t="s">
        <v>1003</v>
      </c>
      <c r="L888" s="135" t="s">
        <v>7</v>
      </c>
      <c r="M888" s="134" t="str">
        <f t="shared" si="196"/>
        <v>Y2</v>
      </c>
      <c r="N888" s="251" t="str">
        <f>Aaron!$Y$2</f>
        <v>Columbus</v>
      </c>
      <c r="O888" s="135" t="s">
        <v>1472</v>
      </c>
      <c r="P888" s="206" t="str">
        <f t="shared" si="197"/>
        <v>Realmuto, J.T. (Y2)</v>
      </c>
      <c r="Q888" s="166">
        <f t="shared" si="201"/>
        <v>300000</v>
      </c>
      <c r="R888" s="166">
        <f t="shared" si="209"/>
        <v>400000</v>
      </c>
      <c r="S888" s="261" t="str">
        <f t="shared" si="210"/>
        <v/>
      </c>
      <c r="T888" s="261" t="str">
        <f t="shared" si="211"/>
        <v/>
      </c>
      <c r="U888" s="147" t="s">
        <v>521</v>
      </c>
      <c r="V888" s="230">
        <v>300000</v>
      </c>
      <c r="W888" s="134" t="s">
        <v>375</v>
      </c>
      <c r="X888" s="364">
        <v>400000</v>
      </c>
      <c r="Y888" s="134" t="s">
        <v>645</v>
      </c>
      <c r="Z888" s="243"/>
      <c r="AA888" s="134" t="s">
        <v>973</v>
      </c>
      <c r="AB888" s="271"/>
      <c r="AC888" s="134"/>
      <c r="AD888" s="134"/>
      <c r="AE888" s="134"/>
    </row>
    <row r="889" spans="1:31" ht="14.25" customHeight="1" x14ac:dyDescent="0.2">
      <c r="A889" s="148" t="s">
        <v>1228</v>
      </c>
      <c r="B889" s="214" t="str">
        <f t="shared" ref="B889:B920" si="212">LEFT(A889,FIND(", ",A889,1)-1)</f>
        <v>Recker</v>
      </c>
      <c r="C889" s="219" t="str">
        <f t="shared" ref="C889:C924" si="213">RIGHT(A889,LEN(A889)-FIND(", ",A889,1)-1)</f>
        <v>Anthony</v>
      </c>
      <c r="D889" s="134" t="str">
        <f t="shared" ref="D889:D920" si="214">CONCATENATE(MID(C889,1,1),". ",B889)</f>
        <v>A. Recker</v>
      </c>
      <c r="E889" s="206" t="str">
        <f t="shared" ref="E889:E924" si="215">CONCATENATE(C889," ",B889)</f>
        <v>Anthony Recker</v>
      </c>
      <c r="F889" s="393" t="s">
        <v>1002</v>
      </c>
      <c r="G889" s="218"/>
      <c r="H889" s="218"/>
      <c r="I889" s="218"/>
      <c r="J889" s="400">
        <v>30557</v>
      </c>
      <c r="K889" s="408" t="s">
        <v>7</v>
      </c>
      <c r="L889" s="135" t="s">
        <v>7</v>
      </c>
      <c r="M889" s="134" t="str">
        <f t="shared" si="196"/>
        <v>1,F2-$976.5k</v>
      </c>
      <c r="N889" s="388" t="s">
        <v>2976</v>
      </c>
      <c r="O889" s="421" t="s">
        <v>2994</v>
      </c>
      <c r="P889" s="206" t="str">
        <f t="shared" si="197"/>
        <v>Recker, Anthony (1,F2-$976.5k)</v>
      </c>
      <c r="Q889" s="166">
        <f t="shared" si="201"/>
        <v>488250</v>
      </c>
      <c r="R889" s="166">
        <f t="shared" si="209"/>
        <v>488250</v>
      </c>
      <c r="S889" s="261" t="str">
        <f t="shared" si="210"/>
        <v/>
      </c>
      <c r="T889" s="261" t="str">
        <f t="shared" si="211"/>
        <v/>
      </c>
      <c r="U889" s="389" t="s">
        <v>3017</v>
      </c>
      <c r="V889" s="387">
        <v>488250</v>
      </c>
      <c r="W889" s="389" t="s">
        <v>3118</v>
      </c>
      <c r="X889" s="387">
        <v>488250</v>
      </c>
      <c r="Y889" s="389" t="s">
        <v>334</v>
      </c>
      <c r="Z889" s="212"/>
      <c r="AA889" s="134"/>
      <c r="AB889" s="271"/>
      <c r="AC889" s="134"/>
      <c r="AD889" s="134"/>
      <c r="AE889" s="134"/>
    </row>
    <row r="890" spans="1:31" ht="14.25" customHeight="1" x14ac:dyDescent="0.2">
      <c r="A890" s="134" t="s">
        <v>727</v>
      </c>
      <c r="B890" s="214" t="str">
        <f t="shared" si="212"/>
        <v>Reddick</v>
      </c>
      <c r="C890" s="219" t="str">
        <f t="shared" si="213"/>
        <v>Josh</v>
      </c>
      <c r="D890" s="134" t="str">
        <f t="shared" si="214"/>
        <v>J. Reddick</v>
      </c>
      <c r="E890" s="206" t="str">
        <f t="shared" si="215"/>
        <v>Josh Reddick</v>
      </c>
      <c r="F890" s="135"/>
      <c r="G890" s="135"/>
      <c r="H890" s="135"/>
      <c r="I890" s="135"/>
      <c r="J890" s="193"/>
      <c r="K890" s="147"/>
      <c r="L890" s="135" t="s">
        <v>7</v>
      </c>
      <c r="M890" s="134" t="str">
        <f t="shared" si="196"/>
        <v>ARB-Y6</v>
      </c>
      <c r="N890" s="147" t="s">
        <v>566</v>
      </c>
      <c r="O890" s="169" t="s">
        <v>2954</v>
      </c>
      <c r="P890" s="206" t="str">
        <f t="shared" si="197"/>
        <v>Reddick, Josh (ARB-Y6)</v>
      </c>
      <c r="Q890" s="166">
        <f t="shared" si="201"/>
        <v>2660000</v>
      </c>
      <c r="R890" s="166" t="str">
        <f t="shared" si="209"/>
        <v/>
      </c>
      <c r="S890" s="261" t="str">
        <f t="shared" si="210"/>
        <v/>
      </c>
      <c r="T890" s="261" t="str">
        <f t="shared" si="211"/>
        <v/>
      </c>
      <c r="U890" s="147" t="s">
        <v>974</v>
      </c>
      <c r="V890" s="167">
        <v>2660000</v>
      </c>
      <c r="W890" s="134" t="s">
        <v>975</v>
      </c>
      <c r="X890" s="212"/>
      <c r="Y890" s="134" t="s">
        <v>334</v>
      </c>
      <c r="Z890" s="212"/>
      <c r="AA890" s="134"/>
      <c r="AB890" s="211"/>
      <c r="AC890" s="134"/>
      <c r="AD890" s="134"/>
      <c r="AE890" s="167"/>
    </row>
    <row r="891" spans="1:31" ht="14.25" customHeight="1" x14ac:dyDescent="0.2">
      <c r="A891" s="134" t="s">
        <v>799</v>
      </c>
      <c r="B891" s="214" t="str">
        <f t="shared" si="212"/>
        <v>Reed</v>
      </c>
      <c r="C891" s="219" t="str">
        <f t="shared" si="213"/>
        <v>Addison</v>
      </c>
      <c r="D891" s="134" t="str">
        <f t="shared" si="214"/>
        <v>A. Reed</v>
      </c>
      <c r="E891" s="206" t="str">
        <f t="shared" si="215"/>
        <v>Addison Reed</v>
      </c>
      <c r="F891" s="135"/>
      <c r="G891" s="135"/>
      <c r="H891" s="135"/>
      <c r="I891" s="135"/>
      <c r="J891" s="193"/>
      <c r="K891" s="147"/>
      <c r="L891" s="135" t="s">
        <v>135</v>
      </c>
      <c r="M891" s="134" t="str">
        <f t="shared" si="196"/>
        <v>ARB-Y5</v>
      </c>
      <c r="N891" s="147" t="str">
        <f>Ruth!$A$2</f>
        <v>Plum Island</v>
      </c>
      <c r="O891" s="169" t="s">
        <v>830</v>
      </c>
      <c r="P891" s="206" t="str">
        <f t="shared" si="197"/>
        <v>Reed, Addison (ARB-Y5)</v>
      </c>
      <c r="Q891" s="166">
        <f t="shared" si="201"/>
        <v>1200000</v>
      </c>
      <c r="R891" s="166" t="str">
        <f t="shared" si="209"/>
        <v/>
      </c>
      <c r="S891" s="261" t="str">
        <f t="shared" si="210"/>
        <v/>
      </c>
      <c r="T891" s="261" t="str">
        <f t="shared" si="211"/>
        <v/>
      </c>
      <c r="U891" s="147" t="s">
        <v>973</v>
      </c>
      <c r="V891" s="167">
        <v>1200000</v>
      </c>
      <c r="W891" s="134" t="s">
        <v>974</v>
      </c>
      <c r="X891" s="212"/>
      <c r="Y891" s="134" t="s">
        <v>975</v>
      </c>
      <c r="Z891" s="206"/>
      <c r="AA891" s="134" t="s">
        <v>334</v>
      </c>
      <c r="AB891" s="212"/>
      <c r="AC891" s="134"/>
      <c r="AD891" s="134"/>
      <c r="AE891" s="134"/>
    </row>
    <row r="892" spans="1:31" ht="14.25" customHeight="1" x14ac:dyDescent="0.2">
      <c r="A892" s="134" t="s">
        <v>2036</v>
      </c>
      <c r="B892" s="214" t="str">
        <f t="shared" si="212"/>
        <v>Reed</v>
      </c>
      <c r="C892" s="219" t="str">
        <f t="shared" si="213"/>
        <v>Cody</v>
      </c>
      <c r="D892" s="134" t="str">
        <f t="shared" si="214"/>
        <v>C. Reed</v>
      </c>
      <c r="E892" s="206" t="str">
        <f t="shared" si="215"/>
        <v>Cody Reed</v>
      </c>
      <c r="F892" s="246"/>
      <c r="G892" s="584">
        <v>34</v>
      </c>
      <c r="H892" s="584">
        <v>2</v>
      </c>
      <c r="I892" s="584">
        <v>10</v>
      </c>
      <c r="J892" s="336" t="s">
        <v>1891</v>
      </c>
      <c r="K892" s="195" t="s">
        <v>747</v>
      </c>
      <c r="L892" s="135" t="s">
        <v>135</v>
      </c>
      <c r="M892" s="134" t="str">
        <f t="shared" si="196"/>
        <v>Y1</v>
      </c>
      <c r="N892" s="584" t="s">
        <v>64</v>
      </c>
      <c r="O892" s="169" t="s">
        <v>1968</v>
      </c>
      <c r="P892" s="206" t="str">
        <f t="shared" si="197"/>
        <v>Reed, Cody (Y1)</v>
      </c>
      <c r="Q892" s="166">
        <f t="shared" si="201"/>
        <v>200000</v>
      </c>
      <c r="R892" s="166">
        <f t="shared" si="209"/>
        <v>300000</v>
      </c>
      <c r="S892" s="261">
        <f t="shared" si="210"/>
        <v>400000</v>
      </c>
      <c r="T892" s="261" t="str">
        <f t="shared" si="211"/>
        <v/>
      </c>
      <c r="U892" s="147" t="s">
        <v>520</v>
      </c>
      <c r="V892" s="167">
        <v>200000</v>
      </c>
      <c r="W892" s="134" t="s">
        <v>521</v>
      </c>
      <c r="X892" s="212">
        <v>300000</v>
      </c>
      <c r="Y892" s="134" t="s">
        <v>375</v>
      </c>
      <c r="Z892" s="212">
        <v>400000</v>
      </c>
      <c r="AA892" s="134" t="s">
        <v>645</v>
      </c>
      <c r="AB892" s="271"/>
      <c r="AC892" s="134"/>
      <c r="AD892" s="134"/>
      <c r="AE892" s="134"/>
    </row>
    <row r="893" spans="1:31" ht="14.25" customHeight="1" x14ac:dyDescent="0.2">
      <c r="A893" s="134" t="s">
        <v>3708</v>
      </c>
      <c r="B893" s="214" t="str">
        <f t="shared" si="212"/>
        <v>Refsnyder</v>
      </c>
      <c r="C893" s="219" t="str">
        <f t="shared" si="213"/>
        <v>Rob</v>
      </c>
      <c r="D893" s="134" t="str">
        <f t="shared" si="214"/>
        <v>R. Refsnyder</v>
      </c>
      <c r="E893" s="206" t="str">
        <f t="shared" si="215"/>
        <v>Rob Refsnyder</v>
      </c>
      <c r="F893" s="206" t="s">
        <v>1002</v>
      </c>
      <c r="G893" s="134">
        <f>Cuts!G24+1</f>
        <v>1</v>
      </c>
      <c r="H893" s="134">
        <v>5</v>
      </c>
      <c r="I893" s="134">
        <v>14</v>
      </c>
      <c r="J893" s="535">
        <v>33323</v>
      </c>
      <c r="K893" s="134" t="s">
        <v>1007</v>
      </c>
      <c r="L893" s="135" t="s">
        <v>7</v>
      </c>
      <c r="M893" s="134" t="str">
        <f t="shared" si="196"/>
        <v>Y1</v>
      </c>
      <c r="N893" s="134" t="s">
        <v>1296</v>
      </c>
      <c r="O893" s="135" t="s">
        <v>3485</v>
      </c>
      <c r="P893" s="206" t="str">
        <f t="shared" si="197"/>
        <v>Refsnyder, Rob (Y1)</v>
      </c>
      <c r="Q893" s="166">
        <f t="shared" si="201"/>
        <v>200000</v>
      </c>
      <c r="R893" s="166">
        <f t="shared" si="209"/>
        <v>300000</v>
      </c>
      <c r="S893" s="261">
        <f t="shared" si="210"/>
        <v>400000</v>
      </c>
      <c r="T893" s="261" t="str">
        <f t="shared" si="211"/>
        <v/>
      </c>
      <c r="U893" s="134" t="s">
        <v>520</v>
      </c>
      <c r="V893" s="167">
        <v>200000</v>
      </c>
      <c r="W893" s="134" t="s">
        <v>521</v>
      </c>
      <c r="X893" s="212">
        <v>300000</v>
      </c>
      <c r="Y893" s="134" t="s">
        <v>375</v>
      </c>
      <c r="Z893" s="212">
        <v>400000</v>
      </c>
      <c r="AA893" s="134" t="s">
        <v>645</v>
      </c>
      <c r="AB893" s="134"/>
      <c r="AC893" s="134"/>
      <c r="AD893" s="134"/>
      <c r="AE893" s="134"/>
    </row>
    <row r="894" spans="1:31" ht="14.25" customHeight="1" x14ac:dyDescent="0.2">
      <c r="A894" s="134" t="s">
        <v>3492</v>
      </c>
      <c r="B894" s="214" t="str">
        <f t="shared" si="212"/>
        <v>Reid-Foley</v>
      </c>
      <c r="C894" s="219" t="str">
        <f t="shared" si="213"/>
        <v>Sean</v>
      </c>
      <c r="D894" s="134" t="str">
        <f t="shared" si="214"/>
        <v>S. Reid-Foley</v>
      </c>
      <c r="E894" s="206" t="str">
        <f t="shared" si="215"/>
        <v>Sean Reid-Foley</v>
      </c>
      <c r="F894" s="206" t="s">
        <v>1002</v>
      </c>
      <c r="G894" s="134">
        <f>G893+1</f>
        <v>2</v>
      </c>
      <c r="H894" s="134">
        <v>1</v>
      </c>
      <c r="I894" s="134">
        <v>17</v>
      </c>
      <c r="J894" s="535">
        <v>34941</v>
      </c>
      <c r="K894" s="134" t="s">
        <v>747</v>
      </c>
      <c r="L894" s="135" t="s">
        <v>519</v>
      </c>
      <c r="M894" s="134" t="str">
        <f t="shared" si="196"/>
        <v>min</v>
      </c>
      <c r="N894" s="134" t="s">
        <v>1124</v>
      </c>
      <c r="O894" s="135" t="s">
        <v>4100</v>
      </c>
      <c r="P894" s="206" t="str">
        <f t="shared" si="197"/>
        <v>Reid-Foley, Sean (min)</v>
      </c>
      <c r="Q894" s="166" t="str">
        <f t="shared" si="201"/>
        <v/>
      </c>
      <c r="R894" s="166" t="str">
        <f t="shared" si="209"/>
        <v/>
      </c>
      <c r="S894" s="261" t="str">
        <f t="shared" si="210"/>
        <v/>
      </c>
      <c r="T894" s="261" t="str">
        <f t="shared" si="211"/>
        <v/>
      </c>
      <c r="U894" s="134" t="s">
        <v>658</v>
      </c>
      <c r="V894" s="134"/>
      <c r="W894" s="134"/>
      <c r="X894" s="134"/>
      <c r="Y894" s="134"/>
      <c r="Z894" s="134"/>
      <c r="AA894" s="134"/>
      <c r="AB894" s="134"/>
      <c r="AC894" s="134"/>
      <c r="AD894" s="134"/>
      <c r="AE894" s="134"/>
    </row>
    <row r="895" spans="1:31" ht="14.25" customHeight="1" x14ac:dyDescent="0.2">
      <c r="A895" s="148" t="s">
        <v>1845</v>
      </c>
      <c r="B895" s="214" t="str">
        <f t="shared" si="212"/>
        <v>Reimold</v>
      </c>
      <c r="C895" s="219" t="str">
        <f t="shared" si="213"/>
        <v>Nolan</v>
      </c>
      <c r="D895" s="134" t="str">
        <f t="shared" si="214"/>
        <v>N. Reimold</v>
      </c>
      <c r="E895" s="206" t="str">
        <f t="shared" si="215"/>
        <v>Nolan Reimold</v>
      </c>
      <c r="F895" s="135" t="s">
        <v>1002</v>
      </c>
      <c r="G895" s="147"/>
      <c r="H895" s="147"/>
      <c r="I895" s="147"/>
      <c r="J895" s="380">
        <v>30601</v>
      </c>
      <c r="K895" s="134" t="s">
        <v>1008</v>
      </c>
      <c r="L895" s="135" t="s">
        <v>7</v>
      </c>
      <c r="M895" s="134" t="str">
        <f t="shared" si="196"/>
        <v>2,F2-$550k</v>
      </c>
      <c r="N895" s="147" t="s">
        <v>1876</v>
      </c>
      <c r="O895" s="320" t="s">
        <v>1883</v>
      </c>
      <c r="P895" s="206" t="str">
        <f t="shared" si="197"/>
        <v>Reimold, Nolan (2,F2-$550k)</v>
      </c>
      <c r="Q895" s="166">
        <f t="shared" si="201"/>
        <v>275000</v>
      </c>
      <c r="R895" s="166" t="str">
        <f t="shared" si="209"/>
        <v/>
      </c>
      <c r="S895" s="261" t="str">
        <f t="shared" si="210"/>
        <v/>
      </c>
      <c r="T895" s="261" t="str">
        <f t="shared" si="211"/>
        <v/>
      </c>
      <c r="U895" s="148" t="s">
        <v>1781</v>
      </c>
      <c r="V895" s="361">
        <v>275000</v>
      </c>
      <c r="W895" s="134" t="s">
        <v>334</v>
      </c>
      <c r="X895" s="365"/>
      <c r="Y895" s="134"/>
      <c r="Z895" s="271"/>
      <c r="AA895" s="134"/>
      <c r="AB895" s="271"/>
      <c r="AC895" s="134"/>
      <c r="AD895" s="584"/>
      <c r="AE895" s="584"/>
    </row>
    <row r="896" spans="1:31" ht="14.25" customHeight="1" x14ac:dyDescent="0.2">
      <c r="A896" s="134" t="s">
        <v>691</v>
      </c>
      <c r="B896" s="214" t="str">
        <f t="shared" si="212"/>
        <v>Rendon</v>
      </c>
      <c r="C896" s="219" t="str">
        <f t="shared" si="213"/>
        <v>Anthony</v>
      </c>
      <c r="D896" s="134" t="str">
        <f t="shared" si="214"/>
        <v>A. Rendon</v>
      </c>
      <c r="E896" s="206" t="str">
        <f t="shared" si="215"/>
        <v>Anthony Rendon</v>
      </c>
      <c r="F896" s="135"/>
      <c r="G896" s="135"/>
      <c r="H896" s="135"/>
      <c r="I896" s="135"/>
      <c r="J896" s="193"/>
      <c r="K896" s="147"/>
      <c r="L896" s="135" t="s">
        <v>7</v>
      </c>
      <c r="M896" s="134" t="str">
        <f t="shared" si="196"/>
        <v>1,L5-14M</v>
      </c>
      <c r="N896" s="147" t="s">
        <v>396</v>
      </c>
      <c r="O896" s="169" t="s">
        <v>4073</v>
      </c>
      <c r="P896" s="206" t="str">
        <f t="shared" si="197"/>
        <v>Rendon, Anthony (1,L5-14M)</v>
      </c>
      <c r="Q896" s="166">
        <f t="shared" si="201"/>
        <v>2800000</v>
      </c>
      <c r="R896" s="166">
        <f t="shared" si="209"/>
        <v>2800000</v>
      </c>
      <c r="S896" s="261">
        <f t="shared" si="210"/>
        <v>2800000</v>
      </c>
      <c r="T896" s="261">
        <f t="shared" si="211"/>
        <v>2800000</v>
      </c>
      <c r="U896" s="147" t="s">
        <v>1622</v>
      </c>
      <c r="V896" s="167">
        <v>2800000</v>
      </c>
      <c r="W896" s="134" t="s">
        <v>647</v>
      </c>
      <c r="X896" s="212">
        <v>2800000</v>
      </c>
      <c r="Y896" s="134" t="s">
        <v>317</v>
      </c>
      <c r="Z896" s="212">
        <v>2800000</v>
      </c>
      <c r="AA896" s="134" t="s">
        <v>316</v>
      </c>
      <c r="AB896" s="271">
        <v>2800000</v>
      </c>
      <c r="AC896" s="134" t="s">
        <v>605</v>
      </c>
      <c r="AD896" s="134">
        <v>2800000</v>
      </c>
      <c r="AE896" s="134"/>
    </row>
    <row r="897" spans="1:31" ht="14.25" customHeight="1" x14ac:dyDescent="0.2">
      <c r="A897" s="214" t="s">
        <v>1179</v>
      </c>
      <c r="B897" s="214" t="str">
        <f t="shared" si="212"/>
        <v>Renfroe</v>
      </c>
      <c r="C897" s="219" t="str">
        <f t="shared" si="213"/>
        <v>Hunter</v>
      </c>
      <c r="D897" s="134" t="str">
        <f t="shared" si="214"/>
        <v>H. Renfroe</v>
      </c>
      <c r="E897" s="206" t="str">
        <f t="shared" si="215"/>
        <v>Hunter Renfroe</v>
      </c>
      <c r="F897" s="213" t="s">
        <v>1002</v>
      </c>
      <c r="G897" s="213"/>
      <c r="H897" s="213"/>
      <c r="I897" s="213"/>
      <c r="J897" s="223">
        <v>33631</v>
      </c>
      <c r="K897" s="224" t="s">
        <v>1007</v>
      </c>
      <c r="L897" s="135" t="s">
        <v>7</v>
      </c>
      <c r="M897" s="134" t="str">
        <f t="shared" si="196"/>
        <v>MM</v>
      </c>
      <c r="N897" s="251" t="str">
        <f>Mays!$S$2</f>
        <v>Thunder Bay</v>
      </c>
      <c r="O897" s="213" t="s">
        <v>1129</v>
      </c>
      <c r="P897" s="206" t="str">
        <f t="shared" si="197"/>
        <v>Renfroe, Hunter (MM)</v>
      </c>
      <c r="Q897" s="166">
        <f t="shared" si="201"/>
        <v>100000</v>
      </c>
      <c r="R897" s="166" t="str">
        <f t="shared" si="209"/>
        <v/>
      </c>
      <c r="S897" s="261" t="str">
        <f t="shared" si="210"/>
        <v/>
      </c>
      <c r="T897" s="261" t="str">
        <f t="shared" si="211"/>
        <v/>
      </c>
      <c r="U897" s="259" t="s">
        <v>517</v>
      </c>
      <c r="V897" s="207">
        <v>100000</v>
      </c>
      <c r="W897" s="206"/>
      <c r="X897" s="207"/>
      <c r="Y897" s="206"/>
      <c r="Z897" s="206"/>
      <c r="AA897" s="134"/>
      <c r="AB897" s="271"/>
      <c r="AC897" s="134"/>
      <c r="AD897" s="134"/>
      <c r="AE897" s="134"/>
    </row>
    <row r="898" spans="1:31" ht="14.25" customHeight="1" x14ac:dyDescent="0.2">
      <c r="A898" s="134" t="s">
        <v>5</v>
      </c>
      <c r="B898" s="214" t="str">
        <f t="shared" si="212"/>
        <v>Revere</v>
      </c>
      <c r="C898" s="219" t="str">
        <f t="shared" si="213"/>
        <v>Ben</v>
      </c>
      <c r="D898" s="134" t="str">
        <f t="shared" si="214"/>
        <v>B. Revere</v>
      </c>
      <c r="E898" s="206" t="str">
        <f t="shared" si="215"/>
        <v>Ben Revere</v>
      </c>
      <c r="F898" s="135"/>
      <c r="G898" s="135"/>
      <c r="H898" s="135"/>
      <c r="I898" s="135"/>
      <c r="J898" s="193"/>
      <c r="K898" s="147"/>
      <c r="L898" s="135" t="s">
        <v>7</v>
      </c>
      <c r="M898" s="134" t="str">
        <f t="shared" si="196"/>
        <v>ARB-Y6</v>
      </c>
      <c r="N898" s="147" t="str">
        <f>Mays!$M$2</f>
        <v>Mudville</v>
      </c>
      <c r="O898" s="169" t="s">
        <v>114</v>
      </c>
      <c r="P898" s="206" t="str">
        <f t="shared" si="197"/>
        <v>Revere, Ben (ARB-Y6)</v>
      </c>
      <c r="Q898" s="166">
        <f t="shared" si="201"/>
        <v>1235000</v>
      </c>
      <c r="R898" s="166" t="str">
        <f t="shared" si="209"/>
        <v/>
      </c>
      <c r="S898" s="261" t="str">
        <f t="shared" si="210"/>
        <v/>
      </c>
      <c r="T898" s="261" t="str">
        <f t="shared" si="211"/>
        <v/>
      </c>
      <c r="U898" s="147" t="s">
        <v>974</v>
      </c>
      <c r="V898" s="167">
        <v>1235000</v>
      </c>
      <c r="W898" s="134" t="s">
        <v>975</v>
      </c>
      <c r="X898" s="212"/>
      <c r="Y898" s="134" t="s">
        <v>334</v>
      </c>
      <c r="Z898" s="212"/>
      <c r="AA898" s="134"/>
      <c r="AB898" s="212"/>
      <c r="AC898" s="134"/>
      <c r="AD898" s="134"/>
      <c r="AE898" s="134"/>
    </row>
    <row r="899" spans="1:31" ht="14.25" customHeight="1" x14ac:dyDescent="0.2">
      <c r="A899" s="216" t="s">
        <v>1279</v>
      </c>
      <c r="B899" s="214" t="str">
        <f t="shared" si="212"/>
        <v>Reyes</v>
      </c>
      <c r="C899" s="219" t="str">
        <f t="shared" si="213"/>
        <v>Alexander</v>
      </c>
      <c r="D899" s="134" t="str">
        <f t="shared" si="214"/>
        <v>A. Reyes</v>
      </c>
      <c r="E899" s="206" t="str">
        <f t="shared" si="215"/>
        <v>Alexander Reyes</v>
      </c>
      <c r="F899" s="313" t="s">
        <v>1002</v>
      </c>
      <c r="G899" s="313"/>
      <c r="H899" s="313"/>
      <c r="I899" s="313"/>
      <c r="J899" s="314">
        <v>34575</v>
      </c>
      <c r="K899" s="206" t="s">
        <v>747</v>
      </c>
      <c r="L899" s="135" t="s">
        <v>135</v>
      </c>
      <c r="M899" s="134" t="str">
        <f t="shared" ref="M899:M962" si="216">$U899</f>
        <v>Y1</v>
      </c>
      <c r="N899" s="147" t="str">
        <f>Cobb!$M$2</f>
        <v>Mansfield</v>
      </c>
      <c r="O899" s="213" t="s">
        <v>1129</v>
      </c>
      <c r="P899" s="206" t="str">
        <f t="shared" ref="P899:P962" si="217">CONCATENATE(A899," (",M899,")")</f>
        <v>Reyes, Alexander (Y1)</v>
      </c>
      <c r="Q899" s="166">
        <f t="shared" si="201"/>
        <v>200000</v>
      </c>
      <c r="R899" s="166">
        <f t="shared" si="209"/>
        <v>300000</v>
      </c>
      <c r="S899" s="261">
        <f t="shared" si="210"/>
        <v>400000</v>
      </c>
      <c r="T899" s="261" t="str">
        <f t="shared" si="211"/>
        <v/>
      </c>
      <c r="U899" s="259" t="s">
        <v>520</v>
      </c>
      <c r="V899" s="207">
        <v>200000</v>
      </c>
      <c r="W899" s="206" t="s">
        <v>521</v>
      </c>
      <c r="X899" s="207">
        <v>300000</v>
      </c>
      <c r="Y899" s="134" t="s">
        <v>375</v>
      </c>
      <c r="Z899" s="212">
        <v>400000</v>
      </c>
      <c r="AA899" s="134" t="s">
        <v>645</v>
      </c>
      <c r="AB899" s="212"/>
      <c r="AC899" s="134"/>
      <c r="AD899" s="134"/>
      <c r="AE899" s="134"/>
    </row>
    <row r="900" spans="1:31" ht="14.25" customHeight="1" x14ac:dyDescent="0.2">
      <c r="A900" s="134" t="s">
        <v>390</v>
      </c>
      <c r="B900" s="214" t="str">
        <f t="shared" si="212"/>
        <v>Reyes</v>
      </c>
      <c r="C900" s="219" t="str">
        <f t="shared" si="213"/>
        <v>Jose</v>
      </c>
      <c r="D900" s="134" t="str">
        <f t="shared" si="214"/>
        <v>J. Reyes</v>
      </c>
      <c r="E900" s="206" t="str">
        <f t="shared" si="215"/>
        <v>Jose Reyes</v>
      </c>
      <c r="F900" s="135"/>
      <c r="G900" s="135"/>
      <c r="H900" s="135"/>
      <c r="I900" s="135"/>
      <c r="J900" s="193"/>
      <c r="K900" s="147"/>
      <c r="L900" s="135" t="s">
        <v>7</v>
      </c>
      <c r="M900" s="134" t="str">
        <f t="shared" si="216"/>
        <v>3,F5-13.535M</v>
      </c>
      <c r="N900" s="254" t="s">
        <v>655</v>
      </c>
      <c r="O900" s="257" t="s">
        <v>1300</v>
      </c>
      <c r="P900" s="206" t="str">
        <f t="shared" si="217"/>
        <v>Reyes, Jose (3,F5-13.535M)</v>
      </c>
      <c r="Q900" s="166">
        <f t="shared" si="201"/>
        <v>2707000</v>
      </c>
      <c r="R900" s="166">
        <f t="shared" si="209"/>
        <v>2707000</v>
      </c>
      <c r="S900" s="261">
        <f t="shared" si="210"/>
        <v>2707000</v>
      </c>
      <c r="T900" s="261" t="str">
        <f t="shared" si="211"/>
        <v/>
      </c>
      <c r="U900" s="147" t="s">
        <v>1317</v>
      </c>
      <c r="V900" s="211">
        <v>2707000</v>
      </c>
      <c r="W900" s="147" t="s">
        <v>1367</v>
      </c>
      <c r="X900" s="211">
        <v>2707000</v>
      </c>
      <c r="Y900" s="147" t="s">
        <v>1386</v>
      </c>
      <c r="Z900" s="211">
        <v>2707000</v>
      </c>
      <c r="AA900" s="147" t="s">
        <v>334</v>
      </c>
      <c r="AB900" s="271"/>
      <c r="AC900" s="134"/>
      <c r="AD900" s="134"/>
      <c r="AE900" s="134"/>
    </row>
    <row r="901" spans="1:31" ht="14.25" customHeight="1" x14ac:dyDescent="0.2">
      <c r="A901" s="134" t="s">
        <v>3558</v>
      </c>
      <c r="B901" s="214" t="str">
        <f t="shared" si="212"/>
        <v>Reynolds</v>
      </c>
      <c r="C901" s="219" t="str">
        <f t="shared" si="213"/>
        <v>Bryan</v>
      </c>
      <c r="D901" s="134" t="str">
        <f t="shared" si="214"/>
        <v>B. Reynolds</v>
      </c>
      <c r="E901" s="206" t="str">
        <f t="shared" si="215"/>
        <v>Bryan Reynolds</v>
      </c>
      <c r="F901" s="206" t="s">
        <v>1009</v>
      </c>
      <c r="G901" s="134">
        <f>G900+1</f>
        <v>1</v>
      </c>
      <c r="H901" s="134">
        <v>6</v>
      </c>
      <c r="I901" s="134">
        <v>20</v>
      </c>
      <c r="J901" s="535">
        <v>34726</v>
      </c>
      <c r="K901" s="134" t="s">
        <v>1004</v>
      </c>
      <c r="L901" s="135" t="s">
        <v>519</v>
      </c>
      <c r="M901" s="134" t="str">
        <f t="shared" si="216"/>
        <v>min</v>
      </c>
      <c r="N901" s="134" t="s">
        <v>566</v>
      </c>
      <c r="O901" s="135" t="s">
        <v>3485</v>
      </c>
      <c r="P901" s="206" t="str">
        <f t="shared" si="217"/>
        <v>Reynolds, Bryan (min)</v>
      </c>
      <c r="Q901" s="166" t="str">
        <f t="shared" si="201"/>
        <v/>
      </c>
      <c r="R901" s="166" t="str">
        <f t="shared" si="209"/>
        <v/>
      </c>
      <c r="S901" s="261" t="str">
        <f t="shared" si="210"/>
        <v/>
      </c>
      <c r="T901" s="261" t="str">
        <f t="shared" si="211"/>
        <v/>
      </c>
      <c r="U901" s="134" t="s">
        <v>658</v>
      </c>
      <c r="V901" s="134"/>
      <c r="W901" s="134"/>
      <c r="X901" s="134"/>
      <c r="Y901" s="134"/>
      <c r="Z901" s="134"/>
      <c r="AA901" s="134"/>
      <c r="AB901" s="134"/>
      <c r="AC901" s="134"/>
      <c r="AD901" s="134"/>
      <c r="AE901" s="134"/>
    </row>
    <row r="902" spans="1:31" ht="14.25" customHeight="1" x14ac:dyDescent="0.2">
      <c r="A902" s="148" t="s">
        <v>1012</v>
      </c>
      <c r="B902" s="214" t="str">
        <f t="shared" si="212"/>
        <v>Reynolds</v>
      </c>
      <c r="C902" s="219" t="str">
        <f t="shared" si="213"/>
        <v>Mark</v>
      </c>
      <c r="D902" s="134" t="str">
        <f t="shared" si="214"/>
        <v>M. Reynolds</v>
      </c>
      <c r="E902" s="206" t="str">
        <f t="shared" si="215"/>
        <v>Mark Reynolds</v>
      </c>
      <c r="F902" s="199" t="s">
        <v>1002</v>
      </c>
      <c r="G902" s="199"/>
      <c r="H902" s="199"/>
      <c r="I902" s="199"/>
      <c r="J902" s="334">
        <v>30531</v>
      </c>
      <c r="K902" s="335" t="s">
        <v>1001</v>
      </c>
      <c r="L902" s="135" t="s">
        <v>7</v>
      </c>
      <c r="M902" s="134" t="str">
        <f t="shared" si="216"/>
        <v>2,F2-$500k</v>
      </c>
      <c r="N902" s="251" t="s">
        <v>1479</v>
      </c>
      <c r="O902" s="320" t="s">
        <v>2204</v>
      </c>
      <c r="P902" s="206" t="str">
        <f t="shared" si="217"/>
        <v>Reynolds, Mark (2,F2-$500k)</v>
      </c>
      <c r="Q902" s="166">
        <f t="shared" si="201"/>
        <v>250000</v>
      </c>
      <c r="R902" s="166" t="str">
        <f t="shared" si="209"/>
        <v/>
      </c>
      <c r="S902" s="261" t="str">
        <f t="shared" si="210"/>
        <v/>
      </c>
      <c r="T902" s="261" t="str">
        <f t="shared" si="211"/>
        <v/>
      </c>
      <c r="U902" s="148" t="s">
        <v>1779</v>
      </c>
      <c r="V902" s="361">
        <v>250000</v>
      </c>
      <c r="W902" s="134" t="s">
        <v>334</v>
      </c>
      <c r="X902" s="365"/>
      <c r="Y902" s="134"/>
      <c r="Z902" s="271"/>
      <c r="AA902" s="134"/>
      <c r="AB902" s="271"/>
      <c r="AC902" s="134"/>
      <c r="AD902" s="134"/>
      <c r="AE902" s="134"/>
    </row>
    <row r="903" spans="1:31" ht="14.25" customHeight="1" x14ac:dyDescent="0.2">
      <c r="A903" s="134" t="s">
        <v>2037</v>
      </c>
      <c r="B903" s="214" t="str">
        <f t="shared" si="212"/>
        <v>Reynolds</v>
      </c>
      <c r="C903" s="219" t="str">
        <f t="shared" si="213"/>
        <v>Matt William</v>
      </c>
      <c r="D903" s="134" t="str">
        <f t="shared" si="214"/>
        <v>M. Reynolds</v>
      </c>
      <c r="E903" s="206" t="str">
        <f t="shared" si="215"/>
        <v>Matt William Reynolds</v>
      </c>
      <c r="F903" s="246" t="s">
        <v>1002</v>
      </c>
      <c r="G903" s="584">
        <v>208</v>
      </c>
      <c r="H903" s="584">
        <v>9</v>
      </c>
      <c r="I903" s="584">
        <v>21</v>
      </c>
      <c r="J903" s="336">
        <v>33210</v>
      </c>
      <c r="K903" s="195" t="s">
        <v>1006</v>
      </c>
      <c r="L903" s="135" t="s">
        <v>7</v>
      </c>
      <c r="M903" s="134" t="str">
        <f t="shared" si="216"/>
        <v>MM</v>
      </c>
      <c r="N903" s="147" t="str">
        <f>Cobb!$S$2</f>
        <v>Waikiki</v>
      </c>
      <c r="O903" s="169" t="s">
        <v>1968</v>
      </c>
      <c r="P903" s="206" t="str">
        <f t="shared" si="217"/>
        <v>Reynolds, Matt William (MM)</v>
      </c>
      <c r="Q903" s="166">
        <f t="shared" si="201"/>
        <v>100000</v>
      </c>
      <c r="R903" s="166">
        <f t="shared" si="209"/>
        <v>200000</v>
      </c>
      <c r="S903" s="261">
        <f t="shared" si="210"/>
        <v>300000</v>
      </c>
      <c r="T903" s="261">
        <f t="shared" si="211"/>
        <v>400000</v>
      </c>
      <c r="U903" s="147" t="s">
        <v>517</v>
      </c>
      <c r="V903" s="167">
        <v>100000</v>
      </c>
      <c r="W903" s="206" t="s">
        <v>520</v>
      </c>
      <c r="X903" s="207">
        <v>200000</v>
      </c>
      <c r="Y903" s="134" t="s">
        <v>521</v>
      </c>
      <c r="Z903" s="212">
        <v>300000</v>
      </c>
      <c r="AA903" s="134" t="s">
        <v>375</v>
      </c>
      <c r="AB903" s="271">
        <v>400000</v>
      </c>
      <c r="AC903" s="134"/>
      <c r="AD903" s="134"/>
      <c r="AE903" s="134"/>
    </row>
    <row r="904" spans="1:31" ht="14.25" customHeight="1" x14ac:dyDescent="0.2">
      <c r="A904" s="388" t="s">
        <v>2196</v>
      </c>
      <c r="B904" s="214" t="str">
        <f t="shared" si="212"/>
        <v>Richard</v>
      </c>
      <c r="C904" s="219" t="str">
        <f t="shared" si="213"/>
        <v>Clayton</v>
      </c>
      <c r="D904" s="134" t="str">
        <f t="shared" si="214"/>
        <v>C. Richard</v>
      </c>
      <c r="E904" s="206" t="str">
        <f t="shared" si="215"/>
        <v>Clayton Richard</v>
      </c>
      <c r="F904" s="417" t="s">
        <v>412</v>
      </c>
      <c r="G904" s="388"/>
      <c r="H904" s="388"/>
      <c r="I904" s="388"/>
      <c r="J904" s="418">
        <v>30571</v>
      </c>
      <c r="K904" s="419" t="s">
        <v>747</v>
      </c>
      <c r="L904" s="386" t="s">
        <v>135</v>
      </c>
      <c r="M904" s="134" t="str">
        <f t="shared" si="216"/>
        <v>1,F1-$350k</v>
      </c>
      <c r="N904" s="388" t="s">
        <v>2966</v>
      </c>
      <c r="O904" s="421" t="s">
        <v>2994</v>
      </c>
      <c r="P904" s="206" t="str">
        <f t="shared" si="217"/>
        <v>Richard, Clayton (1,F1-$350k)</v>
      </c>
      <c r="Q904" s="166">
        <f t="shared" si="201"/>
        <v>350000</v>
      </c>
      <c r="R904" s="166" t="str">
        <f t="shared" si="209"/>
        <v/>
      </c>
      <c r="S904" s="261" t="str">
        <f t="shared" si="210"/>
        <v/>
      </c>
      <c r="T904" s="261" t="str">
        <f t="shared" si="211"/>
        <v/>
      </c>
      <c r="U904" s="389" t="s">
        <v>3008</v>
      </c>
      <c r="V904" s="387">
        <v>350000</v>
      </c>
      <c r="W904" s="389" t="s">
        <v>334</v>
      </c>
      <c r="X904" s="230"/>
      <c r="Y904" s="584"/>
      <c r="Z904" s="212"/>
      <c r="AA904" s="134"/>
      <c r="AB904" s="271"/>
      <c r="AC904" s="134"/>
      <c r="AD904" s="134"/>
      <c r="AE904" s="134"/>
    </row>
    <row r="905" spans="1:31" ht="14.25" customHeight="1" x14ac:dyDescent="0.25">
      <c r="A905" s="147" t="s">
        <v>786</v>
      </c>
      <c r="B905" s="214" t="str">
        <f t="shared" si="212"/>
        <v>Richards</v>
      </c>
      <c r="C905" s="219" t="str">
        <f t="shared" si="213"/>
        <v>Garrett</v>
      </c>
      <c r="D905" s="134" t="str">
        <f t="shared" si="214"/>
        <v>G. Richards</v>
      </c>
      <c r="E905" s="206" t="str">
        <f t="shared" si="215"/>
        <v>Garrett Richards</v>
      </c>
      <c r="F905" s="382" t="s">
        <v>1002</v>
      </c>
      <c r="G905" s="135"/>
      <c r="H905" s="135"/>
      <c r="I905" s="135"/>
      <c r="J905" s="383">
        <v>32290</v>
      </c>
      <c r="K905" s="384" t="s">
        <v>747</v>
      </c>
      <c r="L905" s="135" t="s">
        <v>135</v>
      </c>
      <c r="M905" s="134" t="str">
        <f t="shared" si="216"/>
        <v>1,F3-$1.988M</v>
      </c>
      <c r="N905" s="147" t="str">
        <f>Cobb!$Y$2</f>
        <v>Gateway</v>
      </c>
      <c r="O905" s="421" t="s">
        <v>2994</v>
      </c>
      <c r="P905" s="206" t="str">
        <f t="shared" si="217"/>
        <v>Richards, Garrett (1,F3-$1.988M)</v>
      </c>
      <c r="Q905" s="166">
        <f t="shared" si="201"/>
        <v>662680</v>
      </c>
      <c r="R905" s="166">
        <f t="shared" si="209"/>
        <v>662680</v>
      </c>
      <c r="S905" s="261">
        <f t="shared" si="210"/>
        <v>662680</v>
      </c>
      <c r="T905" s="261" t="str">
        <f t="shared" si="211"/>
        <v/>
      </c>
      <c r="U905" s="389" t="s">
        <v>3030</v>
      </c>
      <c r="V905" s="387">
        <v>662680</v>
      </c>
      <c r="W905" s="389" t="s">
        <v>3129</v>
      </c>
      <c r="X905" s="387">
        <v>662680</v>
      </c>
      <c r="Y905" s="389" t="s">
        <v>3132</v>
      </c>
      <c r="Z905" s="387">
        <v>662680</v>
      </c>
      <c r="AA905" s="134" t="s">
        <v>334</v>
      </c>
      <c r="AB905" s="271"/>
      <c r="AC905" s="134"/>
      <c r="AD905" s="134"/>
      <c r="AE905" s="134"/>
    </row>
    <row r="906" spans="1:31" ht="14.25" customHeight="1" x14ac:dyDescent="0.2">
      <c r="A906" s="134" t="s">
        <v>3676</v>
      </c>
      <c r="B906" s="214" t="str">
        <f t="shared" si="212"/>
        <v>Rickard</v>
      </c>
      <c r="C906" s="219" t="str">
        <f t="shared" si="213"/>
        <v>Joey</v>
      </c>
      <c r="D906" s="134" t="str">
        <f t="shared" si="214"/>
        <v>J. Rickard</v>
      </c>
      <c r="E906" s="206" t="str">
        <f t="shared" si="215"/>
        <v>Joey Rickard</v>
      </c>
      <c r="F906" s="206" t="s">
        <v>1002</v>
      </c>
      <c r="G906" s="134">
        <f>G905+1</f>
        <v>1</v>
      </c>
      <c r="H906" s="134">
        <v>3</v>
      </c>
      <c r="I906" s="134">
        <v>19</v>
      </c>
      <c r="J906" s="535">
        <v>33379</v>
      </c>
      <c r="K906" s="134" t="s">
        <v>1128</v>
      </c>
      <c r="L906" s="135" t="s">
        <v>7</v>
      </c>
      <c r="M906" s="134" t="str">
        <f t="shared" si="216"/>
        <v>Y1</v>
      </c>
      <c r="N906" s="134" t="s">
        <v>231</v>
      </c>
      <c r="O906" s="135" t="s">
        <v>3485</v>
      </c>
      <c r="P906" s="206" t="str">
        <f t="shared" si="217"/>
        <v>Rickard, Joey (Y1)</v>
      </c>
      <c r="Q906" s="166">
        <f t="shared" si="201"/>
        <v>200000</v>
      </c>
      <c r="R906" s="166">
        <f t="shared" si="209"/>
        <v>300000</v>
      </c>
      <c r="S906" s="261">
        <f t="shared" si="210"/>
        <v>400000</v>
      </c>
      <c r="T906" s="261" t="str">
        <f t="shared" si="211"/>
        <v/>
      </c>
      <c r="U906" s="134" t="s">
        <v>520</v>
      </c>
      <c r="V906" s="167">
        <v>200000</v>
      </c>
      <c r="W906" s="134" t="s">
        <v>521</v>
      </c>
      <c r="X906" s="212">
        <v>300000</v>
      </c>
      <c r="Y906" s="134" t="s">
        <v>375</v>
      </c>
      <c r="Z906" s="212">
        <v>400000</v>
      </c>
      <c r="AA906" s="134" t="s">
        <v>645</v>
      </c>
      <c r="AB906" s="134"/>
      <c r="AC906" s="134"/>
      <c r="AD906" s="134"/>
      <c r="AE906" s="134"/>
    </row>
    <row r="907" spans="1:31" ht="14.25" customHeight="1" x14ac:dyDescent="0.2">
      <c r="A907" s="134" t="s">
        <v>2038</v>
      </c>
      <c r="B907" s="214" t="str">
        <f t="shared" si="212"/>
        <v>Riley</v>
      </c>
      <c r="C907" s="219" t="str">
        <f t="shared" si="213"/>
        <v>Austin</v>
      </c>
      <c r="D907" s="134" t="str">
        <f t="shared" si="214"/>
        <v>A. Riley</v>
      </c>
      <c r="E907" s="206" t="str">
        <f t="shared" si="215"/>
        <v>Austin Riley</v>
      </c>
      <c r="F907" s="246"/>
      <c r="G907" s="584">
        <v>40</v>
      </c>
      <c r="H907" s="584">
        <v>2</v>
      </c>
      <c r="I907" s="584">
        <v>16</v>
      </c>
      <c r="J907" s="336">
        <v>35522</v>
      </c>
      <c r="K907" s="195" t="s">
        <v>1005</v>
      </c>
      <c r="L907" s="135" t="s">
        <v>519</v>
      </c>
      <c r="M907" s="134" t="str">
        <f t="shared" si="216"/>
        <v>min</v>
      </c>
      <c r="N907" s="251" t="s">
        <v>1479</v>
      </c>
      <c r="O907" s="169" t="s">
        <v>3450</v>
      </c>
      <c r="P907" s="206" t="str">
        <f t="shared" si="217"/>
        <v>Riley, Austin (min)</v>
      </c>
      <c r="Q907" s="166" t="str">
        <f t="shared" si="201"/>
        <v/>
      </c>
      <c r="R907" s="166" t="str">
        <f t="shared" si="209"/>
        <v/>
      </c>
      <c r="S907" s="261" t="str">
        <f t="shared" si="210"/>
        <v/>
      </c>
      <c r="T907" s="261" t="str">
        <f t="shared" si="211"/>
        <v/>
      </c>
      <c r="U907" s="147" t="s">
        <v>658</v>
      </c>
      <c r="V907" s="167"/>
      <c r="W907" s="134"/>
      <c r="X907" s="212"/>
      <c r="Y907" s="134"/>
      <c r="Z907" s="212"/>
      <c r="AA907" s="134"/>
      <c r="AB907" s="271"/>
      <c r="AC907" s="134"/>
      <c r="AD907" s="134"/>
      <c r="AE907" s="134"/>
    </row>
    <row r="908" spans="1:31" ht="14.25" customHeight="1" x14ac:dyDescent="0.2">
      <c r="A908" s="134" t="s">
        <v>3698</v>
      </c>
      <c r="B908" s="214" t="str">
        <f t="shared" si="212"/>
        <v>Rivera</v>
      </c>
      <c r="C908" s="219" t="str">
        <f t="shared" si="213"/>
        <v>T.J.</v>
      </c>
      <c r="D908" s="134" t="str">
        <f t="shared" si="214"/>
        <v>T. Rivera</v>
      </c>
      <c r="E908" s="206" t="str">
        <f t="shared" si="215"/>
        <v>T.J. Rivera</v>
      </c>
      <c r="F908" s="206" t="s">
        <v>1002</v>
      </c>
      <c r="G908" s="134">
        <f>Cuts!G57+1</f>
        <v>14</v>
      </c>
      <c r="H908" s="134">
        <v>4</v>
      </c>
      <c r="I908" s="134">
        <v>13</v>
      </c>
      <c r="J908" s="535">
        <v>32443</v>
      </c>
      <c r="K908" s="134" t="s">
        <v>1000</v>
      </c>
      <c r="L908" s="135" t="s">
        <v>7</v>
      </c>
      <c r="M908" s="134" t="str">
        <f t="shared" si="216"/>
        <v>Y1</v>
      </c>
      <c r="N908" s="134" t="s">
        <v>1876</v>
      </c>
      <c r="O908" s="135" t="s">
        <v>3485</v>
      </c>
      <c r="P908" s="206" t="str">
        <f t="shared" si="217"/>
        <v>Rivera, T.J. (Y1)</v>
      </c>
      <c r="Q908" s="166">
        <f t="shared" si="201"/>
        <v>200000</v>
      </c>
      <c r="R908" s="166">
        <f t="shared" si="209"/>
        <v>300000</v>
      </c>
      <c r="S908" s="261">
        <f t="shared" si="210"/>
        <v>400000</v>
      </c>
      <c r="T908" s="261" t="str">
        <f t="shared" si="211"/>
        <v/>
      </c>
      <c r="U908" s="134" t="s">
        <v>520</v>
      </c>
      <c r="V908" s="167">
        <v>200000</v>
      </c>
      <c r="W908" s="134" t="s">
        <v>521</v>
      </c>
      <c r="X908" s="212">
        <v>300000</v>
      </c>
      <c r="Y908" s="134" t="s">
        <v>375</v>
      </c>
      <c r="Z908" s="212">
        <v>400000</v>
      </c>
      <c r="AA908" s="134" t="s">
        <v>645</v>
      </c>
      <c r="AB908" s="134"/>
      <c r="AC908" s="134"/>
      <c r="AD908" s="134"/>
      <c r="AE908" s="134"/>
    </row>
    <row r="909" spans="1:31" ht="14.25" customHeight="1" x14ac:dyDescent="0.2">
      <c r="A909" s="134" t="s">
        <v>3639</v>
      </c>
      <c r="B909" s="214" t="str">
        <f t="shared" si="212"/>
        <v>Rivera</v>
      </c>
      <c r="C909" s="219" t="str">
        <f t="shared" si="213"/>
        <v>Yadiel</v>
      </c>
      <c r="D909" s="134" t="str">
        <f t="shared" si="214"/>
        <v>Y. Rivera</v>
      </c>
      <c r="E909" s="206" t="str">
        <f t="shared" si="215"/>
        <v>Yadiel Rivera</v>
      </c>
      <c r="F909" s="206" t="s">
        <v>1002</v>
      </c>
      <c r="G909" s="134">
        <v>221</v>
      </c>
      <c r="H909" s="134">
        <v>13</v>
      </c>
      <c r="I909" s="134">
        <v>1</v>
      </c>
      <c r="J909" s="535">
        <v>33726</v>
      </c>
      <c r="K909" s="134" t="s">
        <v>1000</v>
      </c>
      <c r="L909" s="135" t="s">
        <v>7</v>
      </c>
      <c r="M909" s="134" t="str">
        <f t="shared" si="216"/>
        <v>MM</v>
      </c>
      <c r="N909" s="134" t="s">
        <v>1872</v>
      </c>
      <c r="O909" s="135" t="s">
        <v>3485</v>
      </c>
      <c r="P909" s="206" t="str">
        <f t="shared" si="217"/>
        <v>Rivera, Yadiel (MM)</v>
      </c>
      <c r="Q909" s="166">
        <f t="shared" si="201"/>
        <v>100000</v>
      </c>
      <c r="R909" s="166" t="str">
        <f t="shared" si="209"/>
        <v/>
      </c>
      <c r="S909" s="261" t="str">
        <f t="shared" si="210"/>
        <v/>
      </c>
      <c r="T909" s="261" t="str">
        <f t="shared" si="211"/>
        <v/>
      </c>
      <c r="U909" s="134" t="s">
        <v>517</v>
      </c>
      <c r="V909" s="167">
        <v>100000</v>
      </c>
      <c r="W909" s="134"/>
      <c r="X909" s="134"/>
      <c r="Y909" s="134"/>
      <c r="Z909" s="134"/>
      <c r="AA909" s="134"/>
      <c r="AB909" s="134"/>
      <c r="AC909" s="134"/>
      <c r="AD909" s="134"/>
      <c r="AE909" s="134"/>
    </row>
    <row r="910" spans="1:31" ht="14.25" customHeight="1" x14ac:dyDescent="0.2">
      <c r="A910" s="584" t="s">
        <v>1954</v>
      </c>
      <c r="B910" s="214" t="str">
        <f t="shared" si="212"/>
        <v>Rivero</v>
      </c>
      <c r="C910" s="219" t="str">
        <f t="shared" si="213"/>
        <v>Felipe*</v>
      </c>
      <c r="D910" s="134" t="str">
        <f t="shared" si="214"/>
        <v>F. Rivero</v>
      </c>
      <c r="E910" s="206" t="str">
        <f t="shared" si="215"/>
        <v>Felipe* Rivero</v>
      </c>
      <c r="F910" s="246" t="s">
        <v>412</v>
      </c>
      <c r="G910" s="584">
        <v>32</v>
      </c>
      <c r="H910" s="584">
        <v>2</v>
      </c>
      <c r="I910" s="584">
        <v>8</v>
      </c>
      <c r="J910" s="336">
        <v>33424</v>
      </c>
      <c r="K910" s="195" t="s">
        <v>999</v>
      </c>
      <c r="L910" s="135" t="s">
        <v>135</v>
      </c>
      <c r="M910" s="134" t="str">
        <f t="shared" si="216"/>
        <v>Y2</v>
      </c>
      <c r="N910" s="147" t="str">
        <f>Aaron!$A$2</f>
        <v>Middlesex</v>
      </c>
      <c r="O910" s="169" t="s">
        <v>1968</v>
      </c>
      <c r="P910" s="206" t="str">
        <f t="shared" si="217"/>
        <v>Rivero, Felipe* (Y2)</v>
      </c>
      <c r="Q910" s="166">
        <f t="shared" si="201"/>
        <v>300000</v>
      </c>
      <c r="R910" s="166">
        <f t="shared" si="209"/>
        <v>400000</v>
      </c>
      <c r="S910" s="261" t="str">
        <f t="shared" si="210"/>
        <v/>
      </c>
      <c r="T910" s="261" t="str">
        <f t="shared" si="211"/>
        <v/>
      </c>
      <c r="U910" s="147" t="s">
        <v>521</v>
      </c>
      <c r="V910" s="167">
        <v>300000</v>
      </c>
      <c r="W910" s="134" t="s">
        <v>375</v>
      </c>
      <c r="X910" s="212">
        <v>400000</v>
      </c>
      <c r="Y910" s="134" t="s">
        <v>645</v>
      </c>
      <c r="Z910" s="212"/>
      <c r="AA910" s="134" t="s">
        <v>973</v>
      </c>
      <c r="AB910" s="271"/>
      <c r="AC910" s="134"/>
      <c r="AD910" s="134"/>
      <c r="AE910" s="134"/>
    </row>
    <row r="911" spans="1:31" ht="14.25" customHeight="1" x14ac:dyDescent="0.2">
      <c r="A911" s="134" t="s">
        <v>692</v>
      </c>
      <c r="B911" s="214" t="str">
        <f t="shared" si="212"/>
        <v>Rizzo</v>
      </c>
      <c r="C911" s="219" t="str">
        <f t="shared" si="213"/>
        <v>Anthony</v>
      </c>
      <c r="D911" s="134" t="str">
        <f t="shared" si="214"/>
        <v>A. Rizzo</v>
      </c>
      <c r="E911" s="206" t="str">
        <f t="shared" si="215"/>
        <v>Anthony Rizzo</v>
      </c>
      <c r="F911" s="135"/>
      <c r="G911" s="135"/>
      <c r="H911" s="135"/>
      <c r="I911" s="135"/>
      <c r="J911" s="193"/>
      <c r="K911" s="147"/>
      <c r="L911" s="135" t="s">
        <v>7</v>
      </c>
      <c r="M911" s="134" t="str">
        <f t="shared" si="216"/>
        <v>3,L5-14M</v>
      </c>
      <c r="N911" s="147" t="str">
        <f>Ruth!$S$2</f>
        <v>New York</v>
      </c>
      <c r="O911" s="169" t="s">
        <v>166</v>
      </c>
      <c r="P911" s="206" t="str">
        <f t="shared" si="217"/>
        <v>Rizzo, Anthony (3,L5-14M)</v>
      </c>
      <c r="Q911" s="166">
        <f t="shared" si="201"/>
        <v>2800000</v>
      </c>
      <c r="R911" s="166">
        <f t="shared" si="209"/>
        <v>2800000</v>
      </c>
      <c r="S911" s="261">
        <f t="shared" si="210"/>
        <v>2800000</v>
      </c>
      <c r="T911" s="261" t="str">
        <f t="shared" si="211"/>
        <v/>
      </c>
      <c r="U911" s="147" t="s">
        <v>317</v>
      </c>
      <c r="V911" s="167">
        <v>2800000</v>
      </c>
      <c r="W911" s="134" t="s">
        <v>316</v>
      </c>
      <c r="X911" s="212">
        <v>2800000</v>
      </c>
      <c r="Y911" s="134" t="s">
        <v>605</v>
      </c>
      <c r="Z911" s="212">
        <v>2800000</v>
      </c>
      <c r="AA911" s="147" t="s">
        <v>334</v>
      </c>
      <c r="AB911" s="271"/>
      <c r="AC911" s="134"/>
      <c r="AD911" s="584"/>
      <c r="AE911" s="134"/>
    </row>
    <row r="912" spans="1:31" ht="14.25" customHeight="1" x14ac:dyDescent="0.2">
      <c r="A912" s="215" t="s">
        <v>1212</v>
      </c>
      <c r="B912" s="214" t="str">
        <f t="shared" si="212"/>
        <v>Roark</v>
      </c>
      <c r="C912" s="219" t="str">
        <f t="shared" si="213"/>
        <v>Tanner</v>
      </c>
      <c r="D912" s="134" t="str">
        <f t="shared" si="214"/>
        <v>T. Roark</v>
      </c>
      <c r="E912" s="206" t="str">
        <f t="shared" si="215"/>
        <v>Tanner Roark</v>
      </c>
      <c r="F912" s="218" t="s">
        <v>1002</v>
      </c>
      <c r="G912" s="218"/>
      <c r="H912" s="218"/>
      <c r="I912" s="218"/>
      <c r="J912" s="222">
        <v>31690</v>
      </c>
      <c r="K912" s="221" t="s">
        <v>135</v>
      </c>
      <c r="L912" s="135" t="s">
        <v>135</v>
      </c>
      <c r="M912" s="134" t="str">
        <f t="shared" si="216"/>
        <v>ARB-Y4</v>
      </c>
      <c r="N912" s="147" t="str">
        <f>Ruth!$Y$2</f>
        <v>Rock Island</v>
      </c>
      <c r="O912" s="213" t="s">
        <v>1866</v>
      </c>
      <c r="P912" s="206" t="str">
        <f t="shared" si="217"/>
        <v>Roark, Tanner (ARB-Y4)</v>
      </c>
      <c r="Q912" s="166">
        <f t="shared" si="201"/>
        <v>1080000</v>
      </c>
      <c r="R912" s="166" t="str">
        <f t="shared" si="209"/>
        <v/>
      </c>
      <c r="S912" s="261" t="str">
        <f t="shared" si="210"/>
        <v/>
      </c>
      <c r="T912" s="261" t="str">
        <f t="shared" si="211"/>
        <v/>
      </c>
      <c r="U912" s="259" t="s">
        <v>645</v>
      </c>
      <c r="V912" s="207">
        <v>1080000</v>
      </c>
      <c r="W912" s="134" t="s">
        <v>973</v>
      </c>
      <c r="X912" s="207"/>
      <c r="Y912" s="134" t="s">
        <v>974</v>
      </c>
      <c r="Z912" s="212"/>
      <c r="AA912" s="134" t="s">
        <v>975</v>
      </c>
      <c r="AB912" s="271"/>
      <c r="AC912" s="134" t="s">
        <v>334</v>
      </c>
      <c r="AD912" s="134"/>
      <c r="AE912" s="134"/>
    </row>
    <row r="913" spans="1:31" ht="14.25" customHeight="1" x14ac:dyDescent="0.2">
      <c r="A913" s="214" t="s">
        <v>1287</v>
      </c>
      <c r="B913" s="214" t="str">
        <f t="shared" si="212"/>
        <v>Robertson</v>
      </c>
      <c r="C913" s="219" t="str">
        <f t="shared" si="213"/>
        <v>Daniel Ray</v>
      </c>
      <c r="D913" s="134" t="str">
        <f t="shared" si="214"/>
        <v>D. Robertson</v>
      </c>
      <c r="E913" s="206" t="str">
        <f t="shared" si="215"/>
        <v>Daniel Ray Robertson</v>
      </c>
      <c r="F913" s="213" t="s">
        <v>1002</v>
      </c>
      <c r="G913" s="213"/>
      <c r="H913" s="213"/>
      <c r="I913" s="213"/>
      <c r="J913" s="223">
        <v>34415</v>
      </c>
      <c r="K913" s="224" t="s">
        <v>1006</v>
      </c>
      <c r="L913" s="135" t="s">
        <v>519</v>
      </c>
      <c r="M913" s="134" t="str">
        <f t="shared" si="216"/>
        <v>min</v>
      </c>
      <c r="N913" s="147" t="s">
        <v>655</v>
      </c>
      <c r="O913" s="213" t="s">
        <v>1129</v>
      </c>
      <c r="P913" s="206" t="str">
        <f t="shared" si="217"/>
        <v>Robertson, Daniel Ray (min)</v>
      </c>
      <c r="Q913" s="166" t="str">
        <f t="shared" si="201"/>
        <v/>
      </c>
      <c r="R913" s="166" t="str">
        <f t="shared" si="209"/>
        <v/>
      </c>
      <c r="S913" s="261" t="str">
        <f t="shared" si="210"/>
        <v/>
      </c>
      <c r="T913" s="261" t="str">
        <f t="shared" si="211"/>
        <v/>
      </c>
      <c r="U913" s="259" t="s">
        <v>658</v>
      </c>
      <c r="V913" s="207"/>
      <c r="W913" s="134"/>
      <c r="X913" s="207"/>
      <c r="Y913" s="134"/>
      <c r="Z913" s="212"/>
      <c r="AA913" s="134"/>
      <c r="AB913" s="271"/>
      <c r="AC913" s="134"/>
      <c r="AD913" s="134"/>
      <c r="AE913" s="134"/>
    </row>
    <row r="914" spans="1:31" ht="14.25" customHeight="1" x14ac:dyDescent="0.2">
      <c r="A914" s="134" t="s">
        <v>507</v>
      </c>
      <c r="B914" s="214" t="str">
        <f t="shared" si="212"/>
        <v>Robertson</v>
      </c>
      <c r="C914" s="219" t="str">
        <f t="shared" si="213"/>
        <v>David</v>
      </c>
      <c r="D914" s="134" t="str">
        <f t="shared" si="214"/>
        <v>D. Robertson</v>
      </c>
      <c r="E914" s="206" t="str">
        <f t="shared" si="215"/>
        <v>David Robertson</v>
      </c>
      <c r="F914" s="135"/>
      <c r="G914" s="135"/>
      <c r="H914" s="135"/>
      <c r="I914" s="135"/>
      <c r="J914" s="193"/>
      <c r="K914" s="147"/>
      <c r="L914" s="135" t="s">
        <v>135</v>
      </c>
      <c r="M914" s="134" t="str">
        <f t="shared" si="216"/>
        <v>3,F3-6M</v>
      </c>
      <c r="N914" s="251" t="str">
        <f>Aaron!$Y$2</f>
        <v>Columbus</v>
      </c>
      <c r="O914" s="257" t="s">
        <v>2142</v>
      </c>
      <c r="P914" s="206" t="str">
        <f t="shared" si="217"/>
        <v>Robertson, David (3,F3-6M)</v>
      </c>
      <c r="Q914" s="166">
        <f t="shared" si="201"/>
        <v>2000000</v>
      </c>
      <c r="R914" s="166" t="str">
        <f t="shared" si="209"/>
        <v/>
      </c>
      <c r="S914" s="261" t="str">
        <f t="shared" si="210"/>
        <v/>
      </c>
      <c r="T914" s="261" t="str">
        <f t="shared" si="211"/>
        <v/>
      </c>
      <c r="U914" s="147" t="s">
        <v>600</v>
      </c>
      <c r="V914" s="211">
        <v>2000000</v>
      </c>
      <c r="W914" s="147" t="s">
        <v>334</v>
      </c>
      <c r="X914" s="211"/>
      <c r="Y914" s="147"/>
      <c r="Z914" s="211"/>
      <c r="AA914" s="134"/>
      <c r="AB914" s="271"/>
      <c r="AC914" s="134"/>
      <c r="AD914" s="134"/>
      <c r="AE914" s="167"/>
    </row>
    <row r="915" spans="1:31" ht="14.25" customHeight="1" x14ac:dyDescent="0.2">
      <c r="A915" s="584" t="s">
        <v>1955</v>
      </c>
      <c r="B915" s="214" t="str">
        <f t="shared" si="212"/>
        <v>Robinson</v>
      </c>
      <c r="C915" s="219" t="str">
        <f t="shared" si="213"/>
        <v>Clint*</v>
      </c>
      <c r="D915" s="134" t="str">
        <f t="shared" si="214"/>
        <v>C. Robinson</v>
      </c>
      <c r="E915" s="206" t="str">
        <f t="shared" si="215"/>
        <v>Clint* Robinson</v>
      </c>
      <c r="F915" s="246" t="s">
        <v>412</v>
      </c>
      <c r="G915" s="584">
        <v>98</v>
      </c>
      <c r="H915" s="584">
        <v>4</v>
      </c>
      <c r="I915" s="584">
        <v>5</v>
      </c>
      <c r="J915" s="336">
        <v>31094</v>
      </c>
      <c r="K915" s="195" t="s">
        <v>1001</v>
      </c>
      <c r="L915" s="135" t="s">
        <v>7</v>
      </c>
      <c r="M915" s="134" t="str">
        <f t="shared" si="216"/>
        <v>Y2</v>
      </c>
      <c r="N915" s="147" t="s">
        <v>657</v>
      </c>
      <c r="O915" s="169" t="s">
        <v>2935</v>
      </c>
      <c r="P915" s="206" t="str">
        <f t="shared" si="217"/>
        <v>Robinson, Clint* (Y2)</v>
      </c>
      <c r="Q915" s="166">
        <f t="shared" ref="Q915:Q978" si="218">IF(ISBLANK($V915),"",$V915)</f>
        <v>300000</v>
      </c>
      <c r="R915" s="166">
        <f t="shared" si="209"/>
        <v>400000</v>
      </c>
      <c r="S915" s="261" t="str">
        <f t="shared" si="210"/>
        <v/>
      </c>
      <c r="T915" s="261" t="str">
        <f t="shared" si="211"/>
        <v/>
      </c>
      <c r="U915" s="147" t="s">
        <v>521</v>
      </c>
      <c r="V915" s="167">
        <v>300000</v>
      </c>
      <c r="W915" s="134" t="s">
        <v>375</v>
      </c>
      <c r="X915" s="212">
        <v>400000</v>
      </c>
      <c r="Y915" s="134" t="s">
        <v>645</v>
      </c>
      <c r="Z915" s="212"/>
      <c r="AA915" s="134" t="s">
        <v>973</v>
      </c>
      <c r="AB915" s="271"/>
      <c r="AC915" s="134"/>
      <c r="AD915" s="134"/>
      <c r="AE915" s="134"/>
    </row>
    <row r="916" spans="1:31" ht="14.25" customHeight="1" x14ac:dyDescent="0.2">
      <c r="A916" s="584" t="s">
        <v>1956</v>
      </c>
      <c r="B916" s="214" t="str">
        <f t="shared" si="212"/>
        <v>Robles</v>
      </c>
      <c r="C916" s="219" t="str">
        <f t="shared" si="213"/>
        <v>Hansel</v>
      </c>
      <c r="D916" s="134" t="str">
        <f t="shared" si="214"/>
        <v>H. Robles</v>
      </c>
      <c r="E916" s="206" t="str">
        <f t="shared" si="215"/>
        <v>Hansel Robles</v>
      </c>
      <c r="F916" s="246" t="s">
        <v>1002</v>
      </c>
      <c r="G916" s="584">
        <v>57</v>
      </c>
      <c r="H916" s="584">
        <v>3</v>
      </c>
      <c r="I916" s="584">
        <v>8</v>
      </c>
      <c r="J916" s="336">
        <v>33098</v>
      </c>
      <c r="K916" s="195" t="s">
        <v>999</v>
      </c>
      <c r="L916" s="135" t="s">
        <v>135</v>
      </c>
      <c r="M916" s="134" t="str">
        <f t="shared" si="216"/>
        <v>Y2</v>
      </c>
      <c r="N916" s="147" t="str">
        <f>Aaron!$A$2</f>
        <v>Middlesex</v>
      </c>
      <c r="O916" s="169" t="s">
        <v>1968</v>
      </c>
      <c r="P916" s="206" t="str">
        <f t="shared" si="217"/>
        <v>Robles, Hansel (Y2)</v>
      </c>
      <c r="Q916" s="166">
        <f t="shared" si="218"/>
        <v>300000</v>
      </c>
      <c r="R916" s="166">
        <f t="shared" si="209"/>
        <v>400000</v>
      </c>
      <c r="S916" s="261" t="str">
        <f t="shared" si="210"/>
        <v/>
      </c>
      <c r="T916" s="261" t="str">
        <f t="shared" si="211"/>
        <v/>
      </c>
      <c r="U916" s="147" t="s">
        <v>521</v>
      </c>
      <c r="V916" s="167">
        <v>300000</v>
      </c>
      <c r="W916" s="134" t="s">
        <v>375</v>
      </c>
      <c r="X916" s="212">
        <v>400000</v>
      </c>
      <c r="Y916" s="134" t="s">
        <v>645</v>
      </c>
      <c r="Z916" s="212"/>
      <c r="AA916" s="134" t="s">
        <v>973</v>
      </c>
      <c r="AB916" s="271"/>
      <c r="AC916" s="134"/>
      <c r="AD916" s="134"/>
      <c r="AE916" s="134"/>
    </row>
    <row r="917" spans="1:31" ht="14.25" customHeight="1" x14ac:dyDescent="0.2">
      <c r="A917" s="134" t="s">
        <v>2039</v>
      </c>
      <c r="B917" s="214" t="str">
        <f t="shared" si="212"/>
        <v>Robles</v>
      </c>
      <c r="C917" s="219" t="str">
        <f t="shared" si="213"/>
        <v>Victor</v>
      </c>
      <c r="D917" s="134" t="str">
        <f t="shared" si="214"/>
        <v>V. Robles</v>
      </c>
      <c r="E917" s="206" t="str">
        <f t="shared" si="215"/>
        <v>Victor Robles</v>
      </c>
      <c r="F917" s="246"/>
      <c r="G917" s="584">
        <v>19</v>
      </c>
      <c r="H917" s="584">
        <v>1</v>
      </c>
      <c r="I917" s="584">
        <v>19</v>
      </c>
      <c r="J917" s="336">
        <v>35569</v>
      </c>
      <c r="K917" s="195" t="s">
        <v>1004</v>
      </c>
      <c r="L917" s="135" t="s">
        <v>519</v>
      </c>
      <c r="M917" s="134" t="str">
        <f t="shared" si="216"/>
        <v>min</v>
      </c>
      <c r="N917" s="584" t="s">
        <v>1124</v>
      </c>
      <c r="O917" s="169" t="s">
        <v>3462</v>
      </c>
      <c r="P917" s="206" t="str">
        <f t="shared" si="217"/>
        <v>Robles, Victor (min)</v>
      </c>
      <c r="Q917" s="166" t="str">
        <f t="shared" si="218"/>
        <v/>
      </c>
      <c r="R917" s="166" t="str">
        <f t="shared" si="209"/>
        <v/>
      </c>
      <c r="S917" s="261" t="str">
        <f t="shared" si="210"/>
        <v/>
      </c>
      <c r="T917" s="261" t="str">
        <f t="shared" si="211"/>
        <v/>
      </c>
      <c r="U917" s="147" t="s">
        <v>658</v>
      </c>
      <c r="V917" s="167"/>
      <c r="W917" s="134"/>
      <c r="X917" s="212"/>
      <c r="Y917" s="134"/>
      <c r="Z917" s="212"/>
      <c r="AA917" s="134"/>
      <c r="AB917" s="271"/>
      <c r="AC917" s="134"/>
      <c r="AD917" s="134"/>
      <c r="AE917" s="134"/>
    </row>
    <row r="918" spans="1:31" ht="14.25" customHeight="1" x14ac:dyDescent="0.2">
      <c r="A918" s="134" t="s">
        <v>2040</v>
      </c>
      <c r="B918" s="214" t="str">
        <f t="shared" si="212"/>
        <v>Rodgers</v>
      </c>
      <c r="C918" s="219" t="str">
        <f t="shared" si="213"/>
        <v>Brendan</v>
      </c>
      <c r="D918" s="134" t="str">
        <f t="shared" si="214"/>
        <v>B. Rodgers</v>
      </c>
      <c r="E918" s="206" t="str">
        <f t="shared" si="215"/>
        <v>Brendan Rodgers</v>
      </c>
      <c r="F918" s="246"/>
      <c r="G918" s="584">
        <v>3</v>
      </c>
      <c r="H918" s="584">
        <v>1</v>
      </c>
      <c r="I918" s="584">
        <v>3</v>
      </c>
      <c r="J918" s="336">
        <v>35286</v>
      </c>
      <c r="K918" s="195" t="s">
        <v>1006</v>
      </c>
      <c r="L918" s="135" t="s">
        <v>519</v>
      </c>
      <c r="M918" s="134" t="str">
        <f t="shared" si="216"/>
        <v>min</v>
      </c>
      <c r="N918" s="584" t="s">
        <v>657</v>
      </c>
      <c r="O918" s="169" t="s">
        <v>1968</v>
      </c>
      <c r="P918" s="206" t="str">
        <f t="shared" si="217"/>
        <v>Rodgers, Brendan (min)</v>
      </c>
      <c r="Q918" s="166" t="str">
        <f t="shared" si="218"/>
        <v/>
      </c>
      <c r="R918" s="166" t="str">
        <f t="shared" si="209"/>
        <v/>
      </c>
      <c r="S918" s="261" t="str">
        <f t="shared" si="210"/>
        <v/>
      </c>
      <c r="T918" s="261" t="str">
        <f t="shared" si="211"/>
        <v/>
      </c>
      <c r="U918" s="147" t="s">
        <v>658</v>
      </c>
      <c r="V918" s="167"/>
      <c r="W918" s="134"/>
      <c r="X918" s="212"/>
      <c r="Y918" s="134"/>
      <c r="Z918" s="212"/>
      <c r="AA918" s="134"/>
      <c r="AB918" s="271"/>
      <c r="AC918" s="134"/>
      <c r="AD918" s="584"/>
      <c r="AE918" s="134"/>
    </row>
    <row r="919" spans="1:31" ht="14.25" customHeight="1" x14ac:dyDescent="0.2">
      <c r="A919" s="146" t="s">
        <v>956</v>
      </c>
      <c r="B919" s="214" t="str">
        <f t="shared" si="212"/>
        <v>Rodon</v>
      </c>
      <c r="C919" s="219" t="str">
        <f t="shared" si="213"/>
        <v>Carlos</v>
      </c>
      <c r="D919" s="134" t="str">
        <f t="shared" si="214"/>
        <v>C. Rodon</v>
      </c>
      <c r="E919" s="206" t="str">
        <f t="shared" si="215"/>
        <v>Carlos Rodon</v>
      </c>
      <c r="F919" s="135" t="s">
        <v>412</v>
      </c>
      <c r="G919" s="135"/>
      <c r="H919" s="135"/>
      <c r="I919" s="135"/>
      <c r="J919" s="193"/>
      <c r="K919" s="147" t="s">
        <v>747</v>
      </c>
      <c r="L919" s="135" t="s">
        <v>135</v>
      </c>
      <c r="M919" s="134" t="str">
        <f t="shared" si="216"/>
        <v>Y2</v>
      </c>
      <c r="N919" s="147" t="str">
        <f>Cobb!$A$2</f>
        <v>Greenville</v>
      </c>
      <c r="O919" s="135" t="s">
        <v>874</v>
      </c>
      <c r="P919" s="206" t="str">
        <f t="shared" si="217"/>
        <v>Rodon, Carlos (Y2)</v>
      </c>
      <c r="Q919" s="166">
        <f t="shared" si="218"/>
        <v>300000</v>
      </c>
      <c r="R919" s="166">
        <f t="shared" si="209"/>
        <v>400000</v>
      </c>
      <c r="S919" s="261" t="str">
        <f t="shared" si="210"/>
        <v/>
      </c>
      <c r="T919" s="261" t="str">
        <f t="shared" si="211"/>
        <v/>
      </c>
      <c r="U919" s="147" t="s">
        <v>521</v>
      </c>
      <c r="V919" s="230">
        <v>300000</v>
      </c>
      <c r="W919" s="134" t="s">
        <v>375</v>
      </c>
      <c r="X919" s="364">
        <v>400000</v>
      </c>
      <c r="Y919" s="134" t="s">
        <v>645</v>
      </c>
      <c r="Z919" s="212"/>
      <c r="AA919" s="134" t="s">
        <v>973</v>
      </c>
      <c r="AB919" s="271"/>
      <c r="AC919" s="584"/>
      <c r="AD919" s="134"/>
      <c r="AE919" s="134"/>
    </row>
    <row r="920" spans="1:31" ht="14.25" customHeight="1" x14ac:dyDescent="0.2">
      <c r="A920" s="134" t="s">
        <v>3541</v>
      </c>
      <c r="B920" s="214" t="str">
        <f t="shared" si="212"/>
        <v>Rodriguez</v>
      </c>
      <c r="C920" s="219" t="str">
        <f t="shared" si="213"/>
        <v>Alfredo</v>
      </c>
      <c r="D920" s="134" t="str">
        <f t="shared" si="214"/>
        <v>A. Rodriguez</v>
      </c>
      <c r="E920" s="206" t="str">
        <f t="shared" si="215"/>
        <v>Alfredo Rodriguez</v>
      </c>
      <c r="F920" s="206" t="s">
        <v>1002</v>
      </c>
      <c r="G920" s="134">
        <f>G919+1</f>
        <v>1</v>
      </c>
      <c r="H920" s="134">
        <v>5</v>
      </c>
      <c r="I920" s="134">
        <v>10</v>
      </c>
      <c r="J920" s="535">
        <v>34502</v>
      </c>
      <c r="K920" s="134" t="s">
        <v>1006</v>
      </c>
      <c r="L920" s="135" t="s">
        <v>519</v>
      </c>
      <c r="M920" s="134" t="str">
        <f t="shared" si="216"/>
        <v>min</v>
      </c>
      <c r="N920" s="134" t="s">
        <v>566</v>
      </c>
      <c r="O920" s="135" t="s">
        <v>3485</v>
      </c>
      <c r="P920" s="206" t="str">
        <f t="shared" si="217"/>
        <v>Rodriguez, Alfredo (min)</v>
      </c>
      <c r="Q920" s="166" t="str">
        <f t="shared" si="218"/>
        <v/>
      </c>
      <c r="R920" s="166" t="str">
        <f t="shared" si="209"/>
        <v/>
      </c>
      <c r="S920" s="261" t="str">
        <f t="shared" si="210"/>
        <v/>
      </c>
      <c r="T920" s="261" t="str">
        <f t="shared" si="211"/>
        <v/>
      </c>
      <c r="U920" s="134" t="s">
        <v>658</v>
      </c>
      <c r="V920" s="134"/>
      <c r="W920" s="134"/>
      <c r="X920" s="134"/>
      <c r="Y920" s="134"/>
      <c r="Z920" s="134"/>
      <c r="AA920" s="134"/>
      <c r="AB920" s="134"/>
      <c r="AC920" s="134"/>
      <c r="AD920" s="134"/>
      <c r="AE920" s="134"/>
    </row>
    <row r="921" spans="1:31" ht="14.25" customHeight="1" x14ac:dyDescent="0.2">
      <c r="A921" s="214" t="s">
        <v>1186</v>
      </c>
      <c r="B921" s="214" t="str">
        <f t="shared" ref="B921:B952" si="219">LEFT(A921,FIND(", ",A921,1)-1)</f>
        <v>Rodriguez</v>
      </c>
      <c r="C921" s="219" t="str">
        <f t="shared" si="213"/>
        <v>Eduardo</v>
      </c>
      <c r="D921" s="134" t="str">
        <f t="shared" ref="D921:D952" si="220">CONCATENATE(MID(C921,1,1),". ",B921)</f>
        <v>E. Rodriguez</v>
      </c>
      <c r="E921" s="206" t="str">
        <f t="shared" si="215"/>
        <v>Eduardo Rodriguez</v>
      </c>
      <c r="F921" s="213" t="s">
        <v>412</v>
      </c>
      <c r="G921" s="213"/>
      <c r="H921" s="213"/>
      <c r="I921" s="213"/>
      <c r="J921" s="223">
        <v>34066</v>
      </c>
      <c r="K921" s="224" t="s">
        <v>747</v>
      </c>
      <c r="L921" s="135" t="s">
        <v>135</v>
      </c>
      <c r="M921" s="134" t="str">
        <f t="shared" si="216"/>
        <v>Y2</v>
      </c>
      <c r="N921" s="147" t="str">
        <f>Cobb!$S$2</f>
        <v>Waikiki</v>
      </c>
      <c r="O921" s="213" t="s">
        <v>1129</v>
      </c>
      <c r="P921" s="206" t="str">
        <f t="shared" si="217"/>
        <v>Rodriguez, Eduardo (Y2)</v>
      </c>
      <c r="Q921" s="166">
        <f t="shared" si="218"/>
        <v>300000</v>
      </c>
      <c r="R921" s="166">
        <f t="shared" si="209"/>
        <v>400000</v>
      </c>
      <c r="S921" s="261" t="str">
        <f t="shared" si="210"/>
        <v/>
      </c>
      <c r="T921" s="261" t="str">
        <f t="shared" si="211"/>
        <v/>
      </c>
      <c r="U921" s="147" t="s">
        <v>521</v>
      </c>
      <c r="V921" s="230">
        <v>300000</v>
      </c>
      <c r="W921" s="134" t="s">
        <v>375</v>
      </c>
      <c r="X921" s="364">
        <v>400000</v>
      </c>
      <c r="Y921" s="134" t="s">
        <v>645</v>
      </c>
      <c r="Z921" s="212"/>
      <c r="AA921" s="134" t="s">
        <v>973</v>
      </c>
      <c r="AB921" s="271"/>
      <c r="AC921" s="584"/>
      <c r="AD921" s="134"/>
      <c r="AE921" s="134"/>
    </row>
    <row r="922" spans="1:31" ht="14.25" customHeight="1" x14ac:dyDescent="0.2">
      <c r="A922" s="148" t="s">
        <v>1851</v>
      </c>
      <c r="B922" s="214" t="str">
        <f t="shared" si="219"/>
        <v>Rodriguez</v>
      </c>
      <c r="C922" s="219" t="str">
        <f t="shared" si="213"/>
        <v>Fernando</v>
      </c>
      <c r="D922" s="134" t="str">
        <f t="shared" si="220"/>
        <v>F. Rodriguez</v>
      </c>
      <c r="E922" s="206" t="str">
        <f t="shared" si="215"/>
        <v>Fernando Rodriguez</v>
      </c>
      <c r="F922" s="135" t="s">
        <v>1002</v>
      </c>
      <c r="G922" s="147"/>
      <c r="H922" s="147"/>
      <c r="I922" s="147"/>
      <c r="J922" s="380">
        <v>30851</v>
      </c>
      <c r="K922" s="134" t="s">
        <v>999</v>
      </c>
      <c r="L922" s="135" t="s">
        <v>135</v>
      </c>
      <c r="M922" s="134" t="str">
        <f t="shared" si="216"/>
        <v>2,F3-$2.097M</v>
      </c>
      <c r="N922" s="147" t="str">
        <f>Aaron!$S$2</f>
        <v>San Jose</v>
      </c>
      <c r="O922" s="320" t="s">
        <v>1686</v>
      </c>
      <c r="P922" s="206" t="str">
        <f t="shared" si="217"/>
        <v>Rodriguez, Fernando (2,F3-$2.097M)</v>
      </c>
      <c r="Q922" s="166">
        <f t="shared" si="218"/>
        <v>699000</v>
      </c>
      <c r="R922" s="166">
        <f t="shared" si="209"/>
        <v>699000</v>
      </c>
      <c r="S922" s="261" t="str">
        <f t="shared" si="210"/>
        <v/>
      </c>
      <c r="T922" s="261" t="str">
        <f t="shared" si="211"/>
        <v/>
      </c>
      <c r="U922" s="148" t="s">
        <v>1803</v>
      </c>
      <c r="V922" s="361">
        <v>699000</v>
      </c>
      <c r="W922" s="148" t="s">
        <v>1753</v>
      </c>
      <c r="X922" s="364">
        <v>699000</v>
      </c>
      <c r="Y922" s="134" t="s">
        <v>334</v>
      </c>
      <c r="Z922" s="271"/>
      <c r="AA922" s="134"/>
      <c r="AB922" s="271"/>
      <c r="AC922" s="134"/>
      <c r="AD922" s="134"/>
      <c r="AE922" s="134"/>
    </row>
    <row r="923" spans="1:31" ht="14.25" customHeight="1" x14ac:dyDescent="0.2">
      <c r="A923" s="251" t="s">
        <v>1041</v>
      </c>
      <c r="B923" s="214" t="str">
        <f t="shared" si="219"/>
        <v>Rodriguez</v>
      </c>
      <c r="C923" s="219" t="str">
        <f t="shared" si="213"/>
        <v>Francisco</v>
      </c>
      <c r="D923" s="134" t="str">
        <f t="shared" si="220"/>
        <v>F. Rodriguez</v>
      </c>
      <c r="E923" s="206" t="str">
        <f t="shared" si="215"/>
        <v>Francisco Rodriguez</v>
      </c>
      <c r="F923" s="392" t="s">
        <v>1002</v>
      </c>
      <c r="G923" s="199"/>
      <c r="H923" s="199"/>
      <c r="I923" s="199"/>
      <c r="J923" s="399">
        <v>29958</v>
      </c>
      <c r="K923" s="407" t="s">
        <v>999</v>
      </c>
      <c r="L923" s="135" t="s">
        <v>135</v>
      </c>
      <c r="M923" s="134" t="str">
        <f t="shared" si="216"/>
        <v>1,F3-$3.995M</v>
      </c>
      <c r="N923" s="389" t="s">
        <v>655</v>
      </c>
      <c r="O923" s="421" t="s">
        <v>3474</v>
      </c>
      <c r="P923" s="206" t="str">
        <f t="shared" si="217"/>
        <v>Rodriguez, Francisco (1,F3-$3.995M)</v>
      </c>
      <c r="Q923" s="166">
        <f t="shared" si="218"/>
        <v>1331723</v>
      </c>
      <c r="R923" s="166">
        <f t="shared" si="209"/>
        <v>1331723</v>
      </c>
      <c r="S923" s="261">
        <f t="shared" si="210"/>
        <v>1331723</v>
      </c>
      <c r="T923" s="261" t="str">
        <f t="shared" si="211"/>
        <v/>
      </c>
      <c r="U923" s="389" t="s">
        <v>3056</v>
      </c>
      <c r="V923" s="387">
        <v>1331723</v>
      </c>
      <c r="W923" s="389" t="s">
        <v>3167</v>
      </c>
      <c r="X923" s="387">
        <v>1331723</v>
      </c>
      <c r="Y923" s="389" t="s">
        <v>3169</v>
      </c>
      <c r="Z923" s="387">
        <v>1331723</v>
      </c>
      <c r="AA923" s="134" t="s">
        <v>334</v>
      </c>
      <c r="AB923" s="271"/>
      <c r="AC923" s="134"/>
      <c r="AD923" s="134"/>
      <c r="AE923" s="134"/>
    </row>
    <row r="924" spans="1:31" ht="14.25" customHeight="1" x14ac:dyDescent="0.2">
      <c r="A924" s="134" t="s">
        <v>321</v>
      </c>
      <c r="B924" s="214" t="str">
        <f t="shared" si="219"/>
        <v>Rodriguez</v>
      </c>
      <c r="C924" s="219" t="str">
        <f t="shared" si="213"/>
        <v>Sean</v>
      </c>
      <c r="D924" s="134" t="str">
        <f t="shared" si="220"/>
        <v>S. Rodriguez</v>
      </c>
      <c r="E924" s="206" t="str">
        <f t="shared" si="215"/>
        <v>Sean Rodriguez</v>
      </c>
      <c r="F924" s="135"/>
      <c r="G924" s="135"/>
      <c r="H924" s="135"/>
      <c r="I924" s="135"/>
      <c r="J924" s="193"/>
      <c r="K924" s="147"/>
      <c r="L924" s="135" t="s">
        <v>7</v>
      </c>
      <c r="M924" s="134" t="str">
        <f t="shared" si="216"/>
        <v>3,F3-1.995M</v>
      </c>
      <c r="N924" s="254" t="s">
        <v>437</v>
      </c>
      <c r="O924" s="257" t="s">
        <v>1300</v>
      </c>
      <c r="P924" s="206" t="str">
        <f t="shared" si="217"/>
        <v>Rodriguez, Sean (3,F3-1.995M)</v>
      </c>
      <c r="Q924" s="166">
        <f t="shared" si="218"/>
        <v>665000</v>
      </c>
      <c r="R924" s="166" t="str">
        <f t="shared" si="209"/>
        <v/>
      </c>
      <c r="S924" s="261" t="str">
        <f t="shared" si="210"/>
        <v/>
      </c>
      <c r="T924" s="261" t="str">
        <f t="shared" si="211"/>
        <v/>
      </c>
      <c r="U924" s="147" t="s">
        <v>1346</v>
      </c>
      <c r="V924" s="211">
        <v>665000</v>
      </c>
      <c r="W924" s="147" t="s">
        <v>334</v>
      </c>
      <c r="X924" s="362"/>
      <c r="Y924" s="147"/>
      <c r="Z924" s="362"/>
      <c r="AA924" s="134"/>
      <c r="AB924" s="271"/>
      <c r="AC924" s="584"/>
      <c r="AD924" s="584"/>
      <c r="AE924" s="134"/>
    </row>
    <row r="925" spans="1:31" ht="14.25" customHeight="1" x14ac:dyDescent="0.2">
      <c r="A925" s="357" t="s">
        <v>4192</v>
      </c>
      <c r="B925" s="431"/>
      <c r="C925" s="432"/>
      <c r="D925" s="357"/>
      <c r="E925" s="426"/>
      <c r="F925" s="358"/>
      <c r="G925" s="358"/>
      <c r="H925" s="358"/>
      <c r="I925" s="358"/>
      <c r="J925" s="433"/>
      <c r="K925" s="355"/>
      <c r="L925" s="358" t="s">
        <v>135</v>
      </c>
      <c r="M925" s="357" t="str">
        <f t="shared" si="216"/>
        <v>1,F1-$200k</v>
      </c>
      <c r="N925" s="592" t="s">
        <v>1290</v>
      </c>
      <c r="O925" s="578" t="s">
        <v>4077</v>
      </c>
      <c r="P925" s="206" t="str">
        <f t="shared" si="217"/>
        <v>Roe, Chaz (1,F1-$200k)</v>
      </c>
      <c r="Q925" s="166">
        <f t="shared" si="218"/>
        <v>200000</v>
      </c>
      <c r="R925" s="166"/>
      <c r="S925" s="261"/>
      <c r="T925" s="261"/>
      <c r="U925" s="147" t="s">
        <v>1673</v>
      </c>
      <c r="V925" s="211">
        <v>200000</v>
      </c>
      <c r="W925" s="147" t="s">
        <v>334</v>
      </c>
      <c r="X925" s="362"/>
      <c r="Y925" s="147"/>
      <c r="Z925" s="362"/>
      <c r="AA925" s="134"/>
      <c r="AB925" s="271"/>
      <c r="AC925" s="584"/>
      <c r="AD925" s="584"/>
      <c r="AE925" s="134"/>
    </row>
    <row r="926" spans="1:31" ht="14.25" customHeight="1" x14ac:dyDescent="0.2">
      <c r="A926" s="134" t="s">
        <v>3684</v>
      </c>
      <c r="B926" s="214" t="str">
        <f t="shared" ref="B926:B957" si="221">LEFT(A926,FIND(", ",A926,1)-1)</f>
        <v>Rogers</v>
      </c>
      <c r="C926" s="219" t="str">
        <f t="shared" ref="C926:C957" si="222">RIGHT(A926,LEN(A926)-FIND(", ",A926,1)-1)</f>
        <v>Taylor</v>
      </c>
      <c r="D926" s="134" t="str">
        <f t="shared" ref="D926:D957" si="223">CONCATENATE(MID(C926,1,1),". ",B926)</f>
        <v>T. Rogers</v>
      </c>
      <c r="E926" s="206" t="str">
        <f t="shared" ref="E926:E957" si="224">CONCATENATE(C926," ",B926)</f>
        <v>Taylor Rogers</v>
      </c>
      <c r="F926" s="206" t="s">
        <v>412</v>
      </c>
      <c r="G926" s="134">
        <f>G924+1</f>
        <v>1</v>
      </c>
      <c r="H926" s="134" t="s">
        <v>626</v>
      </c>
      <c r="I926" s="134">
        <v>8</v>
      </c>
      <c r="J926" s="535">
        <v>33224</v>
      </c>
      <c r="K926" s="134" t="s">
        <v>999</v>
      </c>
      <c r="L926" s="135" t="s">
        <v>135</v>
      </c>
      <c r="M926" s="134" t="str">
        <f t="shared" si="216"/>
        <v>Y1</v>
      </c>
      <c r="N926" s="134" t="s">
        <v>360</v>
      </c>
      <c r="O926" s="135" t="s">
        <v>3485</v>
      </c>
      <c r="P926" s="206" t="str">
        <f t="shared" si="217"/>
        <v>Rogers, Taylor (Y1)</v>
      </c>
      <c r="Q926" s="166">
        <f t="shared" si="218"/>
        <v>200000</v>
      </c>
      <c r="R926" s="166">
        <f t="shared" ref="R926:R957" si="225">IF(ISBLANK($X926),"",$X926)</f>
        <v>300000</v>
      </c>
      <c r="S926" s="261">
        <f t="shared" ref="S926:S957" si="226">IF(ISBLANK($Z926),"",$Z926)</f>
        <v>400000</v>
      </c>
      <c r="T926" s="261" t="str">
        <f t="shared" ref="T926:T957" si="227">IF(ISBLANK($AB926),"",$AB926)</f>
        <v/>
      </c>
      <c r="U926" s="134" t="s">
        <v>520</v>
      </c>
      <c r="V926" s="167">
        <v>200000</v>
      </c>
      <c r="W926" s="134" t="s">
        <v>521</v>
      </c>
      <c r="X926" s="212">
        <v>300000</v>
      </c>
      <c r="Y926" s="134" t="s">
        <v>375</v>
      </c>
      <c r="Z926" s="212">
        <v>400000</v>
      </c>
      <c r="AA926" s="134" t="s">
        <v>645</v>
      </c>
      <c r="AB926" s="134"/>
      <c r="AC926" s="134"/>
      <c r="AD926" s="134"/>
      <c r="AE926" s="134"/>
    </row>
    <row r="927" spans="1:31" ht="14.25" customHeight="1" x14ac:dyDescent="0.2">
      <c r="A927" s="584" t="s">
        <v>1438</v>
      </c>
      <c r="B927" s="214" t="str">
        <f t="shared" si="221"/>
        <v>Rojas</v>
      </c>
      <c r="C927" s="219" t="str">
        <f t="shared" si="222"/>
        <v>Miguel</v>
      </c>
      <c r="D927" s="134" t="str">
        <f t="shared" si="223"/>
        <v>M. Rojas</v>
      </c>
      <c r="E927" s="206" t="str">
        <f t="shared" si="224"/>
        <v>Miguel Rojas</v>
      </c>
      <c r="F927" s="135" t="s">
        <v>1002</v>
      </c>
      <c r="G927" s="135"/>
      <c r="H927" s="135"/>
      <c r="I927" s="135"/>
      <c r="J927" s="336">
        <v>32563</v>
      </c>
      <c r="K927" s="134" t="s">
        <v>1006</v>
      </c>
      <c r="L927" s="135" t="s">
        <v>7</v>
      </c>
      <c r="M927" s="134" t="str">
        <f t="shared" si="216"/>
        <v>Y3</v>
      </c>
      <c r="N927" s="147" t="s">
        <v>627</v>
      </c>
      <c r="O927" s="135" t="s">
        <v>1882</v>
      </c>
      <c r="P927" s="206" t="str">
        <f t="shared" si="217"/>
        <v>Rojas, Miguel (Y3)</v>
      </c>
      <c r="Q927" s="166">
        <f t="shared" si="218"/>
        <v>400000</v>
      </c>
      <c r="R927" s="166" t="str">
        <f t="shared" si="225"/>
        <v/>
      </c>
      <c r="S927" s="261" t="str">
        <f t="shared" si="226"/>
        <v/>
      </c>
      <c r="T927" s="261" t="str">
        <f t="shared" si="227"/>
        <v/>
      </c>
      <c r="U927" s="259" t="s">
        <v>375</v>
      </c>
      <c r="V927" s="207">
        <v>400000</v>
      </c>
      <c r="W927" s="134" t="s">
        <v>645</v>
      </c>
      <c r="X927" s="364"/>
      <c r="Y927" s="134" t="s">
        <v>973</v>
      </c>
      <c r="Z927" s="243"/>
      <c r="AA927" s="134" t="s">
        <v>974</v>
      </c>
      <c r="AB927" s="271"/>
      <c r="AC927" s="584"/>
      <c r="AD927" s="134"/>
      <c r="AE927" s="134"/>
    </row>
    <row r="928" spans="1:31" ht="14.25" customHeight="1" x14ac:dyDescent="0.25">
      <c r="A928" s="147" t="s">
        <v>440</v>
      </c>
      <c r="B928" s="214" t="str">
        <f t="shared" si="221"/>
        <v>Rollins</v>
      </c>
      <c r="C928" s="219" t="str">
        <f t="shared" si="222"/>
        <v>Jimmy</v>
      </c>
      <c r="D928" s="134" t="str">
        <f t="shared" si="223"/>
        <v>J. Rollins</v>
      </c>
      <c r="E928" s="206" t="str">
        <f t="shared" si="224"/>
        <v>Jimmy Rollins</v>
      </c>
      <c r="F928" s="382" t="s">
        <v>1009</v>
      </c>
      <c r="G928" s="135"/>
      <c r="H928" s="135"/>
      <c r="I928" s="135"/>
      <c r="J928" s="383">
        <v>28821</v>
      </c>
      <c r="K928" s="384" t="s">
        <v>1006</v>
      </c>
      <c r="L928" s="135" t="s">
        <v>7</v>
      </c>
      <c r="M928" s="134" t="str">
        <f t="shared" si="216"/>
        <v>1,F1-$225k</v>
      </c>
      <c r="N928" s="388" t="s">
        <v>2966</v>
      </c>
      <c r="O928" s="421" t="s">
        <v>2994</v>
      </c>
      <c r="P928" s="206" t="str">
        <f t="shared" si="217"/>
        <v>Rollins, Jimmy (1,F1-$225k)</v>
      </c>
      <c r="Q928" s="166">
        <f t="shared" si="218"/>
        <v>225000</v>
      </c>
      <c r="R928" s="166" t="str">
        <f t="shared" si="225"/>
        <v/>
      </c>
      <c r="S928" s="261" t="str">
        <f t="shared" si="226"/>
        <v/>
      </c>
      <c r="T928" s="261" t="str">
        <f t="shared" si="227"/>
        <v/>
      </c>
      <c r="U928" s="389" t="s">
        <v>2996</v>
      </c>
      <c r="V928" s="387">
        <v>225000</v>
      </c>
      <c r="W928" s="416" t="s">
        <v>334</v>
      </c>
      <c r="X928" s="230"/>
      <c r="Y928" s="584"/>
      <c r="Z928" s="212"/>
      <c r="AA928" s="134"/>
      <c r="AB928" s="271"/>
      <c r="AC928" s="134"/>
      <c r="AD928" s="134"/>
      <c r="AE928" s="134"/>
    </row>
    <row r="929" spans="1:31" ht="14.25" customHeight="1" x14ac:dyDescent="0.2">
      <c r="A929" s="134" t="s">
        <v>802</v>
      </c>
      <c r="B929" s="214" t="str">
        <f t="shared" si="221"/>
        <v>Romero</v>
      </c>
      <c r="C929" s="219" t="str">
        <f t="shared" si="222"/>
        <v>Enny</v>
      </c>
      <c r="D929" s="134" t="str">
        <f t="shared" si="223"/>
        <v>E. Romero</v>
      </c>
      <c r="E929" s="206" t="str">
        <f t="shared" si="224"/>
        <v>Enny Romero</v>
      </c>
      <c r="F929" s="135" t="s">
        <v>412</v>
      </c>
      <c r="G929" s="135"/>
      <c r="H929" s="135"/>
      <c r="I929" s="135"/>
      <c r="J929" s="193"/>
      <c r="K929" s="147" t="s">
        <v>999</v>
      </c>
      <c r="L929" s="135" t="s">
        <v>135</v>
      </c>
      <c r="M929" s="134" t="str">
        <f t="shared" si="216"/>
        <v>Y2</v>
      </c>
      <c r="N929" s="147" t="str">
        <f>Mays!$M$2</f>
        <v>Mudville</v>
      </c>
      <c r="O929" s="169" t="s">
        <v>1485</v>
      </c>
      <c r="P929" s="206" t="str">
        <f t="shared" si="217"/>
        <v>Romero, Enny (Y2)</v>
      </c>
      <c r="Q929" s="166">
        <f t="shared" si="218"/>
        <v>300000</v>
      </c>
      <c r="R929" s="166">
        <f t="shared" si="225"/>
        <v>400000</v>
      </c>
      <c r="S929" s="261" t="str">
        <f t="shared" si="226"/>
        <v/>
      </c>
      <c r="T929" s="261" t="str">
        <f t="shared" si="227"/>
        <v/>
      </c>
      <c r="U929" s="147" t="s">
        <v>521</v>
      </c>
      <c r="V929" s="230">
        <v>300000</v>
      </c>
      <c r="W929" s="134" t="s">
        <v>375</v>
      </c>
      <c r="X929" s="364">
        <v>400000</v>
      </c>
      <c r="Y929" s="134" t="s">
        <v>645</v>
      </c>
      <c r="Z929" s="208"/>
      <c r="AA929" s="134" t="s">
        <v>973</v>
      </c>
      <c r="AB929" s="271"/>
      <c r="AC929" s="584"/>
      <c r="AD929" s="134"/>
      <c r="AE929" s="134"/>
    </row>
    <row r="930" spans="1:31" ht="14.25" customHeight="1" x14ac:dyDescent="0.2">
      <c r="A930" s="134" t="s">
        <v>3524</v>
      </c>
      <c r="B930" s="214" t="str">
        <f t="shared" si="221"/>
        <v>Romero</v>
      </c>
      <c r="C930" s="219" t="str">
        <f t="shared" si="222"/>
        <v>Fernando</v>
      </c>
      <c r="D930" s="134" t="str">
        <f t="shared" si="223"/>
        <v>F. Romero</v>
      </c>
      <c r="E930" s="206" t="str">
        <f t="shared" si="224"/>
        <v>Fernando Romero</v>
      </c>
      <c r="F930" s="206" t="s">
        <v>1002</v>
      </c>
      <c r="G930" s="134">
        <f>G929+1</f>
        <v>1</v>
      </c>
      <c r="H930" s="134" t="s">
        <v>626</v>
      </c>
      <c r="I930" s="134">
        <v>15</v>
      </c>
      <c r="J930" s="535">
        <v>34692</v>
      </c>
      <c r="K930" s="134" t="s">
        <v>747</v>
      </c>
      <c r="L930" s="135" t="s">
        <v>519</v>
      </c>
      <c r="M930" s="134" t="str">
        <f t="shared" si="216"/>
        <v>min</v>
      </c>
      <c r="N930" s="134" t="s">
        <v>627</v>
      </c>
      <c r="O930" s="135" t="s">
        <v>3485</v>
      </c>
      <c r="P930" s="206" t="str">
        <f t="shared" si="217"/>
        <v>Romero, Fernando (min)</v>
      </c>
      <c r="Q930" s="166" t="str">
        <f t="shared" si="218"/>
        <v/>
      </c>
      <c r="R930" s="166" t="str">
        <f t="shared" si="225"/>
        <v/>
      </c>
      <c r="S930" s="261" t="str">
        <f t="shared" si="226"/>
        <v/>
      </c>
      <c r="T930" s="261" t="str">
        <f t="shared" si="227"/>
        <v/>
      </c>
      <c r="U930" s="134" t="s">
        <v>658</v>
      </c>
      <c r="V930" s="134"/>
      <c r="W930" s="134"/>
      <c r="X930" s="134"/>
      <c r="Y930" s="134"/>
      <c r="Z930" s="134"/>
      <c r="AA930" s="134"/>
      <c r="AB930" s="134"/>
      <c r="AC930" s="134"/>
      <c r="AD930" s="134"/>
      <c r="AE930" s="134"/>
    </row>
    <row r="931" spans="1:31" ht="14.25" customHeight="1" x14ac:dyDescent="0.2">
      <c r="A931" s="215" t="s">
        <v>1208</v>
      </c>
      <c r="B931" s="214" t="str">
        <f t="shared" si="221"/>
        <v>Romine</v>
      </c>
      <c r="C931" s="219" t="str">
        <f t="shared" si="222"/>
        <v>Andrew</v>
      </c>
      <c r="D931" s="134" t="str">
        <f t="shared" si="223"/>
        <v>A. Romine</v>
      </c>
      <c r="E931" s="206" t="str">
        <f t="shared" si="224"/>
        <v>Andrew Romine</v>
      </c>
      <c r="F931" s="218" t="s">
        <v>1009</v>
      </c>
      <c r="G931" s="218"/>
      <c r="H931" s="218"/>
      <c r="I931" s="218"/>
      <c r="J931" s="225">
        <v>31405</v>
      </c>
      <c r="K931" s="221" t="s">
        <v>7</v>
      </c>
      <c r="L931" s="135" t="s">
        <v>7</v>
      </c>
      <c r="M931" s="134" t="str">
        <f t="shared" si="216"/>
        <v>ARB-Y4</v>
      </c>
      <c r="N931" s="147" t="str">
        <f>Ruth!$M$2</f>
        <v>Hoboken</v>
      </c>
      <c r="O931" s="213" t="s">
        <v>1392</v>
      </c>
      <c r="P931" s="206" t="str">
        <f t="shared" si="217"/>
        <v>Romine, Andrew (ARB-Y4)</v>
      </c>
      <c r="Q931" s="166">
        <f t="shared" si="218"/>
        <v>600000</v>
      </c>
      <c r="R931" s="166" t="str">
        <f t="shared" si="225"/>
        <v/>
      </c>
      <c r="S931" s="261" t="str">
        <f t="shared" si="226"/>
        <v/>
      </c>
      <c r="T931" s="261" t="str">
        <f t="shared" si="227"/>
        <v/>
      </c>
      <c r="U931" s="259" t="s">
        <v>645</v>
      </c>
      <c r="V931" s="207">
        <v>600000</v>
      </c>
      <c r="W931" s="134" t="s">
        <v>973</v>
      </c>
      <c r="X931" s="207"/>
      <c r="Y931" s="134" t="s">
        <v>974</v>
      </c>
      <c r="Z931" s="212"/>
      <c r="AA931" s="134" t="s">
        <v>975</v>
      </c>
      <c r="AB931" s="271"/>
      <c r="AC931" s="134" t="s">
        <v>334</v>
      </c>
      <c r="AD931" s="134"/>
      <c r="AE931" s="134"/>
    </row>
    <row r="932" spans="1:31" ht="14.25" customHeight="1" x14ac:dyDescent="0.2">
      <c r="A932" s="424" t="s">
        <v>3459</v>
      </c>
      <c r="B932" s="214" t="str">
        <f t="shared" si="221"/>
        <v>Romine</v>
      </c>
      <c r="C932" s="219" t="str">
        <f t="shared" si="222"/>
        <v>Austin</v>
      </c>
      <c r="D932" s="134" t="str">
        <f t="shared" si="223"/>
        <v>A. Romine</v>
      </c>
      <c r="E932" s="206" t="str">
        <f t="shared" si="224"/>
        <v>Austin Romine</v>
      </c>
      <c r="F932" s="393" t="s">
        <v>1009</v>
      </c>
      <c r="G932" s="218"/>
      <c r="H932" s="218"/>
      <c r="I932" s="218"/>
      <c r="J932" s="400">
        <v>31405</v>
      </c>
      <c r="K932" s="408" t="s">
        <v>7</v>
      </c>
      <c r="L932" s="135" t="s">
        <v>7</v>
      </c>
      <c r="M932" s="134" t="str">
        <f t="shared" si="216"/>
        <v>1,F2-$550k</v>
      </c>
      <c r="N932" s="388" t="s">
        <v>2964</v>
      </c>
      <c r="O932" s="421" t="s">
        <v>2994</v>
      </c>
      <c r="P932" s="206" t="str">
        <f t="shared" si="217"/>
        <v>Romine, Austin (1,F2-$550k)</v>
      </c>
      <c r="Q932" s="166">
        <f t="shared" si="218"/>
        <v>275000</v>
      </c>
      <c r="R932" s="166">
        <f t="shared" si="225"/>
        <v>275000</v>
      </c>
      <c r="S932" s="261" t="str">
        <f t="shared" si="226"/>
        <v/>
      </c>
      <c r="T932" s="261" t="str">
        <f t="shared" si="227"/>
        <v/>
      </c>
      <c r="U932" s="389" t="s">
        <v>1683</v>
      </c>
      <c r="V932" s="387">
        <v>275000</v>
      </c>
      <c r="W932" s="389" t="s">
        <v>1781</v>
      </c>
      <c r="X932" s="387">
        <v>275000</v>
      </c>
      <c r="Y932" s="134" t="s">
        <v>334</v>
      </c>
      <c r="Z932" s="212"/>
      <c r="AA932" s="134"/>
      <c r="AB932" s="271"/>
      <c r="AC932" s="134"/>
      <c r="AD932" s="134"/>
      <c r="AE932" s="134"/>
    </row>
    <row r="933" spans="1:31" ht="14.25" customHeight="1" x14ac:dyDescent="0.2">
      <c r="A933" s="134" t="s">
        <v>47</v>
      </c>
      <c r="B933" s="214" t="str">
        <f t="shared" si="221"/>
        <v>Romo</v>
      </c>
      <c r="C933" s="219" t="str">
        <f t="shared" si="222"/>
        <v>Sergio</v>
      </c>
      <c r="D933" s="134" t="str">
        <f t="shared" si="223"/>
        <v>S. Romo</v>
      </c>
      <c r="E933" s="206" t="str">
        <f t="shared" si="224"/>
        <v>Sergio Romo</v>
      </c>
      <c r="F933" s="135"/>
      <c r="G933" s="135"/>
      <c r="H933" s="135"/>
      <c r="I933" s="135"/>
      <c r="J933" s="193"/>
      <c r="K933" s="147"/>
      <c r="L933" s="135" t="s">
        <v>135</v>
      </c>
      <c r="M933" s="134" t="str">
        <f t="shared" si="216"/>
        <v>3,F3-2.355M</v>
      </c>
      <c r="N933" s="147" t="s">
        <v>1872</v>
      </c>
      <c r="O933" s="257" t="s">
        <v>3983</v>
      </c>
      <c r="P933" s="206" t="str">
        <f t="shared" si="217"/>
        <v>Romo, Sergio (3,F3-2.355M)</v>
      </c>
      <c r="Q933" s="166">
        <f t="shared" si="218"/>
        <v>785000</v>
      </c>
      <c r="R933" s="166" t="str">
        <f t="shared" si="225"/>
        <v/>
      </c>
      <c r="S933" s="261" t="str">
        <f t="shared" si="226"/>
        <v/>
      </c>
      <c r="T933" s="261" t="str">
        <f t="shared" si="227"/>
        <v/>
      </c>
      <c r="U933" s="147" t="s">
        <v>1345</v>
      </c>
      <c r="V933" s="211">
        <v>785000</v>
      </c>
      <c r="W933" s="147" t="s">
        <v>334</v>
      </c>
      <c r="X933" s="211"/>
      <c r="Y933" s="147"/>
      <c r="Z933" s="211"/>
      <c r="AA933" s="134"/>
      <c r="AB933" s="271"/>
      <c r="AC933" s="584"/>
      <c r="AD933" s="134"/>
      <c r="AE933" s="134"/>
    </row>
    <row r="934" spans="1:31" ht="14.25" customHeight="1" x14ac:dyDescent="0.2">
      <c r="A934" s="584" t="s">
        <v>1534</v>
      </c>
      <c r="B934" s="214" t="str">
        <f t="shared" si="221"/>
        <v>Rondon</v>
      </c>
      <c r="C934" s="219" t="str">
        <f t="shared" si="222"/>
        <v>Adrian</v>
      </c>
      <c r="D934" s="134" t="str">
        <f t="shared" si="223"/>
        <v>A. Rondon</v>
      </c>
      <c r="E934" s="206" t="str">
        <f t="shared" si="224"/>
        <v>Adrian Rondon</v>
      </c>
      <c r="F934" s="583"/>
      <c r="G934" s="583"/>
      <c r="H934" s="583"/>
      <c r="I934" s="583"/>
      <c r="J934" s="336"/>
      <c r="K934" s="584" t="s">
        <v>1006</v>
      </c>
      <c r="L934" s="135" t="s">
        <v>519</v>
      </c>
      <c r="M934" s="134" t="str">
        <f t="shared" si="216"/>
        <v>min</v>
      </c>
      <c r="N934" s="147" t="str">
        <f>Cobb!$A$2</f>
        <v>Greenville</v>
      </c>
      <c r="O934" s="135" t="s">
        <v>1461</v>
      </c>
      <c r="P934" s="206" t="str">
        <f t="shared" si="217"/>
        <v>Rondon, Adrian (min)</v>
      </c>
      <c r="Q934" s="166" t="str">
        <f t="shared" si="218"/>
        <v/>
      </c>
      <c r="R934" s="166" t="str">
        <f t="shared" si="225"/>
        <v/>
      </c>
      <c r="S934" s="261" t="str">
        <f t="shared" si="226"/>
        <v/>
      </c>
      <c r="T934" s="261" t="str">
        <f t="shared" si="227"/>
        <v/>
      </c>
      <c r="U934" s="148" t="s">
        <v>658</v>
      </c>
      <c r="V934" s="230"/>
      <c r="W934" s="584"/>
      <c r="X934" s="364"/>
      <c r="Y934" s="584"/>
      <c r="Z934" s="243"/>
      <c r="AA934" s="134"/>
      <c r="AB934" s="271"/>
      <c r="AC934" s="584"/>
      <c r="AD934" s="134"/>
      <c r="AE934" s="134"/>
    </row>
    <row r="935" spans="1:31" ht="14.25" customHeight="1" x14ac:dyDescent="0.2">
      <c r="A935" s="388" t="s">
        <v>931</v>
      </c>
      <c r="B935" s="214" t="str">
        <f t="shared" si="221"/>
        <v>Rondon</v>
      </c>
      <c r="C935" s="219" t="str">
        <f t="shared" si="222"/>
        <v>Bruce</v>
      </c>
      <c r="D935" s="134" t="str">
        <f t="shared" si="223"/>
        <v>B. Rondon</v>
      </c>
      <c r="E935" s="206" t="str">
        <f t="shared" si="224"/>
        <v>Bruce Rondon</v>
      </c>
      <c r="F935" s="417" t="s">
        <v>1002</v>
      </c>
      <c r="G935" s="388"/>
      <c r="H935" s="388"/>
      <c r="I935" s="388"/>
      <c r="J935" s="418">
        <v>33216</v>
      </c>
      <c r="K935" s="419" t="s">
        <v>999</v>
      </c>
      <c r="L935" s="386" t="s">
        <v>135</v>
      </c>
      <c r="M935" s="134" t="str">
        <f t="shared" si="216"/>
        <v>1,F3-$2.524M</v>
      </c>
      <c r="N935" s="388" t="s">
        <v>2974</v>
      </c>
      <c r="O935" s="421" t="s">
        <v>2994</v>
      </c>
      <c r="P935" s="206" t="str">
        <f t="shared" si="217"/>
        <v>Rondon, Bruce (1,F3-$2.524M)</v>
      </c>
      <c r="Q935" s="166">
        <f t="shared" si="218"/>
        <v>841266</v>
      </c>
      <c r="R935" s="166">
        <f t="shared" si="225"/>
        <v>841266</v>
      </c>
      <c r="S935" s="261">
        <f t="shared" si="226"/>
        <v>841266</v>
      </c>
      <c r="T935" s="261" t="str">
        <f t="shared" si="227"/>
        <v/>
      </c>
      <c r="U935" s="389" t="s">
        <v>3039</v>
      </c>
      <c r="V935" s="387">
        <v>841266</v>
      </c>
      <c r="W935" s="389" t="s">
        <v>3141</v>
      </c>
      <c r="X935" s="387">
        <v>841266</v>
      </c>
      <c r="Y935" s="389" t="s">
        <v>3146</v>
      </c>
      <c r="Z935" s="387">
        <v>841266</v>
      </c>
      <c r="AA935" s="134" t="s">
        <v>334</v>
      </c>
      <c r="AB935" s="271"/>
      <c r="AC935" s="134"/>
      <c r="AD935" s="134"/>
      <c r="AE935" s="134"/>
    </row>
    <row r="936" spans="1:31" ht="14.25" customHeight="1" x14ac:dyDescent="0.2">
      <c r="A936" s="215" t="s">
        <v>1214</v>
      </c>
      <c r="B936" s="214" t="str">
        <f t="shared" si="221"/>
        <v>Rondon</v>
      </c>
      <c r="C936" s="219" t="str">
        <f t="shared" si="222"/>
        <v>Hector</v>
      </c>
      <c r="D936" s="134" t="str">
        <f t="shared" si="223"/>
        <v>H. Rondon</v>
      </c>
      <c r="E936" s="206" t="str">
        <f t="shared" si="224"/>
        <v>Hector Rondon</v>
      </c>
      <c r="F936" s="218" t="s">
        <v>1002</v>
      </c>
      <c r="G936" s="218"/>
      <c r="H936" s="218"/>
      <c r="I936" s="218"/>
      <c r="J936" s="222">
        <v>32199</v>
      </c>
      <c r="K936" s="221" t="s">
        <v>135</v>
      </c>
      <c r="L936" s="135" t="s">
        <v>135</v>
      </c>
      <c r="M936" s="134" t="str">
        <f t="shared" si="216"/>
        <v>ARB-Y4</v>
      </c>
      <c r="N936" s="147" t="str">
        <f>Cobb!$Y$2</f>
        <v>Gateway</v>
      </c>
      <c r="O936" s="213" t="s">
        <v>1129</v>
      </c>
      <c r="P936" s="206" t="str">
        <f t="shared" si="217"/>
        <v>Rondon, Hector (ARB-Y4)</v>
      </c>
      <c r="Q936" s="166">
        <f t="shared" si="218"/>
        <v>600000</v>
      </c>
      <c r="R936" s="166" t="str">
        <f t="shared" si="225"/>
        <v/>
      </c>
      <c r="S936" s="261" t="str">
        <f t="shared" si="226"/>
        <v/>
      </c>
      <c r="T936" s="261" t="str">
        <f t="shared" si="227"/>
        <v/>
      </c>
      <c r="U936" s="259" t="s">
        <v>645</v>
      </c>
      <c r="V936" s="207">
        <v>600000</v>
      </c>
      <c r="W936" s="134" t="s">
        <v>973</v>
      </c>
      <c r="X936" s="207"/>
      <c r="Y936" s="134" t="s">
        <v>974</v>
      </c>
      <c r="Z936" s="212"/>
      <c r="AA936" s="134" t="s">
        <v>975</v>
      </c>
      <c r="AB936" s="271"/>
      <c r="AC936" s="134" t="s">
        <v>334</v>
      </c>
      <c r="AD936" s="134"/>
      <c r="AE936" s="134"/>
    </row>
    <row r="937" spans="1:31" ht="14.25" customHeight="1" x14ac:dyDescent="0.2">
      <c r="A937" s="424" t="s">
        <v>1270</v>
      </c>
      <c r="B937" s="214" t="str">
        <f t="shared" si="221"/>
        <v>Rosales</v>
      </c>
      <c r="C937" s="219" t="str">
        <f t="shared" si="222"/>
        <v>Adam</v>
      </c>
      <c r="D937" s="134" t="str">
        <f t="shared" si="223"/>
        <v>A. Rosales</v>
      </c>
      <c r="E937" s="206" t="str">
        <f t="shared" si="224"/>
        <v>Adam Rosales</v>
      </c>
      <c r="F937" s="393" t="s">
        <v>1002</v>
      </c>
      <c r="G937" s="218"/>
      <c r="H937" s="218"/>
      <c r="I937" s="218"/>
      <c r="J937" s="402">
        <v>30456</v>
      </c>
      <c r="K937" s="408" t="s">
        <v>1005</v>
      </c>
      <c r="L937" s="135" t="s">
        <v>7</v>
      </c>
      <c r="M937" s="134" t="str">
        <f t="shared" si="216"/>
        <v>1,F1-$700k</v>
      </c>
      <c r="N937" s="388" t="s">
        <v>2968</v>
      </c>
      <c r="O937" s="421" t="s">
        <v>2994</v>
      </c>
      <c r="P937" s="206" t="str">
        <f t="shared" si="217"/>
        <v>Rosales, Adam (1,F1-$700k)</v>
      </c>
      <c r="Q937" s="166">
        <f t="shared" si="218"/>
        <v>700000</v>
      </c>
      <c r="R937" s="166" t="str">
        <f t="shared" si="225"/>
        <v/>
      </c>
      <c r="S937" s="261" t="str">
        <f t="shared" si="226"/>
        <v/>
      </c>
      <c r="T937" s="261" t="str">
        <f t="shared" si="227"/>
        <v/>
      </c>
      <c r="U937" s="389" t="s">
        <v>1678</v>
      </c>
      <c r="V937" s="387">
        <v>700000</v>
      </c>
      <c r="W937" s="389" t="s">
        <v>334</v>
      </c>
      <c r="X937" s="230"/>
      <c r="Y937" s="584"/>
      <c r="Z937" s="212"/>
      <c r="AA937" s="134"/>
      <c r="AB937" s="271"/>
      <c r="AC937" s="134"/>
      <c r="AD937" s="134"/>
      <c r="AE937" s="134"/>
    </row>
    <row r="938" spans="1:31" ht="14.25" customHeight="1" x14ac:dyDescent="0.2">
      <c r="A938" s="584" t="s">
        <v>1538</v>
      </c>
      <c r="B938" s="214" t="str">
        <f t="shared" si="221"/>
        <v>Rosario</v>
      </c>
      <c r="C938" s="219" t="str">
        <f t="shared" si="222"/>
        <v>Amed</v>
      </c>
      <c r="D938" s="134" t="str">
        <f t="shared" si="223"/>
        <v>A. Rosario</v>
      </c>
      <c r="E938" s="206" t="str">
        <f t="shared" si="224"/>
        <v>Amed Rosario</v>
      </c>
      <c r="F938" s="135" t="s">
        <v>1002</v>
      </c>
      <c r="G938" s="135"/>
      <c r="H938" s="135"/>
      <c r="I938" s="135"/>
      <c r="J938" s="336">
        <v>35023</v>
      </c>
      <c r="K938" s="134" t="s">
        <v>1006</v>
      </c>
      <c r="L938" s="135" t="s">
        <v>519</v>
      </c>
      <c r="M938" s="134" t="str">
        <f t="shared" si="216"/>
        <v>min</v>
      </c>
      <c r="N938" s="251" t="str">
        <f>Ruth!$AE$2</f>
        <v>Williamsburg</v>
      </c>
      <c r="O938" s="135" t="s">
        <v>1461</v>
      </c>
      <c r="P938" s="206" t="str">
        <f t="shared" si="217"/>
        <v>Rosario, Amed (min)</v>
      </c>
      <c r="Q938" s="166" t="str">
        <f t="shared" si="218"/>
        <v/>
      </c>
      <c r="R938" s="166" t="str">
        <f t="shared" si="225"/>
        <v/>
      </c>
      <c r="S938" s="261" t="str">
        <f t="shared" si="226"/>
        <v/>
      </c>
      <c r="T938" s="261" t="str">
        <f t="shared" si="227"/>
        <v/>
      </c>
      <c r="U938" s="148" t="s">
        <v>658</v>
      </c>
      <c r="V938" s="230"/>
      <c r="W938" s="584"/>
      <c r="X938" s="364"/>
      <c r="Y938" s="584"/>
      <c r="Z938" s="243"/>
      <c r="AA938" s="134"/>
      <c r="AB938" s="271"/>
      <c r="AC938" s="584"/>
      <c r="AD938" s="134"/>
      <c r="AE938" s="134"/>
    </row>
    <row r="939" spans="1:31" ht="14.25" customHeight="1" x14ac:dyDescent="0.2">
      <c r="A939" s="584" t="s">
        <v>783</v>
      </c>
      <c r="B939" s="214" t="str">
        <f t="shared" si="221"/>
        <v>Rosario</v>
      </c>
      <c r="C939" s="219" t="str">
        <f t="shared" si="222"/>
        <v>Eddie</v>
      </c>
      <c r="D939" s="134" t="str">
        <f t="shared" si="223"/>
        <v>E. Rosario</v>
      </c>
      <c r="E939" s="206" t="str">
        <f t="shared" si="224"/>
        <v>Eddie Rosario</v>
      </c>
      <c r="F939" s="135" t="s">
        <v>412</v>
      </c>
      <c r="G939" s="135"/>
      <c r="H939" s="135"/>
      <c r="I939" s="135"/>
      <c r="J939" s="336">
        <v>33509</v>
      </c>
      <c r="K939" s="134" t="s">
        <v>1004</v>
      </c>
      <c r="L939" s="135" t="s">
        <v>7</v>
      </c>
      <c r="M939" s="134" t="str">
        <f t="shared" si="216"/>
        <v>Y2</v>
      </c>
      <c r="N939" s="147" t="str">
        <f>Mays!$M$2</f>
        <v>Mudville</v>
      </c>
      <c r="O939" s="135" t="s">
        <v>1485</v>
      </c>
      <c r="P939" s="206" t="str">
        <f t="shared" si="217"/>
        <v>Rosario, Eddie (Y2)</v>
      </c>
      <c r="Q939" s="166">
        <f t="shared" si="218"/>
        <v>300000</v>
      </c>
      <c r="R939" s="166">
        <f t="shared" si="225"/>
        <v>400000</v>
      </c>
      <c r="S939" s="261" t="str">
        <f t="shared" si="226"/>
        <v/>
      </c>
      <c r="T939" s="261" t="str">
        <f t="shared" si="227"/>
        <v/>
      </c>
      <c r="U939" s="147" t="s">
        <v>521</v>
      </c>
      <c r="V939" s="230">
        <v>300000</v>
      </c>
      <c r="W939" s="134" t="s">
        <v>375</v>
      </c>
      <c r="X939" s="364">
        <v>400000</v>
      </c>
      <c r="Y939" s="134" t="s">
        <v>645</v>
      </c>
      <c r="Z939" s="243"/>
      <c r="AA939" s="134" t="s">
        <v>973</v>
      </c>
      <c r="AB939" s="271"/>
      <c r="AC939" s="584"/>
      <c r="AD939" s="134"/>
      <c r="AE939" s="134"/>
    </row>
    <row r="940" spans="1:31" ht="14.25" customHeight="1" x14ac:dyDescent="0.2">
      <c r="A940" s="134" t="s">
        <v>3582</v>
      </c>
      <c r="B940" s="214" t="str">
        <f t="shared" si="221"/>
        <v>Rosario</v>
      </c>
      <c r="C940" s="219" t="str">
        <f t="shared" si="222"/>
        <v>Jeisson</v>
      </c>
      <c r="D940" s="134" t="str">
        <f t="shared" si="223"/>
        <v>J. Rosario</v>
      </c>
      <c r="E940" s="206" t="str">
        <f t="shared" si="224"/>
        <v>Jeisson Rosario</v>
      </c>
      <c r="F940" s="206"/>
      <c r="G940" s="134">
        <f>G939+1</f>
        <v>1</v>
      </c>
      <c r="H940" s="134">
        <v>10</v>
      </c>
      <c r="I940" s="134">
        <v>5</v>
      </c>
      <c r="J940" s="134"/>
      <c r="K940" s="134"/>
      <c r="L940" s="135" t="s">
        <v>519</v>
      </c>
      <c r="M940" s="134" t="str">
        <f t="shared" si="216"/>
        <v>min</v>
      </c>
      <c r="N940" s="134" t="s">
        <v>1296</v>
      </c>
      <c r="O940" s="135" t="s">
        <v>3485</v>
      </c>
      <c r="P940" s="206" t="str">
        <f t="shared" si="217"/>
        <v>Rosario, Jeisson (min)</v>
      </c>
      <c r="Q940" s="166" t="str">
        <f t="shared" si="218"/>
        <v/>
      </c>
      <c r="R940" s="166" t="str">
        <f t="shared" si="225"/>
        <v/>
      </c>
      <c r="S940" s="261" t="str">
        <f t="shared" si="226"/>
        <v/>
      </c>
      <c r="T940" s="261" t="str">
        <f t="shared" si="227"/>
        <v/>
      </c>
      <c r="U940" s="134" t="s">
        <v>658</v>
      </c>
      <c r="V940" s="134"/>
      <c r="W940" s="134"/>
      <c r="X940" s="134"/>
      <c r="Y940" s="134"/>
      <c r="Z940" s="134"/>
      <c r="AA940" s="134"/>
      <c r="AB940" s="134"/>
      <c r="AC940" s="134"/>
      <c r="AD940" s="134"/>
      <c r="AE940" s="134"/>
    </row>
    <row r="941" spans="1:31" ht="14.25" customHeight="1" x14ac:dyDescent="0.25">
      <c r="A941" s="422" t="s">
        <v>899</v>
      </c>
      <c r="B941" s="214" t="str">
        <f t="shared" si="221"/>
        <v>Rosenthal</v>
      </c>
      <c r="C941" s="219" t="str">
        <f t="shared" si="222"/>
        <v>Trevor</v>
      </c>
      <c r="D941" s="134" t="str">
        <f t="shared" si="223"/>
        <v>T. Rosenthal</v>
      </c>
      <c r="E941" s="206" t="str">
        <f t="shared" si="224"/>
        <v>Trevor Rosenthal</v>
      </c>
      <c r="F941" s="382" t="s">
        <v>1002</v>
      </c>
      <c r="G941" s="135"/>
      <c r="H941" s="135"/>
      <c r="I941" s="135"/>
      <c r="J941" s="383">
        <v>33022</v>
      </c>
      <c r="K941" s="384" t="s">
        <v>999</v>
      </c>
      <c r="L941" s="135" t="s">
        <v>135</v>
      </c>
      <c r="M941" s="134" t="str">
        <f t="shared" si="216"/>
        <v>1,F4-$4M</v>
      </c>
      <c r="N941" s="147" t="str">
        <f>Cobb!$Y$2</f>
        <v>Gateway</v>
      </c>
      <c r="O941" s="421" t="s">
        <v>2994</v>
      </c>
      <c r="P941" s="206" t="str">
        <f t="shared" si="217"/>
        <v>Rosenthal, Trevor (1,F4-$4M)</v>
      </c>
      <c r="Q941" s="166">
        <f t="shared" si="218"/>
        <v>1000000</v>
      </c>
      <c r="R941" s="166">
        <f t="shared" si="225"/>
        <v>1000000</v>
      </c>
      <c r="S941" s="261">
        <f t="shared" si="226"/>
        <v>1000000</v>
      </c>
      <c r="T941" s="261">
        <f t="shared" si="227"/>
        <v>1000000</v>
      </c>
      <c r="U941" s="389" t="s">
        <v>3045</v>
      </c>
      <c r="V941" s="387">
        <v>1000000</v>
      </c>
      <c r="W941" s="389" t="s">
        <v>3149</v>
      </c>
      <c r="X941" s="387">
        <v>1000000</v>
      </c>
      <c r="Y941" s="389" t="s">
        <v>3157</v>
      </c>
      <c r="Z941" s="387">
        <v>1000000</v>
      </c>
      <c r="AA941" s="389" t="s">
        <v>3160</v>
      </c>
      <c r="AB941" s="387">
        <v>1000000</v>
      </c>
      <c r="AC941" s="134" t="s">
        <v>334</v>
      </c>
      <c r="AD941" s="134"/>
      <c r="AE941" s="134"/>
    </row>
    <row r="942" spans="1:31" ht="14.25" customHeight="1" x14ac:dyDescent="0.2">
      <c r="A942" s="148" t="s">
        <v>252</v>
      </c>
      <c r="B942" s="214" t="str">
        <f t="shared" si="221"/>
        <v>Ross</v>
      </c>
      <c r="C942" s="219" t="str">
        <f t="shared" si="222"/>
        <v>David</v>
      </c>
      <c r="D942" s="134" t="str">
        <f t="shared" si="223"/>
        <v>D. Ross</v>
      </c>
      <c r="E942" s="206" t="str">
        <f t="shared" si="224"/>
        <v>David Ross</v>
      </c>
      <c r="F942" s="135"/>
      <c r="G942" s="147"/>
      <c r="H942" s="147"/>
      <c r="I942" s="147"/>
      <c r="J942" s="380"/>
      <c r="K942" s="134"/>
      <c r="L942" s="135" t="s">
        <v>7</v>
      </c>
      <c r="M942" s="134" t="str">
        <f t="shared" si="216"/>
        <v>2,F2-$2M</v>
      </c>
      <c r="N942" s="148" t="s">
        <v>1672</v>
      </c>
      <c r="O942" s="320" t="s">
        <v>1686</v>
      </c>
      <c r="P942" s="206" t="str">
        <f t="shared" si="217"/>
        <v>Ross, David (2,F2-$2M)</v>
      </c>
      <c r="Q942" s="166">
        <f t="shared" si="218"/>
        <v>1000000</v>
      </c>
      <c r="R942" s="166" t="str">
        <f t="shared" si="225"/>
        <v/>
      </c>
      <c r="S942" s="261" t="str">
        <f t="shared" si="226"/>
        <v/>
      </c>
      <c r="T942" s="261" t="str">
        <f t="shared" si="227"/>
        <v/>
      </c>
      <c r="U942" s="148" t="s">
        <v>1776</v>
      </c>
      <c r="V942" s="361">
        <v>1000000</v>
      </c>
      <c r="W942" s="134" t="s">
        <v>334</v>
      </c>
      <c r="X942" s="365"/>
      <c r="Y942" s="134"/>
      <c r="Z942" s="271"/>
      <c r="AA942" s="134"/>
      <c r="AB942" s="271"/>
      <c r="AC942" s="134"/>
      <c r="AD942" s="134"/>
      <c r="AE942" s="134"/>
    </row>
    <row r="943" spans="1:31" ht="14.25" customHeight="1" x14ac:dyDescent="0.2">
      <c r="A943" s="134" t="s">
        <v>803</v>
      </c>
      <c r="B943" s="214" t="str">
        <f t="shared" si="221"/>
        <v>Ross</v>
      </c>
      <c r="C943" s="219" t="str">
        <f t="shared" si="222"/>
        <v>Joe</v>
      </c>
      <c r="D943" s="134" t="str">
        <f t="shared" si="223"/>
        <v>J. Ross</v>
      </c>
      <c r="E943" s="206" t="str">
        <f t="shared" si="224"/>
        <v>Joe Ross</v>
      </c>
      <c r="F943" s="135" t="s">
        <v>1002</v>
      </c>
      <c r="G943" s="135"/>
      <c r="H943" s="135"/>
      <c r="I943" s="135"/>
      <c r="J943" s="193">
        <v>34110</v>
      </c>
      <c r="K943" s="147" t="s">
        <v>747</v>
      </c>
      <c r="L943" s="135" t="s">
        <v>135</v>
      </c>
      <c r="M943" s="134" t="str">
        <f t="shared" si="216"/>
        <v>Y2</v>
      </c>
      <c r="N943" s="147" t="str">
        <f>Aaron!$S$2</f>
        <v>San Jose</v>
      </c>
      <c r="O943" s="169" t="s">
        <v>830</v>
      </c>
      <c r="P943" s="206" t="str">
        <f t="shared" si="217"/>
        <v>Ross, Joe (Y2)</v>
      </c>
      <c r="Q943" s="166">
        <f t="shared" si="218"/>
        <v>300000</v>
      </c>
      <c r="R943" s="166">
        <f t="shared" si="225"/>
        <v>400000</v>
      </c>
      <c r="S943" s="261" t="str">
        <f t="shared" si="226"/>
        <v/>
      </c>
      <c r="T943" s="261" t="str">
        <f t="shared" si="227"/>
        <v/>
      </c>
      <c r="U943" s="147" t="s">
        <v>521</v>
      </c>
      <c r="V943" s="167">
        <v>300000</v>
      </c>
      <c r="W943" s="134" t="s">
        <v>375</v>
      </c>
      <c r="X943" s="212">
        <v>400000</v>
      </c>
      <c r="Y943" s="134" t="s">
        <v>645</v>
      </c>
      <c r="Z943" s="212"/>
      <c r="AA943" s="134" t="s">
        <v>973</v>
      </c>
      <c r="AB943" s="243"/>
      <c r="AC943" s="584"/>
      <c r="AD943" s="134"/>
      <c r="AE943" s="134"/>
    </row>
    <row r="944" spans="1:31" ht="14.25" customHeight="1" x14ac:dyDescent="0.25">
      <c r="A944" s="147" t="s">
        <v>828</v>
      </c>
      <c r="B944" s="214" t="str">
        <f t="shared" si="221"/>
        <v>Ross</v>
      </c>
      <c r="C944" s="219" t="str">
        <f t="shared" si="222"/>
        <v>Robbie</v>
      </c>
      <c r="D944" s="134" t="str">
        <f t="shared" si="223"/>
        <v>R. Ross</v>
      </c>
      <c r="E944" s="206" t="str">
        <f t="shared" si="224"/>
        <v>Robbie Ross</v>
      </c>
      <c r="F944" s="382" t="s">
        <v>412</v>
      </c>
      <c r="G944" s="135"/>
      <c r="H944" s="135"/>
      <c r="I944" s="135"/>
      <c r="J944" s="383">
        <v>32683</v>
      </c>
      <c r="K944" s="384" t="s">
        <v>999</v>
      </c>
      <c r="L944" s="135" t="s">
        <v>135</v>
      </c>
      <c r="M944" s="134" t="str">
        <f t="shared" si="216"/>
        <v>1,F2-$1.11M</v>
      </c>
      <c r="N944" s="388" t="s">
        <v>2968</v>
      </c>
      <c r="O944" s="421" t="s">
        <v>2994</v>
      </c>
      <c r="P944" s="206" t="str">
        <f t="shared" si="217"/>
        <v>Ross, Robbie (1,F2-$1.11M)</v>
      </c>
      <c r="Q944" s="166">
        <f t="shared" si="218"/>
        <v>555000</v>
      </c>
      <c r="R944" s="166">
        <f t="shared" si="225"/>
        <v>555000</v>
      </c>
      <c r="S944" s="261" t="str">
        <f t="shared" si="226"/>
        <v/>
      </c>
      <c r="T944" s="261" t="str">
        <f t="shared" si="227"/>
        <v/>
      </c>
      <c r="U944" s="389" t="s">
        <v>3024</v>
      </c>
      <c r="V944" s="387">
        <v>555000</v>
      </c>
      <c r="W944" s="389" t="s">
        <v>3125</v>
      </c>
      <c r="X944" s="387">
        <v>555000</v>
      </c>
      <c r="Y944" s="389" t="s">
        <v>334</v>
      </c>
      <c r="Z944" s="212"/>
      <c r="AA944" s="134"/>
      <c r="AB944" s="271"/>
      <c r="AC944" s="134"/>
      <c r="AD944" s="134"/>
      <c r="AE944" s="134"/>
    </row>
    <row r="945" spans="1:31" ht="14.25" customHeight="1" x14ac:dyDescent="0.25">
      <c r="A945" s="147" t="s">
        <v>516</v>
      </c>
      <c r="B945" s="214" t="str">
        <f t="shared" si="221"/>
        <v>Ross</v>
      </c>
      <c r="C945" s="219" t="str">
        <f t="shared" si="222"/>
        <v>Tyson</v>
      </c>
      <c r="D945" s="134" t="str">
        <f t="shared" si="223"/>
        <v>T. Ross</v>
      </c>
      <c r="E945" s="206" t="str">
        <f t="shared" si="224"/>
        <v>Tyson Ross</v>
      </c>
      <c r="F945" s="382" t="s">
        <v>1002</v>
      </c>
      <c r="G945" s="135"/>
      <c r="H945" s="135"/>
      <c r="I945" s="135"/>
      <c r="J945" s="383">
        <v>31889</v>
      </c>
      <c r="K945" s="384" t="s">
        <v>747</v>
      </c>
      <c r="L945" s="135" t="s">
        <v>135</v>
      </c>
      <c r="M945" s="134" t="str">
        <f t="shared" si="216"/>
        <v>1,F5-$8M</v>
      </c>
      <c r="N945" s="388" t="s">
        <v>2970</v>
      </c>
      <c r="O945" s="421" t="s">
        <v>2994</v>
      </c>
      <c r="P945" s="206" t="str">
        <f t="shared" si="217"/>
        <v>Ross, Tyson (1,F5-$8M)</v>
      </c>
      <c r="Q945" s="166">
        <f t="shared" si="218"/>
        <v>1600000</v>
      </c>
      <c r="R945" s="166">
        <f t="shared" si="225"/>
        <v>1600000</v>
      </c>
      <c r="S945" s="261">
        <f t="shared" si="226"/>
        <v>1600000</v>
      </c>
      <c r="T945" s="261">
        <f t="shared" si="227"/>
        <v>1600000</v>
      </c>
      <c r="U945" s="389" t="s">
        <v>1674</v>
      </c>
      <c r="V945" s="387">
        <v>1600000</v>
      </c>
      <c r="W945" s="389" t="s">
        <v>1841</v>
      </c>
      <c r="X945" s="387">
        <v>1600000</v>
      </c>
      <c r="Y945" s="389" t="s">
        <v>1722</v>
      </c>
      <c r="Z945" s="387">
        <v>1600000</v>
      </c>
      <c r="AA945" s="389" t="s">
        <v>1711</v>
      </c>
      <c r="AB945" s="387">
        <v>1600000</v>
      </c>
      <c r="AC945" s="389" t="s">
        <v>1694</v>
      </c>
      <c r="AD945" s="387">
        <v>1600000</v>
      </c>
      <c r="AE945" s="134" t="s">
        <v>334</v>
      </c>
    </row>
    <row r="946" spans="1:31" ht="14.25" customHeight="1" x14ac:dyDescent="0.2">
      <c r="A946" s="388" t="s">
        <v>1439</v>
      </c>
      <c r="B946" s="214" t="str">
        <f t="shared" si="221"/>
        <v>Rua</v>
      </c>
      <c r="C946" s="219" t="str">
        <f t="shared" si="222"/>
        <v>Ryan</v>
      </c>
      <c r="D946" s="134" t="str">
        <f t="shared" si="223"/>
        <v>R. Rua</v>
      </c>
      <c r="E946" s="206" t="str">
        <f t="shared" si="224"/>
        <v>Ryan Rua</v>
      </c>
      <c r="F946" s="417" t="s">
        <v>1002</v>
      </c>
      <c r="G946" s="388"/>
      <c r="H946" s="388"/>
      <c r="I946" s="388"/>
      <c r="J946" s="418">
        <v>32943</v>
      </c>
      <c r="K946" s="419" t="s">
        <v>1008</v>
      </c>
      <c r="L946" s="386" t="s">
        <v>7</v>
      </c>
      <c r="M946" s="134" t="str">
        <f t="shared" si="216"/>
        <v>1,F2-$500k</v>
      </c>
      <c r="N946" s="388" t="s">
        <v>2973</v>
      </c>
      <c r="O946" s="421" t="s">
        <v>2994</v>
      </c>
      <c r="P946" s="206" t="str">
        <f t="shared" si="217"/>
        <v>Rua, Ryan (1,F2-$500k)</v>
      </c>
      <c r="Q946" s="166">
        <f t="shared" si="218"/>
        <v>250000</v>
      </c>
      <c r="R946" s="166">
        <f t="shared" si="225"/>
        <v>250000</v>
      </c>
      <c r="S946" s="261" t="str">
        <f t="shared" si="226"/>
        <v/>
      </c>
      <c r="T946" s="261" t="str">
        <f t="shared" si="227"/>
        <v/>
      </c>
      <c r="U946" s="389" t="s">
        <v>1684</v>
      </c>
      <c r="V946" s="387">
        <v>250000</v>
      </c>
      <c r="W946" s="389" t="s">
        <v>1779</v>
      </c>
      <c r="X946" s="387">
        <v>250000</v>
      </c>
      <c r="Y946" s="134" t="s">
        <v>334</v>
      </c>
      <c r="Z946" s="212"/>
      <c r="AA946" s="134"/>
      <c r="AB946" s="271"/>
      <c r="AC946" s="134"/>
      <c r="AD946" s="134"/>
      <c r="AE946" s="134"/>
    </row>
    <row r="947" spans="1:31" ht="14.25" customHeight="1" x14ac:dyDescent="0.2">
      <c r="A947" s="198" t="s">
        <v>1054</v>
      </c>
      <c r="B947" s="214" t="str">
        <f t="shared" si="221"/>
        <v>Ruiz</v>
      </c>
      <c r="C947" s="219" t="str">
        <f t="shared" si="222"/>
        <v>Carlos</v>
      </c>
      <c r="D947" s="134" t="str">
        <f t="shared" si="223"/>
        <v>C. Ruiz</v>
      </c>
      <c r="E947" s="206" t="str">
        <f t="shared" si="224"/>
        <v>Carlos Ruiz</v>
      </c>
      <c r="F947" s="199" t="s">
        <v>1002</v>
      </c>
      <c r="G947" s="199"/>
      <c r="H947" s="199"/>
      <c r="I947" s="199"/>
      <c r="J947" s="202">
        <v>28877</v>
      </c>
      <c r="K947" s="203" t="s">
        <v>1003</v>
      </c>
      <c r="L947" s="135" t="s">
        <v>7</v>
      </c>
      <c r="M947" s="134" t="str">
        <f t="shared" si="216"/>
        <v>4,F4-12M</v>
      </c>
      <c r="N947" s="147" t="str">
        <f>Cobb!$M$2</f>
        <v>Mansfield</v>
      </c>
      <c r="O947" s="199" t="s">
        <v>1114</v>
      </c>
      <c r="P947" s="206" t="str">
        <f t="shared" si="217"/>
        <v>Ruiz, Carlos (4,F4-12M)</v>
      </c>
      <c r="Q947" s="166">
        <f t="shared" si="218"/>
        <v>3000000</v>
      </c>
      <c r="R947" s="166" t="str">
        <f t="shared" si="225"/>
        <v/>
      </c>
      <c r="S947" s="261" t="str">
        <f t="shared" si="226"/>
        <v/>
      </c>
      <c r="T947" s="261" t="str">
        <f t="shared" si="227"/>
        <v/>
      </c>
      <c r="U947" s="251" t="s">
        <v>1053</v>
      </c>
      <c r="V947" s="211">
        <v>3000000</v>
      </c>
      <c r="W947" s="198" t="s">
        <v>334</v>
      </c>
      <c r="X947" s="211"/>
      <c r="Y947" s="134"/>
      <c r="Z947" s="212"/>
      <c r="AA947" s="584"/>
      <c r="AB947" s="243"/>
      <c r="AC947" s="584"/>
      <c r="AD947" s="134"/>
      <c r="AE947" s="134"/>
    </row>
    <row r="948" spans="1:31" ht="14.25" customHeight="1" x14ac:dyDescent="0.2">
      <c r="A948" s="134" t="s">
        <v>3550</v>
      </c>
      <c r="B948" s="214" t="str">
        <f t="shared" si="221"/>
        <v>Ruiz</v>
      </c>
      <c r="C948" s="219" t="str">
        <f t="shared" si="222"/>
        <v>Norge</v>
      </c>
      <c r="D948" s="134" t="str">
        <f t="shared" si="223"/>
        <v>N. Ruiz</v>
      </c>
      <c r="E948" s="206" t="str">
        <f t="shared" si="224"/>
        <v>Norge Ruiz</v>
      </c>
      <c r="F948" s="206" t="s">
        <v>1002</v>
      </c>
      <c r="G948" s="134">
        <f>G947+1</f>
        <v>1</v>
      </c>
      <c r="H948" s="134">
        <v>6</v>
      </c>
      <c r="I948" s="134">
        <v>7</v>
      </c>
      <c r="J948" s="535">
        <v>34408</v>
      </c>
      <c r="K948" s="134" t="s">
        <v>747</v>
      </c>
      <c r="L948" s="135" t="s">
        <v>519</v>
      </c>
      <c r="M948" s="134" t="str">
        <f t="shared" si="216"/>
        <v>min</v>
      </c>
      <c r="N948" s="134" t="s">
        <v>403</v>
      </c>
      <c r="O948" s="135" t="s">
        <v>3485</v>
      </c>
      <c r="P948" s="206" t="str">
        <f t="shared" si="217"/>
        <v>Ruiz, Norge (min)</v>
      </c>
      <c r="Q948" s="166" t="str">
        <f t="shared" si="218"/>
        <v/>
      </c>
      <c r="R948" s="166" t="str">
        <f t="shared" si="225"/>
        <v/>
      </c>
      <c r="S948" s="261" t="str">
        <f t="shared" si="226"/>
        <v/>
      </c>
      <c r="T948" s="261" t="str">
        <f t="shared" si="227"/>
        <v/>
      </c>
      <c r="U948" s="134" t="s">
        <v>658</v>
      </c>
      <c r="V948" s="134"/>
      <c r="W948" s="134"/>
      <c r="X948" s="134"/>
      <c r="Y948" s="134"/>
      <c r="Z948" s="134"/>
      <c r="AA948" s="134"/>
      <c r="AB948" s="134"/>
      <c r="AC948" s="134"/>
      <c r="AD948" s="134"/>
      <c r="AE948" s="134"/>
    </row>
    <row r="949" spans="1:31" ht="14.25" customHeight="1" x14ac:dyDescent="0.2">
      <c r="A949" s="134" t="s">
        <v>3626</v>
      </c>
      <c r="B949" s="214" t="str">
        <f t="shared" si="221"/>
        <v>Ruiz</v>
      </c>
      <c r="C949" s="219" t="str">
        <f t="shared" si="222"/>
        <v>Rio</v>
      </c>
      <c r="D949" s="134" t="str">
        <f t="shared" si="223"/>
        <v>R. Ruiz</v>
      </c>
      <c r="E949" s="206" t="str">
        <f t="shared" si="224"/>
        <v>Rio Ruiz</v>
      </c>
      <c r="F949" s="206" t="s">
        <v>412</v>
      </c>
      <c r="G949" s="134">
        <f>G948+1</f>
        <v>2</v>
      </c>
      <c r="H949" s="134">
        <v>7</v>
      </c>
      <c r="I949" s="134">
        <v>14</v>
      </c>
      <c r="J949" s="535">
        <v>34476</v>
      </c>
      <c r="K949" s="134" t="s">
        <v>1005</v>
      </c>
      <c r="L949" s="135" t="s">
        <v>7</v>
      </c>
      <c r="M949" s="134" t="str">
        <f t="shared" si="216"/>
        <v>MM</v>
      </c>
      <c r="N949" s="134" t="s">
        <v>627</v>
      </c>
      <c r="O949" s="135" t="s">
        <v>3485</v>
      </c>
      <c r="P949" s="206" t="str">
        <f t="shared" si="217"/>
        <v>Ruiz, Rio (MM)</v>
      </c>
      <c r="Q949" s="166">
        <f t="shared" si="218"/>
        <v>100000</v>
      </c>
      <c r="R949" s="166" t="str">
        <f t="shared" si="225"/>
        <v/>
      </c>
      <c r="S949" s="261" t="str">
        <f t="shared" si="226"/>
        <v/>
      </c>
      <c r="T949" s="261" t="str">
        <f t="shared" si="227"/>
        <v/>
      </c>
      <c r="U949" s="134" t="s">
        <v>517</v>
      </c>
      <c r="V949" s="167">
        <v>100000</v>
      </c>
      <c r="W949" s="134"/>
      <c r="X949" s="134"/>
      <c r="Y949" s="134"/>
      <c r="Z949" s="134"/>
      <c r="AA949" s="134"/>
      <c r="AB949" s="134"/>
      <c r="AC949" s="134"/>
      <c r="AD949" s="134"/>
      <c r="AE949" s="134"/>
    </row>
    <row r="950" spans="1:31" ht="14.25" customHeight="1" x14ac:dyDescent="0.2">
      <c r="A950" s="584" t="s">
        <v>1197</v>
      </c>
      <c r="B950" s="214" t="str">
        <f t="shared" si="221"/>
        <v>Rupp</v>
      </c>
      <c r="C950" s="219" t="str">
        <f t="shared" si="222"/>
        <v>Cameron</v>
      </c>
      <c r="D950" s="134" t="str">
        <f t="shared" si="223"/>
        <v>C. Rupp</v>
      </c>
      <c r="E950" s="206" t="str">
        <f t="shared" si="224"/>
        <v>Cameron Rupp</v>
      </c>
      <c r="F950" s="135" t="s">
        <v>1002</v>
      </c>
      <c r="G950" s="135"/>
      <c r="H950" s="135"/>
      <c r="I950" s="135"/>
      <c r="J950" s="336">
        <v>32414</v>
      </c>
      <c r="K950" s="134" t="s">
        <v>1003</v>
      </c>
      <c r="L950" s="135" t="s">
        <v>7</v>
      </c>
      <c r="M950" s="134" t="str">
        <f t="shared" si="216"/>
        <v>Y2</v>
      </c>
      <c r="N950" s="251" t="str">
        <f>Ruth!$AE$2</f>
        <v>Williamsburg</v>
      </c>
      <c r="O950" s="135" t="s">
        <v>1461</v>
      </c>
      <c r="P950" s="206" t="str">
        <f t="shared" si="217"/>
        <v>Rupp, Cameron (Y2)</v>
      </c>
      <c r="Q950" s="166">
        <f t="shared" si="218"/>
        <v>300000</v>
      </c>
      <c r="R950" s="166">
        <f t="shared" si="225"/>
        <v>400000</v>
      </c>
      <c r="S950" s="261" t="str">
        <f t="shared" si="226"/>
        <v/>
      </c>
      <c r="T950" s="261" t="str">
        <f t="shared" si="227"/>
        <v/>
      </c>
      <c r="U950" s="147" t="s">
        <v>521</v>
      </c>
      <c r="V950" s="230">
        <v>300000</v>
      </c>
      <c r="W950" s="134" t="s">
        <v>375</v>
      </c>
      <c r="X950" s="364">
        <v>400000</v>
      </c>
      <c r="Y950" s="134" t="s">
        <v>645</v>
      </c>
      <c r="Z950" s="243"/>
      <c r="AA950" s="134" t="s">
        <v>973</v>
      </c>
      <c r="AB950" s="243"/>
      <c r="AC950" s="584"/>
      <c r="AD950" s="134"/>
      <c r="AE950" s="134"/>
    </row>
    <row r="951" spans="1:31" ht="14.25" customHeight="1" x14ac:dyDescent="0.2">
      <c r="A951" s="424" t="s">
        <v>1230</v>
      </c>
      <c r="B951" s="214" t="str">
        <f t="shared" si="221"/>
        <v>Rusin</v>
      </c>
      <c r="C951" s="219" t="str">
        <f t="shared" si="222"/>
        <v>Chris</v>
      </c>
      <c r="D951" s="134" t="str">
        <f t="shared" si="223"/>
        <v>C. Rusin</v>
      </c>
      <c r="E951" s="206" t="str">
        <f t="shared" si="224"/>
        <v>Chris Rusin</v>
      </c>
      <c r="F951" s="393" t="s">
        <v>412</v>
      </c>
      <c r="G951" s="218"/>
      <c r="H951" s="218"/>
      <c r="I951" s="218"/>
      <c r="J951" s="402">
        <v>31707</v>
      </c>
      <c r="K951" s="408" t="s">
        <v>135</v>
      </c>
      <c r="L951" s="135" t="s">
        <v>135</v>
      </c>
      <c r="M951" s="134" t="str">
        <f t="shared" si="216"/>
        <v>1,F2-$3.034M</v>
      </c>
      <c r="N951" s="389" t="s">
        <v>1124</v>
      </c>
      <c r="O951" s="421" t="s">
        <v>4100</v>
      </c>
      <c r="P951" s="206" t="str">
        <f t="shared" si="217"/>
        <v>Rusin, Chris (1,F2-$3.034M)</v>
      </c>
      <c r="Q951" s="166">
        <f t="shared" si="218"/>
        <v>1517104</v>
      </c>
      <c r="R951" s="166">
        <f t="shared" si="225"/>
        <v>1517104</v>
      </c>
      <c r="S951" s="261" t="str">
        <f t="shared" si="226"/>
        <v/>
      </c>
      <c r="T951" s="261" t="str">
        <f t="shared" si="227"/>
        <v/>
      </c>
      <c r="U951" s="389" t="s">
        <v>3062</v>
      </c>
      <c r="V951" s="387">
        <v>1517104</v>
      </c>
      <c r="W951" s="389" t="s">
        <v>3175</v>
      </c>
      <c r="X951" s="387">
        <v>1517104</v>
      </c>
      <c r="Y951" s="389" t="s">
        <v>334</v>
      </c>
      <c r="Z951" s="212"/>
      <c r="AA951" s="134"/>
      <c r="AB951" s="271"/>
      <c r="AC951" s="134"/>
      <c r="AD951" s="134"/>
      <c r="AE951" s="134"/>
    </row>
    <row r="952" spans="1:31" ht="14.25" customHeight="1" x14ac:dyDescent="0.2">
      <c r="A952" s="146" t="s">
        <v>928</v>
      </c>
      <c r="B952" s="214" t="str">
        <f t="shared" si="221"/>
        <v>Russell</v>
      </c>
      <c r="C952" s="219" t="str">
        <f t="shared" si="222"/>
        <v>Addison</v>
      </c>
      <c r="D952" s="134" t="str">
        <f t="shared" si="223"/>
        <v>A. Russell</v>
      </c>
      <c r="E952" s="206" t="str">
        <f t="shared" si="224"/>
        <v>Addison Russell</v>
      </c>
      <c r="F952" s="135" t="s">
        <v>1002</v>
      </c>
      <c r="G952" s="135"/>
      <c r="H952" s="135"/>
      <c r="I952" s="135"/>
      <c r="J952" s="193">
        <v>34357</v>
      </c>
      <c r="K952" s="147" t="s">
        <v>1006</v>
      </c>
      <c r="L952" s="135" t="s">
        <v>7</v>
      </c>
      <c r="M952" s="134" t="str">
        <f t="shared" si="216"/>
        <v>Y2</v>
      </c>
      <c r="N952" s="251" t="str">
        <f>Aaron!$Y$2</f>
        <v>Columbus</v>
      </c>
      <c r="O952" s="135" t="s">
        <v>874</v>
      </c>
      <c r="P952" s="206" t="str">
        <f t="shared" si="217"/>
        <v>Russell, Addison (Y2)</v>
      </c>
      <c r="Q952" s="166">
        <f t="shared" si="218"/>
        <v>300000</v>
      </c>
      <c r="R952" s="166">
        <f t="shared" si="225"/>
        <v>400000</v>
      </c>
      <c r="S952" s="261" t="str">
        <f t="shared" si="226"/>
        <v/>
      </c>
      <c r="T952" s="261" t="str">
        <f t="shared" si="227"/>
        <v/>
      </c>
      <c r="U952" s="147" t="s">
        <v>521</v>
      </c>
      <c r="V952" s="230">
        <v>300000</v>
      </c>
      <c r="W952" s="134" t="s">
        <v>375</v>
      </c>
      <c r="X952" s="364">
        <v>400000</v>
      </c>
      <c r="Y952" s="134" t="s">
        <v>645</v>
      </c>
      <c r="Z952" s="212"/>
      <c r="AA952" s="134" t="s">
        <v>973</v>
      </c>
      <c r="AB952" s="243"/>
      <c r="AC952" s="584"/>
      <c r="AD952" s="134"/>
      <c r="AE952" s="134"/>
    </row>
    <row r="953" spans="1:31" ht="14.25" customHeight="1" x14ac:dyDescent="0.2">
      <c r="A953" s="134" t="s">
        <v>3500</v>
      </c>
      <c r="B953" s="214" t="str">
        <f t="shared" si="221"/>
        <v>Rutherford</v>
      </c>
      <c r="C953" s="219" t="str">
        <f t="shared" si="222"/>
        <v>Blake</v>
      </c>
      <c r="D953" s="134" t="str">
        <f t="shared" si="223"/>
        <v>B. Rutherford</v>
      </c>
      <c r="E953" s="206" t="str">
        <f t="shared" si="224"/>
        <v>Blake Rutherford</v>
      </c>
      <c r="F953" s="206" t="s">
        <v>412</v>
      </c>
      <c r="G953" s="134">
        <v>26</v>
      </c>
      <c r="H953" s="134" t="s">
        <v>3499</v>
      </c>
      <c r="I953" s="134">
        <v>2</v>
      </c>
      <c r="J953" s="535">
        <v>35552</v>
      </c>
      <c r="K953" s="134" t="s">
        <v>1128</v>
      </c>
      <c r="L953" s="135" t="s">
        <v>519</v>
      </c>
      <c r="M953" s="134" t="str">
        <f t="shared" si="216"/>
        <v>min</v>
      </c>
      <c r="N953" s="134" t="s">
        <v>229</v>
      </c>
      <c r="O953" s="135" t="s">
        <v>3485</v>
      </c>
      <c r="P953" s="206" t="str">
        <f t="shared" si="217"/>
        <v>Rutherford, Blake (min)</v>
      </c>
      <c r="Q953" s="166" t="str">
        <f t="shared" si="218"/>
        <v/>
      </c>
      <c r="R953" s="166" t="str">
        <f t="shared" si="225"/>
        <v/>
      </c>
      <c r="S953" s="261" t="str">
        <f t="shared" si="226"/>
        <v/>
      </c>
      <c r="T953" s="261" t="str">
        <f t="shared" si="227"/>
        <v/>
      </c>
      <c r="U953" s="134" t="s">
        <v>658</v>
      </c>
      <c r="V953" s="134"/>
      <c r="W953" s="134"/>
      <c r="X953" s="134"/>
      <c r="Y953" s="134"/>
      <c r="Z953" s="134"/>
      <c r="AA953" s="134"/>
      <c r="AB953" s="134"/>
      <c r="AC953" s="134"/>
      <c r="AD953" s="134"/>
      <c r="AE953" s="134"/>
    </row>
    <row r="954" spans="1:31" ht="14.25" customHeight="1" x14ac:dyDescent="0.2">
      <c r="A954" s="148" t="s">
        <v>910</v>
      </c>
      <c r="B954" s="214" t="str">
        <f t="shared" si="221"/>
        <v>Rutledge</v>
      </c>
      <c r="C954" s="219" t="str">
        <f t="shared" si="222"/>
        <v>Josh</v>
      </c>
      <c r="D954" s="134" t="str">
        <f t="shared" si="223"/>
        <v>J. Rutledge</v>
      </c>
      <c r="E954" s="206" t="str">
        <f t="shared" si="224"/>
        <v>Josh Rutledge</v>
      </c>
      <c r="F954" s="135"/>
      <c r="G954" s="147"/>
      <c r="H954" s="147"/>
      <c r="I954" s="147"/>
      <c r="J954" s="380"/>
      <c r="K954" s="134"/>
      <c r="L954" s="135" t="s">
        <v>7</v>
      </c>
      <c r="M954" s="134" t="str">
        <f t="shared" si="216"/>
        <v>2,F3-$1M</v>
      </c>
      <c r="N954" s="147" t="str">
        <f>Cobb!$Y$2</f>
        <v>Gateway</v>
      </c>
      <c r="O954" s="320" t="s">
        <v>1686</v>
      </c>
      <c r="P954" s="206" t="str">
        <f t="shared" si="217"/>
        <v>Rutledge, Josh (2,F3-$1M)</v>
      </c>
      <c r="Q954" s="166">
        <f t="shared" si="218"/>
        <v>334000</v>
      </c>
      <c r="R954" s="166">
        <f t="shared" si="225"/>
        <v>334000</v>
      </c>
      <c r="S954" s="261" t="str">
        <f t="shared" si="226"/>
        <v/>
      </c>
      <c r="T954" s="261" t="str">
        <f t="shared" si="227"/>
        <v/>
      </c>
      <c r="U954" s="148" t="s">
        <v>1802</v>
      </c>
      <c r="V954" s="361">
        <v>334000</v>
      </c>
      <c r="W954" s="148" t="s">
        <v>1752</v>
      </c>
      <c r="X954" s="364">
        <v>334000</v>
      </c>
      <c r="Y954" s="134" t="s">
        <v>334</v>
      </c>
      <c r="Z954" s="271"/>
      <c r="AA954" s="134"/>
      <c r="AB954" s="271"/>
      <c r="AC954" s="134"/>
      <c r="AD954" s="134"/>
      <c r="AE954" s="134"/>
    </row>
    <row r="955" spans="1:31" ht="14.25" customHeight="1" x14ac:dyDescent="0.2">
      <c r="A955" s="584" t="s">
        <v>1957</v>
      </c>
      <c r="B955" s="214" t="str">
        <f t="shared" si="221"/>
        <v>Ryan</v>
      </c>
      <c r="C955" s="219" t="str">
        <f t="shared" si="222"/>
        <v>Kyle*</v>
      </c>
      <c r="D955" s="134" t="str">
        <f t="shared" si="223"/>
        <v>K. Ryan</v>
      </c>
      <c r="E955" s="206" t="str">
        <f t="shared" si="224"/>
        <v>Kyle* Ryan</v>
      </c>
      <c r="F955" s="246" t="s">
        <v>412</v>
      </c>
      <c r="G955" s="584">
        <v>103</v>
      </c>
      <c r="H955" s="584">
        <v>4</v>
      </c>
      <c r="I955" s="584">
        <v>10</v>
      </c>
      <c r="J955" s="336">
        <v>33506</v>
      </c>
      <c r="K955" s="195" t="s">
        <v>999</v>
      </c>
      <c r="L955" s="135" t="s">
        <v>135</v>
      </c>
      <c r="M955" s="134" t="str">
        <f t="shared" si="216"/>
        <v>Y2</v>
      </c>
      <c r="N955" s="584" t="s">
        <v>64</v>
      </c>
      <c r="O955" s="169" t="s">
        <v>1968</v>
      </c>
      <c r="P955" s="206" t="str">
        <f t="shared" si="217"/>
        <v>Ryan, Kyle* (Y2)</v>
      </c>
      <c r="Q955" s="166">
        <f t="shared" si="218"/>
        <v>300000</v>
      </c>
      <c r="R955" s="166">
        <f t="shared" si="225"/>
        <v>400000</v>
      </c>
      <c r="S955" s="261" t="str">
        <f t="shared" si="226"/>
        <v/>
      </c>
      <c r="T955" s="261" t="str">
        <f t="shared" si="227"/>
        <v/>
      </c>
      <c r="U955" s="147" t="s">
        <v>521</v>
      </c>
      <c r="V955" s="167">
        <v>300000</v>
      </c>
      <c r="W955" s="134" t="s">
        <v>375</v>
      </c>
      <c r="X955" s="212">
        <v>400000</v>
      </c>
      <c r="Y955" s="134" t="s">
        <v>645</v>
      </c>
      <c r="Z955" s="212"/>
      <c r="AA955" s="134" t="s">
        <v>973</v>
      </c>
      <c r="AB955" s="271"/>
      <c r="AC955" s="134"/>
      <c r="AD955" s="134"/>
      <c r="AE955" s="134"/>
    </row>
    <row r="956" spans="1:31" ht="14.25" customHeight="1" x14ac:dyDescent="0.2">
      <c r="A956" s="146" t="s">
        <v>932</v>
      </c>
      <c r="B956" s="214" t="str">
        <f t="shared" si="221"/>
        <v>Ryu</v>
      </c>
      <c r="C956" s="219" t="str">
        <f t="shared" si="222"/>
        <v>Hyun-Jin</v>
      </c>
      <c r="D956" s="134" t="str">
        <f t="shared" si="223"/>
        <v>H. Ryu</v>
      </c>
      <c r="E956" s="206" t="str">
        <f t="shared" si="224"/>
        <v>Hyun-Jin Ryu</v>
      </c>
      <c r="F956" s="135" t="s">
        <v>412</v>
      </c>
      <c r="G956" s="135"/>
      <c r="H956" s="135"/>
      <c r="I956" s="135"/>
      <c r="J956" s="193"/>
      <c r="K956" s="147" t="s">
        <v>747</v>
      </c>
      <c r="L956" s="135" t="s">
        <v>135</v>
      </c>
      <c r="M956" s="134" t="str">
        <f t="shared" si="216"/>
        <v>Y2*</v>
      </c>
      <c r="N956" s="147" t="str">
        <f>Mays!$Y$2</f>
        <v>Los Angeles</v>
      </c>
      <c r="O956" s="135" t="s">
        <v>874</v>
      </c>
      <c r="P956" s="206" t="str">
        <f t="shared" si="217"/>
        <v>Ryu, Hyun-Jin (Y2*)</v>
      </c>
      <c r="Q956" s="166">
        <f t="shared" si="218"/>
        <v>400000</v>
      </c>
      <c r="R956" s="166">
        <f t="shared" si="225"/>
        <v>400000</v>
      </c>
      <c r="S956" s="261" t="str">
        <f t="shared" si="226"/>
        <v/>
      </c>
      <c r="T956" s="261" t="str">
        <f t="shared" si="227"/>
        <v/>
      </c>
      <c r="U956" s="259" t="s">
        <v>255</v>
      </c>
      <c r="V956" s="207">
        <v>400000</v>
      </c>
      <c r="W956" s="134" t="s">
        <v>375</v>
      </c>
      <c r="X956" s="364">
        <v>400000</v>
      </c>
      <c r="Y956" s="134" t="s">
        <v>645</v>
      </c>
      <c r="Z956" s="212"/>
      <c r="AA956" s="134" t="s">
        <v>973</v>
      </c>
      <c r="AB956" s="243"/>
      <c r="AC956" s="584"/>
      <c r="AD956" s="134"/>
      <c r="AE956" s="134"/>
    </row>
    <row r="957" spans="1:31" ht="12.75" x14ac:dyDescent="0.2">
      <c r="A957" s="452" t="s">
        <v>1024</v>
      </c>
      <c r="B957" s="214" t="str">
        <f t="shared" si="221"/>
        <v>Rzepczynski</v>
      </c>
      <c r="C957" s="219" t="str">
        <f t="shared" si="222"/>
        <v>Marc</v>
      </c>
      <c r="D957" s="134" t="str">
        <f t="shared" si="223"/>
        <v>M. Rzepczynski</v>
      </c>
      <c r="E957" s="206" t="str">
        <f t="shared" si="224"/>
        <v>Marc Rzepczynski</v>
      </c>
      <c r="F957" s="464" t="s">
        <v>412</v>
      </c>
      <c r="G957" s="452"/>
      <c r="H957" s="452"/>
      <c r="I957" s="452"/>
      <c r="J957" s="480">
        <v>31288</v>
      </c>
      <c r="K957" s="492" t="s">
        <v>999</v>
      </c>
      <c r="L957" s="495" t="s">
        <v>135</v>
      </c>
      <c r="M957" s="134" t="str">
        <f t="shared" si="216"/>
        <v>1,F2-$830,744</v>
      </c>
      <c r="N957" s="452" t="s">
        <v>2976</v>
      </c>
      <c r="O957" s="496" t="s">
        <v>2994</v>
      </c>
      <c r="P957" s="206" t="str">
        <f t="shared" si="217"/>
        <v>Rzepczynski, Marc (1,F2-$830,744)</v>
      </c>
      <c r="Q957" s="192">
        <f t="shared" si="218"/>
        <v>415372</v>
      </c>
      <c r="R957" s="192">
        <f t="shared" si="225"/>
        <v>415372</v>
      </c>
      <c r="S957" s="262" t="str">
        <f t="shared" si="226"/>
        <v/>
      </c>
      <c r="T957" s="262" t="str">
        <f t="shared" si="227"/>
        <v/>
      </c>
      <c r="U957" s="498" t="s">
        <v>3013</v>
      </c>
      <c r="V957" s="500">
        <v>415372</v>
      </c>
      <c r="W957" s="498" t="s">
        <v>3114</v>
      </c>
      <c r="X957" s="500">
        <v>415372</v>
      </c>
      <c r="Y957" s="498" t="s">
        <v>334</v>
      </c>
    </row>
    <row r="958" spans="1:31" ht="12.75" x14ac:dyDescent="0.2">
      <c r="A958" s="444" t="s">
        <v>1046</v>
      </c>
      <c r="B958" s="214" t="str">
        <f t="shared" ref="B958:B989" si="228">LEFT(A958,FIND(", ",A958,1)-1)</f>
        <v>Sabathia</v>
      </c>
      <c r="C958" s="219" t="str">
        <f t="shared" ref="C958:C978" si="229">RIGHT(A958,LEN(A958)-FIND(", ",A958,1)-1)</f>
        <v>CC</v>
      </c>
      <c r="D958" s="134" t="str">
        <f t="shared" ref="D958:D989" si="230">CONCATENATE(MID(C958,1,1),". ",B958)</f>
        <v>C. Sabathia</v>
      </c>
      <c r="E958" s="206" t="str">
        <f t="shared" ref="E958:E978" si="231">CONCATENATE(C958," ",B958)</f>
        <v>CC Sabathia</v>
      </c>
      <c r="F958" s="458" t="s">
        <v>412</v>
      </c>
      <c r="G958" s="458"/>
      <c r="H958" s="458"/>
      <c r="I958" s="458"/>
      <c r="J958" s="477">
        <v>29423</v>
      </c>
      <c r="K958" s="489" t="s">
        <v>747</v>
      </c>
      <c r="L958" s="190" t="s">
        <v>135</v>
      </c>
      <c r="M958" s="134" t="str">
        <f t="shared" si="216"/>
        <v>4,F4-18.22M</v>
      </c>
      <c r="N958" s="252" t="s">
        <v>1872</v>
      </c>
      <c r="O958" s="458" t="s">
        <v>3983</v>
      </c>
      <c r="P958" s="206" t="str">
        <f t="shared" si="217"/>
        <v>Sabathia, CC (4,F4-18.22M)</v>
      </c>
      <c r="Q958" s="166">
        <f t="shared" si="218"/>
        <v>4555000</v>
      </c>
      <c r="R958" s="166" t="str">
        <f t="shared" ref="R958:R978" si="232">IF(ISBLANK($X958),"",$X958)</f>
        <v/>
      </c>
      <c r="S958" s="261" t="str">
        <f t="shared" ref="S958:S978" si="233">IF(ISBLANK($Z958),"",$Z958)</f>
        <v/>
      </c>
      <c r="T958" s="261" t="str">
        <f t="shared" ref="T958:T978" si="234">IF(ISBLANK($AB958),"",$AB958)</f>
        <v/>
      </c>
      <c r="U958" s="449" t="s">
        <v>1047</v>
      </c>
      <c r="V958" s="414">
        <v>4555000</v>
      </c>
      <c r="W958" s="444" t="s">
        <v>334</v>
      </c>
      <c r="X958" s="414"/>
      <c r="AA958" s="232"/>
      <c r="AB958" s="507"/>
      <c r="AC958" s="232"/>
    </row>
    <row r="959" spans="1:31" ht="12.75" x14ac:dyDescent="0.2">
      <c r="A959" s="232" t="s">
        <v>1958</v>
      </c>
      <c r="B959" s="214" t="str">
        <f t="shared" si="228"/>
        <v>Saladino</v>
      </c>
      <c r="C959" s="219" t="str">
        <f t="shared" si="229"/>
        <v>Tyler</v>
      </c>
      <c r="D959" s="134" t="str">
        <f t="shared" si="230"/>
        <v>T. Saladino</v>
      </c>
      <c r="E959" s="206" t="str">
        <f t="shared" si="231"/>
        <v>Tyler Saladino</v>
      </c>
      <c r="F959" s="247" t="s">
        <v>1002</v>
      </c>
      <c r="G959" s="232">
        <v>27</v>
      </c>
      <c r="H959" s="232">
        <v>2</v>
      </c>
      <c r="I959" s="232">
        <v>3</v>
      </c>
      <c r="J959" s="471">
        <v>32709</v>
      </c>
      <c r="K959" s="196" t="s">
        <v>1005</v>
      </c>
      <c r="L959" s="190" t="s">
        <v>7</v>
      </c>
      <c r="M959" s="134" t="str">
        <f t="shared" si="216"/>
        <v>Y2</v>
      </c>
      <c r="N959" s="252" t="str">
        <f>Ruth!$Y$2</f>
        <v>Rock Island</v>
      </c>
      <c r="O959" s="191" t="s">
        <v>1968</v>
      </c>
      <c r="P959" s="206" t="str">
        <f t="shared" si="217"/>
        <v>Saladino, Tyler (Y2)</v>
      </c>
      <c r="Q959" s="166">
        <f t="shared" si="218"/>
        <v>300000</v>
      </c>
      <c r="R959" s="166">
        <f t="shared" si="232"/>
        <v>400000</v>
      </c>
      <c r="S959" s="261" t="str">
        <f t="shared" si="233"/>
        <v/>
      </c>
      <c r="T959" s="261" t="str">
        <f t="shared" si="234"/>
        <v/>
      </c>
      <c r="U959" s="252" t="s">
        <v>521</v>
      </c>
      <c r="V959" s="187">
        <v>300000</v>
      </c>
      <c r="W959" s="168" t="s">
        <v>375</v>
      </c>
      <c r="X959" s="366">
        <v>400000</v>
      </c>
      <c r="Y959" s="168" t="s">
        <v>645</v>
      </c>
      <c r="AA959" s="168" t="s">
        <v>973</v>
      </c>
    </row>
    <row r="960" spans="1:31" ht="12.75" x14ac:dyDescent="0.2">
      <c r="A960" s="168" t="s">
        <v>745</v>
      </c>
      <c r="B960" s="214" t="str">
        <f t="shared" si="228"/>
        <v>Salas</v>
      </c>
      <c r="C960" s="219" t="str">
        <f t="shared" si="229"/>
        <v>Fernando</v>
      </c>
      <c r="D960" s="134" t="str">
        <f t="shared" si="230"/>
        <v>F. Salas</v>
      </c>
      <c r="E960" s="206" t="str">
        <f t="shared" si="231"/>
        <v>Fernando Salas</v>
      </c>
      <c r="F960" s="190"/>
      <c r="G960" s="190"/>
      <c r="H960" s="190"/>
      <c r="I960" s="190"/>
      <c r="K960" s="252"/>
      <c r="L960" s="190" t="s">
        <v>135</v>
      </c>
      <c r="M960" s="134" t="str">
        <f t="shared" si="216"/>
        <v>3,F4-4M</v>
      </c>
      <c r="N960" s="252" t="str">
        <f>Ruth!$Y$2</f>
        <v>Rock Island</v>
      </c>
      <c r="O960" s="462" t="s">
        <v>1885</v>
      </c>
      <c r="P960" s="206" t="str">
        <f t="shared" si="217"/>
        <v>Salas, Fernando (3,F4-4M)</v>
      </c>
      <c r="Q960" s="166">
        <f t="shared" si="218"/>
        <v>1000000</v>
      </c>
      <c r="R960" s="166">
        <f t="shared" si="232"/>
        <v>1000000</v>
      </c>
      <c r="S960" s="261" t="str">
        <f t="shared" si="233"/>
        <v/>
      </c>
      <c r="T960" s="261" t="str">
        <f t="shared" si="234"/>
        <v/>
      </c>
      <c r="U960" s="252" t="s">
        <v>331</v>
      </c>
      <c r="V960" s="414">
        <v>1000000</v>
      </c>
      <c r="W960" s="252" t="s">
        <v>332</v>
      </c>
      <c r="X960" s="414">
        <v>1000000</v>
      </c>
      <c r="Y960" s="252" t="s">
        <v>334</v>
      </c>
      <c r="Z960" s="414"/>
      <c r="AA960" s="232"/>
      <c r="AB960" s="507"/>
      <c r="AC960" s="232"/>
    </row>
    <row r="961" spans="1:31" ht="12.75" x14ac:dyDescent="0.2">
      <c r="A961" s="456" t="s">
        <v>1207</v>
      </c>
      <c r="B961" s="214" t="str">
        <f t="shared" si="228"/>
        <v>Salazar</v>
      </c>
      <c r="C961" s="219" t="str">
        <f t="shared" si="229"/>
        <v>Danny</v>
      </c>
      <c r="D961" s="134" t="str">
        <f t="shared" si="230"/>
        <v>D. Salazar</v>
      </c>
      <c r="E961" s="206" t="str">
        <f t="shared" si="231"/>
        <v>Danny Salazar</v>
      </c>
      <c r="F961" s="467" t="s">
        <v>1002</v>
      </c>
      <c r="G961" s="467"/>
      <c r="H961" s="467"/>
      <c r="I961" s="467"/>
      <c r="J961" s="484">
        <v>32884</v>
      </c>
      <c r="K961" s="456" t="s">
        <v>747</v>
      </c>
      <c r="L961" s="190" t="s">
        <v>135</v>
      </c>
      <c r="M961" s="134" t="str">
        <f t="shared" si="216"/>
        <v>ARB-Y4</v>
      </c>
      <c r="N961" s="252" t="str">
        <f>Aaron!$A$2</f>
        <v>Middlesex</v>
      </c>
      <c r="O961" s="465" t="s">
        <v>1129</v>
      </c>
      <c r="P961" s="206" t="str">
        <f t="shared" si="217"/>
        <v>Salazar, Danny (ARB-Y4)</v>
      </c>
      <c r="Q961" s="166">
        <f t="shared" si="218"/>
        <v>1000000</v>
      </c>
      <c r="R961" s="166" t="str">
        <f t="shared" si="232"/>
        <v/>
      </c>
      <c r="S961" s="261" t="str">
        <f t="shared" si="233"/>
        <v/>
      </c>
      <c r="T961" s="261" t="str">
        <f t="shared" si="234"/>
        <v/>
      </c>
      <c r="U961" s="499" t="s">
        <v>645</v>
      </c>
      <c r="V961" s="255">
        <v>1000000</v>
      </c>
      <c r="W961" s="168" t="s">
        <v>973</v>
      </c>
      <c r="X961" s="255"/>
      <c r="Y961" s="168" t="s">
        <v>974</v>
      </c>
      <c r="AA961" s="168" t="s">
        <v>975</v>
      </c>
      <c r="AB961" s="507"/>
      <c r="AC961" s="168" t="s">
        <v>334</v>
      </c>
    </row>
    <row r="962" spans="1:31" ht="12.75" x14ac:dyDescent="0.2">
      <c r="A962" s="168" t="s">
        <v>82</v>
      </c>
      <c r="B962" s="214" t="str">
        <f t="shared" si="228"/>
        <v>Sale</v>
      </c>
      <c r="C962" s="219" t="str">
        <f t="shared" si="229"/>
        <v>Chris</v>
      </c>
      <c r="D962" s="134" t="str">
        <f t="shared" si="230"/>
        <v>C. Sale</v>
      </c>
      <c r="E962" s="206" t="str">
        <f t="shared" si="231"/>
        <v>Chris Sale</v>
      </c>
      <c r="F962" s="190"/>
      <c r="G962" s="190"/>
      <c r="H962" s="190"/>
      <c r="I962" s="190"/>
      <c r="K962" s="252"/>
      <c r="L962" s="190" t="s">
        <v>135</v>
      </c>
      <c r="M962" s="134" t="str">
        <f t="shared" si="216"/>
        <v>4,L5-14M</v>
      </c>
      <c r="N962" s="252" t="str">
        <f>Ruth!$M$2</f>
        <v>Hoboken</v>
      </c>
      <c r="O962" s="191" t="s">
        <v>315</v>
      </c>
      <c r="P962" s="206" t="str">
        <f t="shared" si="217"/>
        <v>Sale, Chris (4,L5-14M)</v>
      </c>
      <c r="Q962" s="166">
        <f t="shared" si="218"/>
        <v>2800000</v>
      </c>
      <c r="R962" s="166">
        <f t="shared" si="232"/>
        <v>2800000</v>
      </c>
      <c r="S962" s="261" t="str">
        <f t="shared" si="233"/>
        <v/>
      </c>
      <c r="T962" s="261" t="str">
        <f t="shared" si="234"/>
        <v/>
      </c>
      <c r="U962" s="252" t="s">
        <v>316</v>
      </c>
      <c r="V962" s="187">
        <v>2800000</v>
      </c>
      <c r="W962" s="168" t="s">
        <v>605</v>
      </c>
      <c r="X962" s="366">
        <v>2800000</v>
      </c>
      <c r="Y962" s="168" t="s">
        <v>334</v>
      </c>
      <c r="AA962" s="232"/>
      <c r="AB962" s="507"/>
      <c r="AC962" s="232"/>
    </row>
    <row r="963" spans="1:31" ht="25.5" x14ac:dyDescent="0.2">
      <c r="A963" s="444" t="s">
        <v>1097</v>
      </c>
      <c r="B963" s="214" t="str">
        <f t="shared" si="228"/>
        <v>Saltalamacchia</v>
      </c>
      <c r="C963" s="219" t="str">
        <f t="shared" si="229"/>
        <v>Jarrod</v>
      </c>
      <c r="D963" s="134" t="str">
        <f t="shared" si="230"/>
        <v>J. Saltalamacchia</v>
      </c>
      <c r="E963" s="206" t="str">
        <f t="shared" si="231"/>
        <v>Jarrod Saltalamacchia</v>
      </c>
      <c r="F963" s="458" t="s">
        <v>1009</v>
      </c>
      <c r="G963" s="458"/>
      <c r="H963" s="458"/>
      <c r="I963" s="458"/>
      <c r="J963" s="469">
        <v>31169</v>
      </c>
      <c r="K963" s="485" t="s">
        <v>1003</v>
      </c>
      <c r="L963" s="190" t="s">
        <v>7</v>
      </c>
      <c r="M963" s="134" t="str">
        <f t="shared" ref="M963:M1026" si="235">$U963</f>
        <v>4,F5-18.625M</v>
      </c>
      <c r="N963" s="252" t="str">
        <f>Mays!$G$2</f>
        <v>Palo Alto</v>
      </c>
      <c r="O963" s="458" t="s">
        <v>1114</v>
      </c>
      <c r="P963" s="206" t="str">
        <f t="shared" ref="P963:P1026" si="236">CONCATENATE(A963," (",M963,")")</f>
        <v>Saltalamacchia, Jarrod (4,F5-18.625M)</v>
      </c>
      <c r="Q963" s="166">
        <f t="shared" si="218"/>
        <v>3725000</v>
      </c>
      <c r="R963" s="166">
        <f t="shared" si="232"/>
        <v>3725000</v>
      </c>
      <c r="S963" s="261" t="str">
        <f t="shared" si="233"/>
        <v/>
      </c>
      <c r="T963" s="261" t="str">
        <f t="shared" si="234"/>
        <v/>
      </c>
      <c r="U963" s="449" t="s">
        <v>1098</v>
      </c>
      <c r="V963" s="414">
        <v>3725000</v>
      </c>
      <c r="W963" s="444" t="s">
        <v>1099</v>
      </c>
      <c r="X963" s="414">
        <v>3725000</v>
      </c>
      <c r="Y963" s="168" t="s">
        <v>334</v>
      </c>
      <c r="Z963" s="250"/>
      <c r="AA963" s="232"/>
      <c r="AB963" s="507"/>
      <c r="AC963" s="232"/>
    </row>
    <row r="964" spans="1:31" ht="12.75" x14ac:dyDescent="0.2">
      <c r="A964" s="168" t="s">
        <v>57</v>
      </c>
      <c r="B964" s="214" t="str">
        <f t="shared" si="228"/>
        <v>Samardzija</v>
      </c>
      <c r="C964" s="219" t="str">
        <f t="shared" si="229"/>
        <v>Jeff</v>
      </c>
      <c r="D964" s="134" t="str">
        <f t="shared" si="230"/>
        <v>J. Samardzija</v>
      </c>
      <c r="E964" s="206" t="str">
        <f t="shared" si="231"/>
        <v>Jeff Samardzija</v>
      </c>
      <c r="F964" s="190"/>
      <c r="G964" s="190"/>
      <c r="H964" s="190"/>
      <c r="I964" s="190"/>
      <c r="K964" s="252"/>
      <c r="L964" s="190" t="s">
        <v>135</v>
      </c>
      <c r="M964" s="134" t="str">
        <f t="shared" si="235"/>
        <v>4,L5-14M</v>
      </c>
      <c r="N964" s="252" t="str">
        <f>Ruth!$A$2</f>
        <v>Plum Island</v>
      </c>
      <c r="O964" s="191" t="s">
        <v>117</v>
      </c>
      <c r="P964" s="206" t="str">
        <f t="shared" si="236"/>
        <v>Samardzija, Jeff (4,L5-14M)</v>
      </c>
      <c r="Q964" s="166">
        <f t="shared" si="218"/>
        <v>2800000</v>
      </c>
      <c r="R964" s="166">
        <f t="shared" si="232"/>
        <v>2800000</v>
      </c>
      <c r="S964" s="261" t="str">
        <f t="shared" si="233"/>
        <v/>
      </c>
      <c r="T964" s="261" t="str">
        <f t="shared" si="234"/>
        <v/>
      </c>
      <c r="U964" s="252" t="s">
        <v>316</v>
      </c>
      <c r="V964" s="187">
        <v>2800000</v>
      </c>
      <c r="W964" s="168" t="s">
        <v>605</v>
      </c>
      <c r="X964" s="366">
        <v>2800000</v>
      </c>
      <c r="Y964" s="168" t="s">
        <v>334</v>
      </c>
      <c r="AA964" s="232"/>
      <c r="AB964" s="507"/>
      <c r="AC964" s="232"/>
    </row>
    <row r="965" spans="1:31" ht="12.75" x14ac:dyDescent="0.2">
      <c r="A965" s="446" t="s">
        <v>915</v>
      </c>
      <c r="B965" s="214" t="str">
        <f t="shared" si="228"/>
        <v>Sanchez</v>
      </c>
      <c r="C965" s="219" t="str">
        <f t="shared" si="229"/>
        <v>Aaron</v>
      </c>
      <c r="D965" s="134" t="str">
        <f t="shared" si="230"/>
        <v>A. Sanchez</v>
      </c>
      <c r="E965" s="206" t="str">
        <f t="shared" si="231"/>
        <v>Aaron Sanchez</v>
      </c>
      <c r="F965" s="190" t="s">
        <v>1002</v>
      </c>
      <c r="G965" s="190"/>
      <c r="H965" s="190"/>
      <c r="I965" s="190"/>
      <c r="J965" s="189">
        <v>33786</v>
      </c>
      <c r="K965" s="252" t="s">
        <v>999</v>
      </c>
      <c r="L965" s="190" t="s">
        <v>135</v>
      </c>
      <c r="M965" s="134" t="str">
        <f t="shared" si="235"/>
        <v>Y3</v>
      </c>
      <c r="N965" s="449" t="str">
        <f>Mays!$S$2</f>
        <v>Thunder Bay</v>
      </c>
      <c r="O965" s="190" t="s">
        <v>1870</v>
      </c>
      <c r="P965" s="206" t="str">
        <f t="shared" si="236"/>
        <v>Sanchez, Aaron (Y3)</v>
      </c>
      <c r="Q965" s="166">
        <f t="shared" si="218"/>
        <v>400000</v>
      </c>
      <c r="R965" s="166" t="str">
        <f t="shared" si="232"/>
        <v/>
      </c>
      <c r="S965" s="261" t="str">
        <f t="shared" si="233"/>
        <v/>
      </c>
      <c r="T965" s="261" t="str">
        <f t="shared" si="234"/>
        <v/>
      </c>
      <c r="U965" s="499" t="s">
        <v>375</v>
      </c>
      <c r="V965" s="255">
        <v>400000</v>
      </c>
      <c r="W965" s="168" t="s">
        <v>645</v>
      </c>
      <c r="Y965" s="168" t="s">
        <v>973</v>
      </c>
      <c r="AA965" s="168" t="s">
        <v>974</v>
      </c>
      <c r="AB965" s="507"/>
      <c r="AC965" s="232"/>
      <c r="AD965" s="187"/>
    </row>
    <row r="966" spans="1:31" ht="12.75" x14ac:dyDescent="0.2">
      <c r="A966" s="168" t="s">
        <v>609</v>
      </c>
      <c r="B966" s="214" t="str">
        <f t="shared" si="228"/>
        <v>Sanchez</v>
      </c>
      <c r="C966" s="219" t="str">
        <f t="shared" si="229"/>
        <v>Anibal</v>
      </c>
      <c r="D966" s="134" t="str">
        <f t="shared" si="230"/>
        <v>A. Sanchez</v>
      </c>
      <c r="E966" s="206" t="str">
        <f t="shared" si="231"/>
        <v>Anibal Sanchez</v>
      </c>
      <c r="F966" s="190"/>
      <c r="G966" s="190"/>
      <c r="H966" s="190"/>
      <c r="I966" s="190"/>
      <c r="K966" s="252"/>
      <c r="L966" s="190" t="s">
        <v>135</v>
      </c>
      <c r="M966" s="134" t="str">
        <f t="shared" si="235"/>
        <v>3,F5-22.45M</v>
      </c>
      <c r="N966" s="252" t="str">
        <f>Cobb!$A$2</f>
        <v>Greenville</v>
      </c>
      <c r="O966" s="462" t="s">
        <v>1300</v>
      </c>
      <c r="P966" s="206" t="str">
        <f t="shared" si="236"/>
        <v>Sanchez, Anibal (3,F5-22.45M)</v>
      </c>
      <c r="Q966" s="166">
        <f t="shared" si="218"/>
        <v>4490000</v>
      </c>
      <c r="R966" s="166">
        <f t="shared" si="232"/>
        <v>4490000</v>
      </c>
      <c r="S966" s="261">
        <f t="shared" si="233"/>
        <v>4490000</v>
      </c>
      <c r="T966" s="261" t="str">
        <f t="shared" si="234"/>
        <v/>
      </c>
      <c r="U966" s="252" t="s">
        <v>1307</v>
      </c>
      <c r="V966" s="414">
        <v>4490000</v>
      </c>
      <c r="W966" s="252" t="s">
        <v>1360</v>
      </c>
      <c r="X966" s="414">
        <v>4490000</v>
      </c>
      <c r="Y966" s="252" t="s">
        <v>1381</v>
      </c>
      <c r="Z966" s="414">
        <v>4490000</v>
      </c>
      <c r="AA966" s="252" t="s">
        <v>334</v>
      </c>
      <c r="AB966" s="507"/>
      <c r="AC966" s="232"/>
    </row>
    <row r="967" spans="1:31" ht="12.75" x14ac:dyDescent="0.2">
      <c r="A967" s="232" t="s">
        <v>4139</v>
      </c>
      <c r="B967" s="214" t="str">
        <f t="shared" si="228"/>
        <v>Sanchez</v>
      </c>
      <c r="C967" s="219" t="str">
        <f t="shared" si="229"/>
        <v>Yolmer</v>
      </c>
      <c r="D967" s="134" t="str">
        <f t="shared" si="230"/>
        <v>Y. Sanchez</v>
      </c>
      <c r="E967" s="206" t="str">
        <f t="shared" si="231"/>
        <v>Yolmer Sanchez</v>
      </c>
      <c r="F967" s="190" t="s">
        <v>1009</v>
      </c>
      <c r="G967" s="190"/>
      <c r="H967" s="190"/>
      <c r="I967" s="190"/>
      <c r="J967" s="471">
        <v>33784</v>
      </c>
      <c r="K967" s="168" t="s">
        <v>1000</v>
      </c>
      <c r="L967" s="190" t="s">
        <v>7</v>
      </c>
      <c r="M967" s="134" t="str">
        <f t="shared" si="235"/>
        <v>Y3</v>
      </c>
      <c r="N967" s="252" t="s">
        <v>1296</v>
      </c>
      <c r="O967" s="190" t="s">
        <v>4138</v>
      </c>
      <c r="P967" s="206" t="str">
        <f t="shared" si="236"/>
        <v>Sanchez, Yolmer (Y3)</v>
      </c>
      <c r="Q967" s="166">
        <f t="shared" si="218"/>
        <v>400000</v>
      </c>
      <c r="R967" s="166" t="str">
        <f t="shared" si="232"/>
        <v/>
      </c>
      <c r="S967" s="261" t="str">
        <f t="shared" si="233"/>
        <v/>
      </c>
      <c r="T967" s="261" t="str">
        <f t="shared" si="234"/>
        <v/>
      </c>
      <c r="U967" s="499" t="s">
        <v>375</v>
      </c>
      <c r="V967" s="255">
        <v>400000</v>
      </c>
      <c r="W967" s="168" t="s">
        <v>645</v>
      </c>
      <c r="X967" s="504"/>
      <c r="Y967" s="168" t="s">
        <v>973</v>
      </c>
      <c r="Z967" s="507"/>
      <c r="AA967" s="168" t="s">
        <v>974</v>
      </c>
      <c r="AB967" s="507"/>
      <c r="AC967" s="232"/>
      <c r="AD967" s="187"/>
    </row>
    <row r="968" spans="1:31" ht="12.75" x14ac:dyDescent="0.2">
      <c r="A968" s="168" t="s">
        <v>295</v>
      </c>
      <c r="B968" s="214" t="str">
        <f t="shared" si="228"/>
        <v>Sanchez</v>
      </c>
      <c r="C968" s="219" t="str">
        <f t="shared" si="229"/>
        <v>Gary</v>
      </c>
      <c r="D968" s="134" t="str">
        <f t="shared" si="230"/>
        <v>G. Sanchez</v>
      </c>
      <c r="E968" s="206" t="str">
        <f t="shared" si="231"/>
        <v>Gary Sanchez</v>
      </c>
      <c r="F968" s="190" t="s">
        <v>1002</v>
      </c>
      <c r="G968" s="190"/>
      <c r="H968" s="190"/>
      <c r="I968" s="190"/>
      <c r="J968" s="189">
        <v>33940</v>
      </c>
      <c r="K968" s="252" t="s">
        <v>1003</v>
      </c>
      <c r="L968" s="190" t="s">
        <v>7</v>
      </c>
      <c r="M968" s="134" t="str">
        <f t="shared" si="235"/>
        <v>Y1</v>
      </c>
      <c r="N968" s="252" t="str">
        <f>Ruth!$G$2</f>
        <v>Gotham City</v>
      </c>
      <c r="O968" s="191" t="s">
        <v>315</v>
      </c>
      <c r="P968" s="206" t="str">
        <f t="shared" si="236"/>
        <v>Sanchez, Gary (Y1)</v>
      </c>
      <c r="Q968" s="166">
        <f t="shared" si="218"/>
        <v>200000</v>
      </c>
      <c r="R968" s="166">
        <f t="shared" si="232"/>
        <v>300000</v>
      </c>
      <c r="S968" s="261">
        <f t="shared" si="233"/>
        <v>400000</v>
      </c>
      <c r="T968" s="261" t="str">
        <f t="shared" si="234"/>
        <v/>
      </c>
      <c r="U968" s="252" t="s">
        <v>520</v>
      </c>
      <c r="V968" s="187">
        <v>200000</v>
      </c>
      <c r="W968" s="168" t="s">
        <v>521</v>
      </c>
      <c r="X968" s="366">
        <v>300000</v>
      </c>
      <c r="Y968" s="168" t="s">
        <v>375</v>
      </c>
      <c r="Z968" s="366">
        <v>400000</v>
      </c>
      <c r="AA968" s="168" t="s">
        <v>645</v>
      </c>
      <c r="AB968" s="507"/>
      <c r="AC968" s="232"/>
    </row>
    <row r="969" spans="1:31" ht="12.75" x14ac:dyDescent="0.2">
      <c r="A969" s="168" t="s">
        <v>3526</v>
      </c>
      <c r="B969" s="214" t="str">
        <f t="shared" si="228"/>
        <v>Sanchez</v>
      </c>
      <c r="C969" s="219" t="str">
        <f t="shared" si="229"/>
        <v>Sixto</v>
      </c>
      <c r="D969" s="134" t="str">
        <f t="shared" si="230"/>
        <v>S. Sanchez</v>
      </c>
      <c r="E969" s="206" t="str">
        <f t="shared" si="231"/>
        <v>Sixto Sanchez</v>
      </c>
      <c r="F969" s="250" t="s">
        <v>1002</v>
      </c>
      <c r="G969" s="168">
        <f>G968+1</f>
        <v>1</v>
      </c>
      <c r="H969" s="168" t="s">
        <v>626</v>
      </c>
      <c r="I969" s="168">
        <v>19</v>
      </c>
      <c r="J969" s="536">
        <v>36005</v>
      </c>
      <c r="K969" s="168" t="s">
        <v>747</v>
      </c>
      <c r="L969" s="190" t="s">
        <v>519</v>
      </c>
      <c r="M969" s="134" t="str">
        <f t="shared" si="235"/>
        <v>min</v>
      </c>
      <c r="N969" s="168" t="s">
        <v>959</v>
      </c>
      <c r="O969" s="190" t="s">
        <v>3485</v>
      </c>
      <c r="P969" s="206" t="str">
        <f t="shared" si="236"/>
        <v>Sanchez, Sixto (min)</v>
      </c>
      <c r="Q969" s="166" t="str">
        <f t="shared" si="218"/>
        <v/>
      </c>
      <c r="R969" s="166" t="str">
        <f t="shared" si="232"/>
        <v/>
      </c>
      <c r="S969" s="261" t="str">
        <f t="shared" si="233"/>
        <v/>
      </c>
      <c r="T969" s="261" t="str">
        <f t="shared" si="234"/>
        <v/>
      </c>
      <c r="U969" s="168" t="s">
        <v>658</v>
      </c>
      <c r="V969" s="168"/>
      <c r="X969" s="168"/>
      <c r="Z969" s="168"/>
      <c r="AB969" s="168"/>
    </row>
    <row r="970" spans="1:31" ht="12.75" x14ac:dyDescent="0.2">
      <c r="A970" s="537" t="s">
        <v>4036</v>
      </c>
      <c r="B970" s="214" t="str">
        <f t="shared" si="228"/>
        <v>Sandoval</v>
      </c>
      <c r="C970" s="219" t="str">
        <f t="shared" si="229"/>
        <v>Pablo</v>
      </c>
      <c r="D970" s="134" t="str">
        <f t="shared" si="230"/>
        <v>P. Sandoval</v>
      </c>
      <c r="E970" s="206" t="str">
        <f t="shared" si="231"/>
        <v>Pablo Sandoval</v>
      </c>
      <c r="K970" s="196" t="s">
        <v>1005</v>
      </c>
      <c r="L970" s="190" t="s">
        <v>7</v>
      </c>
      <c r="M970" s="134" t="str">
        <f t="shared" si="235"/>
        <v>1,F3</v>
      </c>
      <c r="N970" s="537" t="s">
        <v>348</v>
      </c>
      <c r="O970" s="191" t="s">
        <v>4039</v>
      </c>
      <c r="P970" s="206" t="str">
        <f t="shared" si="236"/>
        <v>Sandoval, Pablo (1,F3)</v>
      </c>
      <c r="Q970" s="166">
        <f t="shared" si="218"/>
        <v>333334</v>
      </c>
      <c r="R970" s="166">
        <f t="shared" si="232"/>
        <v>333334</v>
      </c>
      <c r="S970" s="261">
        <f t="shared" si="233"/>
        <v>333334</v>
      </c>
      <c r="T970" s="261" t="str">
        <f t="shared" si="234"/>
        <v/>
      </c>
      <c r="U970" s="252" t="s">
        <v>4041</v>
      </c>
      <c r="V970" s="187">
        <v>333334</v>
      </c>
      <c r="W970" s="168" t="s">
        <v>4042</v>
      </c>
      <c r="X970" s="366">
        <v>333334</v>
      </c>
      <c r="Y970" s="168" t="s">
        <v>4043</v>
      </c>
      <c r="Z970" s="366">
        <v>333334</v>
      </c>
      <c r="AA970" s="168" t="s">
        <v>334</v>
      </c>
    </row>
    <row r="971" spans="1:31" ht="12.75" x14ac:dyDescent="0.2">
      <c r="A971" s="168" t="s">
        <v>690</v>
      </c>
      <c r="B971" s="214" t="str">
        <f t="shared" si="228"/>
        <v>Sano</v>
      </c>
      <c r="C971" s="219" t="str">
        <f t="shared" si="229"/>
        <v>Miguel</v>
      </c>
      <c r="D971" s="134" t="str">
        <f t="shared" si="230"/>
        <v>M. Sano</v>
      </c>
      <c r="E971" s="206" t="str">
        <f t="shared" si="231"/>
        <v>Miguel Sano</v>
      </c>
      <c r="F971" s="190" t="s">
        <v>1002</v>
      </c>
      <c r="G971" s="190"/>
      <c r="H971" s="190"/>
      <c r="I971" s="190"/>
      <c r="J971" s="189">
        <v>34100</v>
      </c>
      <c r="K971" s="252" t="s">
        <v>1005</v>
      </c>
      <c r="L971" s="190" t="s">
        <v>7</v>
      </c>
      <c r="M971" s="134" t="str">
        <f t="shared" si="235"/>
        <v>Y2</v>
      </c>
      <c r="N971" s="449" t="str">
        <f>Aaron!$Y$2</f>
        <v>Columbus</v>
      </c>
      <c r="O971" s="191" t="s">
        <v>1609</v>
      </c>
      <c r="P971" s="206" t="str">
        <f t="shared" si="236"/>
        <v>Sano, Miguel (Y2)</v>
      </c>
      <c r="Q971" s="166">
        <f t="shared" si="218"/>
        <v>300000</v>
      </c>
      <c r="R971" s="166">
        <f t="shared" si="232"/>
        <v>400000</v>
      </c>
      <c r="S971" s="261" t="str">
        <f t="shared" si="233"/>
        <v/>
      </c>
      <c r="T971" s="261" t="str">
        <f t="shared" si="234"/>
        <v/>
      </c>
      <c r="U971" s="252" t="s">
        <v>521</v>
      </c>
      <c r="V971" s="501">
        <v>300000</v>
      </c>
      <c r="W971" s="168" t="s">
        <v>375</v>
      </c>
      <c r="X971" s="504">
        <v>400000</v>
      </c>
      <c r="Y971" s="168" t="s">
        <v>645</v>
      </c>
      <c r="AA971" s="168" t="s">
        <v>973</v>
      </c>
      <c r="AB971" s="507"/>
      <c r="AC971" s="232"/>
      <c r="AD971" s="232"/>
    </row>
    <row r="972" spans="1:31" ht="12.75" x14ac:dyDescent="0.2">
      <c r="A972" s="168" t="s">
        <v>449</v>
      </c>
      <c r="B972" s="214" t="str">
        <f t="shared" si="228"/>
        <v>Santana</v>
      </c>
      <c r="C972" s="219" t="str">
        <f t="shared" si="229"/>
        <v>Carlos</v>
      </c>
      <c r="D972" s="134" t="str">
        <f t="shared" si="230"/>
        <v>C. Santana</v>
      </c>
      <c r="E972" s="206" t="str">
        <f t="shared" si="231"/>
        <v>Carlos Santana</v>
      </c>
      <c r="F972" s="190"/>
      <c r="G972" s="190"/>
      <c r="H972" s="190"/>
      <c r="I972" s="190"/>
      <c r="K972" s="252"/>
      <c r="L972" s="190" t="s">
        <v>7</v>
      </c>
      <c r="M972" s="134" t="str">
        <f t="shared" si="235"/>
        <v>4,L5-14M</v>
      </c>
      <c r="N972" s="252" t="str">
        <f>Ruth!$Y$2</f>
        <v>Rock Island</v>
      </c>
      <c r="O972" s="191" t="s">
        <v>333</v>
      </c>
      <c r="P972" s="206" t="str">
        <f t="shared" si="236"/>
        <v>Santana, Carlos (4,L5-14M)</v>
      </c>
      <c r="Q972" s="166">
        <f t="shared" si="218"/>
        <v>2800000</v>
      </c>
      <c r="R972" s="166">
        <f t="shared" si="232"/>
        <v>2800000</v>
      </c>
      <c r="S972" s="261" t="str">
        <f t="shared" si="233"/>
        <v/>
      </c>
      <c r="T972" s="261" t="str">
        <f t="shared" si="234"/>
        <v/>
      </c>
      <c r="U972" s="252" t="s">
        <v>316</v>
      </c>
      <c r="V972" s="187">
        <v>2800000</v>
      </c>
      <c r="W972" s="168" t="s">
        <v>605</v>
      </c>
      <c r="X972" s="366">
        <v>2800000</v>
      </c>
      <c r="Y972" s="168" t="s">
        <v>334</v>
      </c>
      <c r="AA972" s="232"/>
      <c r="AB972" s="507"/>
      <c r="AC972" s="232"/>
      <c r="AD972" s="232"/>
      <c r="AE972" s="250"/>
    </row>
    <row r="973" spans="1:31" ht="12.75" x14ac:dyDescent="0.2">
      <c r="A973" s="232" t="s">
        <v>1448</v>
      </c>
      <c r="B973" s="214" t="str">
        <f t="shared" si="228"/>
        <v>Santana</v>
      </c>
      <c r="C973" s="219" t="str">
        <f t="shared" si="229"/>
        <v>Danny+</v>
      </c>
      <c r="D973" s="134" t="str">
        <f t="shared" si="230"/>
        <v>D. Santana</v>
      </c>
      <c r="E973" s="206" t="str">
        <f t="shared" si="231"/>
        <v>Danny+ Santana</v>
      </c>
      <c r="F973" s="190" t="s">
        <v>1009</v>
      </c>
      <c r="G973" s="190"/>
      <c r="H973" s="190"/>
      <c r="I973" s="190"/>
      <c r="J973" s="471">
        <v>33184</v>
      </c>
      <c r="K973" s="168" t="s">
        <v>1006</v>
      </c>
      <c r="L973" s="190" t="s">
        <v>7</v>
      </c>
      <c r="M973" s="134" t="str">
        <f t="shared" si="235"/>
        <v>Y3</v>
      </c>
      <c r="N973" s="252" t="str">
        <f>Aaron!$M$2</f>
        <v>Virginia</v>
      </c>
      <c r="O973" s="190" t="s">
        <v>1461</v>
      </c>
      <c r="P973" s="206" t="str">
        <f t="shared" si="236"/>
        <v>Santana, Danny+ (Y3)</v>
      </c>
      <c r="Q973" s="166">
        <f t="shared" si="218"/>
        <v>400000</v>
      </c>
      <c r="R973" s="166" t="str">
        <f t="shared" si="232"/>
        <v/>
      </c>
      <c r="S973" s="261" t="str">
        <f t="shared" si="233"/>
        <v/>
      </c>
      <c r="T973" s="261" t="str">
        <f t="shared" si="234"/>
        <v/>
      </c>
      <c r="U973" s="499" t="s">
        <v>375</v>
      </c>
      <c r="V973" s="255">
        <v>400000</v>
      </c>
      <c r="W973" s="168" t="s">
        <v>645</v>
      </c>
      <c r="X973" s="504"/>
      <c r="Y973" s="168" t="s">
        <v>973</v>
      </c>
      <c r="Z973" s="507"/>
      <c r="AA973" s="168" t="s">
        <v>974</v>
      </c>
      <c r="AB973" s="507"/>
      <c r="AC973" s="232"/>
      <c r="AD973" s="232"/>
    </row>
    <row r="974" spans="1:31" ht="12.75" x14ac:dyDescent="0.2">
      <c r="A974" s="453" t="s">
        <v>1177</v>
      </c>
      <c r="B974" s="214" t="str">
        <f t="shared" si="228"/>
        <v>Santana</v>
      </c>
      <c r="C974" s="219" t="str">
        <f t="shared" si="229"/>
        <v>Domingo</v>
      </c>
      <c r="D974" s="134" t="str">
        <f t="shared" si="230"/>
        <v>D. Santana</v>
      </c>
      <c r="E974" s="206" t="str">
        <f t="shared" si="231"/>
        <v>Domingo Santana</v>
      </c>
      <c r="F974" s="465" t="s">
        <v>1002</v>
      </c>
      <c r="G974" s="465"/>
      <c r="H974" s="465"/>
      <c r="I974" s="465"/>
      <c r="J974" s="474">
        <v>33821</v>
      </c>
      <c r="K974" s="494" t="s">
        <v>1128</v>
      </c>
      <c r="L974" s="190" t="s">
        <v>7</v>
      </c>
      <c r="M974" s="134" t="str">
        <f t="shared" si="235"/>
        <v>Y2</v>
      </c>
      <c r="N974" s="449" t="str">
        <f>Mays!$S$2</f>
        <v>Thunder Bay</v>
      </c>
      <c r="O974" s="465" t="s">
        <v>1129</v>
      </c>
      <c r="P974" s="206" t="str">
        <f t="shared" si="236"/>
        <v>Santana, Domingo (Y2)</v>
      </c>
      <c r="Q974" s="166">
        <f t="shared" si="218"/>
        <v>300000</v>
      </c>
      <c r="R974" s="166">
        <f t="shared" si="232"/>
        <v>400000</v>
      </c>
      <c r="S974" s="261" t="str">
        <f t="shared" si="233"/>
        <v/>
      </c>
      <c r="T974" s="261" t="str">
        <f t="shared" si="234"/>
        <v/>
      </c>
      <c r="U974" s="252" t="s">
        <v>521</v>
      </c>
      <c r="V974" s="501">
        <v>300000</v>
      </c>
      <c r="W974" s="168" t="s">
        <v>375</v>
      </c>
      <c r="X974" s="504">
        <v>400000</v>
      </c>
      <c r="Y974" s="168" t="s">
        <v>645</v>
      </c>
      <c r="AA974" s="168" t="s">
        <v>973</v>
      </c>
      <c r="AB974" s="507"/>
      <c r="AC974" s="232"/>
      <c r="AD974" s="232"/>
    </row>
    <row r="975" spans="1:31" ht="12.75" x14ac:dyDescent="0.2">
      <c r="A975" s="444" t="s">
        <v>1094</v>
      </c>
      <c r="B975" s="214" t="str">
        <f t="shared" si="228"/>
        <v>Santana</v>
      </c>
      <c r="C975" s="219" t="str">
        <f t="shared" si="229"/>
        <v>Ervin</v>
      </c>
      <c r="D975" s="134" t="str">
        <f t="shared" si="230"/>
        <v>E. Santana</v>
      </c>
      <c r="E975" s="206" t="str">
        <f t="shared" si="231"/>
        <v>Ervin Santana</v>
      </c>
      <c r="F975" s="458" t="s">
        <v>1002</v>
      </c>
      <c r="G975" s="458"/>
      <c r="H975" s="458"/>
      <c r="I975" s="458"/>
      <c r="J975" s="477">
        <v>30297</v>
      </c>
      <c r="K975" s="489" t="s">
        <v>747</v>
      </c>
      <c r="L975" s="190" t="s">
        <v>135</v>
      </c>
      <c r="M975" s="134" t="str">
        <f t="shared" si="235"/>
        <v>4,F5-20.535M</v>
      </c>
      <c r="N975" s="252" t="str">
        <f>Cobb!$G$2</f>
        <v>Alaska</v>
      </c>
      <c r="O975" s="458" t="s">
        <v>1114</v>
      </c>
      <c r="P975" s="206" t="str">
        <f t="shared" si="236"/>
        <v>Santana, Ervin (4,F5-20.535M)</v>
      </c>
      <c r="Q975" s="166">
        <f t="shared" si="218"/>
        <v>4107000</v>
      </c>
      <c r="R975" s="166">
        <f t="shared" si="232"/>
        <v>4107000</v>
      </c>
      <c r="S975" s="261" t="str">
        <f t="shared" si="233"/>
        <v/>
      </c>
      <c r="T975" s="261" t="str">
        <f t="shared" si="234"/>
        <v/>
      </c>
      <c r="U975" s="449" t="s">
        <v>1095</v>
      </c>
      <c r="V975" s="414">
        <v>4107000</v>
      </c>
      <c r="W975" s="444" t="s">
        <v>1096</v>
      </c>
      <c r="X975" s="414">
        <v>4107000</v>
      </c>
      <c r="Y975" s="168" t="s">
        <v>334</v>
      </c>
      <c r="AA975" s="232"/>
      <c r="AB975" s="507"/>
      <c r="AC975" s="232"/>
      <c r="AD975" s="232"/>
    </row>
    <row r="976" spans="1:31" ht="12.75" x14ac:dyDescent="0.2">
      <c r="A976" s="446" t="s">
        <v>898</v>
      </c>
      <c r="B976" s="214" t="str">
        <f t="shared" si="228"/>
        <v>Santiago</v>
      </c>
      <c r="C976" s="219" t="str">
        <f t="shared" si="229"/>
        <v>Hector</v>
      </c>
      <c r="D976" s="134" t="str">
        <f t="shared" si="230"/>
        <v>H. Santiago</v>
      </c>
      <c r="E976" s="206" t="str">
        <f t="shared" si="231"/>
        <v>Hector Santiago</v>
      </c>
      <c r="F976" s="190"/>
      <c r="G976" s="190"/>
      <c r="H976" s="190"/>
      <c r="I976" s="190"/>
      <c r="K976" s="252"/>
      <c r="L976" s="190" t="s">
        <v>135</v>
      </c>
      <c r="M976" s="134" t="str">
        <f t="shared" si="235"/>
        <v>ARB-Y5</v>
      </c>
      <c r="N976" s="252" t="s">
        <v>627</v>
      </c>
      <c r="O976" s="190" t="s">
        <v>2199</v>
      </c>
      <c r="P976" s="206" t="str">
        <f t="shared" si="236"/>
        <v>Santiago, Hector (ARB-Y5)</v>
      </c>
      <c r="Q976" s="166">
        <f t="shared" si="218"/>
        <v>780000</v>
      </c>
      <c r="R976" s="166" t="str">
        <f t="shared" si="232"/>
        <v/>
      </c>
      <c r="S976" s="261" t="str">
        <f t="shared" si="233"/>
        <v/>
      </c>
      <c r="T976" s="261" t="str">
        <f t="shared" si="234"/>
        <v/>
      </c>
      <c r="U976" s="252" t="s">
        <v>973</v>
      </c>
      <c r="V976" s="187">
        <v>780000</v>
      </c>
      <c r="W976" s="168" t="s">
        <v>974</v>
      </c>
      <c r="Y976" s="168" t="s">
        <v>975</v>
      </c>
      <c r="AA976" s="168" t="s">
        <v>334</v>
      </c>
      <c r="AB976" s="507"/>
      <c r="AC976" s="232"/>
      <c r="AD976" s="232"/>
      <c r="AE976" s="232"/>
    </row>
    <row r="977" spans="1:31" ht="12.75" x14ac:dyDescent="0.2">
      <c r="A977" s="452" t="s">
        <v>1163</v>
      </c>
      <c r="B977" s="214" t="str">
        <f t="shared" si="228"/>
        <v>Sardinas</v>
      </c>
      <c r="C977" s="219" t="str">
        <f t="shared" si="229"/>
        <v>Luis</v>
      </c>
      <c r="D977" s="134" t="str">
        <f t="shared" si="230"/>
        <v>L. Sardinas</v>
      </c>
      <c r="E977" s="206" t="str">
        <f t="shared" si="231"/>
        <v>Luis Sardinas</v>
      </c>
      <c r="F977" s="464" t="s">
        <v>1009</v>
      </c>
      <c r="G977" s="452"/>
      <c r="H977" s="452"/>
      <c r="I977" s="452"/>
      <c r="J977" s="480">
        <v>34105</v>
      </c>
      <c r="K977" s="492" t="s">
        <v>1006</v>
      </c>
      <c r="L977" s="495" t="s">
        <v>7</v>
      </c>
      <c r="M977" s="134" t="str">
        <f t="shared" si="235"/>
        <v>1,F2-$750k</v>
      </c>
      <c r="N977" s="498" t="s">
        <v>229</v>
      </c>
      <c r="O977" s="496" t="s">
        <v>3987</v>
      </c>
      <c r="P977" s="206" t="str">
        <f t="shared" si="236"/>
        <v>Sardinas, Luis (1,F2-$750k)</v>
      </c>
      <c r="Q977" s="166">
        <f t="shared" si="218"/>
        <v>375000</v>
      </c>
      <c r="R977" s="166">
        <f t="shared" si="232"/>
        <v>375000</v>
      </c>
      <c r="S977" s="261" t="str">
        <f t="shared" si="233"/>
        <v/>
      </c>
      <c r="T977" s="261" t="str">
        <f t="shared" si="234"/>
        <v/>
      </c>
      <c r="U977" s="498" t="s">
        <v>3010</v>
      </c>
      <c r="V977" s="500">
        <v>375000</v>
      </c>
      <c r="W977" s="498" t="s">
        <v>3111</v>
      </c>
      <c r="X977" s="500">
        <v>375000</v>
      </c>
      <c r="Y977" s="498" t="s">
        <v>334</v>
      </c>
    </row>
    <row r="978" spans="1:31" ht="12.75" x14ac:dyDescent="0.2">
      <c r="A978" s="168" t="s">
        <v>531</v>
      </c>
      <c r="B978" s="214" t="str">
        <f t="shared" si="228"/>
        <v>Saunders</v>
      </c>
      <c r="C978" s="219" t="str">
        <f t="shared" si="229"/>
        <v>Michael</v>
      </c>
      <c r="D978" s="134" t="str">
        <f t="shared" si="230"/>
        <v>M. Saunders</v>
      </c>
      <c r="E978" s="206" t="str">
        <f t="shared" si="231"/>
        <v>Michael Saunders</v>
      </c>
      <c r="F978" s="190"/>
      <c r="G978" s="190"/>
      <c r="H978" s="190"/>
      <c r="I978" s="190"/>
      <c r="K978" s="252"/>
      <c r="L978" s="190" t="s">
        <v>7</v>
      </c>
      <c r="M978" s="134" t="str">
        <f t="shared" si="235"/>
        <v>5,F5-9.75M</v>
      </c>
      <c r="N978" s="252" t="str">
        <f>Aaron!$G$2</f>
        <v>Exeter</v>
      </c>
      <c r="O978" s="191" t="s">
        <v>859</v>
      </c>
      <c r="P978" s="206" t="str">
        <f t="shared" si="236"/>
        <v>Saunders, Michael (5,F5-9.75M)</v>
      </c>
      <c r="Q978" s="166">
        <f t="shared" si="218"/>
        <v>1950000</v>
      </c>
      <c r="R978" s="166" t="str">
        <f t="shared" si="232"/>
        <v/>
      </c>
      <c r="S978" s="261" t="str">
        <f t="shared" si="233"/>
        <v/>
      </c>
      <c r="T978" s="261" t="str">
        <f t="shared" si="234"/>
        <v/>
      </c>
      <c r="U978" s="252" t="s">
        <v>855</v>
      </c>
      <c r="V978" s="187">
        <v>1950000</v>
      </c>
      <c r="W978" s="168" t="s">
        <v>334</v>
      </c>
      <c r="AA978" s="232"/>
      <c r="AB978" s="507"/>
      <c r="AC978" s="232"/>
      <c r="AD978" s="232"/>
      <c r="AE978" s="232"/>
    </row>
    <row r="979" spans="1:31" ht="12.75" x14ac:dyDescent="0.2">
      <c r="A979" s="168" t="s">
        <v>4176</v>
      </c>
      <c r="B979" s="214"/>
      <c r="C979" s="219"/>
      <c r="D979" s="134"/>
      <c r="E979" s="206"/>
      <c r="F979" s="190"/>
      <c r="G979" s="190"/>
      <c r="H979" s="190"/>
      <c r="I979" s="190"/>
      <c r="K979" s="252"/>
      <c r="L979" s="190" t="s">
        <v>135</v>
      </c>
      <c r="M979" s="134" t="str">
        <f t="shared" si="235"/>
        <v>1,F1-200k</v>
      </c>
      <c r="N979" s="252" t="s">
        <v>406</v>
      </c>
      <c r="O979" s="191" t="s">
        <v>4177</v>
      </c>
      <c r="P979" s="206" t="str">
        <f t="shared" si="236"/>
        <v>Scahill, Rob (1,F1-200k)</v>
      </c>
      <c r="Q979" s="166">
        <f t="shared" ref="Q979:Q1042" si="237">IF(ISBLANK($V979),"",$V979)</f>
        <v>200000</v>
      </c>
      <c r="R979" s="166"/>
      <c r="S979" s="261"/>
      <c r="T979" s="261"/>
      <c r="U979" s="252" t="s">
        <v>4078</v>
      </c>
      <c r="V979" s="187">
        <v>200000</v>
      </c>
      <c r="W979" s="168" t="s">
        <v>334</v>
      </c>
      <c r="AA979" s="232"/>
      <c r="AB979" s="507"/>
      <c r="AC979" s="232"/>
      <c r="AD979" s="232"/>
      <c r="AE979" s="232"/>
    </row>
    <row r="980" spans="1:31" ht="12.75" x14ac:dyDescent="0.2">
      <c r="A980" s="232" t="s">
        <v>1908</v>
      </c>
      <c r="B980" s="214" t="str">
        <f t="shared" ref="B980:B1008" si="238">LEFT(A980,FIND(", ",A980,1)-1)</f>
        <v>Schebler</v>
      </c>
      <c r="C980" s="219" t="str">
        <f t="shared" ref="C980:C1008" si="239">RIGHT(A980,LEN(A980)-FIND(", ",A980,1)-1)</f>
        <v>Scott*</v>
      </c>
      <c r="D980" s="134" t="str">
        <f t="shared" ref="D980:D1008" si="240">CONCATENATE(MID(C980,1,1),". ",B980)</f>
        <v>S. Schebler</v>
      </c>
      <c r="E980" s="206" t="str">
        <f t="shared" ref="E980:E1008" si="241">CONCATENATE(C980," ",B980)</f>
        <v>Scott* Schebler</v>
      </c>
      <c r="F980" s="247" t="s">
        <v>412</v>
      </c>
      <c r="G980" s="232">
        <v>90</v>
      </c>
      <c r="H980" s="232" t="s">
        <v>626</v>
      </c>
      <c r="I980" s="232">
        <v>21</v>
      </c>
      <c r="J980" s="471">
        <v>33152</v>
      </c>
      <c r="K980" s="196" t="s">
        <v>1128</v>
      </c>
      <c r="L980" s="190" t="s">
        <v>7</v>
      </c>
      <c r="M980" s="134" t="str">
        <f t="shared" si="235"/>
        <v>Y1</v>
      </c>
      <c r="N980" s="252" t="str">
        <f>Cobb!$S$2</f>
        <v>Waikiki</v>
      </c>
      <c r="O980" s="191" t="s">
        <v>1968</v>
      </c>
      <c r="P980" s="206" t="str">
        <f t="shared" si="236"/>
        <v>Schebler, Scott* (Y1)</v>
      </c>
      <c r="Q980" s="166">
        <f t="shared" si="237"/>
        <v>200000</v>
      </c>
      <c r="R980" s="166">
        <f t="shared" ref="R980:R1003" si="242">IF(ISBLANK($X980),"",$X980)</f>
        <v>300000</v>
      </c>
      <c r="S980" s="261">
        <f t="shared" ref="S980:S1003" si="243">IF(ISBLANK($Z980),"",$Z980)</f>
        <v>400000</v>
      </c>
      <c r="T980" s="261" t="str">
        <f t="shared" ref="T980:T1003" si="244">IF(ISBLANK($AB980),"",$AB980)</f>
        <v/>
      </c>
      <c r="U980" s="252" t="s">
        <v>520</v>
      </c>
      <c r="V980" s="255">
        <v>200000</v>
      </c>
      <c r="W980" s="250" t="s">
        <v>521</v>
      </c>
      <c r="X980" s="255">
        <v>300000</v>
      </c>
      <c r="Y980" s="168" t="s">
        <v>375</v>
      </c>
      <c r="Z980" s="366">
        <v>400000</v>
      </c>
      <c r="AA980" s="168" t="s">
        <v>645</v>
      </c>
      <c r="AD980" s="232"/>
    </row>
    <row r="981" spans="1:31" ht="15" x14ac:dyDescent="0.25">
      <c r="A981" s="252" t="s">
        <v>162</v>
      </c>
      <c r="B981" s="214" t="str">
        <f t="shared" si="238"/>
        <v>Scherzer</v>
      </c>
      <c r="C981" s="219" t="str">
        <f t="shared" si="239"/>
        <v>Max</v>
      </c>
      <c r="D981" s="134" t="str">
        <f t="shared" si="240"/>
        <v>M. Scherzer</v>
      </c>
      <c r="E981" s="206" t="str">
        <f t="shared" si="241"/>
        <v>Max Scherzer</v>
      </c>
      <c r="F981" s="459" t="s">
        <v>1002</v>
      </c>
      <c r="G981" s="190"/>
      <c r="H981" s="190"/>
      <c r="I981" s="190"/>
      <c r="J981" s="472">
        <v>30890</v>
      </c>
      <c r="K981" s="486" t="s">
        <v>747</v>
      </c>
      <c r="L981" s="190" t="s">
        <v>135</v>
      </c>
      <c r="M981" s="134" t="str">
        <f t="shared" si="235"/>
        <v>1,F5-$37.485M</v>
      </c>
      <c r="N981" s="452" t="s">
        <v>2992</v>
      </c>
      <c r="O981" s="496" t="s">
        <v>2994</v>
      </c>
      <c r="P981" s="206" t="str">
        <f t="shared" si="236"/>
        <v>Scherzer, Max (1,F5-$37.485M)</v>
      </c>
      <c r="Q981" s="166">
        <f t="shared" si="237"/>
        <v>7497000</v>
      </c>
      <c r="R981" s="166">
        <f t="shared" si="242"/>
        <v>7497000</v>
      </c>
      <c r="S981" s="261">
        <f t="shared" si="243"/>
        <v>7497000</v>
      </c>
      <c r="T981" s="261">
        <f t="shared" si="244"/>
        <v>7497000</v>
      </c>
      <c r="U981" s="498" t="s">
        <v>3099</v>
      </c>
      <c r="V981" s="500">
        <v>7497000</v>
      </c>
      <c r="W981" s="498" t="s">
        <v>3257</v>
      </c>
      <c r="X981" s="500">
        <v>7497000</v>
      </c>
      <c r="Y981" s="498" t="s">
        <v>3260</v>
      </c>
      <c r="Z981" s="500">
        <v>7497000</v>
      </c>
      <c r="AA981" s="498" t="s">
        <v>3262</v>
      </c>
      <c r="AB981" s="500">
        <v>7497000</v>
      </c>
      <c r="AC981" s="498" t="s">
        <v>3264</v>
      </c>
      <c r="AD981" s="500">
        <v>7497000</v>
      </c>
      <c r="AE981" s="168" t="s">
        <v>334</v>
      </c>
    </row>
    <row r="982" spans="1:31" ht="12.75" x14ac:dyDescent="0.2">
      <c r="A982" s="168" t="s">
        <v>3653</v>
      </c>
      <c r="B982" s="214" t="str">
        <f t="shared" si="238"/>
        <v>Schimpf</v>
      </c>
      <c r="C982" s="219" t="str">
        <f t="shared" si="239"/>
        <v>Ryan</v>
      </c>
      <c r="D982" s="134" t="str">
        <f t="shared" si="240"/>
        <v>R. Schimpf</v>
      </c>
      <c r="E982" s="206" t="str">
        <f t="shared" si="241"/>
        <v>Ryan Schimpf</v>
      </c>
      <c r="F982" s="250" t="s">
        <v>412</v>
      </c>
      <c r="G982" s="168">
        <v>30</v>
      </c>
      <c r="H982" s="168">
        <v>2</v>
      </c>
      <c r="I982" s="168">
        <v>1</v>
      </c>
      <c r="J982" s="536">
        <v>32244</v>
      </c>
      <c r="K982" s="168" t="s">
        <v>1000</v>
      </c>
      <c r="L982" s="190" t="s">
        <v>7</v>
      </c>
      <c r="M982" s="134" t="str">
        <f t="shared" si="235"/>
        <v>Y1</v>
      </c>
      <c r="N982" s="168" t="s">
        <v>348</v>
      </c>
      <c r="O982" s="190" t="s">
        <v>3485</v>
      </c>
      <c r="P982" s="206" t="str">
        <f t="shared" si="236"/>
        <v>Schimpf, Ryan (Y1)</v>
      </c>
      <c r="Q982" s="166">
        <f t="shared" si="237"/>
        <v>200000</v>
      </c>
      <c r="R982" s="166">
        <f t="shared" si="242"/>
        <v>300000</v>
      </c>
      <c r="S982" s="261">
        <f t="shared" si="243"/>
        <v>400000</v>
      </c>
      <c r="T982" s="261" t="str">
        <f t="shared" si="244"/>
        <v/>
      </c>
      <c r="U982" s="168" t="s">
        <v>520</v>
      </c>
      <c r="V982" s="187">
        <v>200000</v>
      </c>
      <c r="W982" s="168" t="s">
        <v>521</v>
      </c>
      <c r="X982" s="366">
        <v>300000</v>
      </c>
      <c r="Y982" s="168" t="s">
        <v>375</v>
      </c>
      <c r="Z982" s="366">
        <v>400000</v>
      </c>
      <c r="AA982" s="168" t="s">
        <v>645</v>
      </c>
      <c r="AB982" s="168"/>
    </row>
    <row r="983" spans="1:31" ht="12.75" x14ac:dyDescent="0.2">
      <c r="A983" s="168" t="s">
        <v>788</v>
      </c>
      <c r="B983" s="214" t="str">
        <f t="shared" si="238"/>
        <v>Schoop</v>
      </c>
      <c r="C983" s="219" t="str">
        <f t="shared" si="239"/>
        <v>Jon</v>
      </c>
      <c r="D983" s="134" t="str">
        <f t="shared" si="240"/>
        <v>J. Schoop</v>
      </c>
      <c r="E983" s="206" t="str">
        <f t="shared" si="241"/>
        <v>Jon Schoop</v>
      </c>
      <c r="F983" s="190" t="s">
        <v>1002</v>
      </c>
      <c r="G983" s="190"/>
      <c r="H983" s="190"/>
      <c r="I983" s="190"/>
      <c r="J983" s="189">
        <v>33527</v>
      </c>
      <c r="K983" s="252" t="s">
        <v>1000</v>
      </c>
      <c r="L983" s="190" t="s">
        <v>7</v>
      </c>
      <c r="M983" s="134" t="str">
        <f t="shared" si="235"/>
        <v>Y3</v>
      </c>
      <c r="N983" s="449" t="str">
        <f>Mays!$S$2</f>
        <v>Thunder Bay</v>
      </c>
      <c r="O983" s="191" t="s">
        <v>1117</v>
      </c>
      <c r="P983" s="206" t="str">
        <f t="shared" si="236"/>
        <v>Schoop, Jon (Y3)</v>
      </c>
      <c r="Q983" s="166">
        <f t="shared" si="237"/>
        <v>400000</v>
      </c>
      <c r="R983" s="166" t="str">
        <f t="shared" si="242"/>
        <v/>
      </c>
      <c r="S983" s="261" t="str">
        <f t="shared" si="243"/>
        <v/>
      </c>
      <c r="T983" s="261" t="str">
        <f t="shared" si="244"/>
        <v/>
      </c>
      <c r="U983" s="499" t="s">
        <v>375</v>
      </c>
      <c r="V983" s="255">
        <v>400000</v>
      </c>
      <c r="W983" s="168" t="s">
        <v>645</v>
      </c>
      <c r="Y983" s="168" t="s">
        <v>973</v>
      </c>
      <c r="AA983" s="168" t="s">
        <v>974</v>
      </c>
      <c r="AB983" s="507"/>
      <c r="AC983" s="232"/>
    </row>
    <row r="984" spans="1:31" ht="12.75" x14ac:dyDescent="0.2">
      <c r="A984" s="168" t="s">
        <v>3669</v>
      </c>
      <c r="B984" s="214" t="str">
        <f t="shared" si="238"/>
        <v>Schugel</v>
      </c>
      <c r="C984" s="219" t="str">
        <f t="shared" si="239"/>
        <v>A.J.</v>
      </c>
      <c r="D984" s="134" t="str">
        <f t="shared" si="240"/>
        <v>A. Schugel</v>
      </c>
      <c r="E984" s="206" t="str">
        <f t="shared" si="241"/>
        <v>A.J. Schugel</v>
      </c>
      <c r="F984" s="250" t="s">
        <v>1002</v>
      </c>
      <c r="G984" s="168">
        <f>G983+1</f>
        <v>1</v>
      </c>
      <c r="H984" s="168">
        <v>3</v>
      </c>
      <c r="I984" s="168">
        <v>6</v>
      </c>
      <c r="J984" s="536">
        <v>32686</v>
      </c>
      <c r="K984" s="168" t="s">
        <v>999</v>
      </c>
      <c r="L984" s="190" t="s">
        <v>135</v>
      </c>
      <c r="M984" s="134" t="str">
        <f t="shared" si="235"/>
        <v>Y1</v>
      </c>
      <c r="N984" s="168" t="s">
        <v>655</v>
      </c>
      <c r="O984" s="190" t="s">
        <v>3485</v>
      </c>
      <c r="P984" s="206" t="str">
        <f t="shared" si="236"/>
        <v>Schugel, A.J. (Y1)</v>
      </c>
      <c r="Q984" s="166">
        <f t="shared" si="237"/>
        <v>200000</v>
      </c>
      <c r="R984" s="166">
        <f t="shared" si="242"/>
        <v>300000</v>
      </c>
      <c r="S984" s="261">
        <f t="shared" si="243"/>
        <v>400000</v>
      </c>
      <c r="T984" s="261" t="str">
        <f t="shared" si="244"/>
        <v/>
      </c>
      <c r="U984" s="168" t="s">
        <v>520</v>
      </c>
      <c r="V984" s="187">
        <v>200000</v>
      </c>
      <c r="W984" s="168" t="s">
        <v>521</v>
      </c>
      <c r="X984" s="366">
        <v>300000</v>
      </c>
      <c r="Y984" s="168" t="s">
        <v>375</v>
      </c>
      <c r="Z984" s="366">
        <v>400000</v>
      </c>
      <c r="AA984" s="168" t="s">
        <v>645</v>
      </c>
      <c r="AB984" s="168"/>
    </row>
    <row r="985" spans="1:31" ht="12.75" x14ac:dyDescent="0.2">
      <c r="A985" s="232" t="s">
        <v>1576</v>
      </c>
      <c r="B985" s="214" t="str">
        <f t="shared" si="238"/>
        <v>Schwarber</v>
      </c>
      <c r="C985" s="219" t="str">
        <f t="shared" si="239"/>
        <v>Kyle</v>
      </c>
      <c r="D985" s="134" t="str">
        <f t="shared" si="240"/>
        <v>K. Schwarber</v>
      </c>
      <c r="E985" s="206" t="str">
        <f t="shared" si="241"/>
        <v>Kyle Schwarber</v>
      </c>
      <c r="F985" s="190" t="s">
        <v>412</v>
      </c>
      <c r="G985" s="190"/>
      <c r="H985" s="190"/>
      <c r="I985" s="190"/>
      <c r="J985" s="471">
        <v>34033</v>
      </c>
      <c r="K985" s="168" t="s">
        <v>1008</v>
      </c>
      <c r="L985" s="190" t="s">
        <v>7</v>
      </c>
      <c r="M985" s="134" t="str">
        <f t="shared" si="235"/>
        <v>Y1*</v>
      </c>
      <c r="N985" s="449" t="str">
        <f>Aaron!$Y$2</f>
        <v>Columbus</v>
      </c>
      <c r="O985" s="190" t="s">
        <v>1461</v>
      </c>
      <c r="P985" s="206" t="str">
        <f t="shared" si="236"/>
        <v>Schwarber, Kyle (Y1*)</v>
      </c>
      <c r="Q985" s="166">
        <f t="shared" si="237"/>
        <v>200000</v>
      </c>
      <c r="R985" s="166">
        <f t="shared" si="242"/>
        <v>300000</v>
      </c>
      <c r="S985" s="261">
        <f t="shared" si="243"/>
        <v>400000</v>
      </c>
      <c r="T985" s="261" t="str">
        <f t="shared" si="244"/>
        <v/>
      </c>
      <c r="U985" s="252" t="s">
        <v>256</v>
      </c>
      <c r="V985" s="187">
        <v>200000</v>
      </c>
      <c r="W985" s="168" t="s">
        <v>521</v>
      </c>
      <c r="X985" s="366">
        <v>300000</v>
      </c>
      <c r="Y985" s="168" t="s">
        <v>375</v>
      </c>
      <c r="Z985" s="366">
        <v>400000</v>
      </c>
      <c r="AA985" s="168" t="s">
        <v>645</v>
      </c>
      <c r="AB985" s="507"/>
      <c r="AC985" s="232"/>
    </row>
    <row r="986" spans="1:31" ht="12.75" x14ac:dyDescent="0.2">
      <c r="A986" s="446" t="s">
        <v>891</v>
      </c>
      <c r="B986" s="214" t="str">
        <f t="shared" si="238"/>
        <v>Scribner</v>
      </c>
      <c r="C986" s="219" t="str">
        <f t="shared" si="239"/>
        <v>Evan</v>
      </c>
      <c r="D986" s="134" t="str">
        <f t="shared" si="240"/>
        <v>E. Scribner</v>
      </c>
      <c r="E986" s="206" t="str">
        <f t="shared" si="241"/>
        <v>Evan Scribner</v>
      </c>
      <c r="F986" s="190"/>
      <c r="G986" s="190"/>
      <c r="H986" s="190"/>
      <c r="I986" s="190"/>
      <c r="K986" s="252"/>
      <c r="L986" s="190" t="s">
        <v>135</v>
      </c>
      <c r="M986" s="134" t="str">
        <f t="shared" si="235"/>
        <v>Y2*</v>
      </c>
      <c r="N986" s="252" t="str">
        <f>Ruth!$M$2</f>
        <v>Hoboken</v>
      </c>
      <c r="O986" s="190" t="s">
        <v>874</v>
      </c>
      <c r="P986" s="206" t="str">
        <f t="shared" si="236"/>
        <v>Scribner, Evan (Y2*)</v>
      </c>
      <c r="Q986" s="166">
        <f t="shared" si="237"/>
        <v>400000</v>
      </c>
      <c r="R986" s="166">
        <f t="shared" si="242"/>
        <v>400000</v>
      </c>
      <c r="S986" s="261" t="str">
        <f t="shared" si="243"/>
        <v/>
      </c>
      <c r="T986" s="261" t="str">
        <f t="shared" si="244"/>
        <v/>
      </c>
      <c r="U986" s="499" t="s">
        <v>255</v>
      </c>
      <c r="V986" s="255">
        <v>400000</v>
      </c>
      <c r="W986" s="168" t="s">
        <v>375</v>
      </c>
      <c r="X986" s="504">
        <v>400000</v>
      </c>
      <c r="Y986" s="168" t="s">
        <v>645</v>
      </c>
      <c r="AA986" s="168" t="s">
        <v>973</v>
      </c>
      <c r="AB986" s="507"/>
      <c r="AC986" s="232"/>
    </row>
    <row r="987" spans="1:31" ht="12.75" x14ac:dyDescent="0.2">
      <c r="A987" s="447" t="s">
        <v>948</v>
      </c>
      <c r="B987" s="214" t="str">
        <f t="shared" si="238"/>
        <v>Seager</v>
      </c>
      <c r="C987" s="219" t="str">
        <f t="shared" si="239"/>
        <v>Corey</v>
      </c>
      <c r="D987" s="134" t="str">
        <f t="shared" si="240"/>
        <v>C. Seager</v>
      </c>
      <c r="E987" s="206" t="str">
        <f t="shared" si="241"/>
        <v>Corey Seager</v>
      </c>
      <c r="F987" s="190" t="s">
        <v>412</v>
      </c>
      <c r="G987" s="190"/>
      <c r="H987" s="190"/>
      <c r="I987" s="190"/>
      <c r="J987" s="189">
        <v>34451</v>
      </c>
      <c r="K987" s="252" t="s">
        <v>1006</v>
      </c>
      <c r="L987" s="190" t="s">
        <v>7</v>
      </c>
      <c r="M987" s="134" t="str">
        <f t="shared" si="235"/>
        <v>Y2</v>
      </c>
      <c r="N987" s="252" t="str">
        <f>Mays!$G$2</f>
        <v>Palo Alto</v>
      </c>
      <c r="O987" s="190" t="s">
        <v>874</v>
      </c>
      <c r="P987" s="206" t="str">
        <f t="shared" si="236"/>
        <v>Seager, Corey (Y2)</v>
      </c>
      <c r="Q987" s="166">
        <f t="shared" si="237"/>
        <v>300000</v>
      </c>
      <c r="R987" s="166">
        <f t="shared" si="242"/>
        <v>400000</v>
      </c>
      <c r="S987" s="261" t="str">
        <f t="shared" si="243"/>
        <v/>
      </c>
      <c r="T987" s="261" t="str">
        <f t="shared" si="244"/>
        <v/>
      </c>
      <c r="U987" s="252" t="s">
        <v>521</v>
      </c>
      <c r="V987" s="501">
        <v>300000</v>
      </c>
      <c r="W987" s="168" t="s">
        <v>375</v>
      </c>
      <c r="X987" s="504">
        <v>400000</v>
      </c>
      <c r="Y987" s="168" t="s">
        <v>645</v>
      </c>
      <c r="AA987" s="168" t="s">
        <v>973</v>
      </c>
      <c r="AB987" s="507"/>
      <c r="AC987" s="232"/>
    </row>
    <row r="988" spans="1:31" ht="12.75" x14ac:dyDescent="0.2">
      <c r="A988" s="168" t="s">
        <v>820</v>
      </c>
      <c r="B988" s="214" t="str">
        <f t="shared" si="238"/>
        <v>Seager</v>
      </c>
      <c r="C988" s="219" t="str">
        <f t="shared" si="239"/>
        <v>Kyle</v>
      </c>
      <c r="D988" s="134" t="str">
        <f t="shared" si="240"/>
        <v>K. Seager</v>
      </c>
      <c r="E988" s="206" t="str">
        <f t="shared" si="241"/>
        <v>Kyle Seager</v>
      </c>
      <c r="F988" s="190"/>
      <c r="G988" s="190"/>
      <c r="H988" s="190"/>
      <c r="I988" s="190"/>
      <c r="K988" s="252"/>
      <c r="L988" s="190" t="s">
        <v>7</v>
      </c>
      <c r="M988" s="134" t="str">
        <f t="shared" si="235"/>
        <v>3,L5-14M</v>
      </c>
      <c r="N988" s="252" t="str">
        <f>Cobb!$S$2</f>
        <v>Waikiki</v>
      </c>
      <c r="O988" s="191" t="s">
        <v>830</v>
      </c>
      <c r="P988" s="206" t="str">
        <f t="shared" si="236"/>
        <v>Seager, Kyle (3,L5-14M)</v>
      </c>
      <c r="Q988" s="166">
        <f t="shared" si="237"/>
        <v>2800000</v>
      </c>
      <c r="R988" s="166">
        <f t="shared" si="242"/>
        <v>2800000</v>
      </c>
      <c r="S988" s="261">
        <f t="shared" si="243"/>
        <v>2800000</v>
      </c>
      <c r="T988" s="261" t="str">
        <f t="shared" si="244"/>
        <v/>
      </c>
      <c r="U988" s="252" t="s">
        <v>317</v>
      </c>
      <c r="V988" s="187">
        <v>2800000</v>
      </c>
      <c r="W988" s="168" t="s">
        <v>316</v>
      </c>
      <c r="X988" s="366">
        <v>2800000</v>
      </c>
      <c r="Y988" s="168" t="s">
        <v>605</v>
      </c>
      <c r="Z988" s="366">
        <v>2800000</v>
      </c>
      <c r="AA988" s="252" t="s">
        <v>334</v>
      </c>
      <c r="AB988" s="507"/>
      <c r="AC988" s="232"/>
      <c r="AD988" s="255"/>
    </row>
    <row r="989" spans="1:31" ht="12.75" x14ac:dyDescent="0.2">
      <c r="A989" s="168" t="s">
        <v>3556</v>
      </c>
      <c r="B989" s="214" t="str">
        <f t="shared" si="238"/>
        <v>Sedlock</v>
      </c>
      <c r="C989" s="219" t="str">
        <f t="shared" si="239"/>
        <v>Cody</v>
      </c>
      <c r="D989" s="134" t="str">
        <f t="shared" si="240"/>
        <v>C. Sedlock</v>
      </c>
      <c r="E989" s="206" t="str">
        <f t="shared" si="241"/>
        <v>Cody Sedlock</v>
      </c>
      <c r="F989" s="250" t="s">
        <v>1002</v>
      </c>
      <c r="G989" s="168">
        <f>G988+1</f>
        <v>1</v>
      </c>
      <c r="H989" s="168">
        <v>6</v>
      </c>
      <c r="I989" s="168">
        <v>16</v>
      </c>
      <c r="J989" s="536">
        <v>34869</v>
      </c>
      <c r="K989" s="168" t="s">
        <v>747</v>
      </c>
      <c r="L989" s="190" t="s">
        <v>519</v>
      </c>
      <c r="M989" s="134" t="str">
        <f t="shared" si="235"/>
        <v>min</v>
      </c>
      <c r="N989" s="168" t="s">
        <v>959</v>
      </c>
      <c r="O989" s="190" t="s">
        <v>3485</v>
      </c>
      <c r="P989" s="206" t="str">
        <f t="shared" si="236"/>
        <v>Sedlock, Cody (min)</v>
      </c>
      <c r="Q989" s="166" t="str">
        <f t="shared" si="237"/>
        <v/>
      </c>
      <c r="R989" s="166" t="str">
        <f t="shared" si="242"/>
        <v/>
      </c>
      <c r="S989" s="261" t="str">
        <f t="shared" si="243"/>
        <v/>
      </c>
      <c r="T989" s="261" t="str">
        <f t="shared" si="244"/>
        <v/>
      </c>
      <c r="U989" s="168" t="s">
        <v>658</v>
      </c>
      <c r="V989" s="168"/>
      <c r="X989" s="168"/>
      <c r="Z989" s="168"/>
      <c r="AB989" s="168"/>
    </row>
    <row r="990" spans="1:31" ht="12.75" x14ac:dyDescent="0.2">
      <c r="A990" s="168" t="s">
        <v>3612</v>
      </c>
      <c r="B990" s="214" t="str">
        <f t="shared" si="238"/>
        <v>Segedin</v>
      </c>
      <c r="C990" s="219" t="str">
        <f t="shared" si="239"/>
        <v>Rob</v>
      </c>
      <c r="D990" s="134" t="str">
        <f t="shared" si="240"/>
        <v>R. Segedin</v>
      </c>
      <c r="E990" s="206" t="str">
        <f t="shared" si="241"/>
        <v>Rob Segedin</v>
      </c>
      <c r="F990" s="250" t="s">
        <v>1002</v>
      </c>
      <c r="G990" s="168">
        <f>G989+1</f>
        <v>2</v>
      </c>
      <c r="H990" s="168">
        <v>5</v>
      </c>
      <c r="I990" s="168">
        <v>8</v>
      </c>
      <c r="J990" s="536">
        <v>32457</v>
      </c>
      <c r="K990" s="168" t="s">
        <v>1128</v>
      </c>
      <c r="L990" s="190" t="s">
        <v>7</v>
      </c>
      <c r="M990" s="134" t="str">
        <f t="shared" si="235"/>
        <v>MM</v>
      </c>
      <c r="N990" s="168" t="s">
        <v>360</v>
      </c>
      <c r="O990" s="190" t="s">
        <v>3485</v>
      </c>
      <c r="P990" s="206" t="str">
        <f t="shared" si="236"/>
        <v>Segedin, Rob (MM)</v>
      </c>
      <c r="Q990" s="166">
        <f t="shared" si="237"/>
        <v>100000</v>
      </c>
      <c r="R990" s="166" t="str">
        <f t="shared" si="242"/>
        <v/>
      </c>
      <c r="S990" s="261" t="str">
        <f t="shared" si="243"/>
        <v/>
      </c>
      <c r="T990" s="261" t="str">
        <f t="shared" si="244"/>
        <v/>
      </c>
      <c r="U990" s="168" t="s">
        <v>517</v>
      </c>
      <c r="V990" s="187">
        <v>100000</v>
      </c>
      <c r="X990" s="168"/>
      <c r="Z990" s="168"/>
      <c r="AB990" s="168"/>
    </row>
    <row r="991" spans="1:31" ht="12.75" x14ac:dyDescent="0.2">
      <c r="A991" s="168" t="s">
        <v>297</v>
      </c>
      <c r="B991" s="214" t="str">
        <f t="shared" si="238"/>
        <v>Segura</v>
      </c>
      <c r="C991" s="219" t="str">
        <f t="shared" si="239"/>
        <v>Jean</v>
      </c>
      <c r="D991" s="134" t="str">
        <f t="shared" si="240"/>
        <v>J. Segura</v>
      </c>
      <c r="E991" s="206" t="str">
        <f t="shared" si="241"/>
        <v>Jean Segura</v>
      </c>
      <c r="F991" s="190"/>
      <c r="G991" s="190"/>
      <c r="H991" s="190"/>
      <c r="I991" s="190"/>
      <c r="K991" s="252"/>
      <c r="L991" s="190" t="s">
        <v>7</v>
      </c>
      <c r="M991" s="134" t="str">
        <f t="shared" si="235"/>
        <v>ARB-Y5</v>
      </c>
      <c r="N991" s="252" t="s">
        <v>1479</v>
      </c>
      <c r="O991" s="191" t="s">
        <v>4003</v>
      </c>
      <c r="P991" s="206" t="str">
        <f t="shared" si="236"/>
        <v>Segura, Jean (ARB-Y5)</v>
      </c>
      <c r="Q991" s="166">
        <f t="shared" si="237"/>
        <v>1350000</v>
      </c>
      <c r="R991" s="166" t="str">
        <f t="shared" si="242"/>
        <v/>
      </c>
      <c r="S991" s="261" t="str">
        <f t="shared" si="243"/>
        <v/>
      </c>
      <c r="T991" s="261" t="str">
        <f t="shared" si="244"/>
        <v/>
      </c>
      <c r="U991" s="252" t="s">
        <v>973</v>
      </c>
      <c r="V991" s="187">
        <v>1350000</v>
      </c>
      <c r="W991" s="168" t="s">
        <v>974</v>
      </c>
      <c r="Y991" s="168" t="s">
        <v>975</v>
      </c>
      <c r="AA991" s="168" t="s">
        <v>334</v>
      </c>
      <c r="AB991" s="507"/>
      <c r="AC991" s="232"/>
      <c r="AD991" s="187"/>
    </row>
    <row r="992" spans="1:31" ht="12.75" x14ac:dyDescent="0.2">
      <c r="A992" s="453" t="s">
        <v>1195</v>
      </c>
      <c r="B992" s="214" t="str">
        <f t="shared" si="238"/>
        <v>Semien</v>
      </c>
      <c r="C992" s="219" t="str">
        <f t="shared" si="239"/>
        <v>Marcus</v>
      </c>
      <c r="D992" s="134" t="str">
        <f t="shared" si="240"/>
        <v>M. Semien</v>
      </c>
      <c r="E992" s="206" t="str">
        <f t="shared" si="241"/>
        <v>Marcus Semien</v>
      </c>
      <c r="F992" s="465" t="s">
        <v>1002</v>
      </c>
      <c r="G992" s="465"/>
      <c r="H992" s="465"/>
      <c r="I992" s="465"/>
      <c r="J992" s="474">
        <v>33133</v>
      </c>
      <c r="K992" s="494" t="s">
        <v>1000</v>
      </c>
      <c r="L992" s="190" t="s">
        <v>7</v>
      </c>
      <c r="M992" s="134" t="str">
        <f t="shared" si="235"/>
        <v>Y3</v>
      </c>
      <c r="N992" s="449" t="str">
        <f>Aaron!$Y$2</f>
        <v>Columbus</v>
      </c>
      <c r="O992" s="465" t="s">
        <v>1297</v>
      </c>
      <c r="P992" s="206" t="str">
        <f t="shared" si="236"/>
        <v>Semien, Marcus (Y3)</v>
      </c>
      <c r="Q992" s="166">
        <f t="shared" si="237"/>
        <v>400000</v>
      </c>
      <c r="R992" s="166" t="str">
        <f t="shared" si="242"/>
        <v/>
      </c>
      <c r="S992" s="261" t="str">
        <f t="shared" si="243"/>
        <v/>
      </c>
      <c r="T992" s="261" t="str">
        <f t="shared" si="244"/>
        <v/>
      </c>
      <c r="U992" s="499" t="s">
        <v>375</v>
      </c>
      <c r="V992" s="255">
        <v>400000</v>
      </c>
      <c r="W992" s="168" t="s">
        <v>645</v>
      </c>
      <c r="X992" s="255"/>
      <c r="Y992" s="168" t="s">
        <v>973</v>
      </c>
      <c r="AA992" s="168" t="s">
        <v>974</v>
      </c>
      <c r="AB992" s="507"/>
      <c r="AC992" s="232"/>
      <c r="AD992" s="187"/>
    </row>
    <row r="993" spans="1:30" ht="12.75" x14ac:dyDescent="0.2">
      <c r="A993" s="168" t="s">
        <v>3487</v>
      </c>
      <c r="B993" s="214" t="str">
        <f t="shared" si="238"/>
        <v>Senzel</v>
      </c>
      <c r="C993" s="219" t="str">
        <f t="shared" si="239"/>
        <v>Nick</v>
      </c>
      <c r="D993" s="134" t="str">
        <f t="shared" si="240"/>
        <v>N. Senzel</v>
      </c>
      <c r="E993" s="206" t="str">
        <f t="shared" si="241"/>
        <v>Nick Senzel</v>
      </c>
      <c r="F993" s="250" t="s">
        <v>1002</v>
      </c>
      <c r="G993" s="168">
        <f>G992+1</f>
        <v>1</v>
      </c>
      <c r="H993" s="168">
        <v>1</v>
      </c>
      <c r="I993" s="168">
        <v>6</v>
      </c>
      <c r="J993" s="536">
        <v>34879</v>
      </c>
      <c r="K993" s="168" t="s">
        <v>1005</v>
      </c>
      <c r="L993" s="190" t="s">
        <v>519</v>
      </c>
      <c r="M993" s="134" t="str">
        <f t="shared" si="235"/>
        <v>min</v>
      </c>
      <c r="N993" s="168" t="s">
        <v>229</v>
      </c>
      <c r="O993" s="190" t="s">
        <v>3485</v>
      </c>
      <c r="P993" s="206" t="str">
        <f t="shared" si="236"/>
        <v>Senzel, Nick (min)</v>
      </c>
      <c r="Q993" s="166" t="str">
        <f t="shared" si="237"/>
        <v/>
      </c>
      <c r="R993" s="166" t="str">
        <f t="shared" si="242"/>
        <v/>
      </c>
      <c r="S993" s="261" t="str">
        <f t="shared" si="243"/>
        <v/>
      </c>
      <c r="T993" s="261" t="str">
        <f t="shared" si="244"/>
        <v/>
      </c>
      <c r="U993" s="168" t="s">
        <v>658</v>
      </c>
      <c r="V993" s="168"/>
      <c r="X993" s="168"/>
      <c r="Z993" s="168"/>
      <c r="AB993" s="168"/>
    </row>
    <row r="994" spans="1:30" ht="12.75" x14ac:dyDescent="0.2">
      <c r="A994" s="232" t="s">
        <v>1578</v>
      </c>
      <c r="B994" s="214" t="str">
        <f t="shared" si="238"/>
        <v>Severino</v>
      </c>
      <c r="C994" s="219" t="str">
        <f t="shared" si="239"/>
        <v>Luis</v>
      </c>
      <c r="D994" s="134" t="str">
        <f t="shared" si="240"/>
        <v>L. Severino</v>
      </c>
      <c r="E994" s="206" t="str">
        <f t="shared" si="241"/>
        <v>Luis Severino</v>
      </c>
      <c r="F994" s="190" t="s">
        <v>1002</v>
      </c>
      <c r="G994" s="190"/>
      <c r="H994" s="190"/>
      <c r="I994" s="190"/>
      <c r="J994" s="471">
        <v>34385</v>
      </c>
      <c r="K994" s="168" t="s">
        <v>747</v>
      </c>
      <c r="L994" s="190" t="s">
        <v>135</v>
      </c>
      <c r="M994" s="134" t="str">
        <f t="shared" si="235"/>
        <v>Y2</v>
      </c>
      <c r="N994" s="252" t="str">
        <f>Mays!$Y$2</f>
        <v>Los Angeles</v>
      </c>
      <c r="O994" s="190" t="s">
        <v>1461</v>
      </c>
      <c r="P994" s="206" t="str">
        <f t="shared" si="236"/>
        <v>Severino, Luis (Y2)</v>
      </c>
      <c r="Q994" s="166">
        <f t="shared" si="237"/>
        <v>300000</v>
      </c>
      <c r="R994" s="166">
        <f t="shared" si="242"/>
        <v>400000</v>
      </c>
      <c r="S994" s="261" t="str">
        <f t="shared" si="243"/>
        <v/>
      </c>
      <c r="T994" s="261" t="str">
        <f t="shared" si="244"/>
        <v/>
      </c>
      <c r="U994" s="252" t="s">
        <v>521</v>
      </c>
      <c r="V994" s="501">
        <v>300000</v>
      </c>
      <c r="W994" s="168" t="s">
        <v>375</v>
      </c>
      <c r="X994" s="504">
        <v>400000</v>
      </c>
      <c r="Y994" s="168" t="s">
        <v>645</v>
      </c>
      <c r="Z994" s="507"/>
      <c r="AA994" s="168" t="s">
        <v>973</v>
      </c>
      <c r="AB994" s="507"/>
      <c r="AC994" s="232"/>
      <c r="AD994" s="187"/>
    </row>
    <row r="995" spans="1:30" ht="12.75" x14ac:dyDescent="0.2">
      <c r="A995" s="232" t="s">
        <v>1909</v>
      </c>
      <c r="B995" s="214" t="str">
        <f t="shared" si="238"/>
        <v>Severino</v>
      </c>
      <c r="C995" s="219" t="str">
        <f t="shared" si="239"/>
        <v>Pedro</v>
      </c>
      <c r="D995" s="134" t="str">
        <f t="shared" si="240"/>
        <v>P. Severino</v>
      </c>
      <c r="E995" s="206" t="str">
        <f t="shared" si="241"/>
        <v>Pedro Severino</v>
      </c>
      <c r="F995" s="247" t="s">
        <v>1002</v>
      </c>
      <c r="G995" s="232">
        <v>192</v>
      </c>
      <c r="H995" s="232">
        <v>8</v>
      </c>
      <c r="I995" s="232">
        <v>19</v>
      </c>
      <c r="J995" s="471">
        <v>34170</v>
      </c>
      <c r="K995" s="196" t="s">
        <v>1003</v>
      </c>
      <c r="L995" s="190" t="s">
        <v>7</v>
      </c>
      <c r="M995" s="134" t="str">
        <f t="shared" si="235"/>
        <v>MM</v>
      </c>
      <c r="N995" s="232" t="s">
        <v>437</v>
      </c>
      <c r="O995" s="191" t="s">
        <v>1968</v>
      </c>
      <c r="P995" s="206" t="str">
        <f t="shared" si="236"/>
        <v>Severino, Pedro (MM)</v>
      </c>
      <c r="Q995" s="166">
        <f t="shared" si="237"/>
        <v>100000</v>
      </c>
      <c r="R995" s="166" t="str">
        <f t="shared" si="242"/>
        <v/>
      </c>
      <c r="S995" s="261" t="str">
        <f t="shared" si="243"/>
        <v/>
      </c>
      <c r="T995" s="261" t="str">
        <f t="shared" si="244"/>
        <v/>
      </c>
      <c r="U995" s="252" t="s">
        <v>517</v>
      </c>
      <c r="V995" s="255">
        <v>100000</v>
      </c>
      <c r="AD995" s="414"/>
    </row>
    <row r="996" spans="1:30" ht="12.75" x14ac:dyDescent="0.2">
      <c r="A996" s="232" t="s">
        <v>1910</v>
      </c>
      <c r="B996" s="214" t="str">
        <f t="shared" si="238"/>
        <v>Shaffer</v>
      </c>
      <c r="C996" s="219" t="str">
        <f t="shared" si="239"/>
        <v>Richie</v>
      </c>
      <c r="D996" s="134" t="str">
        <f t="shared" si="240"/>
        <v>R. Shaffer</v>
      </c>
      <c r="E996" s="206" t="str">
        <f t="shared" si="241"/>
        <v>Richie Shaffer</v>
      </c>
      <c r="F996" s="247" t="s">
        <v>1002</v>
      </c>
      <c r="G996" s="232">
        <v>71</v>
      </c>
      <c r="H996" s="232">
        <v>3</v>
      </c>
      <c r="I996" s="232">
        <v>22</v>
      </c>
      <c r="J996" s="471">
        <v>33312</v>
      </c>
      <c r="K996" s="196" t="s">
        <v>1001</v>
      </c>
      <c r="L996" s="190" t="s">
        <v>7</v>
      </c>
      <c r="M996" s="134" t="str">
        <f t="shared" si="235"/>
        <v>MM</v>
      </c>
      <c r="N996" s="252" t="str">
        <f>Mays!$AE$2</f>
        <v>West Oakland</v>
      </c>
      <c r="O996" s="191" t="s">
        <v>1968</v>
      </c>
      <c r="P996" s="206" t="str">
        <f t="shared" si="236"/>
        <v>Shaffer, Richie (MM)</v>
      </c>
      <c r="Q996" s="166">
        <f t="shared" si="237"/>
        <v>100000</v>
      </c>
      <c r="R996" s="166" t="str">
        <f t="shared" si="242"/>
        <v/>
      </c>
      <c r="S996" s="261" t="str">
        <f t="shared" si="243"/>
        <v/>
      </c>
      <c r="T996" s="261" t="str">
        <f t="shared" si="244"/>
        <v/>
      </c>
      <c r="U996" s="252" t="s">
        <v>517</v>
      </c>
      <c r="V996" s="187">
        <v>100000</v>
      </c>
      <c r="AD996" s="187"/>
    </row>
    <row r="997" spans="1:30" ht="15" x14ac:dyDescent="0.25">
      <c r="A997" s="252" t="s">
        <v>804</v>
      </c>
      <c r="B997" s="214" t="str">
        <f t="shared" si="238"/>
        <v>Shaw</v>
      </c>
      <c r="C997" s="219" t="str">
        <f t="shared" si="239"/>
        <v>Bryan</v>
      </c>
      <c r="D997" s="134" t="str">
        <f t="shared" si="240"/>
        <v>B. Shaw</v>
      </c>
      <c r="E997" s="206" t="str">
        <f t="shared" si="241"/>
        <v>Bryan Shaw</v>
      </c>
      <c r="F997" s="459" t="s">
        <v>1002</v>
      </c>
      <c r="G997" s="190"/>
      <c r="H997" s="190"/>
      <c r="I997" s="190"/>
      <c r="J997" s="472">
        <v>32089</v>
      </c>
      <c r="K997" s="486" t="s">
        <v>999</v>
      </c>
      <c r="L997" s="190" t="s">
        <v>135</v>
      </c>
      <c r="M997" s="134" t="str">
        <f t="shared" si="235"/>
        <v>1,F3-$2.025M</v>
      </c>
      <c r="N997" s="452" t="s">
        <v>2974</v>
      </c>
      <c r="O997" s="496" t="s">
        <v>2994</v>
      </c>
      <c r="P997" s="206" t="str">
        <f t="shared" si="236"/>
        <v>Shaw, Bryan (1,F3-$2.025M)</v>
      </c>
      <c r="Q997" s="166">
        <f t="shared" si="237"/>
        <v>675000</v>
      </c>
      <c r="R997" s="166">
        <f t="shared" si="242"/>
        <v>675000</v>
      </c>
      <c r="S997" s="261">
        <f t="shared" si="243"/>
        <v>675000</v>
      </c>
      <c r="T997" s="261" t="str">
        <f t="shared" si="244"/>
        <v/>
      </c>
      <c r="U997" s="498" t="s">
        <v>3029</v>
      </c>
      <c r="V997" s="500">
        <v>675000</v>
      </c>
      <c r="W997" s="498" t="s">
        <v>3130</v>
      </c>
      <c r="X997" s="500">
        <v>675000</v>
      </c>
      <c r="Y997" s="498" t="s">
        <v>3133</v>
      </c>
      <c r="Z997" s="500">
        <v>675000</v>
      </c>
      <c r="AA997" s="168" t="s">
        <v>334</v>
      </c>
    </row>
    <row r="998" spans="1:30" ht="12.75" x14ac:dyDescent="0.2">
      <c r="A998" s="168" t="s">
        <v>2042</v>
      </c>
      <c r="B998" s="214" t="str">
        <f t="shared" si="238"/>
        <v>Shaw</v>
      </c>
      <c r="C998" s="219" t="str">
        <f t="shared" si="239"/>
        <v>Chris James</v>
      </c>
      <c r="D998" s="134" t="str">
        <f t="shared" si="240"/>
        <v>C. Shaw</v>
      </c>
      <c r="E998" s="206" t="str">
        <f t="shared" si="241"/>
        <v>Chris James Shaw</v>
      </c>
      <c r="G998" s="232">
        <v>119</v>
      </c>
      <c r="H998" s="232">
        <v>5</v>
      </c>
      <c r="I998" s="232">
        <v>3</v>
      </c>
      <c r="J998" s="471">
        <v>34262</v>
      </c>
      <c r="K998" s="196" t="s">
        <v>1001</v>
      </c>
      <c r="L998" s="190" t="s">
        <v>519</v>
      </c>
      <c r="M998" s="134" t="str">
        <f t="shared" si="235"/>
        <v>min</v>
      </c>
      <c r="N998" s="232" t="s">
        <v>657</v>
      </c>
      <c r="O998" s="191" t="s">
        <v>1968</v>
      </c>
      <c r="P998" s="206" t="str">
        <f t="shared" si="236"/>
        <v>Shaw, Chris James (min)</v>
      </c>
      <c r="Q998" s="166" t="str">
        <f t="shared" si="237"/>
        <v/>
      </c>
      <c r="R998" s="166" t="str">
        <f t="shared" si="242"/>
        <v/>
      </c>
      <c r="S998" s="261" t="str">
        <f t="shared" si="243"/>
        <v/>
      </c>
      <c r="T998" s="261" t="str">
        <f t="shared" si="244"/>
        <v/>
      </c>
      <c r="U998" s="252" t="s">
        <v>658</v>
      </c>
    </row>
    <row r="999" spans="1:30" ht="12.75" x14ac:dyDescent="0.2">
      <c r="A999" s="232" t="s">
        <v>1960</v>
      </c>
      <c r="B999" s="214" t="str">
        <f t="shared" si="238"/>
        <v>Shaw</v>
      </c>
      <c r="C999" s="219" t="str">
        <f t="shared" si="239"/>
        <v>Travis*</v>
      </c>
      <c r="D999" s="134" t="str">
        <f t="shared" si="240"/>
        <v>T. Shaw</v>
      </c>
      <c r="E999" s="206" t="str">
        <f t="shared" si="241"/>
        <v>Travis* Shaw</v>
      </c>
      <c r="F999" s="247" t="s">
        <v>412</v>
      </c>
      <c r="G999" s="232">
        <v>31</v>
      </c>
      <c r="H999" s="232">
        <v>2</v>
      </c>
      <c r="I999" s="232">
        <v>7</v>
      </c>
      <c r="J999" s="471">
        <v>32979</v>
      </c>
      <c r="K999" s="196" t="s">
        <v>1001</v>
      </c>
      <c r="L999" s="190" t="s">
        <v>7</v>
      </c>
      <c r="M999" s="134" t="str">
        <f t="shared" si="235"/>
        <v>Y2</v>
      </c>
      <c r="N999" s="252" t="str">
        <f>Cobb!$M$2</f>
        <v>Mansfield</v>
      </c>
      <c r="O999" s="191" t="s">
        <v>1968</v>
      </c>
      <c r="P999" s="206" t="str">
        <f t="shared" si="236"/>
        <v>Shaw, Travis* (Y2)</v>
      </c>
      <c r="Q999" s="166">
        <f t="shared" si="237"/>
        <v>300000</v>
      </c>
      <c r="R999" s="166">
        <f t="shared" si="242"/>
        <v>400000</v>
      </c>
      <c r="S999" s="261" t="str">
        <f t="shared" si="243"/>
        <v/>
      </c>
      <c r="T999" s="261" t="str">
        <f t="shared" si="244"/>
        <v/>
      </c>
      <c r="U999" s="252" t="s">
        <v>521</v>
      </c>
      <c r="V999" s="187">
        <v>300000</v>
      </c>
      <c r="W999" s="168" t="s">
        <v>375</v>
      </c>
      <c r="X999" s="366">
        <v>400000</v>
      </c>
      <c r="Y999" s="168" t="s">
        <v>645</v>
      </c>
      <c r="AA999" s="168" t="s">
        <v>973</v>
      </c>
    </row>
    <row r="1000" spans="1:30" ht="12.75" x14ac:dyDescent="0.2">
      <c r="A1000" s="168" t="s">
        <v>2043</v>
      </c>
      <c r="B1000" s="214" t="str">
        <f t="shared" si="238"/>
        <v>Sheffield</v>
      </c>
      <c r="C1000" s="219" t="str">
        <f t="shared" si="239"/>
        <v>Justus</v>
      </c>
      <c r="D1000" s="134" t="str">
        <f t="shared" si="240"/>
        <v>J. Sheffield</v>
      </c>
      <c r="E1000" s="206" t="str">
        <f t="shared" si="241"/>
        <v>Justus Sheffield</v>
      </c>
      <c r="G1000" s="232">
        <v>157</v>
      </c>
      <c r="H1000" s="232">
        <v>6</v>
      </c>
      <c r="I1000" s="232">
        <v>19</v>
      </c>
      <c r="J1000" s="471">
        <v>35198</v>
      </c>
      <c r="K1000" s="196" t="s">
        <v>747</v>
      </c>
      <c r="L1000" s="190" t="s">
        <v>519</v>
      </c>
      <c r="M1000" s="134" t="str">
        <f t="shared" si="235"/>
        <v>min</v>
      </c>
      <c r="N1000" s="232" t="s">
        <v>437</v>
      </c>
      <c r="O1000" s="191" t="s">
        <v>1968</v>
      </c>
      <c r="P1000" s="206" t="str">
        <f t="shared" si="236"/>
        <v>Sheffield, Justus (min)</v>
      </c>
      <c r="Q1000" s="166" t="str">
        <f t="shared" si="237"/>
        <v/>
      </c>
      <c r="R1000" s="166" t="str">
        <f t="shared" si="242"/>
        <v/>
      </c>
      <c r="S1000" s="261" t="str">
        <f t="shared" si="243"/>
        <v/>
      </c>
      <c r="T1000" s="261" t="str">
        <f t="shared" si="244"/>
        <v/>
      </c>
      <c r="U1000" s="252" t="s">
        <v>658</v>
      </c>
    </row>
    <row r="1001" spans="1:30" ht="12.75" x14ac:dyDescent="0.2">
      <c r="A1001" s="168" t="s">
        <v>502</v>
      </c>
      <c r="B1001" s="214" t="str">
        <f t="shared" si="238"/>
        <v>Shields</v>
      </c>
      <c r="C1001" s="219" t="str">
        <f t="shared" si="239"/>
        <v>James</v>
      </c>
      <c r="D1001" s="134" t="str">
        <f t="shared" si="240"/>
        <v>J. Shields</v>
      </c>
      <c r="E1001" s="206" t="str">
        <f t="shared" si="241"/>
        <v>James Shields</v>
      </c>
      <c r="F1001" s="190" t="s">
        <v>1002</v>
      </c>
      <c r="G1001" s="190"/>
      <c r="H1001" s="190"/>
      <c r="I1001" s="190"/>
      <c r="J1001" s="189">
        <v>29940</v>
      </c>
      <c r="K1001" s="252" t="s">
        <v>747</v>
      </c>
      <c r="L1001" s="190" t="s">
        <v>135</v>
      </c>
      <c r="M1001" s="134" t="str">
        <f t="shared" si="235"/>
        <v>3,F3-19.845M</v>
      </c>
      <c r="N1001" s="252" t="s">
        <v>566</v>
      </c>
      <c r="O1001" s="462" t="s">
        <v>2156</v>
      </c>
      <c r="P1001" s="206" t="str">
        <f t="shared" si="236"/>
        <v>Shields, James (3,F3-19.845M)</v>
      </c>
      <c r="Q1001" s="166">
        <f t="shared" si="237"/>
        <v>6615000</v>
      </c>
      <c r="R1001" s="166" t="str">
        <f t="shared" si="242"/>
        <v/>
      </c>
      <c r="S1001" s="261" t="str">
        <f t="shared" si="243"/>
        <v/>
      </c>
      <c r="T1001" s="261" t="str">
        <f t="shared" si="244"/>
        <v/>
      </c>
      <c r="U1001" s="252" t="s">
        <v>1305</v>
      </c>
      <c r="V1001" s="414">
        <v>6615000</v>
      </c>
      <c r="W1001" s="252" t="s">
        <v>334</v>
      </c>
      <c r="X1001" s="414"/>
      <c r="Y1001" s="252"/>
      <c r="Z1001" s="414"/>
      <c r="AA1001" s="232"/>
      <c r="AB1001" s="507"/>
      <c r="AC1001" s="232"/>
    </row>
    <row r="1002" spans="1:30" ht="12.75" x14ac:dyDescent="0.2">
      <c r="A1002" s="585" t="s">
        <v>1184</v>
      </c>
      <c r="B1002" s="431" t="str">
        <f t="shared" si="238"/>
        <v>Shipley</v>
      </c>
      <c r="C1002" s="432" t="str">
        <f t="shared" si="239"/>
        <v>Braden</v>
      </c>
      <c r="D1002" s="357" t="str">
        <f t="shared" si="240"/>
        <v>B. Shipley</v>
      </c>
      <c r="E1002" s="426" t="str">
        <f t="shared" si="241"/>
        <v>Braden Shipley</v>
      </c>
      <c r="F1002" s="586" t="s">
        <v>1002</v>
      </c>
      <c r="G1002" s="586"/>
      <c r="H1002" s="586"/>
      <c r="I1002" s="586"/>
      <c r="J1002" s="587">
        <v>33656</v>
      </c>
      <c r="K1002" s="588" t="s">
        <v>747</v>
      </c>
      <c r="L1002" s="562" t="s">
        <v>135</v>
      </c>
      <c r="M1002" s="357" t="str">
        <f t="shared" si="235"/>
        <v>Y1</v>
      </c>
      <c r="N1002" s="563" t="s">
        <v>1876</v>
      </c>
      <c r="O1002" s="586" t="s">
        <v>4186</v>
      </c>
      <c r="P1002" s="206" t="str">
        <f t="shared" si="236"/>
        <v>Shipley, Braden (Y1)</v>
      </c>
      <c r="Q1002" s="166">
        <f t="shared" si="237"/>
        <v>200000</v>
      </c>
      <c r="R1002" s="166">
        <f t="shared" si="242"/>
        <v>300000</v>
      </c>
      <c r="S1002" s="261">
        <f t="shared" si="243"/>
        <v>400000</v>
      </c>
      <c r="T1002" s="261" t="str">
        <f t="shared" si="244"/>
        <v/>
      </c>
      <c r="U1002" s="499" t="s">
        <v>520</v>
      </c>
      <c r="V1002" s="187">
        <v>200000</v>
      </c>
      <c r="W1002" s="168" t="s">
        <v>521</v>
      </c>
      <c r="X1002" s="366">
        <v>300000</v>
      </c>
      <c r="Y1002" s="168" t="s">
        <v>375</v>
      </c>
      <c r="Z1002" s="366">
        <v>400000</v>
      </c>
      <c r="AA1002" s="168" t="s">
        <v>645</v>
      </c>
      <c r="AB1002" s="507"/>
      <c r="AC1002" s="232"/>
    </row>
    <row r="1003" spans="1:30" ht="12.75" x14ac:dyDescent="0.2">
      <c r="A1003" s="232" t="s">
        <v>1425</v>
      </c>
      <c r="B1003" s="214" t="str">
        <f t="shared" si="238"/>
        <v>Shoemaker</v>
      </c>
      <c r="C1003" s="219" t="str">
        <f t="shared" si="239"/>
        <v>Matt</v>
      </c>
      <c r="D1003" s="134" t="str">
        <f t="shared" si="240"/>
        <v>M. Shoemaker</v>
      </c>
      <c r="E1003" s="206" t="str">
        <f t="shared" si="241"/>
        <v>Matt Shoemaker</v>
      </c>
      <c r="F1003" s="190" t="s">
        <v>1002</v>
      </c>
      <c r="G1003" s="190"/>
      <c r="H1003" s="190"/>
      <c r="I1003" s="190"/>
      <c r="J1003" s="471">
        <v>31682</v>
      </c>
      <c r="K1003" s="168" t="s">
        <v>747</v>
      </c>
      <c r="L1003" s="190" t="s">
        <v>135</v>
      </c>
      <c r="M1003" s="134" t="str">
        <f t="shared" si="235"/>
        <v>Y3</v>
      </c>
      <c r="N1003" s="252" t="str">
        <f>Aaron!$A$2</f>
        <v>Middlesex</v>
      </c>
      <c r="O1003" s="190" t="s">
        <v>1461</v>
      </c>
      <c r="P1003" s="206" t="str">
        <f t="shared" si="236"/>
        <v>Shoemaker, Matt (Y3)</v>
      </c>
      <c r="Q1003" s="166">
        <f t="shared" si="237"/>
        <v>400000</v>
      </c>
      <c r="R1003" s="166" t="str">
        <f t="shared" si="242"/>
        <v/>
      </c>
      <c r="S1003" s="261" t="str">
        <f t="shared" si="243"/>
        <v/>
      </c>
      <c r="T1003" s="261" t="str">
        <f t="shared" si="244"/>
        <v/>
      </c>
      <c r="U1003" s="499" t="s">
        <v>375</v>
      </c>
      <c r="V1003" s="255">
        <v>400000</v>
      </c>
      <c r="W1003" s="168" t="s">
        <v>645</v>
      </c>
      <c r="X1003" s="504"/>
      <c r="Y1003" s="168" t="s">
        <v>973</v>
      </c>
      <c r="Z1003" s="507"/>
      <c r="AA1003" s="168" t="s">
        <v>974</v>
      </c>
      <c r="AB1003" s="507"/>
      <c r="AC1003" s="232"/>
    </row>
    <row r="1004" spans="1:30" ht="12.75" x14ac:dyDescent="0.2">
      <c r="A1004" s="232" t="s">
        <v>4105</v>
      </c>
      <c r="B1004" s="214" t="str">
        <f t="shared" si="238"/>
        <v>Shuck</v>
      </c>
      <c r="C1004" s="219" t="str">
        <f t="shared" si="239"/>
        <v>JB</v>
      </c>
      <c r="D1004" s="134" t="str">
        <f t="shared" si="240"/>
        <v>J. Shuck</v>
      </c>
      <c r="E1004" s="206" t="str">
        <f t="shared" si="241"/>
        <v>JB Shuck</v>
      </c>
      <c r="F1004" s="190"/>
      <c r="G1004" s="190"/>
      <c r="H1004" s="190"/>
      <c r="I1004" s="190"/>
      <c r="J1004" s="471"/>
      <c r="K1004" s="168"/>
      <c r="L1004" s="190" t="s">
        <v>7</v>
      </c>
      <c r="M1004" s="134" t="str">
        <f t="shared" si="235"/>
        <v>1,F1-200k</v>
      </c>
      <c r="N1004" s="252" t="s">
        <v>403</v>
      </c>
      <c r="O1004" s="190" t="s">
        <v>4077</v>
      </c>
      <c r="P1004" s="206" t="str">
        <f t="shared" si="236"/>
        <v>Shuck, JB (1,F1-200k)</v>
      </c>
      <c r="Q1004" s="166">
        <f t="shared" si="237"/>
        <v>200000</v>
      </c>
      <c r="R1004" s="166"/>
      <c r="S1004" s="261"/>
      <c r="T1004" s="261"/>
      <c r="U1004" s="499" t="s">
        <v>4078</v>
      </c>
      <c r="V1004" s="255">
        <v>200000</v>
      </c>
      <c r="W1004" s="168" t="s">
        <v>334</v>
      </c>
      <c r="X1004" s="504"/>
      <c r="Z1004" s="507"/>
      <c r="AB1004" s="507"/>
      <c r="AC1004" s="232"/>
    </row>
    <row r="1005" spans="1:30" ht="15" x14ac:dyDescent="0.2">
      <c r="A1005" s="451" t="s">
        <v>1235</v>
      </c>
      <c r="B1005" s="214" t="str">
        <f t="shared" si="238"/>
        <v>Siegrist</v>
      </c>
      <c r="C1005" s="219" t="str">
        <f t="shared" si="239"/>
        <v>Kevin</v>
      </c>
      <c r="D1005" s="134" t="str">
        <f t="shared" si="240"/>
        <v>K. Siegrist</v>
      </c>
      <c r="E1005" s="206" t="str">
        <f t="shared" si="241"/>
        <v>Kevin Siegrist</v>
      </c>
      <c r="F1005" s="463" t="s">
        <v>412</v>
      </c>
      <c r="G1005" s="463"/>
      <c r="H1005" s="463"/>
      <c r="I1005" s="463"/>
      <c r="J1005" s="482">
        <v>32709</v>
      </c>
      <c r="K1005" s="490" t="s">
        <v>135</v>
      </c>
      <c r="L1005" s="190" t="s">
        <v>135</v>
      </c>
      <c r="M1005" s="134" t="str">
        <f t="shared" si="235"/>
        <v>ARB-Y4</v>
      </c>
      <c r="N1005" s="449" t="str">
        <f>Mays!$S$2</f>
        <v>Thunder Bay</v>
      </c>
      <c r="O1005" s="465" t="s">
        <v>1129</v>
      </c>
      <c r="P1005" s="206" t="str">
        <f t="shared" si="236"/>
        <v>Siegrist, Kevin (ARB-Y4)</v>
      </c>
      <c r="Q1005" s="166">
        <f t="shared" si="237"/>
        <v>600000</v>
      </c>
      <c r="R1005" s="166" t="str">
        <f>IF(ISBLANK($X1005),"",$X1005)</f>
        <v/>
      </c>
      <c r="S1005" s="261" t="str">
        <f>IF(ISBLANK($Z1005),"",$Z1005)</f>
        <v/>
      </c>
      <c r="T1005" s="261" t="str">
        <f>IF(ISBLANK($AB1005),"",$AB1005)</f>
        <v/>
      </c>
      <c r="U1005" s="499" t="s">
        <v>645</v>
      </c>
      <c r="V1005" s="255">
        <v>600000</v>
      </c>
      <c r="W1005" s="168" t="s">
        <v>973</v>
      </c>
      <c r="X1005" s="255"/>
      <c r="Y1005" s="168" t="s">
        <v>974</v>
      </c>
      <c r="AA1005" s="168" t="s">
        <v>975</v>
      </c>
      <c r="AB1005" s="507"/>
      <c r="AC1005" s="168" t="s">
        <v>334</v>
      </c>
    </row>
    <row r="1006" spans="1:30" ht="12.75" x14ac:dyDescent="0.2">
      <c r="A1006" s="232" t="s">
        <v>1580</v>
      </c>
      <c r="B1006" s="214" t="str">
        <f t="shared" si="238"/>
        <v>Sierra</v>
      </c>
      <c r="C1006" s="219" t="str">
        <f t="shared" si="239"/>
        <v>Magneuris</v>
      </c>
      <c r="D1006" s="134" t="str">
        <f t="shared" si="240"/>
        <v>M. Sierra</v>
      </c>
      <c r="E1006" s="206" t="str">
        <f t="shared" si="241"/>
        <v>Magneuris Sierra</v>
      </c>
      <c r="F1006" s="190" t="s">
        <v>412</v>
      </c>
      <c r="G1006" s="190"/>
      <c r="H1006" s="190"/>
      <c r="I1006" s="190"/>
      <c r="J1006" s="471">
        <v>35162</v>
      </c>
      <c r="K1006" s="168" t="s">
        <v>1004</v>
      </c>
      <c r="L1006" s="190" t="s">
        <v>519</v>
      </c>
      <c r="M1006" s="134" t="str">
        <f t="shared" si="235"/>
        <v>min</v>
      </c>
      <c r="N1006" s="252" t="str">
        <f>Aaron!$AE$2</f>
        <v>Pismo Beach</v>
      </c>
      <c r="O1006" s="190" t="s">
        <v>1461</v>
      </c>
      <c r="P1006" s="206" t="str">
        <f t="shared" si="236"/>
        <v>Sierra, Magneuris (min)</v>
      </c>
      <c r="Q1006" s="166" t="str">
        <f t="shared" si="237"/>
        <v/>
      </c>
      <c r="R1006" s="166" t="str">
        <f>IF(ISBLANK($X1006),"",$X1006)</f>
        <v/>
      </c>
      <c r="S1006" s="261" t="str">
        <f>IF(ISBLANK($Z1006),"",$Z1006)</f>
        <v/>
      </c>
      <c r="T1006" s="261" t="str">
        <f>IF(ISBLANK($AB1006),"",$AB1006)</f>
        <v/>
      </c>
      <c r="U1006" s="445" t="s">
        <v>658</v>
      </c>
      <c r="V1006" s="501"/>
      <c r="W1006" s="232"/>
      <c r="X1006" s="504"/>
      <c r="Y1006" s="232"/>
      <c r="Z1006" s="507"/>
      <c r="AA1006" s="232"/>
      <c r="AB1006" s="507"/>
      <c r="AC1006" s="232"/>
    </row>
    <row r="1007" spans="1:30" ht="12.75" x14ac:dyDescent="0.2">
      <c r="A1007" s="168" t="s">
        <v>787</v>
      </c>
      <c r="B1007" s="214" t="str">
        <f t="shared" si="238"/>
        <v>Simmons</v>
      </c>
      <c r="C1007" s="219" t="str">
        <f t="shared" si="239"/>
        <v>Andrelton</v>
      </c>
      <c r="D1007" s="134" t="str">
        <f t="shared" si="240"/>
        <v>A. Simmons</v>
      </c>
      <c r="E1007" s="206" t="str">
        <f t="shared" si="241"/>
        <v>Andrelton Simmons</v>
      </c>
      <c r="F1007" s="190" t="s">
        <v>1002</v>
      </c>
      <c r="G1007" s="190"/>
      <c r="H1007" s="190"/>
      <c r="I1007" s="190"/>
      <c r="J1007" s="189">
        <v>32755</v>
      </c>
      <c r="K1007" s="252" t="s">
        <v>1006</v>
      </c>
      <c r="L1007" s="190" t="s">
        <v>7</v>
      </c>
      <c r="M1007" s="134" t="str">
        <f t="shared" si="235"/>
        <v>ARB-Y5</v>
      </c>
      <c r="N1007" s="252" t="str">
        <f>Cobb!$S$2</f>
        <v>Waikiki</v>
      </c>
      <c r="O1007" s="191" t="s">
        <v>1613</v>
      </c>
      <c r="P1007" s="206" t="str">
        <f t="shared" si="236"/>
        <v>Simmons, Andrelton (ARB-Y5)</v>
      </c>
      <c r="Q1007" s="166">
        <f t="shared" si="237"/>
        <v>988000</v>
      </c>
      <c r="R1007" s="166" t="str">
        <f>IF(ISBLANK($X1007),"",$X1007)</f>
        <v/>
      </c>
      <c r="S1007" s="261" t="str">
        <f>IF(ISBLANK($Z1007),"",$Z1007)</f>
        <v/>
      </c>
      <c r="T1007" s="261" t="str">
        <f>IF(ISBLANK($AB1007),"",$AB1007)</f>
        <v/>
      </c>
      <c r="U1007" s="252" t="s">
        <v>973</v>
      </c>
      <c r="V1007" s="187">
        <v>988000</v>
      </c>
      <c r="W1007" s="168" t="s">
        <v>974</v>
      </c>
      <c r="Y1007" s="168" t="s">
        <v>975</v>
      </c>
      <c r="AA1007" s="168" t="s">
        <v>334</v>
      </c>
      <c r="AB1007" s="507"/>
      <c r="AC1007" s="232"/>
    </row>
    <row r="1008" spans="1:30" ht="12.75" x14ac:dyDescent="0.2">
      <c r="A1008" s="452" t="s">
        <v>2978</v>
      </c>
      <c r="B1008" s="214" t="str">
        <f t="shared" si="238"/>
        <v>Simmons</v>
      </c>
      <c r="C1008" s="219" t="str">
        <f t="shared" si="239"/>
        <v xml:space="preserve">Shae </v>
      </c>
      <c r="D1008" s="134" t="str">
        <f t="shared" si="240"/>
        <v>S. Simmons</v>
      </c>
      <c r="E1008" s="206" t="str">
        <f t="shared" si="241"/>
        <v>Shae  Simmons</v>
      </c>
      <c r="F1008" s="464" t="s">
        <v>1002</v>
      </c>
      <c r="G1008" s="452"/>
      <c r="H1008" s="452"/>
      <c r="I1008" s="452"/>
      <c r="J1008" s="480">
        <v>33119</v>
      </c>
      <c r="K1008" s="492" t="s">
        <v>999</v>
      </c>
      <c r="L1008" s="495" t="s">
        <v>135</v>
      </c>
      <c r="M1008" s="134" t="str">
        <f t="shared" si="235"/>
        <v>1,F3-$1.05M</v>
      </c>
      <c r="N1008" s="452" t="s">
        <v>2979</v>
      </c>
      <c r="O1008" s="496" t="s">
        <v>2994</v>
      </c>
      <c r="P1008" s="206" t="str">
        <f t="shared" si="236"/>
        <v>Simmons, Shae  (1,F3-$1.05M)</v>
      </c>
      <c r="Q1008" s="166">
        <f t="shared" si="237"/>
        <v>350000</v>
      </c>
      <c r="R1008" s="166">
        <f>IF(ISBLANK($X1008),"",$X1008)</f>
        <v>350000</v>
      </c>
      <c r="S1008" s="261">
        <f>IF(ISBLANK($Z1008),"",$Z1008)</f>
        <v>350000</v>
      </c>
      <c r="T1008" s="261" t="str">
        <f>IF(ISBLANK($AB1008),"",$AB1008)</f>
        <v/>
      </c>
      <c r="U1008" s="498" t="s">
        <v>1680</v>
      </c>
      <c r="V1008" s="500">
        <v>350000</v>
      </c>
      <c r="W1008" s="498" t="s">
        <v>1790</v>
      </c>
      <c r="X1008" s="500">
        <v>350000</v>
      </c>
      <c r="Y1008" s="498" t="s">
        <v>1714</v>
      </c>
      <c r="Z1008" s="500">
        <v>350000</v>
      </c>
      <c r="AA1008" s="168" t="s">
        <v>334</v>
      </c>
    </row>
    <row r="1009" spans="1:31" ht="12.75" x14ac:dyDescent="0.2">
      <c r="A1009" s="452" t="s">
        <v>4111</v>
      </c>
      <c r="B1009" s="214"/>
      <c r="C1009" s="219"/>
      <c r="D1009" s="134"/>
      <c r="E1009" s="206"/>
      <c r="F1009" s="464"/>
      <c r="G1009" s="452"/>
      <c r="H1009" s="452"/>
      <c r="I1009" s="452"/>
      <c r="J1009" s="480"/>
      <c r="K1009" s="492"/>
      <c r="L1009" s="495" t="s">
        <v>135</v>
      </c>
      <c r="M1009" s="134" t="str">
        <f t="shared" si="235"/>
        <v>1,F1-200k</v>
      </c>
      <c r="N1009" s="452" t="s">
        <v>403</v>
      </c>
      <c r="O1009" s="496" t="s">
        <v>4077</v>
      </c>
      <c r="P1009" s="206" t="str">
        <f t="shared" si="236"/>
        <v>Simon, Alfredo (1,F1-200k)</v>
      </c>
      <c r="Q1009" s="166">
        <f t="shared" si="237"/>
        <v>200000</v>
      </c>
      <c r="R1009" s="166"/>
      <c r="S1009" s="261"/>
      <c r="T1009" s="261"/>
      <c r="U1009" s="498" t="s">
        <v>4078</v>
      </c>
      <c r="V1009" s="500">
        <v>200000</v>
      </c>
      <c r="W1009" s="498" t="s">
        <v>334</v>
      </c>
      <c r="X1009" s="500"/>
      <c r="Y1009" s="498"/>
      <c r="Z1009" s="500"/>
    </row>
    <row r="1010" spans="1:31" ht="12.75" x14ac:dyDescent="0.2">
      <c r="A1010" s="453" t="s">
        <v>1158</v>
      </c>
      <c r="B1010" s="214" t="str">
        <f>LEFT(A1010,FIND(", ",A1010,1)-1)</f>
        <v>Sims</v>
      </c>
      <c r="C1010" s="219" t="str">
        <f>RIGHT(A1010,LEN(A1010)-FIND(", ",A1010,1)-1)</f>
        <v>Lucas</v>
      </c>
      <c r="D1010" s="134" t="str">
        <f>CONCATENATE(MID(C1010,1,1),". ",B1010)</f>
        <v>L. Sims</v>
      </c>
      <c r="E1010" s="206" t="str">
        <f>CONCATENATE(C1010," ",B1010)</f>
        <v>Lucas Sims</v>
      </c>
      <c r="F1010" s="465" t="s">
        <v>1002</v>
      </c>
      <c r="G1010" s="465"/>
      <c r="H1010" s="465"/>
      <c r="I1010" s="465"/>
      <c r="J1010" s="474">
        <v>34464</v>
      </c>
      <c r="K1010" s="494" t="s">
        <v>747</v>
      </c>
      <c r="L1010" s="190" t="s">
        <v>519</v>
      </c>
      <c r="M1010" s="134" t="str">
        <f t="shared" si="235"/>
        <v>min</v>
      </c>
      <c r="N1010" s="252" t="s">
        <v>437</v>
      </c>
      <c r="O1010" s="465" t="s">
        <v>1129</v>
      </c>
      <c r="P1010" s="206" t="str">
        <f t="shared" si="236"/>
        <v>Sims, Lucas (min)</v>
      </c>
      <c r="Q1010" s="166" t="str">
        <f t="shared" si="237"/>
        <v/>
      </c>
      <c r="R1010" s="166" t="str">
        <f>IF(ISBLANK($X1010),"",$X1010)</f>
        <v/>
      </c>
      <c r="S1010" s="261" t="str">
        <f>IF(ISBLANK($Z1010),"",$Z1010)</f>
        <v/>
      </c>
      <c r="T1010" s="261" t="str">
        <f>IF(ISBLANK($AB1010),"",$AB1010)</f>
        <v/>
      </c>
      <c r="U1010" s="499" t="s">
        <v>658</v>
      </c>
      <c r="V1010" s="255"/>
      <c r="W1010" s="250"/>
      <c r="X1010" s="255"/>
      <c r="AA1010" s="232"/>
      <c r="AB1010" s="507"/>
      <c r="AC1010" s="232"/>
    </row>
    <row r="1011" spans="1:31" ht="12.75" x14ac:dyDescent="0.2">
      <c r="A1011" s="232" t="s">
        <v>1549</v>
      </c>
      <c r="B1011" s="214" t="str">
        <f>LEFT(A1011,FIND(", ",A1011,1)-1)</f>
        <v>Sisco</v>
      </c>
      <c r="C1011" s="219" t="str">
        <f>RIGHT(A1011,LEN(A1011)-FIND(", ",A1011,1)-1)</f>
        <v>Chance</v>
      </c>
      <c r="D1011" s="134" t="str">
        <f>CONCATENATE(MID(C1011,1,1),". ",B1011)</f>
        <v>C. Sisco</v>
      </c>
      <c r="E1011" s="206" t="str">
        <f>CONCATENATE(C1011," ",B1011)</f>
        <v>Chance Sisco</v>
      </c>
      <c r="F1011" s="468"/>
      <c r="G1011" s="468"/>
      <c r="H1011" s="468"/>
      <c r="I1011" s="468"/>
      <c r="J1011" s="471"/>
      <c r="K1011" s="232" t="s">
        <v>1003</v>
      </c>
      <c r="L1011" s="190" t="s">
        <v>519</v>
      </c>
      <c r="M1011" s="134" t="str">
        <f t="shared" si="235"/>
        <v>min</v>
      </c>
      <c r="N1011" s="252" t="str">
        <f>Mays!$G$2</f>
        <v>Palo Alto</v>
      </c>
      <c r="O1011" s="190" t="s">
        <v>1461</v>
      </c>
      <c r="P1011" s="206" t="str">
        <f t="shared" si="236"/>
        <v>Sisco, Chance (min)</v>
      </c>
      <c r="Q1011" s="166" t="str">
        <f t="shared" si="237"/>
        <v/>
      </c>
      <c r="R1011" s="166" t="str">
        <f>IF(ISBLANK($X1011),"",$X1011)</f>
        <v/>
      </c>
      <c r="S1011" s="261" t="str">
        <f>IF(ISBLANK($Z1011),"",$Z1011)</f>
        <v/>
      </c>
      <c r="T1011" s="261" t="str">
        <f>IF(ISBLANK($AB1011),"",$AB1011)</f>
        <v/>
      </c>
      <c r="U1011" s="445" t="s">
        <v>658</v>
      </c>
      <c r="V1011" s="501"/>
      <c r="W1011" s="232"/>
      <c r="X1011" s="504"/>
      <c r="Y1011" s="232"/>
      <c r="Z1011" s="507"/>
      <c r="AA1011" s="232"/>
      <c r="AB1011" s="507"/>
      <c r="AC1011" s="232"/>
    </row>
    <row r="1012" spans="1:31" ht="15" x14ac:dyDescent="0.25">
      <c r="A1012" s="252" t="s">
        <v>298</v>
      </c>
      <c r="B1012" s="214" t="str">
        <f>LEFT(A1012,FIND(", ",A1012,1)-1)</f>
        <v>Skaggs</v>
      </c>
      <c r="C1012" s="219" t="str">
        <f>RIGHT(A1012,LEN(A1012)-FIND(", ",A1012,1)-1)</f>
        <v>Tyler</v>
      </c>
      <c r="D1012" s="134" t="str">
        <f>CONCATENATE(MID(C1012,1,1),". ",B1012)</f>
        <v>T. Skaggs</v>
      </c>
      <c r="E1012" s="206" t="str">
        <f>CONCATENATE(C1012," ",B1012)</f>
        <v>Tyler Skaggs</v>
      </c>
      <c r="F1012" s="459" t="s">
        <v>412</v>
      </c>
      <c r="G1012" s="190"/>
      <c r="H1012" s="190"/>
      <c r="I1012" s="190"/>
      <c r="J1012" s="472">
        <v>33432</v>
      </c>
      <c r="K1012" s="486" t="s">
        <v>747</v>
      </c>
      <c r="L1012" s="190" t="s">
        <v>135</v>
      </c>
      <c r="M1012" s="134" t="str">
        <f t="shared" si="235"/>
        <v>1,F4-$4.2M</v>
      </c>
      <c r="N1012" s="452" t="s">
        <v>2985</v>
      </c>
      <c r="O1012" s="496" t="s">
        <v>2994</v>
      </c>
      <c r="P1012" s="206" t="str">
        <f t="shared" si="236"/>
        <v>Skaggs, Tyler (1,F4-$4.2M)</v>
      </c>
      <c r="Q1012" s="166">
        <f t="shared" si="237"/>
        <v>1050000</v>
      </c>
      <c r="R1012" s="166">
        <f>IF(ISBLANK($X1012),"",$X1012)</f>
        <v>1050000</v>
      </c>
      <c r="S1012" s="261">
        <f>IF(ISBLANK($Z1012),"",$Z1012)</f>
        <v>1050000</v>
      </c>
      <c r="T1012" s="261">
        <f>IF(ISBLANK($AB1012),"",$AB1012)</f>
        <v>1050000</v>
      </c>
      <c r="U1012" s="498" t="s">
        <v>3046</v>
      </c>
      <c r="V1012" s="500">
        <v>1050000</v>
      </c>
      <c r="W1012" s="498" t="s">
        <v>3150</v>
      </c>
      <c r="X1012" s="500">
        <v>1050000</v>
      </c>
      <c r="Y1012" s="498" t="s">
        <v>3158</v>
      </c>
      <c r="Z1012" s="500">
        <v>1050000</v>
      </c>
      <c r="AA1012" s="498" t="s">
        <v>3161</v>
      </c>
      <c r="AB1012" s="500">
        <v>1050000</v>
      </c>
      <c r="AC1012" s="168" t="s">
        <v>334</v>
      </c>
    </row>
    <row r="1013" spans="1:31" ht="12.75" x14ac:dyDescent="0.2">
      <c r="A1013" s="232" t="s">
        <v>1432</v>
      </c>
      <c r="B1013" s="214" t="str">
        <f>LEFT(A1013,FIND(", ",A1013,1)-1)</f>
        <v>Smith</v>
      </c>
      <c r="C1013" s="219" t="str">
        <f>RIGHT(A1013,LEN(A1013)-FIND(", ",A1013,1)-1)</f>
        <v>Carson</v>
      </c>
      <c r="D1013" s="134" t="str">
        <f>CONCATENATE(MID(C1013,1,1),". ",B1013)</f>
        <v>C. Smith</v>
      </c>
      <c r="E1013" s="206" t="str">
        <f>CONCATENATE(C1013," ",B1013)</f>
        <v>Carson Smith</v>
      </c>
      <c r="F1013" s="190" t="s">
        <v>1002</v>
      </c>
      <c r="G1013" s="190"/>
      <c r="H1013" s="190"/>
      <c r="I1013" s="190"/>
      <c r="J1013" s="471">
        <v>32800</v>
      </c>
      <c r="K1013" s="168" t="s">
        <v>999</v>
      </c>
      <c r="L1013" s="190" t="s">
        <v>135</v>
      </c>
      <c r="M1013" s="134" t="str">
        <f t="shared" si="235"/>
        <v>Y1*</v>
      </c>
      <c r="N1013" s="252" t="str">
        <f>Ruth!$A$2</f>
        <v>Plum Island</v>
      </c>
      <c r="O1013" s="190" t="s">
        <v>1461</v>
      </c>
      <c r="P1013" s="206" t="str">
        <f t="shared" si="236"/>
        <v>Smith, Carson (Y1*)</v>
      </c>
      <c r="Q1013" s="166">
        <f t="shared" si="237"/>
        <v>200000</v>
      </c>
      <c r="R1013" s="166">
        <f>IF(ISBLANK($X1013),"",$X1013)</f>
        <v>300000</v>
      </c>
      <c r="S1013" s="261">
        <f>IF(ISBLANK($Z1013),"",$Z1013)</f>
        <v>400000</v>
      </c>
      <c r="T1013" s="261" t="str">
        <f>IF(ISBLANK($AB1013),"",$AB1013)</f>
        <v/>
      </c>
      <c r="U1013" s="252" t="s">
        <v>256</v>
      </c>
      <c r="V1013" s="255">
        <v>200000</v>
      </c>
      <c r="W1013" s="250" t="s">
        <v>521</v>
      </c>
      <c r="X1013" s="255">
        <v>300000</v>
      </c>
      <c r="Y1013" s="168" t="s">
        <v>375</v>
      </c>
      <c r="Z1013" s="366">
        <v>400000</v>
      </c>
      <c r="AA1013" s="168" t="s">
        <v>645</v>
      </c>
      <c r="AB1013" s="507"/>
      <c r="AC1013" s="232"/>
    </row>
    <row r="1014" spans="1:31" ht="12.75" x14ac:dyDescent="0.2">
      <c r="A1014" s="168" t="s">
        <v>4165</v>
      </c>
      <c r="B1014" s="214"/>
      <c r="C1014" s="219"/>
      <c r="D1014" s="134"/>
      <c r="E1014" s="206"/>
      <c r="F1014" s="190"/>
      <c r="G1014" s="190"/>
      <c r="H1014" s="190"/>
      <c r="I1014" s="190"/>
      <c r="J1014" s="471"/>
      <c r="K1014" s="168"/>
      <c r="L1014" s="190" t="s">
        <v>135</v>
      </c>
      <c r="M1014" s="134" t="str">
        <f t="shared" si="235"/>
        <v>1,F1-200k</v>
      </c>
      <c r="N1014" s="252" t="s">
        <v>396</v>
      </c>
      <c r="O1014" s="190" t="s">
        <v>4077</v>
      </c>
      <c r="P1014" s="206" t="str">
        <f t="shared" si="236"/>
        <v>Smith, Chris Michael (1,F1-200k)</v>
      </c>
      <c r="Q1014" s="166">
        <f t="shared" si="237"/>
        <v>200000</v>
      </c>
      <c r="R1014" s="166"/>
      <c r="S1014" s="261"/>
      <c r="T1014" s="261"/>
      <c r="U1014" s="252" t="s">
        <v>4078</v>
      </c>
      <c r="V1014" s="255">
        <v>200000</v>
      </c>
      <c r="W1014" s="250" t="s">
        <v>334</v>
      </c>
      <c r="X1014" s="255"/>
      <c r="AB1014" s="507"/>
      <c r="AC1014" s="232"/>
    </row>
    <row r="1015" spans="1:31" ht="12.75" x14ac:dyDescent="0.2">
      <c r="A1015" s="453" t="s">
        <v>1144</v>
      </c>
      <c r="B1015" s="214" t="str">
        <f t="shared" ref="B1015:B1046" si="245">LEFT(A1015,FIND(", ",A1015,1)-1)</f>
        <v>Smith</v>
      </c>
      <c r="C1015" s="219" t="str">
        <f t="shared" ref="C1015:C1046" si="246">RIGHT(A1015,LEN(A1015)-FIND(", ",A1015,1)-1)</f>
        <v>Dominic</v>
      </c>
      <c r="D1015" s="134" t="str">
        <f t="shared" ref="D1015:D1046" si="247">CONCATENATE(MID(C1015,1,1),". ",B1015)</f>
        <v>D. Smith</v>
      </c>
      <c r="E1015" s="206" t="str">
        <f t="shared" ref="E1015:E1046" si="248">CONCATENATE(C1015," ",B1015)</f>
        <v>Dominic Smith</v>
      </c>
      <c r="F1015" s="465" t="s">
        <v>412</v>
      </c>
      <c r="G1015" s="465"/>
      <c r="H1015" s="465"/>
      <c r="I1015" s="465"/>
      <c r="J1015" s="474">
        <v>34865</v>
      </c>
      <c r="K1015" s="538" t="s">
        <v>1001</v>
      </c>
      <c r="L1015" s="190" t="s">
        <v>519</v>
      </c>
      <c r="M1015" s="134" t="str">
        <f t="shared" si="235"/>
        <v>min</v>
      </c>
      <c r="N1015" s="252" t="s">
        <v>468</v>
      </c>
      <c r="O1015" s="465" t="s">
        <v>3466</v>
      </c>
      <c r="P1015" s="206" t="str">
        <f t="shared" si="236"/>
        <v>Smith, Dominic (min)</v>
      </c>
      <c r="Q1015" s="166" t="str">
        <f t="shared" si="237"/>
        <v/>
      </c>
      <c r="R1015" s="166" t="str">
        <f t="shared" ref="R1015:R1046" si="249">IF(ISBLANK($X1015),"",$X1015)</f>
        <v/>
      </c>
      <c r="S1015" s="261" t="str">
        <f t="shared" ref="S1015:S1046" si="250">IF(ISBLANK($Z1015),"",$Z1015)</f>
        <v/>
      </c>
      <c r="T1015" s="261" t="str">
        <f t="shared" ref="T1015:T1046" si="251">IF(ISBLANK($AB1015),"",$AB1015)</f>
        <v/>
      </c>
      <c r="U1015" s="499" t="s">
        <v>658</v>
      </c>
      <c r="V1015" s="255"/>
      <c r="W1015" s="250"/>
      <c r="X1015" s="255"/>
      <c r="AA1015" s="232"/>
      <c r="AB1015" s="507"/>
      <c r="AC1015" s="232"/>
    </row>
    <row r="1016" spans="1:31" ht="12.75" x14ac:dyDescent="0.2">
      <c r="A1016" s="168" t="s">
        <v>218</v>
      </c>
      <c r="B1016" s="214" t="str">
        <f t="shared" si="245"/>
        <v>Smith</v>
      </c>
      <c r="C1016" s="219" t="str">
        <f t="shared" si="246"/>
        <v>Joe</v>
      </c>
      <c r="D1016" s="134" t="str">
        <f t="shared" si="247"/>
        <v>J. Smith</v>
      </c>
      <c r="E1016" s="206" t="str">
        <f t="shared" si="248"/>
        <v>Joe Smith</v>
      </c>
      <c r="F1016" s="190" t="s">
        <v>1002</v>
      </c>
      <c r="G1016" s="190"/>
      <c r="H1016" s="190"/>
      <c r="I1016" s="190"/>
      <c r="J1016" s="189">
        <v>30763</v>
      </c>
      <c r="K1016" s="252" t="s">
        <v>999</v>
      </c>
      <c r="L1016" s="190" t="s">
        <v>135</v>
      </c>
      <c r="M1016" s="134" t="str">
        <f t="shared" si="235"/>
        <v>3,F3-7.969M</v>
      </c>
      <c r="N1016" s="252" t="str">
        <f>Aaron!$M$2</f>
        <v>Virginia</v>
      </c>
      <c r="O1016" s="462" t="s">
        <v>1300</v>
      </c>
      <c r="P1016" s="206" t="str">
        <f t="shared" si="236"/>
        <v>Smith, Joe (3,F3-7.969M)</v>
      </c>
      <c r="Q1016" s="166">
        <f t="shared" si="237"/>
        <v>2656628</v>
      </c>
      <c r="R1016" s="166" t="str">
        <f t="shared" si="249"/>
        <v/>
      </c>
      <c r="S1016" s="261" t="str">
        <f t="shared" si="250"/>
        <v/>
      </c>
      <c r="T1016" s="261" t="str">
        <f t="shared" si="251"/>
        <v/>
      </c>
      <c r="U1016" s="252" t="s">
        <v>1330</v>
      </c>
      <c r="V1016" s="414">
        <v>2656628</v>
      </c>
      <c r="W1016" s="252" t="s">
        <v>334</v>
      </c>
      <c r="X1016" s="414"/>
      <c r="Y1016" s="252"/>
      <c r="Z1016" s="414"/>
      <c r="AA1016" s="232"/>
      <c r="AB1016" s="507"/>
      <c r="AC1016" s="232"/>
    </row>
    <row r="1017" spans="1:31" ht="12.75" x14ac:dyDescent="0.2">
      <c r="A1017" s="168" t="s">
        <v>4082</v>
      </c>
      <c r="B1017" s="214" t="str">
        <f t="shared" si="245"/>
        <v>Smith</v>
      </c>
      <c r="C1017" s="219" t="str">
        <f t="shared" si="246"/>
        <v>Josh</v>
      </c>
      <c r="D1017" s="134" t="str">
        <f t="shared" si="247"/>
        <v>J. Smith</v>
      </c>
      <c r="E1017" s="206" t="str">
        <f t="shared" si="248"/>
        <v>Josh Smith</v>
      </c>
      <c r="F1017" s="190"/>
      <c r="G1017" s="190"/>
      <c r="H1017" s="190"/>
      <c r="I1017" s="190"/>
      <c r="K1017" s="252"/>
      <c r="L1017" s="190" t="s">
        <v>135</v>
      </c>
      <c r="M1017" s="134" t="str">
        <f t="shared" si="235"/>
        <v>1,F1-200k</v>
      </c>
      <c r="N1017" s="252" t="s">
        <v>396</v>
      </c>
      <c r="O1017" s="462" t="s">
        <v>4077</v>
      </c>
      <c r="P1017" s="206" t="str">
        <f t="shared" si="236"/>
        <v>Smith, Josh (1,F1-200k)</v>
      </c>
      <c r="Q1017" s="166">
        <f t="shared" si="237"/>
        <v>200000</v>
      </c>
      <c r="R1017" s="166" t="str">
        <f t="shared" si="249"/>
        <v/>
      </c>
      <c r="S1017" s="261" t="str">
        <f t="shared" si="250"/>
        <v/>
      </c>
      <c r="T1017" s="261" t="str">
        <f t="shared" si="251"/>
        <v/>
      </c>
      <c r="U1017" s="252" t="s">
        <v>4078</v>
      </c>
      <c r="V1017" s="414">
        <v>200000</v>
      </c>
      <c r="W1017" s="252" t="s">
        <v>334</v>
      </c>
      <c r="X1017" s="414"/>
      <c r="Y1017" s="252"/>
      <c r="Z1017" s="414"/>
      <c r="AA1017" s="232"/>
      <c r="AB1017" s="507"/>
      <c r="AC1017" s="232"/>
    </row>
    <row r="1018" spans="1:31" ht="12.75" x14ac:dyDescent="0.2">
      <c r="A1018" s="168" t="s">
        <v>2044</v>
      </c>
      <c r="B1018" s="214" t="str">
        <f t="shared" si="245"/>
        <v>Smith</v>
      </c>
      <c r="C1018" s="219" t="str">
        <f t="shared" si="246"/>
        <v>Mallex</v>
      </c>
      <c r="D1018" s="134" t="str">
        <f t="shared" si="247"/>
        <v>M. Smith</v>
      </c>
      <c r="E1018" s="206" t="str">
        <f t="shared" si="248"/>
        <v>Mallex Smith</v>
      </c>
      <c r="G1018" s="232">
        <v>88</v>
      </c>
      <c r="H1018" s="232" t="s">
        <v>626</v>
      </c>
      <c r="I1018" s="232">
        <v>18</v>
      </c>
      <c r="J1018" s="471">
        <v>34095</v>
      </c>
      <c r="K1018" s="196" t="s">
        <v>1004</v>
      </c>
      <c r="L1018" s="190" t="s">
        <v>7</v>
      </c>
      <c r="M1018" s="134" t="str">
        <f t="shared" si="235"/>
        <v>Y1</v>
      </c>
      <c r="N1018" s="252" t="str">
        <f>Ruth!$S$2</f>
        <v>New York</v>
      </c>
      <c r="O1018" s="191" t="s">
        <v>1968</v>
      </c>
      <c r="P1018" s="206" t="str">
        <f t="shared" si="236"/>
        <v>Smith, Mallex (Y1)</v>
      </c>
      <c r="Q1018" s="166">
        <f t="shared" si="237"/>
        <v>200000</v>
      </c>
      <c r="R1018" s="166">
        <f t="shared" si="249"/>
        <v>300000</v>
      </c>
      <c r="S1018" s="261">
        <f t="shared" si="250"/>
        <v>400000</v>
      </c>
      <c r="T1018" s="261" t="str">
        <f t="shared" si="251"/>
        <v/>
      </c>
      <c r="U1018" s="252" t="s">
        <v>520</v>
      </c>
      <c r="V1018" s="255">
        <v>200000</v>
      </c>
      <c r="W1018" s="250" t="s">
        <v>521</v>
      </c>
      <c r="X1018" s="255">
        <v>300000</v>
      </c>
      <c r="Y1018" s="168" t="s">
        <v>375</v>
      </c>
      <c r="Z1018" s="366">
        <v>400000</v>
      </c>
      <c r="AA1018" s="168" t="s">
        <v>645</v>
      </c>
      <c r="AD1018" s="232"/>
    </row>
    <row r="1019" spans="1:31" ht="15" x14ac:dyDescent="0.25">
      <c r="A1019" s="449" t="s">
        <v>1034</v>
      </c>
      <c r="B1019" s="214" t="str">
        <f t="shared" si="245"/>
        <v>Smith</v>
      </c>
      <c r="C1019" s="219" t="str">
        <f t="shared" si="246"/>
        <v>Seth</v>
      </c>
      <c r="D1019" s="134" t="str">
        <f t="shared" si="247"/>
        <v>S. Smith</v>
      </c>
      <c r="E1019" s="206" t="str">
        <f t="shared" si="248"/>
        <v>Seth Smith</v>
      </c>
      <c r="F1019" s="461" t="s">
        <v>412</v>
      </c>
      <c r="G1019" s="458"/>
      <c r="H1019" s="458"/>
      <c r="I1019" s="458"/>
      <c r="J1019" s="475">
        <v>30224</v>
      </c>
      <c r="K1019" s="488" t="s">
        <v>1008</v>
      </c>
      <c r="L1019" s="190" t="s">
        <v>7</v>
      </c>
      <c r="M1019" s="134" t="str">
        <f t="shared" si="235"/>
        <v>1,F2-$2.205M</v>
      </c>
      <c r="N1019" s="452" t="s">
        <v>2979</v>
      </c>
      <c r="O1019" s="496" t="s">
        <v>2994</v>
      </c>
      <c r="P1019" s="206" t="str">
        <f t="shared" si="236"/>
        <v>Smith, Seth (1,F2-$2.205M)</v>
      </c>
      <c r="Q1019" s="166">
        <f t="shared" si="237"/>
        <v>1102500</v>
      </c>
      <c r="R1019" s="166">
        <f t="shared" si="249"/>
        <v>1102500</v>
      </c>
      <c r="S1019" s="261" t="str">
        <f t="shared" si="250"/>
        <v/>
      </c>
      <c r="T1019" s="261" t="str">
        <f t="shared" si="251"/>
        <v/>
      </c>
      <c r="U1019" s="498" t="s">
        <v>3051</v>
      </c>
      <c r="V1019" s="500">
        <v>1102500</v>
      </c>
      <c r="W1019" s="498" t="s">
        <v>3155</v>
      </c>
      <c r="X1019" s="500">
        <v>1102500</v>
      </c>
      <c r="Y1019" s="498" t="s">
        <v>334</v>
      </c>
    </row>
    <row r="1020" spans="1:31" ht="15" x14ac:dyDescent="0.25">
      <c r="A1020" s="252" t="s">
        <v>262</v>
      </c>
      <c r="B1020" s="214" t="str">
        <f t="shared" si="245"/>
        <v>Smoak</v>
      </c>
      <c r="C1020" s="219" t="str">
        <f t="shared" si="246"/>
        <v>Justin</v>
      </c>
      <c r="D1020" s="134" t="str">
        <f t="shared" si="247"/>
        <v>J. Smoak</v>
      </c>
      <c r="E1020" s="206" t="str">
        <f t="shared" si="248"/>
        <v>Justin Smoak</v>
      </c>
      <c r="F1020" s="459" t="s">
        <v>1009</v>
      </c>
      <c r="G1020" s="190"/>
      <c r="H1020" s="190"/>
      <c r="I1020" s="190"/>
      <c r="J1020" s="472">
        <v>31751</v>
      </c>
      <c r="K1020" s="487" t="s">
        <v>1001</v>
      </c>
      <c r="L1020" s="190" t="s">
        <v>7</v>
      </c>
      <c r="M1020" s="134" t="str">
        <f t="shared" si="235"/>
        <v>1,F2-$500k</v>
      </c>
      <c r="N1020" s="452" t="s">
        <v>2974</v>
      </c>
      <c r="O1020" s="496" t="s">
        <v>2994</v>
      </c>
      <c r="P1020" s="206" t="str">
        <f t="shared" si="236"/>
        <v>Smoak, Justin (1,F2-$500k)</v>
      </c>
      <c r="Q1020" s="166">
        <f t="shared" si="237"/>
        <v>250000</v>
      </c>
      <c r="R1020" s="166">
        <f t="shared" si="249"/>
        <v>250000</v>
      </c>
      <c r="S1020" s="261" t="str">
        <f t="shared" si="250"/>
        <v/>
      </c>
      <c r="T1020" s="261" t="str">
        <f t="shared" si="251"/>
        <v/>
      </c>
      <c r="U1020" s="498" t="s">
        <v>1684</v>
      </c>
      <c r="V1020" s="500">
        <v>250000</v>
      </c>
      <c r="W1020" s="498" t="s">
        <v>1779</v>
      </c>
      <c r="X1020" s="500">
        <v>250000</v>
      </c>
      <c r="Y1020" s="168" t="s">
        <v>334</v>
      </c>
    </row>
    <row r="1021" spans="1:31" ht="12.75" x14ac:dyDescent="0.2">
      <c r="A1021" s="168" t="s">
        <v>3631</v>
      </c>
      <c r="B1021" s="214" t="str">
        <f t="shared" si="245"/>
        <v>Smoker</v>
      </c>
      <c r="C1021" s="219" t="str">
        <f t="shared" si="246"/>
        <v>Josh</v>
      </c>
      <c r="D1021" s="134" t="str">
        <f t="shared" si="247"/>
        <v>J. Smoker</v>
      </c>
      <c r="E1021" s="206" t="str">
        <f t="shared" si="248"/>
        <v>Josh Smoker</v>
      </c>
      <c r="F1021" s="250" t="s">
        <v>412</v>
      </c>
      <c r="G1021" s="168">
        <f>G1020+1</f>
        <v>1</v>
      </c>
      <c r="H1021" s="168">
        <v>9</v>
      </c>
      <c r="I1021" s="168">
        <v>3</v>
      </c>
      <c r="J1021" s="536">
        <v>32473</v>
      </c>
      <c r="K1021" s="168" t="s">
        <v>999</v>
      </c>
      <c r="L1021" s="190" t="s">
        <v>135</v>
      </c>
      <c r="M1021" s="134" t="str">
        <f t="shared" si="235"/>
        <v>MM</v>
      </c>
      <c r="N1021" s="168" t="s">
        <v>64</v>
      </c>
      <c r="O1021" s="190" t="s">
        <v>3485</v>
      </c>
      <c r="P1021" s="206" t="str">
        <f t="shared" si="236"/>
        <v>Smoker, Josh (MM)</v>
      </c>
      <c r="Q1021" s="166">
        <f t="shared" si="237"/>
        <v>100000</v>
      </c>
      <c r="R1021" s="166" t="str">
        <f t="shared" si="249"/>
        <v/>
      </c>
      <c r="S1021" s="261" t="str">
        <f t="shared" si="250"/>
        <v/>
      </c>
      <c r="T1021" s="261" t="str">
        <f t="shared" si="251"/>
        <v/>
      </c>
      <c r="U1021" s="168" t="s">
        <v>517</v>
      </c>
      <c r="V1021" s="187">
        <v>100000</v>
      </c>
      <c r="X1021" s="168"/>
      <c r="Z1021" s="168"/>
      <c r="AB1021" s="168"/>
    </row>
    <row r="1022" spans="1:31" ht="12.75" x14ac:dyDescent="0.2">
      <c r="A1022" s="232" t="s">
        <v>1419</v>
      </c>
      <c r="B1022" s="214" t="str">
        <f t="shared" si="245"/>
        <v>Smolinski</v>
      </c>
      <c r="C1022" s="219" t="str">
        <f t="shared" si="246"/>
        <v>Jake</v>
      </c>
      <c r="D1022" s="134" t="str">
        <f t="shared" si="247"/>
        <v>J. Smolinski</v>
      </c>
      <c r="E1022" s="206" t="str">
        <f t="shared" si="248"/>
        <v>Jake Smolinski</v>
      </c>
      <c r="F1022" s="190" t="s">
        <v>1002</v>
      </c>
      <c r="G1022" s="190"/>
      <c r="H1022" s="190"/>
      <c r="I1022" s="190"/>
      <c r="J1022" s="471">
        <v>32548</v>
      </c>
      <c r="K1022" s="168" t="s">
        <v>1128</v>
      </c>
      <c r="L1022" s="190" t="s">
        <v>7</v>
      </c>
      <c r="M1022" s="134" t="str">
        <f t="shared" si="235"/>
        <v>Y2</v>
      </c>
      <c r="N1022" s="252" t="str">
        <f>Ruth!$M$2</f>
        <v>Hoboken</v>
      </c>
      <c r="O1022" s="190" t="s">
        <v>1461</v>
      </c>
      <c r="P1022" s="206" t="str">
        <f t="shared" si="236"/>
        <v>Smolinski, Jake (Y2)</v>
      </c>
      <c r="Q1022" s="166">
        <f t="shared" si="237"/>
        <v>300000</v>
      </c>
      <c r="R1022" s="166">
        <f t="shared" si="249"/>
        <v>400000</v>
      </c>
      <c r="S1022" s="261" t="str">
        <f t="shared" si="250"/>
        <v/>
      </c>
      <c r="T1022" s="261" t="str">
        <f t="shared" si="251"/>
        <v/>
      </c>
      <c r="U1022" s="252" t="s">
        <v>521</v>
      </c>
      <c r="V1022" s="501">
        <v>300000</v>
      </c>
      <c r="W1022" s="168" t="s">
        <v>375</v>
      </c>
      <c r="X1022" s="504">
        <v>400000</v>
      </c>
      <c r="Y1022" s="168" t="s">
        <v>645</v>
      </c>
      <c r="Z1022" s="507"/>
      <c r="AA1022" s="168" t="s">
        <v>973</v>
      </c>
      <c r="AB1022" s="507"/>
      <c r="AC1022" s="232"/>
    </row>
    <row r="1023" spans="1:31" ht="12.75" x14ac:dyDescent="0.2">
      <c r="A1023" s="168" t="s">
        <v>768</v>
      </c>
      <c r="B1023" s="214" t="str">
        <f t="shared" si="245"/>
        <v>Smyly</v>
      </c>
      <c r="C1023" s="219" t="str">
        <f t="shared" si="246"/>
        <v>Drew</v>
      </c>
      <c r="D1023" s="134" t="str">
        <f t="shared" si="247"/>
        <v>D. Smyly</v>
      </c>
      <c r="E1023" s="206" t="str">
        <f t="shared" si="248"/>
        <v>Drew Smyly</v>
      </c>
      <c r="F1023" s="190"/>
      <c r="G1023" s="190"/>
      <c r="H1023" s="190"/>
      <c r="I1023" s="190"/>
      <c r="K1023" s="252"/>
      <c r="L1023" s="190" t="s">
        <v>135</v>
      </c>
      <c r="M1023" s="134" t="str">
        <f t="shared" si="235"/>
        <v>ARB-Y5</v>
      </c>
      <c r="N1023" s="252" t="s">
        <v>655</v>
      </c>
      <c r="O1023" s="191" t="s">
        <v>1610</v>
      </c>
      <c r="P1023" s="206" t="str">
        <f t="shared" si="236"/>
        <v>Smyly, Drew (ARB-Y5)</v>
      </c>
      <c r="Q1023" s="166">
        <f t="shared" si="237"/>
        <v>1080000</v>
      </c>
      <c r="R1023" s="166" t="str">
        <f t="shared" si="249"/>
        <v/>
      </c>
      <c r="S1023" s="261" t="str">
        <f t="shared" si="250"/>
        <v/>
      </c>
      <c r="T1023" s="261" t="str">
        <f t="shared" si="251"/>
        <v/>
      </c>
      <c r="U1023" s="252" t="s">
        <v>973</v>
      </c>
      <c r="V1023" s="187">
        <v>1080000</v>
      </c>
      <c r="W1023" s="168" t="s">
        <v>974</v>
      </c>
      <c r="Y1023" s="168" t="s">
        <v>975</v>
      </c>
      <c r="AA1023" s="168" t="s">
        <v>334</v>
      </c>
      <c r="AB1023" s="507"/>
      <c r="AC1023" s="232"/>
      <c r="AD1023" s="250"/>
    </row>
    <row r="1024" spans="1:31" ht="12.75" x14ac:dyDescent="0.2">
      <c r="A1024" s="232" t="s">
        <v>1541</v>
      </c>
      <c r="B1024" s="214" t="str">
        <f t="shared" si="245"/>
        <v>Snell</v>
      </c>
      <c r="C1024" s="219" t="str">
        <f t="shared" si="246"/>
        <v>Blake</v>
      </c>
      <c r="D1024" s="134" t="str">
        <f t="shared" si="247"/>
        <v>B. Snell</v>
      </c>
      <c r="E1024" s="206" t="str">
        <f t="shared" si="248"/>
        <v>Blake Snell</v>
      </c>
      <c r="F1024" s="190" t="s">
        <v>412</v>
      </c>
      <c r="G1024" s="190"/>
      <c r="H1024" s="190"/>
      <c r="I1024" s="190"/>
      <c r="J1024" s="471">
        <v>33942</v>
      </c>
      <c r="K1024" s="168" t="s">
        <v>747</v>
      </c>
      <c r="L1024" s="190" t="s">
        <v>135</v>
      </c>
      <c r="M1024" s="134" t="str">
        <f t="shared" si="235"/>
        <v>Y1</v>
      </c>
      <c r="N1024" s="252" t="str">
        <f>Aaron!$A$2</f>
        <v>Middlesex</v>
      </c>
      <c r="O1024" s="190" t="s">
        <v>1461</v>
      </c>
      <c r="P1024" s="206" t="str">
        <f t="shared" si="236"/>
        <v>Snell, Blake (Y1)</v>
      </c>
      <c r="Q1024" s="166">
        <f t="shared" si="237"/>
        <v>200000</v>
      </c>
      <c r="R1024" s="166">
        <f t="shared" si="249"/>
        <v>300000</v>
      </c>
      <c r="S1024" s="261">
        <f t="shared" si="250"/>
        <v>400000</v>
      </c>
      <c r="T1024" s="261" t="str">
        <f t="shared" si="251"/>
        <v/>
      </c>
      <c r="U1024" s="445" t="s">
        <v>520</v>
      </c>
      <c r="V1024" s="187">
        <v>200000</v>
      </c>
      <c r="W1024" s="168" t="s">
        <v>521</v>
      </c>
      <c r="X1024" s="366">
        <v>300000</v>
      </c>
      <c r="Y1024" s="168" t="s">
        <v>375</v>
      </c>
      <c r="Z1024" s="366">
        <v>400000</v>
      </c>
      <c r="AA1024" s="168" t="s">
        <v>645</v>
      </c>
      <c r="AB1024" s="507"/>
      <c r="AC1024" s="232"/>
      <c r="AD1024" s="232"/>
      <c r="AE1024" s="232"/>
    </row>
    <row r="1025" spans="1:31" ht="12.75" x14ac:dyDescent="0.2">
      <c r="A1025" s="168" t="s">
        <v>3630</v>
      </c>
      <c r="B1025" s="214" t="str">
        <f t="shared" si="245"/>
        <v>Snyder</v>
      </c>
      <c r="C1025" s="219" t="str">
        <f t="shared" si="246"/>
        <v>Brandon</v>
      </c>
      <c r="D1025" s="134" t="str">
        <f t="shared" si="247"/>
        <v>B. Snyder</v>
      </c>
      <c r="E1025" s="206" t="str">
        <f t="shared" si="248"/>
        <v>Brandon Snyder</v>
      </c>
      <c r="F1025" s="250" t="s">
        <v>1002</v>
      </c>
      <c r="G1025" s="168">
        <f>G1024+1</f>
        <v>1</v>
      </c>
      <c r="H1025" s="168">
        <v>8</v>
      </c>
      <c r="I1025" s="168">
        <v>6</v>
      </c>
      <c r="J1025" s="536">
        <v>31739</v>
      </c>
      <c r="K1025" s="168" t="s">
        <v>1005</v>
      </c>
      <c r="L1025" s="190" t="s">
        <v>7</v>
      </c>
      <c r="M1025" s="134" t="str">
        <f t="shared" si="235"/>
        <v>MM</v>
      </c>
      <c r="N1025" s="168" t="s">
        <v>566</v>
      </c>
      <c r="O1025" s="190" t="s">
        <v>3485</v>
      </c>
      <c r="P1025" s="206" t="str">
        <f t="shared" si="236"/>
        <v>Snyder, Brandon (MM)</v>
      </c>
      <c r="Q1025" s="166">
        <f t="shared" si="237"/>
        <v>100000</v>
      </c>
      <c r="R1025" s="166" t="str">
        <f t="shared" si="249"/>
        <v/>
      </c>
      <c r="S1025" s="261" t="str">
        <f t="shared" si="250"/>
        <v/>
      </c>
      <c r="T1025" s="261" t="str">
        <f t="shared" si="251"/>
        <v/>
      </c>
      <c r="U1025" s="168" t="s">
        <v>517</v>
      </c>
      <c r="V1025" s="187">
        <v>100000</v>
      </c>
      <c r="X1025" s="168"/>
      <c r="Z1025" s="168"/>
      <c r="AB1025" s="168"/>
    </row>
    <row r="1026" spans="1:31" ht="12.75" x14ac:dyDescent="0.2">
      <c r="A1026" s="232" t="s">
        <v>1961</v>
      </c>
      <c r="B1026" s="214" t="str">
        <f t="shared" si="245"/>
        <v>Socolovich</v>
      </c>
      <c r="C1026" s="219" t="str">
        <f t="shared" si="246"/>
        <v>Miguel</v>
      </c>
      <c r="D1026" s="134" t="str">
        <f t="shared" si="247"/>
        <v>M. Socolovich</v>
      </c>
      <c r="E1026" s="206" t="str">
        <f t="shared" si="248"/>
        <v>Miguel Socolovich</v>
      </c>
      <c r="F1026" s="247" t="s">
        <v>1002</v>
      </c>
      <c r="G1026" s="232">
        <v>129</v>
      </c>
      <c r="H1026" s="232">
        <v>5</v>
      </c>
      <c r="I1026" s="232">
        <v>13</v>
      </c>
      <c r="J1026" s="471">
        <v>31617</v>
      </c>
      <c r="K1026" s="196" t="s">
        <v>999</v>
      </c>
      <c r="L1026" s="190" t="s">
        <v>135</v>
      </c>
      <c r="M1026" s="134" t="str">
        <f t="shared" si="235"/>
        <v>Y1*</v>
      </c>
      <c r="N1026" s="147" t="str">
        <f>Cobb!$Y$2</f>
        <v>Gateway</v>
      </c>
      <c r="O1026" s="191" t="s">
        <v>1968</v>
      </c>
      <c r="P1026" s="206" t="str">
        <f t="shared" si="236"/>
        <v>Socolovich, Miguel (Y1*)</v>
      </c>
      <c r="Q1026" s="166">
        <f t="shared" si="237"/>
        <v>300000</v>
      </c>
      <c r="R1026" s="166">
        <f t="shared" si="249"/>
        <v>400000</v>
      </c>
      <c r="S1026" s="261" t="str">
        <f t="shared" si="250"/>
        <v/>
      </c>
      <c r="T1026" s="261" t="str">
        <f t="shared" si="251"/>
        <v/>
      </c>
      <c r="U1026" s="252" t="s">
        <v>256</v>
      </c>
      <c r="V1026" s="187">
        <v>300000</v>
      </c>
      <c r="W1026" s="168" t="s">
        <v>375</v>
      </c>
      <c r="X1026" s="366">
        <v>400000</v>
      </c>
      <c r="Y1026" s="168" t="s">
        <v>645</v>
      </c>
      <c r="AA1026" s="168" t="s">
        <v>973</v>
      </c>
    </row>
    <row r="1027" spans="1:31" ht="12.75" x14ac:dyDescent="0.2">
      <c r="A1027" s="232" t="s">
        <v>1440</v>
      </c>
      <c r="B1027" s="214" t="str">
        <f t="shared" si="245"/>
        <v>Solarte</v>
      </c>
      <c r="C1027" s="219" t="str">
        <f t="shared" si="246"/>
        <v>Yangervis+</v>
      </c>
      <c r="D1027" s="134" t="str">
        <f t="shared" si="247"/>
        <v>Y. Solarte</v>
      </c>
      <c r="E1027" s="206" t="str">
        <f t="shared" si="248"/>
        <v>Yangervis+ Solarte</v>
      </c>
      <c r="F1027" s="190" t="s">
        <v>1009</v>
      </c>
      <c r="G1027" s="190"/>
      <c r="H1027" s="190"/>
      <c r="I1027" s="190"/>
      <c r="J1027" s="471">
        <v>31965</v>
      </c>
      <c r="K1027" s="168" t="s">
        <v>1005</v>
      </c>
      <c r="L1027" s="190" t="s">
        <v>7</v>
      </c>
      <c r="M1027" s="134" t="str">
        <f t="shared" ref="M1027:M1090" si="252">$U1027</f>
        <v>Y3</v>
      </c>
      <c r="N1027" s="252" t="str">
        <f>Cobb!$AE$2</f>
        <v>Chicago</v>
      </c>
      <c r="O1027" s="190" t="s">
        <v>1461</v>
      </c>
      <c r="P1027" s="206" t="str">
        <f t="shared" ref="P1027:P1090" si="253">CONCATENATE(A1027," (",M1027,")")</f>
        <v>Solarte, Yangervis+ (Y3)</v>
      </c>
      <c r="Q1027" s="166">
        <f t="shared" si="237"/>
        <v>400000</v>
      </c>
      <c r="R1027" s="166" t="str">
        <f t="shared" si="249"/>
        <v/>
      </c>
      <c r="S1027" s="261" t="str">
        <f t="shared" si="250"/>
        <v/>
      </c>
      <c r="T1027" s="261" t="str">
        <f t="shared" si="251"/>
        <v/>
      </c>
      <c r="U1027" s="499" t="s">
        <v>375</v>
      </c>
      <c r="V1027" s="255">
        <v>400000</v>
      </c>
      <c r="W1027" s="168" t="s">
        <v>645</v>
      </c>
      <c r="X1027" s="504"/>
      <c r="Y1027" s="168" t="s">
        <v>973</v>
      </c>
      <c r="Z1027" s="507"/>
      <c r="AA1027" s="168" t="s">
        <v>974</v>
      </c>
      <c r="AB1027" s="507"/>
      <c r="AC1027" s="232"/>
      <c r="AE1027" s="232"/>
    </row>
    <row r="1028" spans="1:31" ht="12.75" x14ac:dyDescent="0.2">
      <c r="A1028" s="168" t="s">
        <v>800</v>
      </c>
      <c r="B1028" s="214" t="str">
        <f t="shared" si="245"/>
        <v>Soler</v>
      </c>
      <c r="C1028" s="219" t="str">
        <f t="shared" si="246"/>
        <v>Jorge</v>
      </c>
      <c r="D1028" s="134" t="str">
        <f t="shared" si="247"/>
        <v>J. Soler</v>
      </c>
      <c r="E1028" s="206" t="str">
        <f t="shared" si="248"/>
        <v>Jorge Soler</v>
      </c>
      <c r="F1028" s="190" t="s">
        <v>1002</v>
      </c>
      <c r="G1028" s="190"/>
      <c r="H1028" s="190"/>
      <c r="I1028" s="190"/>
      <c r="J1028" s="189">
        <v>33659</v>
      </c>
      <c r="K1028" s="252" t="s">
        <v>1007</v>
      </c>
      <c r="L1028" s="190" t="s">
        <v>7</v>
      </c>
      <c r="M1028" s="134" t="str">
        <f t="shared" si="252"/>
        <v>Y2</v>
      </c>
      <c r="N1028" s="252" t="str">
        <f>Ruth!$A$2</f>
        <v>Plum Island</v>
      </c>
      <c r="O1028" s="191" t="s">
        <v>830</v>
      </c>
      <c r="P1028" s="206" t="str">
        <f t="shared" si="253"/>
        <v>Soler, Jorge (Y2)</v>
      </c>
      <c r="Q1028" s="166">
        <f t="shared" si="237"/>
        <v>300000</v>
      </c>
      <c r="R1028" s="166">
        <f t="shared" si="249"/>
        <v>400000</v>
      </c>
      <c r="S1028" s="261" t="str">
        <f t="shared" si="250"/>
        <v/>
      </c>
      <c r="T1028" s="261" t="str">
        <f t="shared" si="251"/>
        <v/>
      </c>
      <c r="U1028" s="252" t="s">
        <v>521</v>
      </c>
      <c r="V1028" s="501">
        <v>300000</v>
      </c>
      <c r="W1028" s="168" t="s">
        <v>375</v>
      </c>
      <c r="X1028" s="504">
        <v>400000</v>
      </c>
      <c r="Y1028" s="168" t="s">
        <v>645</v>
      </c>
      <c r="AA1028" s="168" t="s">
        <v>973</v>
      </c>
      <c r="AB1028" s="507"/>
      <c r="AC1028" s="232"/>
    </row>
    <row r="1029" spans="1:31" ht="12.75" x14ac:dyDescent="0.2">
      <c r="A1029" s="232" t="s">
        <v>1962</v>
      </c>
      <c r="B1029" s="214" t="str">
        <f t="shared" si="245"/>
        <v>Solis</v>
      </c>
      <c r="C1029" s="219" t="str">
        <f t="shared" si="246"/>
        <v>Sammy*</v>
      </c>
      <c r="D1029" s="134" t="str">
        <f t="shared" si="247"/>
        <v>S. Solis</v>
      </c>
      <c r="E1029" s="206" t="str">
        <f t="shared" si="248"/>
        <v>Sammy* Solis</v>
      </c>
      <c r="F1029" s="247" t="s">
        <v>412</v>
      </c>
      <c r="G1029" s="232">
        <v>191</v>
      </c>
      <c r="H1029" s="232">
        <v>8</v>
      </c>
      <c r="I1029" s="232">
        <v>17</v>
      </c>
      <c r="J1029" s="471">
        <v>32365</v>
      </c>
      <c r="K1029" s="196" t="s">
        <v>999</v>
      </c>
      <c r="L1029" s="190" t="s">
        <v>135</v>
      </c>
      <c r="M1029" s="134" t="str">
        <f t="shared" si="252"/>
        <v>Y2</v>
      </c>
      <c r="N1029" s="232" t="s">
        <v>655</v>
      </c>
      <c r="O1029" s="191" t="s">
        <v>1968</v>
      </c>
      <c r="P1029" s="206" t="str">
        <f t="shared" si="253"/>
        <v>Solis, Sammy* (Y2)</v>
      </c>
      <c r="Q1029" s="166">
        <f t="shared" si="237"/>
        <v>300000</v>
      </c>
      <c r="R1029" s="166">
        <f t="shared" si="249"/>
        <v>400000</v>
      </c>
      <c r="S1029" s="261" t="str">
        <f t="shared" si="250"/>
        <v/>
      </c>
      <c r="T1029" s="261" t="str">
        <f t="shared" si="251"/>
        <v/>
      </c>
      <c r="U1029" s="252" t="s">
        <v>521</v>
      </c>
      <c r="V1029" s="187">
        <v>300000</v>
      </c>
      <c r="W1029" s="168" t="s">
        <v>375</v>
      </c>
      <c r="X1029" s="366">
        <v>400000</v>
      </c>
      <c r="Y1029" s="168" t="s">
        <v>645</v>
      </c>
      <c r="AA1029" s="168" t="s">
        <v>973</v>
      </c>
    </row>
    <row r="1030" spans="1:31" ht="12.75" x14ac:dyDescent="0.2">
      <c r="A1030" s="445" t="s">
        <v>1860</v>
      </c>
      <c r="B1030" s="214" t="str">
        <f t="shared" si="245"/>
        <v>Soria</v>
      </c>
      <c r="C1030" s="219" t="str">
        <f t="shared" si="246"/>
        <v>Joakim</v>
      </c>
      <c r="D1030" s="134" t="str">
        <f t="shared" si="247"/>
        <v>J. Soria</v>
      </c>
      <c r="E1030" s="206" t="str">
        <f t="shared" si="248"/>
        <v>Joakim Soria</v>
      </c>
      <c r="F1030" s="190"/>
      <c r="G1030" s="252"/>
      <c r="H1030" s="252"/>
      <c r="I1030" s="252"/>
      <c r="J1030" s="473"/>
      <c r="K1030" s="168"/>
      <c r="L1030" s="190" t="s">
        <v>135</v>
      </c>
      <c r="M1030" s="134" t="str">
        <f t="shared" si="252"/>
        <v>2,F4-$7.2M</v>
      </c>
      <c r="N1030" s="252" t="str">
        <f>Aaron!$A$2</f>
        <v>Middlesex</v>
      </c>
      <c r="O1030" s="497" t="s">
        <v>1686</v>
      </c>
      <c r="P1030" s="206" t="str">
        <f t="shared" si="253"/>
        <v>Soria, Joakim (2,F4-$7.2M)</v>
      </c>
      <c r="Q1030" s="166">
        <f t="shared" si="237"/>
        <v>1800000</v>
      </c>
      <c r="R1030" s="166">
        <f t="shared" si="249"/>
        <v>1800000</v>
      </c>
      <c r="S1030" s="261">
        <f t="shared" si="250"/>
        <v>1800000</v>
      </c>
      <c r="T1030" s="261" t="str">
        <f t="shared" si="251"/>
        <v/>
      </c>
      <c r="U1030" s="445" t="s">
        <v>1833</v>
      </c>
      <c r="V1030" s="502">
        <v>1800000</v>
      </c>
      <c r="W1030" s="445" t="s">
        <v>1730</v>
      </c>
      <c r="X1030" s="504">
        <v>1800000</v>
      </c>
      <c r="Y1030" s="445" t="s">
        <v>1703</v>
      </c>
      <c r="Z1030" s="504">
        <v>1800000</v>
      </c>
      <c r="AA1030" s="168" t="s">
        <v>334</v>
      </c>
    </row>
    <row r="1031" spans="1:31" ht="12.75" x14ac:dyDescent="0.2">
      <c r="A1031" s="168" t="s">
        <v>3508</v>
      </c>
      <c r="B1031" s="214" t="str">
        <f t="shared" si="245"/>
        <v>Soroka</v>
      </c>
      <c r="C1031" s="219" t="str">
        <f t="shared" si="246"/>
        <v>Mike</v>
      </c>
      <c r="D1031" s="134" t="str">
        <f t="shared" si="247"/>
        <v>M. Soroka</v>
      </c>
      <c r="E1031" s="206" t="str">
        <f t="shared" si="248"/>
        <v>Mike Soroka</v>
      </c>
      <c r="F1031" s="250" t="s">
        <v>1002</v>
      </c>
      <c r="G1031" s="168">
        <f>G1030+1</f>
        <v>1</v>
      </c>
      <c r="H1031" s="168">
        <v>2</v>
      </c>
      <c r="I1031" s="168">
        <v>14</v>
      </c>
      <c r="J1031" s="536">
        <v>35646</v>
      </c>
      <c r="K1031" s="168" t="s">
        <v>747</v>
      </c>
      <c r="L1031" s="190" t="s">
        <v>519</v>
      </c>
      <c r="M1031" s="134" t="str">
        <f t="shared" si="252"/>
        <v>min</v>
      </c>
      <c r="N1031" s="168" t="s">
        <v>530</v>
      </c>
      <c r="O1031" s="190" t="s">
        <v>3485</v>
      </c>
      <c r="P1031" s="206" t="str">
        <f t="shared" si="253"/>
        <v>Soroka, Mike (min)</v>
      </c>
      <c r="Q1031" s="166" t="str">
        <f t="shared" si="237"/>
        <v/>
      </c>
      <c r="R1031" s="166" t="str">
        <f t="shared" si="249"/>
        <v/>
      </c>
      <c r="S1031" s="261" t="str">
        <f t="shared" si="250"/>
        <v/>
      </c>
      <c r="T1031" s="261" t="str">
        <f t="shared" si="251"/>
        <v/>
      </c>
      <c r="U1031" s="168" t="s">
        <v>658</v>
      </c>
      <c r="V1031" s="168"/>
      <c r="X1031" s="168"/>
      <c r="Z1031" s="168"/>
      <c r="AB1031" s="168"/>
    </row>
    <row r="1032" spans="1:31" ht="12.75" x14ac:dyDescent="0.2">
      <c r="A1032" s="444" t="s">
        <v>1110</v>
      </c>
      <c r="B1032" s="214" t="str">
        <f t="shared" si="245"/>
        <v>Soto</v>
      </c>
      <c r="C1032" s="219" t="str">
        <f t="shared" si="246"/>
        <v>Geovanni</v>
      </c>
      <c r="D1032" s="134" t="str">
        <f t="shared" si="247"/>
        <v>G. Soto</v>
      </c>
      <c r="E1032" s="206" t="str">
        <f t="shared" si="248"/>
        <v>Geovanni Soto</v>
      </c>
      <c r="F1032" s="458" t="s">
        <v>1002</v>
      </c>
      <c r="G1032" s="458"/>
      <c r="H1032" s="458"/>
      <c r="I1032" s="458"/>
      <c r="J1032" s="481">
        <v>30336</v>
      </c>
      <c r="K1032" s="493" t="s">
        <v>1003</v>
      </c>
      <c r="L1032" s="190" t="s">
        <v>7</v>
      </c>
      <c r="M1032" s="134" t="str">
        <f t="shared" si="252"/>
        <v>4,F5-9.54M</v>
      </c>
      <c r="N1032" s="449" t="s">
        <v>437</v>
      </c>
      <c r="O1032" s="458" t="s">
        <v>1114</v>
      </c>
      <c r="P1032" s="206" t="str">
        <f t="shared" si="253"/>
        <v>Soto, Geovanni (4,F5-9.54M)</v>
      </c>
      <c r="Q1032" s="166">
        <f t="shared" si="237"/>
        <v>1908000</v>
      </c>
      <c r="R1032" s="166">
        <f t="shared" si="249"/>
        <v>1908000</v>
      </c>
      <c r="S1032" s="261" t="str">
        <f t="shared" si="250"/>
        <v/>
      </c>
      <c r="T1032" s="261" t="str">
        <f t="shared" si="251"/>
        <v/>
      </c>
      <c r="U1032" s="449" t="s">
        <v>1111</v>
      </c>
      <c r="V1032" s="414">
        <v>1908000</v>
      </c>
      <c r="W1032" s="444" t="s">
        <v>1112</v>
      </c>
      <c r="X1032" s="414">
        <v>1908000</v>
      </c>
      <c r="Y1032" s="168" t="s">
        <v>334</v>
      </c>
      <c r="AA1032" s="232"/>
      <c r="AB1032" s="507"/>
      <c r="AC1032" s="232"/>
      <c r="AD1032" s="232"/>
    </row>
    <row r="1033" spans="1:31" ht="12.75" x14ac:dyDescent="0.2">
      <c r="A1033" s="168" t="s">
        <v>3552</v>
      </c>
      <c r="B1033" s="214" t="str">
        <f t="shared" si="245"/>
        <v>Soto</v>
      </c>
      <c r="C1033" s="219" t="str">
        <f t="shared" si="246"/>
        <v>Juan</v>
      </c>
      <c r="D1033" s="134" t="str">
        <f t="shared" si="247"/>
        <v>J. Soto</v>
      </c>
      <c r="E1033" s="206" t="str">
        <f t="shared" si="248"/>
        <v>Juan Soto</v>
      </c>
      <c r="F1033" s="250" t="s">
        <v>412</v>
      </c>
      <c r="G1033" s="168">
        <f>G1032+1</f>
        <v>1</v>
      </c>
      <c r="H1033" s="168">
        <v>6</v>
      </c>
      <c r="I1033" s="168">
        <v>9</v>
      </c>
      <c r="J1033" s="536">
        <v>36093</v>
      </c>
      <c r="K1033" s="168" t="s">
        <v>1128</v>
      </c>
      <c r="L1033" s="190" t="s">
        <v>519</v>
      </c>
      <c r="M1033" s="134" t="str">
        <f t="shared" si="252"/>
        <v>min</v>
      </c>
      <c r="N1033" s="168" t="s">
        <v>468</v>
      </c>
      <c r="O1033" s="190" t="s">
        <v>3485</v>
      </c>
      <c r="P1033" s="206" t="str">
        <f t="shared" si="253"/>
        <v>Soto, Juan (min)</v>
      </c>
      <c r="Q1033" s="166" t="str">
        <f t="shared" si="237"/>
        <v/>
      </c>
      <c r="R1033" s="166" t="str">
        <f t="shared" si="249"/>
        <v/>
      </c>
      <c r="S1033" s="261" t="str">
        <f t="shared" si="250"/>
        <v/>
      </c>
      <c r="T1033" s="261" t="str">
        <f t="shared" si="251"/>
        <v/>
      </c>
      <c r="U1033" s="168" t="s">
        <v>658</v>
      </c>
      <c r="V1033" s="168"/>
      <c r="X1033" s="168"/>
      <c r="Z1033" s="168"/>
      <c r="AB1033" s="168"/>
    </row>
    <row r="1034" spans="1:31" ht="12.75" x14ac:dyDescent="0.2">
      <c r="A1034" s="232" t="s">
        <v>1431</v>
      </c>
      <c r="B1034" s="214" t="str">
        <f t="shared" si="245"/>
        <v>Souza</v>
      </c>
      <c r="C1034" s="219" t="str">
        <f t="shared" si="246"/>
        <v>Steven</v>
      </c>
      <c r="D1034" s="134" t="str">
        <f t="shared" si="247"/>
        <v>S. Souza</v>
      </c>
      <c r="E1034" s="206" t="str">
        <f t="shared" si="248"/>
        <v>Steven Souza</v>
      </c>
      <c r="F1034" s="190" t="s">
        <v>1002</v>
      </c>
      <c r="G1034" s="190"/>
      <c r="H1034" s="190"/>
      <c r="I1034" s="190"/>
      <c r="J1034" s="471">
        <v>32622</v>
      </c>
      <c r="K1034" s="168" t="s">
        <v>1007</v>
      </c>
      <c r="L1034" s="190" t="s">
        <v>7</v>
      </c>
      <c r="M1034" s="134" t="str">
        <f t="shared" si="252"/>
        <v>Y2</v>
      </c>
      <c r="N1034" s="252" t="str">
        <f>Aaron!$AE$2</f>
        <v>Pismo Beach</v>
      </c>
      <c r="O1034" s="190" t="s">
        <v>1461</v>
      </c>
      <c r="P1034" s="206" t="str">
        <f t="shared" si="253"/>
        <v>Souza, Steven (Y2)</v>
      </c>
      <c r="Q1034" s="166">
        <f t="shared" si="237"/>
        <v>300000</v>
      </c>
      <c r="R1034" s="166">
        <f t="shared" si="249"/>
        <v>400000</v>
      </c>
      <c r="S1034" s="261" t="str">
        <f t="shared" si="250"/>
        <v/>
      </c>
      <c r="T1034" s="261" t="str">
        <f t="shared" si="251"/>
        <v/>
      </c>
      <c r="U1034" s="252" t="s">
        <v>521</v>
      </c>
      <c r="V1034" s="501">
        <v>300000</v>
      </c>
      <c r="W1034" s="168" t="s">
        <v>375</v>
      </c>
      <c r="X1034" s="504">
        <v>400000</v>
      </c>
      <c r="Y1034" s="168" t="s">
        <v>645</v>
      </c>
      <c r="Z1034" s="507"/>
      <c r="AA1034" s="168" t="s">
        <v>973</v>
      </c>
      <c r="AB1034" s="507"/>
      <c r="AC1034" s="232"/>
    </row>
    <row r="1035" spans="1:31" ht="12.75" x14ac:dyDescent="0.2">
      <c r="A1035" s="445" t="s">
        <v>2</v>
      </c>
      <c r="B1035" s="214" t="str">
        <f t="shared" si="245"/>
        <v>Span</v>
      </c>
      <c r="C1035" s="219" t="str">
        <f t="shared" si="246"/>
        <v>Denard</v>
      </c>
      <c r="D1035" s="134" t="str">
        <f t="shared" si="247"/>
        <v>D. Span</v>
      </c>
      <c r="E1035" s="206" t="str">
        <f t="shared" si="248"/>
        <v>Denard Span</v>
      </c>
      <c r="F1035" s="190"/>
      <c r="G1035" s="252"/>
      <c r="H1035" s="252"/>
      <c r="I1035" s="252"/>
      <c r="J1035" s="473"/>
      <c r="K1035" s="168"/>
      <c r="L1035" s="190" t="s">
        <v>7</v>
      </c>
      <c r="M1035" s="134" t="str">
        <f t="shared" si="252"/>
        <v>2,F3-$9.48M</v>
      </c>
      <c r="N1035" s="445" t="s">
        <v>1670</v>
      </c>
      <c r="O1035" s="497" t="s">
        <v>1686</v>
      </c>
      <c r="P1035" s="206" t="str">
        <f t="shared" si="253"/>
        <v>Span, Denard (2,F3-$9.48M)</v>
      </c>
      <c r="Q1035" s="166">
        <f t="shared" si="237"/>
        <v>3160000</v>
      </c>
      <c r="R1035" s="166">
        <f t="shared" si="249"/>
        <v>3160000</v>
      </c>
      <c r="S1035" s="261" t="str">
        <f t="shared" si="250"/>
        <v/>
      </c>
      <c r="T1035" s="261" t="str">
        <f t="shared" si="251"/>
        <v/>
      </c>
      <c r="U1035" s="445" t="s">
        <v>1824</v>
      </c>
      <c r="V1035" s="502">
        <v>3160000</v>
      </c>
      <c r="W1035" s="445" t="s">
        <v>1739</v>
      </c>
      <c r="X1035" s="504">
        <v>3160000</v>
      </c>
      <c r="Y1035" s="168" t="s">
        <v>334</v>
      </c>
      <c r="Z1035" s="367"/>
    </row>
    <row r="1036" spans="1:31" ht="12.75" x14ac:dyDescent="0.2">
      <c r="A1036" s="232" t="s">
        <v>1423</v>
      </c>
      <c r="B1036" s="214" t="str">
        <f t="shared" si="245"/>
        <v>Spangenberg</v>
      </c>
      <c r="C1036" s="219" t="str">
        <f t="shared" si="246"/>
        <v>Cory*</v>
      </c>
      <c r="D1036" s="134" t="str">
        <f t="shared" si="247"/>
        <v>C. Spangenberg</v>
      </c>
      <c r="E1036" s="206" t="str">
        <f t="shared" si="248"/>
        <v>Cory* Spangenberg</v>
      </c>
      <c r="F1036" s="190" t="s">
        <v>412</v>
      </c>
      <c r="G1036" s="190"/>
      <c r="H1036" s="190"/>
      <c r="I1036" s="190"/>
      <c r="J1036" s="471">
        <v>33313</v>
      </c>
      <c r="K1036" s="168" t="s">
        <v>1005</v>
      </c>
      <c r="L1036" s="190" t="s">
        <v>7</v>
      </c>
      <c r="M1036" s="134" t="str">
        <f t="shared" si="252"/>
        <v>Y1*</v>
      </c>
      <c r="N1036" s="252" t="str">
        <f>Ruth!$Y$2</f>
        <v>Rock Island</v>
      </c>
      <c r="O1036" s="190" t="s">
        <v>1461</v>
      </c>
      <c r="P1036" s="206" t="str">
        <f t="shared" si="253"/>
        <v>Spangenberg, Cory* (Y1*)</v>
      </c>
      <c r="Q1036" s="166">
        <f t="shared" si="237"/>
        <v>200000</v>
      </c>
      <c r="R1036" s="166">
        <f t="shared" si="249"/>
        <v>300000</v>
      </c>
      <c r="S1036" s="261">
        <f t="shared" si="250"/>
        <v>400000</v>
      </c>
      <c r="T1036" s="261" t="str">
        <f t="shared" si="251"/>
        <v/>
      </c>
      <c r="U1036" s="252" t="s">
        <v>256</v>
      </c>
      <c r="V1036" s="187">
        <v>200000</v>
      </c>
      <c r="W1036" s="168" t="s">
        <v>521</v>
      </c>
      <c r="X1036" s="366">
        <v>300000</v>
      </c>
      <c r="Y1036" s="168" t="s">
        <v>375</v>
      </c>
      <c r="Z1036" s="366">
        <v>400000</v>
      </c>
      <c r="AA1036" s="168" t="s">
        <v>645</v>
      </c>
      <c r="AB1036" s="507"/>
      <c r="AC1036" s="232"/>
      <c r="AD1036" s="232"/>
      <c r="AE1036" s="232"/>
    </row>
    <row r="1037" spans="1:31" ht="12.75" x14ac:dyDescent="0.2">
      <c r="A1037" s="168" t="s">
        <v>308</v>
      </c>
      <c r="B1037" s="214" t="str">
        <f t="shared" si="245"/>
        <v>Springer</v>
      </c>
      <c r="C1037" s="219" t="str">
        <f t="shared" si="246"/>
        <v>George</v>
      </c>
      <c r="D1037" s="134" t="str">
        <f t="shared" si="247"/>
        <v>G. Springer</v>
      </c>
      <c r="E1037" s="206" t="str">
        <f t="shared" si="248"/>
        <v>George Springer</v>
      </c>
      <c r="F1037" s="190" t="s">
        <v>1002</v>
      </c>
      <c r="G1037" s="190"/>
      <c r="H1037" s="190"/>
      <c r="I1037" s="190"/>
      <c r="J1037" s="189">
        <v>32770</v>
      </c>
      <c r="K1037" s="252" t="s">
        <v>1007</v>
      </c>
      <c r="L1037" s="190" t="s">
        <v>7</v>
      </c>
      <c r="M1037" s="134" t="str">
        <f t="shared" si="252"/>
        <v>Y3</v>
      </c>
      <c r="N1037" s="252" t="str">
        <f>Ruth!$M$2</f>
        <v>Hoboken</v>
      </c>
      <c r="O1037" s="191" t="s">
        <v>315</v>
      </c>
      <c r="P1037" s="206" t="str">
        <f t="shared" si="253"/>
        <v>Springer, George (Y3)</v>
      </c>
      <c r="Q1037" s="166">
        <f t="shared" si="237"/>
        <v>400000</v>
      </c>
      <c r="R1037" s="166" t="str">
        <f t="shared" si="249"/>
        <v/>
      </c>
      <c r="S1037" s="261" t="str">
        <f t="shared" si="250"/>
        <v/>
      </c>
      <c r="T1037" s="261" t="str">
        <f t="shared" si="251"/>
        <v/>
      </c>
      <c r="U1037" s="499" t="s">
        <v>375</v>
      </c>
      <c r="V1037" s="255">
        <v>400000</v>
      </c>
      <c r="W1037" s="168" t="s">
        <v>645</v>
      </c>
      <c r="Y1037" s="168" t="s">
        <v>973</v>
      </c>
      <c r="Z1037" s="250"/>
      <c r="AA1037" s="168" t="s">
        <v>974</v>
      </c>
      <c r="AB1037" s="507"/>
      <c r="AC1037" s="232"/>
      <c r="AD1037" s="232"/>
    </row>
    <row r="1038" spans="1:31" ht="12.75" x14ac:dyDescent="0.2">
      <c r="A1038" s="446" t="s">
        <v>925</v>
      </c>
      <c r="B1038" s="214" t="str">
        <f t="shared" si="245"/>
        <v>Stanek</v>
      </c>
      <c r="C1038" s="219" t="str">
        <f t="shared" si="246"/>
        <v>Ryne</v>
      </c>
      <c r="D1038" s="134" t="str">
        <f t="shared" si="247"/>
        <v>R. Stanek</v>
      </c>
      <c r="E1038" s="206" t="str">
        <f t="shared" si="248"/>
        <v>Ryne Stanek</v>
      </c>
      <c r="F1038" s="190" t="s">
        <v>1002</v>
      </c>
      <c r="G1038" s="190"/>
      <c r="H1038" s="190"/>
      <c r="I1038" s="190"/>
      <c r="J1038" s="189">
        <v>33445</v>
      </c>
      <c r="K1038" s="252" t="s">
        <v>999</v>
      </c>
      <c r="L1038" s="190" t="s">
        <v>519</v>
      </c>
      <c r="M1038" s="134" t="str">
        <f t="shared" si="252"/>
        <v>min</v>
      </c>
      <c r="N1038" s="252" t="str">
        <f>Aaron!$G$2</f>
        <v>Exeter</v>
      </c>
      <c r="O1038" s="190" t="s">
        <v>874</v>
      </c>
      <c r="P1038" s="206" t="str">
        <f t="shared" si="253"/>
        <v>Stanek, Ryne (min)</v>
      </c>
      <c r="Q1038" s="166" t="str">
        <f t="shared" si="237"/>
        <v/>
      </c>
      <c r="R1038" s="166" t="str">
        <f t="shared" si="249"/>
        <v/>
      </c>
      <c r="S1038" s="261" t="str">
        <f t="shared" si="250"/>
        <v/>
      </c>
      <c r="T1038" s="261" t="str">
        <f t="shared" si="251"/>
        <v/>
      </c>
      <c r="U1038" s="252" t="s">
        <v>658</v>
      </c>
      <c r="AA1038" s="232"/>
      <c r="AB1038" s="507"/>
      <c r="AC1038" s="232"/>
      <c r="AD1038" s="232"/>
    </row>
    <row r="1039" spans="1:31" ht="12.75" x14ac:dyDescent="0.2">
      <c r="A1039" s="168" t="s">
        <v>833</v>
      </c>
      <c r="B1039" s="214" t="str">
        <f t="shared" si="245"/>
        <v>Stanton</v>
      </c>
      <c r="C1039" s="219" t="str">
        <f t="shared" si="246"/>
        <v>Giancarlo</v>
      </c>
      <c r="D1039" s="134" t="str">
        <f t="shared" si="247"/>
        <v>G. Stanton</v>
      </c>
      <c r="E1039" s="206" t="str">
        <f t="shared" si="248"/>
        <v>Giancarlo Stanton</v>
      </c>
      <c r="F1039" s="190"/>
      <c r="G1039" s="190"/>
      <c r="H1039" s="190"/>
      <c r="I1039" s="190"/>
      <c r="K1039" s="252"/>
      <c r="L1039" s="190" t="s">
        <v>7</v>
      </c>
      <c r="M1039" s="134" t="str">
        <f t="shared" si="252"/>
        <v>4,L5-14M</v>
      </c>
      <c r="N1039" s="252" t="str">
        <f>Ruth!$S$2</f>
        <v>New York</v>
      </c>
      <c r="O1039" s="191" t="s">
        <v>333</v>
      </c>
      <c r="P1039" s="206" t="str">
        <f t="shared" si="253"/>
        <v>Stanton, Giancarlo (4,L5-14M)</v>
      </c>
      <c r="Q1039" s="166">
        <f t="shared" si="237"/>
        <v>2800000</v>
      </c>
      <c r="R1039" s="166">
        <f t="shared" si="249"/>
        <v>2800000</v>
      </c>
      <c r="S1039" s="261" t="str">
        <f t="shared" si="250"/>
        <v/>
      </c>
      <c r="T1039" s="261" t="str">
        <f t="shared" si="251"/>
        <v/>
      </c>
      <c r="U1039" s="252" t="s">
        <v>316</v>
      </c>
      <c r="V1039" s="187">
        <v>2800000</v>
      </c>
      <c r="W1039" s="168" t="s">
        <v>605</v>
      </c>
      <c r="X1039" s="366">
        <v>2800000</v>
      </c>
      <c r="Y1039" s="168" t="s">
        <v>334</v>
      </c>
      <c r="AA1039" s="232"/>
      <c r="AB1039" s="507"/>
      <c r="AC1039" s="232"/>
    </row>
    <row r="1040" spans="1:31" ht="12.75" x14ac:dyDescent="0.2">
      <c r="A1040" s="453" t="s">
        <v>1146</v>
      </c>
      <c r="B1040" s="214" t="str">
        <f t="shared" si="245"/>
        <v>Starling</v>
      </c>
      <c r="C1040" s="219" t="str">
        <f t="shared" si="246"/>
        <v>Bubba</v>
      </c>
      <c r="D1040" s="134" t="str">
        <f t="shared" si="247"/>
        <v>B. Starling</v>
      </c>
      <c r="E1040" s="206" t="str">
        <f t="shared" si="248"/>
        <v>Bubba Starling</v>
      </c>
      <c r="F1040" s="465" t="s">
        <v>1002</v>
      </c>
      <c r="G1040" s="465"/>
      <c r="H1040" s="465"/>
      <c r="I1040" s="465"/>
      <c r="J1040" s="474">
        <v>33819</v>
      </c>
      <c r="K1040" s="494" t="s">
        <v>1004</v>
      </c>
      <c r="L1040" s="190" t="s">
        <v>519</v>
      </c>
      <c r="M1040" s="134" t="str">
        <f t="shared" si="252"/>
        <v>min</v>
      </c>
      <c r="N1040" s="252" t="str">
        <f>Mays!$M$2</f>
        <v>Mudville</v>
      </c>
      <c r="O1040" s="465" t="s">
        <v>1129</v>
      </c>
      <c r="P1040" s="206" t="str">
        <f t="shared" si="253"/>
        <v>Starling, Bubba (min)</v>
      </c>
      <c r="Q1040" s="166" t="str">
        <f t="shared" si="237"/>
        <v/>
      </c>
      <c r="R1040" s="166" t="str">
        <f t="shared" si="249"/>
        <v/>
      </c>
      <c r="S1040" s="261" t="str">
        <f t="shared" si="250"/>
        <v/>
      </c>
      <c r="T1040" s="261" t="str">
        <f t="shared" si="251"/>
        <v/>
      </c>
      <c r="U1040" s="499" t="s">
        <v>658</v>
      </c>
      <c r="V1040" s="255"/>
      <c r="W1040" s="250"/>
      <c r="X1040" s="255"/>
      <c r="AA1040" s="232"/>
      <c r="AB1040" s="507"/>
      <c r="AC1040" s="232"/>
      <c r="AD1040" s="232"/>
    </row>
    <row r="1041" spans="1:31" ht="14.25" customHeight="1" x14ac:dyDescent="0.2">
      <c r="A1041" s="168" t="s">
        <v>2045</v>
      </c>
      <c r="B1041" s="453" t="str">
        <f t="shared" si="245"/>
        <v>Staumont</v>
      </c>
      <c r="C1041" s="524" t="str">
        <f t="shared" si="246"/>
        <v>Josh</v>
      </c>
      <c r="D1041" s="168" t="str">
        <f t="shared" si="247"/>
        <v>J. Staumont</v>
      </c>
      <c r="E1041" s="250" t="str">
        <f t="shared" si="248"/>
        <v>Josh Staumont</v>
      </c>
      <c r="G1041" s="232">
        <v>181</v>
      </c>
      <c r="H1041" s="232">
        <v>8</v>
      </c>
      <c r="I1041" s="232">
        <v>3</v>
      </c>
      <c r="J1041" s="471">
        <v>34324</v>
      </c>
      <c r="K1041" s="196" t="s">
        <v>747</v>
      </c>
      <c r="L1041" s="190" t="s">
        <v>519</v>
      </c>
      <c r="M1041" s="168" t="str">
        <f t="shared" si="252"/>
        <v>min</v>
      </c>
      <c r="N1041" s="232" t="s">
        <v>657</v>
      </c>
      <c r="O1041" s="191" t="s">
        <v>1968</v>
      </c>
      <c r="P1041" s="250" t="str">
        <f t="shared" si="253"/>
        <v>Staumont, Josh (min)</v>
      </c>
      <c r="Q1041" s="192" t="str">
        <f t="shared" si="237"/>
        <v/>
      </c>
      <c r="R1041" s="192" t="str">
        <f t="shared" si="249"/>
        <v/>
      </c>
      <c r="S1041" s="262" t="str">
        <f t="shared" si="250"/>
        <v/>
      </c>
      <c r="T1041" s="262" t="str">
        <f t="shared" si="251"/>
        <v/>
      </c>
      <c r="U1041" s="252" t="s">
        <v>658</v>
      </c>
      <c r="AD1041" s="232"/>
      <c r="AE1041" s="232"/>
    </row>
    <row r="1042" spans="1:31" ht="12.75" x14ac:dyDescent="0.2">
      <c r="A1042" s="447" t="s">
        <v>942</v>
      </c>
      <c r="B1042" s="214" t="str">
        <f t="shared" si="245"/>
        <v>Stephenson</v>
      </c>
      <c r="C1042" s="219" t="str">
        <f t="shared" si="246"/>
        <v>Robert</v>
      </c>
      <c r="D1042" s="134" t="str">
        <f t="shared" si="247"/>
        <v>R. Stephenson</v>
      </c>
      <c r="E1042" s="206" t="str">
        <f t="shared" si="248"/>
        <v>Robert Stephenson</v>
      </c>
      <c r="F1042" s="190" t="s">
        <v>1002</v>
      </c>
      <c r="G1042" s="190"/>
      <c r="H1042" s="190"/>
      <c r="I1042" s="190"/>
      <c r="J1042" s="189">
        <v>34024</v>
      </c>
      <c r="K1042" s="252" t="s">
        <v>747</v>
      </c>
      <c r="L1042" s="190" t="s">
        <v>135</v>
      </c>
      <c r="M1042" s="134" t="str">
        <f t="shared" si="252"/>
        <v>Y1</v>
      </c>
      <c r="N1042" s="252" t="str">
        <f>Ruth!$S$2</f>
        <v>New York</v>
      </c>
      <c r="O1042" s="190" t="s">
        <v>874</v>
      </c>
      <c r="P1042" s="206" t="str">
        <f t="shared" si="253"/>
        <v>Stephenson, Robert (Y1)</v>
      </c>
      <c r="Q1042" s="166">
        <f t="shared" si="237"/>
        <v>200000</v>
      </c>
      <c r="R1042" s="166">
        <f t="shared" si="249"/>
        <v>300000</v>
      </c>
      <c r="S1042" s="261">
        <f t="shared" si="250"/>
        <v>400000</v>
      </c>
      <c r="T1042" s="261" t="str">
        <f t="shared" si="251"/>
        <v/>
      </c>
      <c r="U1042" s="252" t="s">
        <v>520</v>
      </c>
      <c r="V1042" s="187">
        <v>200000</v>
      </c>
      <c r="W1042" s="168" t="s">
        <v>521</v>
      </c>
      <c r="X1042" s="366">
        <v>300000</v>
      </c>
      <c r="Y1042" s="168" t="s">
        <v>375</v>
      </c>
      <c r="Z1042" s="366">
        <v>400000</v>
      </c>
      <c r="AA1042" s="168" t="s">
        <v>645</v>
      </c>
      <c r="AB1042" s="507"/>
      <c r="AC1042" s="232"/>
    </row>
    <row r="1043" spans="1:31" ht="12.75" x14ac:dyDescent="0.2">
      <c r="A1043" s="168" t="s">
        <v>3609</v>
      </c>
      <c r="B1043" s="214" t="str">
        <f t="shared" si="245"/>
        <v>Stewart</v>
      </c>
      <c r="C1043" s="219" t="str">
        <f t="shared" si="246"/>
        <v>Brock</v>
      </c>
      <c r="D1043" s="134" t="str">
        <f t="shared" si="247"/>
        <v>B. Stewart</v>
      </c>
      <c r="E1043" s="206" t="str">
        <f t="shared" si="248"/>
        <v>Brock Stewart</v>
      </c>
      <c r="F1043" s="250" t="s">
        <v>1002</v>
      </c>
      <c r="G1043" s="168">
        <f>G1042+1</f>
        <v>1</v>
      </c>
      <c r="H1043" s="168" t="s">
        <v>626</v>
      </c>
      <c r="I1043" s="168">
        <v>20</v>
      </c>
      <c r="J1043" s="536">
        <v>33514</v>
      </c>
      <c r="K1043" s="168" t="s">
        <v>747</v>
      </c>
      <c r="L1043" s="190" t="s">
        <v>135</v>
      </c>
      <c r="M1043" s="134" t="str">
        <f t="shared" si="252"/>
        <v>MM</v>
      </c>
      <c r="N1043" s="168" t="s">
        <v>396</v>
      </c>
      <c r="O1043" s="190" t="s">
        <v>3485</v>
      </c>
      <c r="P1043" s="206" t="str">
        <f t="shared" si="253"/>
        <v>Stewart, Brock (MM)</v>
      </c>
      <c r="Q1043" s="166">
        <f t="shared" ref="Q1043:Q1106" si="254">IF(ISBLANK($V1043),"",$V1043)</f>
        <v>100000</v>
      </c>
      <c r="R1043" s="166" t="str">
        <f t="shared" si="249"/>
        <v/>
      </c>
      <c r="S1043" s="261" t="str">
        <f t="shared" si="250"/>
        <v/>
      </c>
      <c r="T1043" s="261" t="str">
        <f t="shared" si="251"/>
        <v/>
      </c>
      <c r="U1043" s="168" t="s">
        <v>517</v>
      </c>
      <c r="V1043" s="187">
        <v>100000</v>
      </c>
      <c r="X1043" s="168"/>
      <c r="Z1043" s="168"/>
      <c r="AB1043" s="168"/>
    </row>
    <row r="1044" spans="1:31" ht="14.25" customHeight="1" x14ac:dyDescent="0.2">
      <c r="A1044" s="388" t="s">
        <v>757</v>
      </c>
      <c r="B1044" s="214" t="str">
        <f t="shared" si="245"/>
        <v>Stewart</v>
      </c>
      <c r="C1044" s="219" t="str">
        <f t="shared" si="246"/>
        <v>Chris</v>
      </c>
      <c r="D1044" s="134" t="str">
        <f t="shared" si="247"/>
        <v>C. Stewart</v>
      </c>
      <c r="E1044" s="206" t="str">
        <f t="shared" si="248"/>
        <v>Chris Stewart</v>
      </c>
      <c r="F1044" s="417" t="s">
        <v>1002</v>
      </c>
      <c r="G1044" s="388"/>
      <c r="H1044" s="388"/>
      <c r="I1044" s="388"/>
      <c r="J1044" s="418">
        <v>30001</v>
      </c>
      <c r="K1044" s="419" t="s">
        <v>1003</v>
      </c>
      <c r="L1044" s="386" t="s">
        <v>7</v>
      </c>
      <c r="M1044" s="134" t="str">
        <f t="shared" si="252"/>
        <v>1,F1-$200k</v>
      </c>
      <c r="N1044" s="388" t="s">
        <v>396</v>
      </c>
      <c r="O1044" s="421" t="s">
        <v>4077</v>
      </c>
      <c r="P1044" s="206" t="str">
        <f t="shared" si="253"/>
        <v>Stewart, Chris (1,F1-$200k)</v>
      </c>
      <c r="Q1044" s="166">
        <f t="shared" si="254"/>
        <v>200000</v>
      </c>
      <c r="R1044" s="166" t="str">
        <f t="shared" si="249"/>
        <v/>
      </c>
      <c r="S1044" s="261" t="str">
        <f t="shared" si="250"/>
        <v/>
      </c>
      <c r="T1044" s="261" t="str">
        <f t="shared" si="251"/>
        <v/>
      </c>
      <c r="U1044" s="389" t="s">
        <v>1673</v>
      </c>
      <c r="V1044" s="387">
        <v>200000</v>
      </c>
      <c r="W1044" s="416" t="s">
        <v>334</v>
      </c>
      <c r="X1044" s="230"/>
      <c r="Y1044" s="584"/>
      <c r="Z1044" s="212"/>
      <c r="AA1044" s="134"/>
      <c r="AB1044" s="271"/>
      <c r="AC1044" s="134"/>
      <c r="AD1044" s="134"/>
      <c r="AE1044" s="134"/>
    </row>
    <row r="1045" spans="1:31" ht="12.75" x14ac:dyDescent="0.2">
      <c r="A1045" s="168" t="s">
        <v>2046</v>
      </c>
      <c r="B1045" s="214" t="str">
        <f t="shared" si="245"/>
        <v>Stewart</v>
      </c>
      <c r="C1045" s="219" t="str">
        <f t="shared" si="246"/>
        <v>Christin</v>
      </c>
      <c r="D1045" s="134" t="str">
        <f t="shared" si="247"/>
        <v>C. Stewart</v>
      </c>
      <c r="E1045" s="206" t="str">
        <f t="shared" si="248"/>
        <v>Christin Stewart</v>
      </c>
      <c r="G1045" s="232">
        <v>156</v>
      </c>
      <c r="H1045" s="232">
        <v>6</v>
      </c>
      <c r="I1045" s="232">
        <v>18</v>
      </c>
      <c r="J1045" s="471">
        <v>34313</v>
      </c>
      <c r="K1045" s="196" t="s">
        <v>1008</v>
      </c>
      <c r="L1045" s="190" t="s">
        <v>519</v>
      </c>
      <c r="M1045" s="134" t="str">
        <f t="shared" si="252"/>
        <v>min</v>
      </c>
      <c r="N1045" s="252" t="str">
        <f>Ruth!$S$2</f>
        <v>New York</v>
      </c>
      <c r="O1045" s="191" t="s">
        <v>1968</v>
      </c>
      <c r="P1045" s="206" t="str">
        <f t="shared" si="253"/>
        <v>Stewart, Christin (min)</v>
      </c>
      <c r="Q1045" s="166" t="str">
        <f t="shared" si="254"/>
        <v/>
      </c>
      <c r="R1045" s="166" t="str">
        <f t="shared" si="249"/>
        <v/>
      </c>
      <c r="S1045" s="261" t="str">
        <f t="shared" si="250"/>
        <v/>
      </c>
      <c r="T1045" s="261" t="str">
        <f t="shared" si="251"/>
        <v/>
      </c>
      <c r="U1045" s="252" t="s">
        <v>658</v>
      </c>
    </row>
    <row r="1046" spans="1:31" ht="12.75" x14ac:dyDescent="0.2">
      <c r="A1046" s="453" t="s">
        <v>1157</v>
      </c>
      <c r="B1046" s="214" t="str">
        <f t="shared" si="245"/>
        <v>Stewart</v>
      </c>
      <c r="C1046" s="219" t="str">
        <f t="shared" si="246"/>
        <v>Kohl</v>
      </c>
      <c r="D1046" s="134" t="str">
        <f t="shared" si="247"/>
        <v>K. Stewart</v>
      </c>
      <c r="E1046" s="206" t="str">
        <f t="shared" si="248"/>
        <v>Kohl Stewart</v>
      </c>
      <c r="F1046" s="465" t="s">
        <v>1002</v>
      </c>
      <c r="G1046" s="465"/>
      <c r="H1046" s="465"/>
      <c r="I1046" s="465"/>
      <c r="J1046" s="474">
        <v>34614</v>
      </c>
      <c r="K1046" s="494" t="s">
        <v>747</v>
      </c>
      <c r="L1046" s="190" t="s">
        <v>519</v>
      </c>
      <c r="M1046" s="134" t="str">
        <f t="shared" si="252"/>
        <v>min</v>
      </c>
      <c r="N1046" s="252" t="s">
        <v>437</v>
      </c>
      <c r="O1046" s="465" t="s">
        <v>1129</v>
      </c>
      <c r="P1046" s="206" t="str">
        <f t="shared" si="253"/>
        <v>Stewart, Kohl (min)</v>
      </c>
      <c r="Q1046" s="166" t="str">
        <f t="shared" si="254"/>
        <v/>
      </c>
      <c r="R1046" s="166" t="str">
        <f t="shared" si="249"/>
        <v/>
      </c>
      <c r="S1046" s="261" t="str">
        <f t="shared" si="250"/>
        <v/>
      </c>
      <c r="T1046" s="261" t="str">
        <f t="shared" si="251"/>
        <v/>
      </c>
      <c r="U1046" s="499" t="s">
        <v>658</v>
      </c>
      <c r="V1046" s="255"/>
      <c r="W1046" s="250"/>
      <c r="X1046" s="255"/>
      <c r="AA1046" s="232"/>
      <c r="AB1046" s="507"/>
      <c r="AC1046" s="232"/>
    </row>
    <row r="1047" spans="1:31" ht="12.75" x14ac:dyDescent="0.2">
      <c r="A1047" s="452" t="s">
        <v>1039</v>
      </c>
      <c r="B1047" s="214" t="str">
        <f t="shared" ref="B1047:B1078" si="255">LEFT(A1047,FIND(", ",A1047,1)-1)</f>
        <v>Storen</v>
      </c>
      <c r="C1047" s="219" t="str">
        <f t="shared" ref="C1047:C1078" si="256">RIGHT(A1047,LEN(A1047)-FIND(", ",A1047,1)-1)</f>
        <v>Drew</v>
      </c>
      <c r="D1047" s="134" t="str">
        <f t="shared" ref="D1047:D1078" si="257">CONCATENATE(MID(C1047,1,1),". ",B1047)</f>
        <v>D. Storen</v>
      </c>
      <c r="E1047" s="206" t="str">
        <f t="shared" ref="E1047:E1078" si="258">CONCATENATE(C1047," ",B1047)</f>
        <v>Drew Storen</v>
      </c>
      <c r="F1047" s="464" t="s">
        <v>1002</v>
      </c>
      <c r="G1047" s="452"/>
      <c r="H1047" s="452"/>
      <c r="I1047" s="452"/>
      <c r="J1047" s="480">
        <v>32000</v>
      </c>
      <c r="K1047" s="492" t="s">
        <v>999</v>
      </c>
      <c r="L1047" s="495" t="s">
        <v>135</v>
      </c>
      <c r="M1047" s="134" t="str">
        <f t="shared" si="252"/>
        <v>1,F3-$1.05M</v>
      </c>
      <c r="N1047" s="452" t="s">
        <v>2979</v>
      </c>
      <c r="O1047" s="496" t="s">
        <v>2994</v>
      </c>
      <c r="P1047" s="206" t="str">
        <f t="shared" si="253"/>
        <v>Storen, Drew (1,F3-$1.05M)</v>
      </c>
      <c r="Q1047" s="166">
        <f t="shared" si="254"/>
        <v>350000</v>
      </c>
      <c r="R1047" s="166">
        <f t="shared" ref="R1047:R1078" si="259">IF(ISBLANK($X1047),"",$X1047)</f>
        <v>350000</v>
      </c>
      <c r="S1047" s="261">
        <f t="shared" ref="S1047:S1078" si="260">IF(ISBLANK($Z1047),"",$Z1047)</f>
        <v>350000</v>
      </c>
      <c r="T1047" s="261" t="str">
        <f t="shared" ref="T1047:T1078" si="261">IF(ISBLANK($AB1047),"",$AB1047)</f>
        <v/>
      </c>
      <c r="U1047" s="498" t="s">
        <v>1680</v>
      </c>
      <c r="V1047" s="500">
        <v>350000</v>
      </c>
      <c r="W1047" s="498" t="s">
        <v>1790</v>
      </c>
      <c r="X1047" s="500">
        <v>350000</v>
      </c>
      <c r="Y1047" s="498" t="s">
        <v>1714</v>
      </c>
      <c r="Z1047" s="500">
        <v>350000</v>
      </c>
      <c r="AA1047" s="168" t="s">
        <v>334</v>
      </c>
    </row>
    <row r="1048" spans="1:31" ht="12.75" x14ac:dyDescent="0.2">
      <c r="A1048" s="168" t="s">
        <v>789</v>
      </c>
      <c r="B1048" s="214" t="str">
        <f t="shared" si="255"/>
        <v>Story</v>
      </c>
      <c r="C1048" s="219" t="str">
        <f t="shared" si="256"/>
        <v>Trevor</v>
      </c>
      <c r="D1048" s="134" t="str">
        <f t="shared" si="257"/>
        <v>T. Story</v>
      </c>
      <c r="E1048" s="206" t="str">
        <f t="shared" si="258"/>
        <v>Trevor Story</v>
      </c>
      <c r="F1048" s="190" t="s">
        <v>1002</v>
      </c>
      <c r="G1048" s="190"/>
      <c r="H1048" s="190"/>
      <c r="I1048" s="190"/>
      <c r="J1048" s="189">
        <v>33923</v>
      </c>
      <c r="K1048" s="252" t="s">
        <v>1006</v>
      </c>
      <c r="L1048" s="190" t="s">
        <v>7</v>
      </c>
      <c r="M1048" s="134" t="str">
        <f t="shared" si="252"/>
        <v>Y1</v>
      </c>
      <c r="N1048" s="252" t="str">
        <f>Aaron!$G$2</f>
        <v>Exeter</v>
      </c>
      <c r="O1048" s="191" t="s">
        <v>1265</v>
      </c>
      <c r="P1048" s="206" t="str">
        <f t="shared" si="253"/>
        <v>Story, Trevor (Y1)</v>
      </c>
      <c r="Q1048" s="166">
        <f t="shared" si="254"/>
        <v>200000</v>
      </c>
      <c r="R1048" s="166">
        <f t="shared" si="259"/>
        <v>300000</v>
      </c>
      <c r="S1048" s="261">
        <f t="shared" si="260"/>
        <v>400000</v>
      </c>
      <c r="T1048" s="261" t="str">
        <f t="shared" si="261"/>
        <v/>
      </c>
      <c r="U1048" s="252" t="s">
        <v>520</v>
      </c>
      <c r="V1048" s="255">
        <v>200000</v>
      </c>
      <c r="W1048" s="250" t="s">
        <v>521</v>
      </c>
      <c r="X1048" s="255">
        <v>300000</v>
      </c>
      <c r="Y1048" s="168" t="s">
        <v>375</v>
      </c>
      <c r="Z1048" s="366">
        <v>400000</v>
      </c>
      <c r="AA1048" s="168" t="s">
        <v>645</v>
      </c>
      <c r="AB1048" s="507"/>
      <c r="AC1048" s="232"/>
    </row>
    <row r="1049" spans="1:31" ht="12.75" x14ac:dyDescent="0.2">
      <c r="A1049" s="168" t="s">
        <v>3665</v>
      </c>
      <c r="B1049" s="214" t="str">
        <f t="shared" si="255"/>
        <v>Strahm</v>
      </c>
      <c r="C1049" s="219" t="str">
        <f t="shared" si="256"/>
        <v>Matt</v>
      </c>
      <c r="D1049" s="134" t="str">
        <f t="shared" si="257"/>
        <v>M. Strahm</v>
      </c>
      <c r="E1049" s="206" t="str">
        <f t="shared" si="258"/>
        <v>Matt Strahm</v>
      </c>
      <c r="F1049" s="250" t="s">
        <v>412</v>
      </c>
      <c r="G1049" s="168">
        <f>G1048+1</f>
        <v>1</v>
      </c>
      <c r="H1049" s="168">
        <v>3</v>
      </c>
      <c r="I1049" s="168">
        <v>2</v>
      </c>
      <c r="J1049" s="536">
        <v>33554</v>
      </c>
      <c r="K1049" s="168" t="s">
        <v>999</v>
      </c>
      <c r="L1049" s="190" t="s">
        <v>135</v>
      </c>
      <c r="M1049" s="134" t="str">
        <f t="shared" si="252"/>
        <v>Y1</v>
      </c>
      <c r="N1049" s="168" t="s">
        <v>1290</v>
      </c>
      <c r="O1049" s="190" t="s">
        <v>3485</v>
      </c>
      <c r="P1049" s="206" t="str">
        <f t="shared" si="253"/>
        <v>Strahm, Matt (Y1)</v>
      </c>
      <c r="Q1049" s="166">
        <f t="shared" si="254"/>
        <v>200000</v>
      </c>
      <c r="R1049" s="166">
        <f t="shared" si="259"/>
        <v>300000</v>
      </c>
      <c r="S1049" s="261">
        <f t="shared" si="260"/>
        <v>400000</v>
      </c>
      <c r="T1049" s="261" t="str">
        <f t="shared" si="261"/>
        <v/>
      </c>
      <c r="U1049" s="168" t="s">
        <v>520</v>
      </c>
      <c r="V1049" s="187">
        <v>200000</v>
      </c>
      <c r="W1049" s="168" t="s">
        <v>521</v>
      </c>
      <c r="X1049" s="366">
        <v>300000</v>
      </c>
      <c r="Y1049" s="168" t="s">
        <v>375</v>
      </c>
      <c r="Z1049" s="366">
        <v>400000</v>
      </c>
      <c r="AA1049" s="168" t="s">
        <v>645</v>
      </c>
      <c r="AB1049" s="168"/>
    </row>
    <row r="1050" spans="1:31" ht="12.75" x14ac:dyDescent="0.2">
      <c r="A1050" s="168" t="s">
        <v>886</v>
      </c>
      <c r="B1050" s="214" t="str">
        <f t="shared" si="255"/>
        <v>Straily</v>
      </c>
      <c r="C1050" s="219" t="str">
        <f t="shared" si="256"/>
        <v>Dan</v>
      </c>
      <c r="D1050" s="134" t="str">
        <f t="shared" si="257"/>
        <v>D. Straily</v>
      </c>
      <c r="E1050" s="206" t="str">
        <f t="shared" si="258"/>
        <v>Dan Straily</v>
      </c>
      <c r="F1050" s="190" t="s">
        <v>1002</v>
      </c>
      <c r="G1050" s="190"/>
      <c r="H1050" s="190"/>
      <c r="I1050" s="190"/>
      <c r="J1050" s="189">
        <v>32478</v>
      </c>
      <c r="K1050" s="168" t="s">
        <v>747</v>
      </c>
      <c r="L1050" s="190" t="s">
        <v>135</v>
      </c>
      <c r="M1050" s="134" t="str">
        <f t="shared" si="252"/>
        <v>3,F3-2.175</v>
      </c>
      <c r="N1050" s="252" t="s">
        <v>627</v>
      </c>
      <c r="O1050" s="191" t="s">
        <v>3454</v>
      </c>
      <c r="P1050" s="206" t="str">
        <f t="shared" si="253"/>
        <v>Straily, Dan (3,F3-2.175)</v>
      </c>
      <c r="Q1050" s="166">
        <f t="shared" si="254"/>
        <v>725000</v>
      </c>
      <c r="R1050" s="166" t="str">
        <f t="shared" si="259"/>
        <v/>
      </c>
      <c r="S1050" s="261" t="str">
        <f t="shared" si="260"/>
        <v/>
      </c>
      <c r="T1050" s="261" t="str">
        <f t="shared" si="261"/>
        <v/>
      </c>
      <c r="U1050" s="196" t="s">
        <v>1470</v>
      </c>
      <c r="V1050" s="503">
        <v>725000</v>
      </c>
      <c r="W1050" s="252" t="s">
        <v>334</v>
      </c>
      <c r="Y1050" s="252"/>
      <c r="AA1050" s="232"/>
      <c r="AB1050" s="507"/>
      <c r="AC1050" s="232"/>
    </row>
    <row r="1051" spans="1:31" ht="12.75" x14ac:dyDescent="0.2">
      <c r="A1051" s="168" t="s">
        <v>400</v>
      </c>
      <c r="B1051" s="214" t="str">
        <f t="shared" si="255"/>
        <v>Strasburg</v>
      </c>
      <c r="C1051" s="219" t="str">
        <f t="shared" si="256"/>
        <v>Stephen</v>
      </c>
      <c r="D1051" s="134" t="str">
        <f t="shared" si="257"/>
        <v>S. Strasburg</v>
      </c>
      <c r="E1051" s="206" t="str">
        <f t="shared" si="258"/>
        <v>Stephen Strasburg</v>
      </c>
      <c r="F1051" s="190"/>
      <c r="G1051" s="190"/>
      <c r="H1051" s="190"/>
      <c r="I1051" s="190"/>
      <c r="K1051" s="252"/>
      <c r="L1051" s="190" t="s">
        <v>135</v>
      </c>
      <c r="M1051" s="134" t="str">
        <f t="shared" si="252"/>
        <v>3,L5-14M</v>
      </c>
      <c r="N1051" s="252" t="str">
        <f>Ruth!$S$2</f>
        <v>New York</v>
      </c>
      <c r="O1051" s="191" t="s">
        <v>333</v>
      </c>
      <c r="P1051" s="206" t="str">
        <f t="shared" si="253"/>
        <v>Strasburg, Stephen (3,L5-14M)</v>
      </c>
      <c r="Q1051" s="166">
        <f t="shared" si="254"/>
        <v>2800000</v>
      </c>
      <c r="R1051" s="166">
        <f t="shared" si="259"/>
        <v>2800000</v>
      </c>
      <c r="S1051" s="261">
        <f t="shared" si="260"/>
        <v>2800000</v>
      </c>
      <c r="T1051" s="261" t="str">
        <f t="shared" si="261"/>
        <v/>
      </c>
      <c r="U1051" s="252" t="s">
        <v>317</v>
      </c>
      <c r="V1051" s="187">
        <v>2800000</v>
      </c>
      <c r="W1051" s="168" t="s">
        <v>316</v>
      </c>
      <c r="X1051" s="366">
        <v>2800000</v>
      </c>
      <c r="Y1051" s="168" t="s">
        <v>605</v>
      </c>
      <c r="Z1051" s="366">
        <v>2800000</v>
      </c>
      <c r="AA1051" s="252" t="s">
        <v>334</v>
      </c>
      <c r="AB1051" s="507"/>
      <c r="AC1051" s="232"/>
    </row>
    <row r="1052" spans="1:31" ht="12.75" x14ac:dyDescent="0.2">
      <c r="A1052" s="232" t="s">
        <v>1394</v>
      </c>
      <c r="B1052" s="214" t="str">
        <f t="shared" si="255"/>
        <v>Strickland</v>
      </c>
      <c r="C1052" s="219" t="str">
        <f t="shared" si="256"/>
        <v>Hunter</v>
      </c>
      <c r="D1052" s="134" t="str">
        <f t="shared" si="257"/>
        <v>H. Strickland</v>
      </c>
      <c r="E1052" s="206" t="str">
        <f t="shared" si="258"/>
        <v>Hunter Strickland</v>
      </c>
      <c r="F1052" s="190" t="s">
        <v>1002</v>
      </c>
      <c r="G1052" s="190"/>
      <c r="H1052" s="190"/>
      <c r="I1052" s="190"/>
      <c r="J1052" s="471">
        <v>32410</v>
      </c>
      <c r="K1052" s="168" t="s">
        <v>999</v>
      </c>
      <c r="L1052" s="190" t="s">
        <v>135</v>
      </c>
      <c r="M1052" s="134" t="str">
        <f t="shared" si="252"/>
        <v>Y2</v>
      </c>
      <c r="N1052" s="252" t="str">
        <f>Cobb!$G$2</f>
        <v>Alaska</v>
      </c>
      <c r="O1052" s="190" t="s">
        <v>1461</v>
      </c>
      <c r="P1052" s="206" t="str">
        <f t="shared" si="253"/>
        <v>Strickland, Hunter (Y2)</v>
      </c>
      <c r="Q1052" s="166">
        <f t="shared" si="254"/>
        <v>300000</v>
      </c>
      <c r="R1052" s="166">
        <f t="shared" si="259"/>
        <v>400000</v>
      </c>
      <c r="S1052" s="261" t="str">
        <f t="shared" si="260"/>
        <v/>
      </c>
      <c r="T1052" s="261" t="str">
        <f t="shared" si="261"/>
        <v/>
      </c>
      <c r="U1052" s="252" t="s">
        <v>521</v>
      </c>
      <c r="V1052" s="501">
        <v>300000</v>
      </c>
      <c r="W1052" s="168" t="s">
        <v>375</v>
      </c>
      <c r="X1052" s="504">
        <v>400000</v>
      </c>
      <c r="Y1052" s="168" t="s">
        <v>645</v>
      </c>
      <c r="Z1052" s="507"/>
      <c r="AA1052" s="168" t="s">
        <v>973</v>
      </c>
      <c r="AB1052" s="507"/>
      <c r="AC1052" s="232"/>
    </row>
    <row r="1053" spans="1:31" ht="12.75" x14ac:dyDescent="0.2">
      <c r="A1053" s="168" t="s">
        <v>3678</v>
      </c>
      <c r="B1053" s="214" t="str">
        <f t="shared" si="255"/>
        <v>Stripling</v>
      </c>
      <c r="C1053" s="219" t="str">
        <f t="shared" si="256"/>
        <v>Ross</v>
      </c>
      <c r="D1053" s="134" t="str">
        <f t="shared" si="257"/>
        <v>R. Stripling</v>
      </c>
      <c r="E1053" s="206" t="str">
        <f t="shared" si="258"/>
        <v>Ross Stripling</v>
      </c>
      <c r="F1053" s="250" t="s">
        <v>1002</v>
      </c>
      <c r="G1053" s="168">
        <f>G1052+1</f>
        <v>1</v>
      </c>
      <c r="H1053" s="168">
        <v>3</v>
      </c>
      <c r="I1053" s="168">
        <v>21</v>
      </c>
      <c r="J1053" s="536">
        <v>32835</v>
      </c>
      <c r="K1053" s="168" t="s">
        <v>747</v>
      </c>
      <c r="L1053" s="190" t="s">
        <v>135</v>
      </c>
      <c r="M1053" s="134" t="str">
        <f t="shared" si="252"/>
        <v>Y1</v>
      </c>
      <c r="N1053" s="168" t="s">
        <v>959</v>
      </c>
      <c r="O1053" s="190" t="s">
        <v>3485</v>
      </c>
      <c r="P1053" s="206" t="str">
        <f t="shared" si="253"/>
        <v>Stripling, Ross (Y1)</v>
      </c>
      <c r="Q1053" s="166">
        <f t="shared" si="254"/>
        <v>200000</v>
      </c>
      <c r="R1053" s="166">
        <f t="shared" si="259"/>
        <v>300000</v>
      </c>
      <c r="S1053" s="261">
        <f t="shared" si="260"/>
        <v>400000</v>
      </c>
      <c r="T1053" s="261" t="str">
        <f t="shared" si="261"/>
        <v/>
      </c>
      <c r="U1053" s="168" t="s">
        <v>520</v>
      </c>
      <c r="V1053" s="187">
        <v>200000</v>
      </c>
      <c r="W1053" s="168" t="s">
        <v>521</v>
      </c>
      <c r="X1053" s="366">
        <v>300000</v>
      </c>
      <c r="Y1053" s="168" t="s">
        <v>375</v>
      </c>
      <c r="Z1053" s="366">
        <v>400000</v>
      </c>
      <c r="AA1053" s="168" t="s">
        <v>645</v>
      </c>
      <c r="AB1053" s="168"/>
    </row>
    <row r="1054" spans="1:31" ht="12.75" x14ac:dyDescent="0.2">
      <c r="A1054" s="168" t="s">
        <v>755</v>
      </c>
      <c r="B1054" s="214" t="str">
        <f t="shared" si="255"/>
        <v>Stroman</v>
      </c>
      <c r="C1054" s="219" t="str">
        <f t="shared" si="256"/>
        <v>Marcus</v>
      </c>
      <c r="D1054" s="134" t="str">
        <f t="shared" si="257"/>
        <v>M. Stroman</v>
      </c>
      <c r="E1054" s="206" t="str">
        <f t="shared" si="258"/>
        <v>Marcus Stroman</v>
      </c>
      <c r="F1054" s="190" t="s">
        <v>1002</v>
      </c>
      <c r="G1054" s="190"/>
      <c r="H1054" s="190"/>
      <c r="I1054" s="190"/>
      <c r="J1054" s="189">
        <v>33359</v>
      </c>
      <c r="K1054" s="252" t="s">
        <v>747</v>
      </c>
      <c r="L1054" s="190" t="s">
        <v>135</v>
      </c>
      <c r="M1054" s="134" t="str">
        <f t="shared" si="252"/>
        <v>Y2</v>
      </c>
      <c r="N1054" s="252" t="str">
        <f>Mays!$M$2</f>
        <v>Mudville</v>
      </c>
      <c r="O1054" s="191" t="s">
        <v>830</v>
      </c>
      <c r="P1054" s="206" t="str">
        <f t="shared" si="253"/>
        <v>Stroman, Marcus (Y2)</v>
      </c>
      <c r="Q1054" s="166">
        <f t="shared" si="254"/>
        <v>300000</v>
      </c>
      <c r="R1054" s="166">
        <f t="shared" si="259"/>
        <v>400000</v>
      </c>
      <c r="S1054" s="261" t="str">
        <f t="shared" si="260"/>
        <v/>
      </c>
      <c r="T1054" s="261" t="str">
        <f t="shared" si="261"/>
        <v/>
      </c>
      <c r="U1054" s="252" t="s">
        <v>521</v>
      </c>
      <c r="V1054" s="501">
        <v>300000</v>
      </c>
      <c r="W1054" s="168" t="s">
        <v>375</v>
      </c>
      <c r="X1054" s="504">
        <v>400000</v>
      </c>
      <c r="Y1054" s="168" t="s">
        <v>645</v>
      </c>
      <c r="AA1054" s="168" t="s">
        <v>973</v>
      </c>
      <c r="AB1054" s="507"/>
      <c r="AC1054" s="232"/>
    </row>
    <row r="1055" spans="1:31" ht="12.75" x14ac:dyDescent="0.2">
      <c r="A1055" s="445" t="s">
        <v>844</v>
      </c>
      <c r="B1055" s="214" t="str">
        <f t="shared" si="255"/>
        <v>Strop</v>
      </c>
      <c r="C1055" s="219" t="str">
        <f t="shared" si="256"/>
        <v>Pedro</v>
      </c>
      <c r="D1055" s="134" t="str">
        <f t="shared" si="257"/>
        <v>P. Strop</v>
      </c>
      <c r="E1055" s="206" t="str">
        <f t="shared" si="258"/>
        <v>Pedro Strop</v>
      </c>
      <c r="F1055" s="190"/>
      <c r="G1055" s="252"/>
      <c r="H1055" s="252"/>
      <c r="I1055" s="252"/>
      <c r="J1055" s="473"/>
      <c r="K1055" s="168"/>
      <c r="L1055" s="190" t="s">
        <v>135</v>
      </c>
      <c r="M1055" s="134" t="str">
        <f t="shared" si="252"/>
        <v>2,F3-$10.5M</v>
      </c>
      <c r="N1055" s="252" t="s">
        <v>566</v>
      </c>
      <c r="O1055" s="497" t="s">
        <v>2935</v>
      </c>
      <c r="P1055" s="206" t="str">
        <f t="shared" si="253"/>
        <v>Strop, Pedro (2,F3-$10.5M)</v>
      </c>
      <c r="Q1055" s="166">
        <f t="shared" si="254"/>
        <v>3500000</v>
      </c>
      <c r="R1055" s="166">
        <f t="shared" si="259"/>
        <v>3500000</v>
      </c>
      <c r="S1055" s="261" t="str">
        <f t="shared" si="260"/>
        <v/>
      </c>
      <c r="T1055" s="261" t="str">
        <f t="shared" si="261"/>
        <v/>
      </c>
      <c r="U1055" s="445" t="s">
        <v>1799</v>
      </c>
      <c r="V1055" s="502">
        <v>3500000</v>
      </c>
      <c r="W1055" s="445" t="s">
        <v>1749</v>
      </c>
      <c r="X1055" s="504">
        <v>3500000</v>
      </c>
      <c r="Y1055" s="168" t="s">
        <v>334</v>
      </c>
      <c r="Z1055" s="367"/>
    </row>
    <row r="1056" spans="1:31" ht="12.75" x14ac:dyDescent="0.2">
      <c r="A1056" s="537" t="s">
        <v>4037</v>
      </c>
      <c r="B1056" s="214" t="str">
        <f t="shared" si="255"/>
        <v>Stubbs</v>
      </c>
      <c r="C1056" s="219" t="str">
        <f t="shared" si="256"/>
        <v>Drew</v>
      </c>
      <c r="D1056" s="134" t="str">
        <f t="shared" si="257"/>
        <v>D. Stubbs</v>
      </c>
      <c r="E1056" s="206" t="str">
        <f t="shared" si="258"/>
        <v>Drew Stubbs</v>
      </c>
      <c r="K1056" s="196" t="s">
        <v>1004</v>
      </c>
      <c r="L1056" s="190" t="s">
        <v>7</v>
      </c>
      <c r="M1056" s="134" t="str">
        <f t="shared" si="252"/>
        <v>1,F1</v>
      </c>
      <c r="N1056" s="537" t="s">
        <v>566</v>
      </c>
      <c r="O1056" s="191" t="s">
        <v>4039</v>
      </c>
      <c r="P1056" s="206" t="str">
        <f t="shared" si="253"/>
        <v>Stubbs, Drew (1,F1)</v>
      </c>
      <c r="Q1056" s="166">
        <f t="shared" si="254"/>
        <v>200000</v>
      </c>
      <c r="R1056" s="166" t="str">
        <f t="shared" si="259"/>
        <v/>
      </c>
      <c r="S1056" s="261" t="str">
        <f t="shared" si="260"/>
        <v/>
      </c>
      <c r="T1056" s="261" t="str">
        <f t="shared" si="261"/>
        <v/>
      </c>
      <c r="U1056" s="252" t="s">
        <v>4040</v>
      </c>
      <c r="V1056" s="187">
        <v>200000</v>
      </c>
      <c r="W1056" s="168" t="s">
        <v>334</v>
      </c>
    </row>
    <row r="1057" spans="1:29" ht="12.75" x14ac:dyDescent="0.2">
      <c r="A1057" s="168" t="s">
        <v>3566</v>
      </c>
      <c r="B1057" s="214" t="str">
        <f t="shared" si="255"/>
        <v>Stubbs</v>
      </c>
      <c r="C1057" s="219" t="str">
        <f t="shared" si="256"/>
        <v>Garrett</v>
      </c>
      <c r="D1057" s="134" t="str">
        <f t="shared" si="257"/>
        <v>G. Stubbs</v>
      </c>
      <c r="E1057" s="206" t="str">
        <f t="shared" si="258"/>
        <v>Garrett Stubbs</v>
      </c>
      <c r="F1057" s="250" t="s">
        <v>412</v>
      </c>
      <c r="G1057" s="168">
        <f>G1056+1</f>
        <v>1</v>
      </c>
      <c r="H1057" s="168">
        <v>7</v>
      </c>
      <c r="I1057" s="168">
        <v>17</v>
      </c>
      <c r="J1057" s="536">
        <v>34115</v>
      </c>
      <c r="K1057" s="168" t="s">
        <v>1462</v>
      </c>
      <c r="L1057" s="190" t="s">
        <v>519</v>
      </c>
      <c r="M1057" s="134" t="str">
        <f t="shared" si="252"/>
        <v>min</v>
      </c>
      <c r="N1057" s="168" t="s">
        <v>348</v>
      </c>
      <c r="O1057" s="190" t="s">
        <v>3485</v>
      </c>
      <c r="P1057" s="206" t="str">
        <f t="shared" si="253"/>
        <v>Stubbs, Garrett (min)</v>
      </c>
      <c r="Q1057" s="166" t="str">
        <f t="shared" si="254"/>
        <v/>
      </c>
      <c r="R1057" s="166" t="str">
        <f t="shared" si="259"/>
        <v/>
      </c>
      <c r="S1057" s="261" t="str">
        <f t="shared" si="260"/>
        <v/>
      </c>
      <c r="T1057" s="261" t="str">
        <f t="shared" si="261"/>
        <v/>
      </c>
      <c r="U1057" s="168" t="s">
        <v>658</v>
      </c>
      <c r="V1057" s="168"/>
      <c r="X1057" s="168"/>
      <c r="Z1057" s="168"/>
      <c r="AB1057" s="168"/>
    </row>
    <row r="1058" spans="1:29" ht="12.75" x14ac:dyDescent="0.2">
      <c r="A1058" s="168" t="s">
        <v>3687</v>
      </c>
      <c r="B1058" s="214" t="str">
        <f t="shared" si="255"/>
        <v>Suarez</v>
      </c>
      <c r="C1058" s="219" t="str">
        <f t="shared" si="256"/>
        <v>Albert</v>
      </c>
      <c r="D1058" s="134" t="str">
        <f t="shared" si="257"/>
        <v>A. Suarez</v>
      </c>
      <c r="E1058" s="206" t="str">
        <f t="shared" si="258"/>
        <v>Albert Suarez</v>
      </c>
      <c r="F1058" s="250" t="s">
        <v>1002</v>
      </c>
      <c r="G1058" s="168">
        <f>G1057+1</f>
        <v>2</v>
      </c>
      <c r="H1058" s="168" t="s">
        <v>626</v>
      </c>
      <c r="I1058" s="168">
        <v>13</v>
      </c>
      <c r="J1058" s="536">
        <v>32789</v>
      </c>
      <c r="K1058" s="168" t="s">
        <v>999</v>
      </c>
      <c r="L1058" s="190" t="s">
        <v>135</v>
      </c>
      <c r="M1058" s="134" t="str">
        <f t="shared" si="252"/>
        <v>Y1</v>
      </c>
      <c r="N1058" s="168" t="s">
        <v>657</v>
      </c>
      <c r="O1058" s="190" t="s">
        <v>3485</v>
      </c>
      <c r="P1058" s="206" t="str">
        <f t="shared" si="253"/>
        <v>Suarez, Albert (Y1)</v>
      </c>
      <c r="Q1058" s="166">
        <f t="shared" si="254"/>
        <v>200000</v>
      </c>
      <c r="R1058" s="166">
        <f t="shared" si="259"/>
        <v>300000</v>
      </c>
      <c r="S1058" s="261">
        <f t="shared" si="260"/>
        <v>400000</v>
      </c>
      <c r="T1058" s="261" t="str">
        <f t="shared" si="261"/>
        <v/>
      </c>
      <c r="U1058" s="168" t="s">
        <v>520</v>
      </c>
      <c r="V1058" s="187">
        <v>200000</v>
      </c>
      <c r="W1058" s="168" t="s">
        <v>521</v>
      </c>
      <c r="X1058" s="366">
        <v>300000</v>
      </c>
      <c r="Y1058" s="168" t="s">
        <v>375</v>
      </c>
      <c r="Z1058" s="366">
        <v>400000</v>
      </c>
      <c r="AA1058" s="168" t="s">
        <v>645</v>
      </c>
      <c r="AB1058" s="168"/>
    </row>
    <row r="1059" spans="1:29" ht="12.75" x14ac:dyDescent="0.2">
      <c r="A1059" s="445" t="s">
        <v>1421</v>
      </c>
      <c r="B1059" s="214" t="str">
        <f t="shared" si="255"/>
        <v>Suarez</v>
      </c>
      <c r="C1059" s="219" t="str">
        <f t="shared" si="256"/>
        <v>Eugenio</v>
      </c>
      <c r="D1059" s="134" t="str">
        <f t="shared" si="257"/>
        <v>E. Suarez</v>
      </c>
      <c r="E1059" s="206" t="str">
        <f t="shared" si="258"/>
        <v>Eugenio Suarez</v>
      </c>
      <c r="F1059" s="190" t="s">
        <v>1002</v>
      </c>
      <c r="G1059" s="190"/>
      <c r="H1059" s="190"/>
      <c r="I1059" s="190"/>
      <c r="J1059" s="471">
        <v>33437</v>
      </c>
      <c r="K1059" s="168" t="s">
        <v>1006</v>
      </c>
      <c r="L1059" s="190" t="s">
        <v>7</v>
      </c>
      <c r="M1059" s="134" t="str">
        <f t="shared" si="252"/>
        <v>2,F3-$2.775M</v>
      </c>
      <c r="N1059" s="252" t="str">
        <f>Cobb!$G$2</f>
        <v>Alaska</v>
      </c>
      <c r="O1059" s="497" t="s">
        <v>1686</v>
      </c>
      <c r="P1059" s="206" t="str">
        <f t="shared" si="253"/>
        <v>Suarez, Eugenio (2,F3-$2.775M)</v>
      </c>
      <c r="Q1059" s="166">
        <f t="shared" si="254"/>
        <v>925000</v>
      </c>
      <c r="R1059" s="166">
        <f t="shared" si="259"/>
        <v>925000</v>
      </c>
      <c r="S1059" s="261" t="str">
        <f t="shared" si="260"/>
        <v/>
      </c>
      <c r="T1059" s="261" t="str">
        <f t="shared" si="261"/>
        <v/>
      </c>
      <c r="U1059" s="445" t="s">
        <v>1812</v>
      </c>
      <c r="V1059" s="502">
        <v>925000</v>
      </c>
      <c r="W1059" s="445" t="s">
        <v>1762</v>
      </c>
      <c r="X1059" s="504">
        <v>925000</v>
      </c>
      <c r="Y1059" s="168" t="s">
        <v>334</v>
      </c>
      <c r="Z1059" s="367"/>
    </row>
    <row r="1060" spans="1:29" ht="12.75" x14ac:dyDescent="0.2">
      <c r="A1060" s="168" t="s">
        <v>313</v>
      </c>
      <c r="B1060" s="214" t="str">
        <f t="shared" si="255"/>
        <v>Susac</v>
      </c>
      <c r="C1060" s="219" t="str">
        <f t="shared" si="256"/>
        <v>Andrew</v>
      </c>
      <c r="D1060" s="134" t="str">
        <f t="shared" si="257"/>
        <v>A. Susac</v>
      </c>
      <c r="E1060" s="206" t="str">
        <f t="shared" si="258"/>
        <v>Andrew Susac</v>
      </c>
      <c r="F1060" s="190" t="s">
        <v>1002</v>
      </c>
      <c r="G1060" s="190"/>
      <c r="H1060" s="190"/>
      <c r="I1060" s="190"/>
      <c r="J1060" s="189">
        <v>32954</v>
      </c>
      <c r="K1060" s="252" t="s">
        <v>1003</v>
      </c>
      <c r="L1060" s="190" t="s">
        <v>7</v>
      </c>
      <c r="M1060" s="134" t="str">
        <f t="shared" si="252"/>
        <v>Y1*</v>
      </c>
      <c r="N1060" s="449" t="s">
        <v>657</v>
      </c>
      <c r="O1060" s="191" t="s">
        <v>2164</v>
      </c>
      <c r="P1060" s="206" t="str">
        <f t="shared" si="253"/>
        <v>Susac, Andrew (Y1*)</v>
      </c>
      <c r="Q1060" s="166">
        <f t="shared" si="254"/>
        <v>200000</v>
      </c>
      <c r="R1060" s="166">
        <f t="shared" si="259"/>
        <v>300000</v>
      </c>
      <c r="S1060" s="261">
        <f t="shared" si="260"/>
        <v>400000</v>
      </c>
      <c r="T1060" s="261" t="str">
        <f t="shared" si="261"/>
        <v/>
      </c>
      <c r="U1060" s="252" t="s">
        <v>256</v>
      </c>
      <c r="V1060" s="255">
        <v>200000</v>
      </c>
      <c r="W1060" s="250" t="s">
        <v>521</v>
      </c>
      <c r="X1060" s="255">
        <v>300000</v>
      </c>
      <c r="Y1060" s="168" t="s">
        <v>375</v>
      </c>
      <c r="Z1060" s="366">
        <v>400000</v>
      </c>
      <c r="AA1060" s="168" t="s">
        <v>645</v>
      </c>
      <c r="AB1060" s="507"/>
      <c r="AC1060" s="232"/>
    </row>
    <row r="1061" spans="1:29" ht="12.75" x14ac:dyDescent="0.2">
      <c r="A1061" s="168" t="s">
        <v>3621</v>
      </c>
      <c r="B1061" s="214" t="str">
        <f t="shared" si="255"/>
        <v>Suter</v>
      </c>
      <c r="C1061" s="219" t="str">
        <f t="shared" si="256"/>
        <v>Brent</v>
      </c>
      <c r="D1061" s="134" t="str">
        <f t="shared" si="257"/>
        <v>B. Suter</v>
      </c>
      <c r="E1061" s="206" t="str">
        <f t="shared" si="258"/>
        <v>Brent Suter</v>
      </c>
      <c r="F1061" s="250" t="s">
        <v>412</v>
      </c>
      <c r="G1061" s="168">
        <f>G1060+1</f>
        <v>1</v>
      </c>
      <c r="H1061" s="168">
        <v>7</v>
      </c>
      <c r="I1061" s="168">
        <v>3</v>
      </c>
      <c r="J1061" s="536">
        <v>32749</v>
      </c>
      <c r="K1061" s="168" t="s">
        <v>999</v>
      </c>
      <c r="L1061" s="190" t="s">
        <v>135</v>
      </c>
      <c r="M1061" s="134" t="str">
        <f t="shared" si="252"/>
        <v>MM</v>
      </c>
      <c r="N1061" s="168" t="s">
        <v>64</v>
      </c>
      <c r="O1061" s="190" t="s">
        <v>3485</v>
      </c>
      <c r="P1061" s="206" t="str">
        <f t="shared" si="253"/>
        <v>Suter, Brent (MM)</v>
      </c>
      <c r="Q1061" s="166">
        <f t="shared" si="254"/>
        <v>100000</v>
      </c>
      <c r="R1061" s="166" t="str">
        <f t="shared" si="259"/>
        <v/>
      </c>
      <c r="S1061" s="261" t="str">
        <f t="shared" si="260"/>
        <v/>
      </c>
      <c r="T1061" s="261" t="str">
        <f t="shared" si="261"/>
        <v/>
      </c>
      <c r="U1061" s="168" t="s">
        <v>517</v>
      </c>
      <c r="V1061" s="187">
        <v>100000</v>
      </c>
      <c r="X1061" s="168"/>
      <c r="Z1061" s="168"/>
      <c r="AB1061" s="168"/>
    </row>
    <row r="1062" spans="1:29" ht="15" x14ac:dyDescent="0.25">
      <c r="A1062" s="445" t="s">
        <v>324</v>
      </c>
      <c r="B1062" s="214" t="str">
        <f t="shared" si="255"/>
        <v>Suzuki</v>
      </c>
      <c r="C1062" s="219" t="str">
        <f t="shared" si="256"/>
        <v>Ichiro</v>
      </c>
      <c r="D1062" s="134" t="str">
        <f t="shared" si="257"/>
        <v>I. Suzuki</v>
      </c>
      <c r="E1062" s="206" t="str">
        <f t="shared" si="258"/>
        <v>Ichiro Suzuki</v>
      </c>
      <c r="F1062" s="459" t="s">
        <v>412</v>
      </c>
      <c r="G1062" s="252"/>
      <c r="H1062" s="252"/>
      <c r="I1062" s="252"/>
      <c r="J1062" s="472">
        <v>26959</v>
      </c>
      <c r="K1062" s="487" t="s">
        <v>1007</v>
      </c>
      <c r="L1062" s="190" t="s">
        <v>7</v>
      </c>
      <c r="M1062" s="134" t="str">
        <f t="shared" si="252"/>
        <v>1,F1-$1.397M</v>
      </c>
      <c r="N1062" s="452" t="s">
        <v>2983</v>
      </c>
      <c r="O1062" s="496" t="s">
        <v>2994</v>
      </c>
      <c r="P1062" s="206" t="str">
        <f t="shared" si="253"/>
        <v>Suzuki, Ichiro (1,F1-$1.397M)</v>
      </c>
      <c r="Q1062" s="166">
        <f t="shared" si="254"/>
        <v>1396500</v>
      </c>
      <c r="R1062" s="166" t="str">
        <f t="shared" si="259"/>
        <v/>
      </c>
      <c r="S1062" s="261" t="str">
        <f t="shared" si="260"/>
        <v/>
      </c>
      <c r="T1062" s="261" t="str">
        <f t="shared" si="261"/>
        <v/>
      </c>
      <c r="U1062" s="498" t="s">
        <v>3057</v>
      </c>
      <c r="V1062" s="500">
        <v>1396500</v>
      </c>
      <c r="W1062" s="498" t="s">
        <v>334</v>
      </c>
      <c r="X1062" s="501"/>
      <c r="Y1062" s="232"/>
    </row>
    <row r="1063" spans="1:29" ht="12.75" x14ac:dyDescent="0.2">
      <c r="A1063" s="444" t="s">
        <v>1069</v>
      </c>
      <c r="B1063" s="214" t="str">
        <f t="shared" si="255"/>
        <v>Suzuki</v>
      </c>
      <c r="C1063" s="219" t="str">
        <f t="shared" si="256"/>
        <v>Kurt</v>
      </c>
      <c r="D1063" s="134" t="str">
        <f t="shared" si="257"/>
        <v>K. Suzuki</v>
      </c>
      <c r="E1063" s="206" t="str">
        <f t="shared" si="258"/>
        <v>Kurt Suzuki</v>
      </c>
      <c r="F1063" s="458" t="s">
        <v>1002</v>
      </c>
      <c r="G1063" s="458"/>
      <c r="H1063" s="458"/>
      <c r="I1063" s="458"/>
      <c r="J1063" s="469">
        <v>30593</v>
      </c>
      <c r="K1063" s="485" t="s">
        <v>1003</v>
      </c>
      <c r="L1063" s="190" t="s">
        <v>7</v>
      </c>
      <c r="M1063" s="134" t="str">
        <f t="shared" si="252"/>
        <v>4,F4-4M</v>
      </c>
      <c r="N1063" s="252" t="s">
        <v>655</v>
      </c>
      <c r="O1063" s="458" t="s">
        <v>3415</v>
      </c>
      <c r="P1063" s="206" t="str">
        <f t="shared" si="253"/>
        <v>Suzuki, Kurt (4,F4-4M)</v>
      </c>
      <c r="Q1063" s="166">
        <f t="shared" si="254"/>
        <v>1000000</v>
      </c>
      <c r="R1063" s="166" t="str">
        <f t="shared" si="259"/>
        <v/>
      </c>
      <c r="S1063" s="261" t="str">
        <f t="shared" si="260"/>
        <v/>
      </c>
      <c r="T1063" s="261" t="str">
        <f t="shared" si="261"/>
        <v/>
      </c>
      <c r="U1063" s="449" t="s">
        <v>332</v>
      </c>
      <c r="V1063" s="414">
        <v>1000000</v>
      </c>
      <c r="W1063" s="444" t="s">
        <v>334</v>
      </c>
      <c r="X1063" s="414"/>
      <c r="AA1063" s="232"/>
      <c r="AB1063" s="507"/>
      <c r="AC1063" s="232"/>
    </row>
    <row r="1064" spans="1:29" ht="12.75" x14ac:dyDescent="0.2">
      <c r="A1064" s="168" t="s">
        <v>2047</v>
      </c>
      <c r="B1064" s="214" t="str">
        <f t="shared" si="255"/>
        <v>Swanson</v>
      </c>
      <c r="C1064" s="219" t="str">
        <f t="shared" si="256"/>
        <v>Dansby</v>
      </c>
      <c r="D1064" s="134" t="str">
        <f t="shared" si="257"/>
        <v>D. Swanson</v>
      </c>
      <c r="E1064" s="206" t="str">
        <f t="shared" si="258"/>
        <v>Dansby Swanson</v>
      </c>
      <c r="G1064" s="232">
        <v>2</v>
      </c>
      <c r="H1064" s="232">
        <v>1</v>
      </c>
      <c r="I1064" s="232">
        <v>2</v>
      </c>
      <c r="J1064" s="471">
        <v>34376</v>
      </c>
      <c r="K1064" s="196" t="s">
        <v>1006</v>
      </c>
      <c r="L1064" s="190" t="s">
        <v>7</v>
      </c>
      <c r="M1064" s="134" t="str">
        <f t="shared" si="252"/>
        <v>Y1</v>
      </c>
      <c r="N1064" s="449" t="str">
        <f>Ruth!$AE$2</f>
        <v>Williamsburg</v>
      </c>
      <c r="O1064" s="191" t="s">
        <v>1968</v>
      </c>
      <c r="P1064" s="206" t="str">
        <f t="shared" si="253"/>
        <v>Swanson, Dansby (Y1)</v>
      </c>
      <c r="Q1064" s="166">
        <f t="shared" si="254"/>
        <v>200000</v>
      </c>
      <c r="R1064" s="166">
        <f t="shared" si="259"/>
        <v>300000</v>
      </c>
      <c r="S1064" s="261">
        <f t="shared" si="260"/>
        <v>400000</v>
      </c>
      <c r="T1064" s="261" t="str">
        <f t="shared" si="261"/>
        <v/>
      </c>
      <c r="U1064" s="252" t="s">
        <v>520</v>
      </c>
      <c r="V1064" s="187">
        <v>200000</v>
      </c>
      <c r="W1064" s="168" t="s">
        <v>521</v>
      </c>
      <c r="X1064" s="366">
        <v>300000</v>
      </c>
      <c r="Y1064" s="168" t="s">
        <v>375</v>
      </c>
      <c r="Z1064" s="366">
        <v>400000</v>
      </c>
      <c r="AA1064" s="168" t="s">
        <v>645</v>
      </c>
    </row>
    <row r="1065" spans="1:29" ht="12.75" x14ac:dyDescent="0.2">
      <c r="A1065" s="168" t="s">
        <v>781</v>
      </c>
      <c r="B1065" s="214" t="str">
        <f t="shared" si="255"/>
        <v>Swihart</v>
      </c>
      <c r="C1065" s="219" t="str">
        <f t="shared" si="256"/>
        <v>Blake</v>
      </c>
      <c r="D1065" s="134" t="str">
        <f t="shared" si="257"/>
        <v>B. Swihart</v>
      </c>
      <c r="E1065" s="206" t="str">
        <f t="shared" si="258"/>
        <v>Blake Swihart</v>
      </c>
      <c r="F1065" s="190" t="s">
        <v>1009</v>
      </c>
      <c r="G1065" s="190"/>
      <c r="H1065" s="190"/>
      <c r="I1065" s="190"/>
      <c r="J1065" s="189">
        <v>33697</v>
      </c>
      <c r="K1065" s="252" t="s">
        <v>1003</v>
      </c>
      <c r="L1065" s="190" t="s">
        <v>7</v>
      </c>
      <c r="M1065" s="134" t="str">
        <f t="shared" si="252"/>
        <v>Y1*</v>
      </c>
      <c r="N1065" s="252" t="str">
        <f>Mays!$Y$2</f>
        <v>Los Angeles</v>
      </c>
      <c r="O1065" s="191" t="s">
        <v>830</v>
      </c>
      <c r="P1065" s="206" t="str">
        <f t="shared" si="253"/>
        <v>Swihart, Blake (Y1*)</v>
      </c>
      <c r="Q1065" s="166">
        <f t="shared" si="254"/>
        <v>200000</v>
      </c>
      <c r="R1065" s="166">
        <f t="shared" si="259"/>
        <v>300000</v>
      </c>
      <c r="S1065" s="261">
        <f t="shared" si="260"/>
        <v>400000</v>
      </c>
      <c r="T1065" s="261" t="str">
        <f t="shared" si="261"/>
        <v/>
      </c>
      <c r="U1065" s="252" t="s">
        <v>256</v>
      </c>
      <c r="V1065" s="187">
        <v>200000</v>
      </c>
      <c r="W1065" s="168" t="s">
        <v>521</v>
      </c>
      <c r="X1065" s="366">
        <v>300000</v>
      </c>
      <c r="Y1065" s="168" t="s">
        <v>375</v>
      </c>
      <c r="Z1065" s="366">
        <v>400000</v>
      </c>
      <c r="AA1065" s="168" t="s">
        <v>645</v>
      </c>
      <c r="AB1065" s="507"/>
      <c r="AC1065" s="232"/>
    </row>
    <row r="1066" spans="1:29" ht="12.75" x14ac:dyDescent="0.2">
      <c r="A1066" s="168" t="s">
        <v>764</v>
      </c>
      <c r="B1066" s="214" t="str">
        <f t="shared" si="255"/>
        <v>Syndergaard</v>
      </c>
      <c r="C1066" s="219" t="str">
        <f t="shared" si="256"/>
        <v>Noah</v>
      </c>
      <c r="D1066" s="134" t="str">
        <f t="shared" si="257"/>
        <v>N. Syndergaard</v>
      </c>
      <c r="E1066" s="206" t="str">
        <f t="shared" si="258"/>
        <v>Noah Syndergaard</v>
      </c>
      <c r="F1066" s="190" t="s">
        <v>1002</v>
      </c>
      <c r="G1066" s="190"/>
      <c r="H1066" s="190"/>
      <c r="I1066" s="190"/>
      <c r="J1066" s="189">
        <v>33845</v>
      </c>
      <c r="K1066" s="252" t="s">
        <v>747</v>
      </c>
      <c r="L1066" s="190" t="s">
        <v>135</v>
      </c>
      <c r="M1066" s="134" t="str">
        <f t="shared" si="252"/>
        <v>Y2</v>
      </c>
      <c r="N1066" s="147" t="str">
        <f>Cobb!$Y$2</f>
        <v>Gateway</v>
      </c>
      <c r="O1066" s="191" t="s">
        <v>830</v>
      </c>
      <c r="P1066" s="206" t="str">
        <f t="shared" si="253"/>
        <v>Syndergaard, Noah (Y2)</v>
      </c>
      <c r="Q1066" s="166">
        <f t="shared" si="254"/>
        <v>300000</v>
      </c>
      <c r="R1066" s="166">
        <f t="shared" si="259"/>
        <v>400000</v>
      </c>
      <c r="S1066" s="261" t="str">
        <f t="shared" si="260"/>
        <v/>
      </c>
      <c r="T1066" s="261" t="str">
        <f t="shared" si="261"/>
        <v/>
      </c>
      <c r="U1066" s="252" t="s">
        <v>521</v>
      </c>
      <c r="V1066" s="501">
        <v>300000</v>
      </c>
      <c r="W1066" s="168" t="s">
        <v>375</v>
      </c>
      <c r="X1066" s="504">
        <v>400000</v>
      </c>
      <c r="Y1066" s="168" t="s">
        <v>645</v>
      </c>
      <c r="Z1066" s="250"/>
      <c r="AA1066" s="168" t="s">
        <v>973</v>
      </c>
      <c r="AB1066" s="507"/>
      <c r="AC1066" s="232"/>
    </row>
    <row r="1067" spans="1:29" ht="12.75" x14ac:dyDescent="0.2">
      <c r="A1067" s="168" t="s">
        <v>3540</v>
      </c>
      <c r="B1067" s="214" t="str">
        <f t="shared" si="255"/>
        <v>Szapucki</v>
      </c>
      <c r="C1067" s="219" t="str">
        <f t="shared" si="256"/>
        <v>Thomas</v>
      </c>
      <c r="D1067" s="134" t="str">
        <f t="shared" si="257"/>
        <v>T. Szapucki</v>
      </c>
      <c r="E1067" s="206" t="str">
        <f t="shared" si="258"/>
        <v>Thomas Szapucki</v>
      </c>
      <c r="F1067" s="250" t="s">
        <v>412</v>
      </c>
      <c r="G1067" s="168">
        <f>G1066+1</f>
        <v>1</v>
      </c>
      <c r="H1067" s="168">
        <v>5</v>
      </c>
      <c r="I1067" s="168">
        <v>7</v>
      </c>
      <c r="J1067" s="536">
        <v>35228</v>
      </c>
      <c r="K1067" s="168" t="s">
        <v>747</v>
      </c>
      <c r="L1067" s="190" t="s">
        <v>519</v>
      </c>
      <c r="M1067" s="134" t="str">
        <f t="shared" si="252"/>
        <v>min</v>
      </c>
      <c r="N1067" s="168" t="s">
        <v>231</v>
      </c>
      <c r="O1067" s="190" t="s">
        <v>3485</v>
      </c>
      <c r="P1067" s="206" t="str">
        <f t="shared" si="253"/>
        <v>Szapucki, Thomas (min)</v>
      </c>
      <c r="Q1067" s="166" t="str">
        <f t="shared" si="254"/>
        <v/>
      </c>
      <c r="R1067" s="166" t="str">
        <f t="shared" si="259"/>
        <v/>
      </c>
      <c r="S1067" s="261" t="str">
        <f t="shared" si="260"/>
        <v/>
      </c>
      <c r="T1067" s="261" t="str">
        <f t="shared" si="261"/>
        <v/>
      </c>
      <c r="U1067" s="168" t="s">
        <v>658</v>
      </c>
      <c r="V1067" s="168"/>
      <c r="X1067" s="168"/>
      <c r="Z1067" s="168"/>
      <c r="AB1067" s="168"/>
    </row>
    <row r="1068" spans="1:29" ht="12.75" x14ac:dyDescent="0.2">
      <c r="A1068" s="168" t="s">
        <v>3686</v>
      </c>
      <c r="B1068" s="214" t="str">
        <f t="shared" si="255"/>
        <v>Szczur</v>
      </c>
      <c r="C1068" s="219" t="str">
        <f t="shared" si="256"/>
        <v>Matt</v>
      </c>
      <c r="D1068" s="134" t="str">
        <f t="shared" si="257"/>
        <v>M. Szczur</v>
      </c>
      <c r="E1068" s="206" t="str">
        <f t="shared" si="258"/>
        <v>Matt Szczur</v>
      </c>
      <c r="F1068" s="250" t="s">
        <v>1002</v>
      </c>
      <c r="G1068" s="168">
        <f>G1067+1</f>
        <v>2</v>
      </c>
      <c r="H1068" s="168" t="s">
        <v>626</v>
      </c>
      <c r="I1068" s="168">
        <v>11</v>
      </c>
      <c r="J1068" s="536">
        <v>32709</v>
      </c>
      <c r="K1068" s="168" t="s">
        <v>1128</v>
      </c>
      <c r="L1068" s="190" t="s">
        <v>7</v>
      </c>
      <c r="M1068" s="134" t="str">
        <f t="shared" si="252"/>
        <v>Y1</v>
      </c>
      <c r="N1068" s="168" t="s">
        <v>1876</v>
      </c>
      <c r="O1068" s="190" t="s">
        <v>3485</v>
      </c>
      <c r="P1068" s="206" t="str">
        <f t="shared" si="253"/>
        <v>Szczur, Matt (Y1)</v>
      </c>
      <c r="Q1068" s="166">
        <f t="shared" si="254"/>
        <v>200000</v>
      </c>
      <c r="R1068" s="166">
        <f t="shared" si="259"/>
        <v>300000</v>
      </c>
      <c r="S1068" s="261">
        <f t="shared" si="260"/>
        <v>400000</v>
      </c>
      <c r="T1068" s="261" t="str">
        <f t="shared" si="261"/>
        <v/>
      </c>
      <c r="U1068" s="168" t="s">
        <v>520</v>
      </c>
      <c r="V1068" s="187">
        <v>200000</v>
      </c>
      <c r="W1068" s="168" t="s">
        <v>521</v>
      </c>
      <c r="X1068" s="366">
        <v>300000</v>
      </c>
      <c r="Y1068" s="168" t="s">
        <v>375</v>
      </c>
      <c r="Z1068" s="366">
        <v>400000</v>
      </c>
      <c r="AA1068" s="168" t="s">
        <v>645</v>
      </c>
      <c r="AB1068" s="168"/>
    </row>
    <row r="1069" spans="1:29" ht="12.75" x14ac:dyDescent="0.2">
      <c r="A1069" s="168" t="s">
        <v>286</v>
      </c>
      <c r="B1069" s="214" t="str">
        <f t="shared" si="255"/>
        <v>Taillon</v>
      </c>
      <c r="C1069" s="219" t="str">
        <f t="shared" si="256"/>
        <v>Jameson</v>
      </c>
      <c r="D1069" s="134" t="str">
        <f t="shared" si="257"/>
        <v>J. Taillon</v>
      </c>
      <c r="E1069" s="206" t="str">
        <f t="shared" si="258"/>
        <v>Jameson Taillon</v>
      </c>
      <c r="F1069" s="190" t="s">
        <v>1002</v>
      </c>
      <c r="G1069" s="190"/>
      <c r="H1069" s="190"/>
      <c r="I1069" s="190"/>
      <c r="J1069" s="189">
        <v>33560</v>
      </c>
      <c r="K1069" s="252" t="s">
        <v>747</v>
      </c>
      <c r="L1069" s="190" t="s">
        <v>135</v>
      </c>
      <c r="M1069" s="134" t="str">
        <f t="shared" si="252"/>
        <v>Y1</v>
      </c>
      <c r="N1069" s="252" t="str">
        <f>Aaron!$A$2</f>
        <v>Middlesex</v>
      </c>
      <c r="O1069" s="191" t="s">
        <v>315</v>
      </c>
      <c r="P1069" s="206" t="str">
        <f t="shared" si="253"/>
        <v>Taillon, Jameson (Y1)</v>
      </c>
      <c r="Q1069" s="166">
        <f t="shared" si="254"/>
        <v>200000</v>
      </c>
      <c r="R1069" s="166">
        <f t="shared" si="259"/>
        <v>300000</v>
      </c>
      <c r="S1069" s="261">
        <f t="shared" si="260"/>
        <v>400000</v>
      </c>
      <c r="T1069" s="261" t="str">
        <f t="shared" si="261"/>
        <v/>
      </c>
      <c r="U1069" s="252" t="s">
        <v>520</v>
      </c>
      <c r="V1069" s="255">
        <v>200000</v>
      </c>
      <c r="W1069" s="250" t="s">
        <v>521</v>
      </c>
      <c r="X1069" s="255">
        <v>300000</v>
      </c>
      <c r="Y1069" s="168" t="s">
        <v>375</v>
      </c>
      <c r="Z1069" s="366">
        <v>400000</v>
      </c>
      <c r="AA1069" s="168" t="s">
        <v>645</v>
      </c>
      <c r="AB1069" s="507"/>
      <c r="AC1069" s="232"/>
    </row>
    <row r="1070" spans="1:29" ht="12.75" x14ac:dyDescent="0.2">
      <c r="A1070" s="448" t="s">
        <v>1150</v>
      </c>
      <c r="B1070" s="214" t="str">
        <f t="shared" si="255"/>
        <v>Tanaka</v>
      </c>
      <c r="C1070" s="219" t="str">
        <f t="shared" si="256"/>
        <v>Masahiro</v>
      </c>
      <c r="D1070" s="134" t="str">
        <f t="shared" si="257"/>
        <v>M. Tanaka</v>
      </c>
      <c r="E1070" s="206" t="str">
        <f t="shared" si="258"/>
        <v>Masahiro Tanaka</v>
      </c>
      <c r="F1070" s="460" t="s">
        <v>1002</v>
      </c>
      <c r="G1070" s="460"/>
      <c r="H1070" s="460"/>
      <c r="I1070" s="460"/>
      <c r="J1070" s="474">
        <v>32448</v>
      </c>
      <c r="K1070" s="250" t="s">
        <v>747</v>
      </c>
      <c r="L1070" s="190" t="s">
        <v>135</v>
      </c>
      <c r="M1070" s="134" t="str">
        <f t="shared" si="252"/>
        <v>Y3</v>
      </c>
      <c r="N1070" s="449" t="str">
        <f>Aaron!$G$2</f>
        <v>Exeter</v>
      </c>
      <c r="O1070" s="465" t="s">
        <v>1129</v>
      </c>
      <c r="P1070" s="206" t="str">
        <f t="shared" si="253"/>
        <v>Tanaka, Masahiro (Y3)</v>
      </c>
      <c r="Q1070" s="166">
        <f t="shared" si="254"/>
        <v>400000</v>
      </c>
      <c r="R1070" s="166" t="str">
        <f t="shared" si="259"/>
        <v/>
      </c>
      <c r="S1070" s="261" t="str">
        <f t="shared" si="260"/>
        <v/>
      </c>
      <c r="T1070" s="261" t="str">
        <f t="shared" si="261"/>
        <v/>
      </c>
      <c r="U1070" s="499" t="s">
        <v>375</v>
      </c>
      <c r="V1070" s="255">
        <v>400000</v>
      </c>
      <c r="W1070" s="168" t="s">
        <v>645</v>
      </c>
      <c r="X1070" s="505"/>
      <c r="Y1070" s="168" t="s">
        <v>973</v>
      </c>
      <c r="AA1070" s="168" t="s">
        <v>974</v>
      </c>
      <c r="AB1070" s="507"/>
      <c r="AC1070" s="232"/>
    </row>
    <row r="1071" spans="1:29" ht="12.75" x14ac:dyDescent="0.2">
      <c r="A1071" s="453" t="s">
        <v>1190</v>
      </c>
      <c r="B1071" s="214" t="str">
        <f t="shared" si="255"/>
        <v>Tapia</v>
      </c>
      <c r="C1071" s="219" t="str">
        <f t="shared" si="256"/>
        <v>Raimel</v>
      </c>
      <c r="D1071" s="134" t="str">
        <f t="shared" si="257"/>
        <v>R. Tapia</v>
      </c>
      <c r="E1071" s="206" t="str">
        <f t="shared" si="258"/>
        <v>Raimel Tapia</v>
      </c>
      <c r="F1071" s="465" t="s">
        <v>412</v>
      </c>
      <c r="G1071" s="465"/>
      <c r="H1071" s="465"/>
      <c r="I1071" s="465"/>
      <c r="J1071" s="474">
        <v>34369</v>
      </c>
      <c r="K1071" s="494" t="s">
        <v>1128</v>
      </c>
      <c r="L1071" s="190" t="s">
        <v>7</v>
      </c>
      <c r="M1071" s="134" t="str">
        <f t="shared" si="252"/>
        <v>MM</v>
      </c>
      <c r="N1071" s="252" t="str">
        <f>Mays!$AE$2</f>
        <v>West Oakland</v>
      </c>
      <c r="O1071" s="465" t="s">
        <v>1129</v>
      </c>
      <c r="P1071" s="206" t="str">
        <f t="shared" si="253"/>
        <v>Tapia, Raimel (MM)</v>
      </c>
      <c r="Q1071" s="166">
        <f t="shared" si="254"/>
        <v>100000</v>
      </c>
      <c r="R1071" s="166" t="str">
        <f t="shared" si="259"/>
        <v/>
      </c>
      <c r="S1071" s="261" t="str">
        <f t="shared" si="260"/>
        <v/>
      </c>
      <c r="T1071" s="261" t="str">
        <f t="shared" si="261"/>
        <v/>
      </c>
      <c r="U1071" s="499" t="s">
        <v>517</v>
      </c>
      <c r="V1071" s="207">
        <v>100000</v>
      </c>
      <c r="W1071" s="250"/>
      <c r="X1071" s="255"/>
      <c r="AA1071" s="232"/>
      <c r="AB1071" s="507"/>
      <c r="AC1071" s="232"/>
    </row>
    <row r="1072" spans="1:29" ht="12.75" x14ac:dyDescent="0.2">
      <c r="A1072" s="168" t="s">
        <v>3564</v>
      </c>
      <c r="B1072" s="214" t="str">
        <f t="shared" si="255"/>
        <v>Tatis Jr.</v>
      </c>
      <c r="C1072" s="219" t="str">
        <f t="shared" si="256"/>
        <v>Fernando</v>
      </c>
      <c r="D1072" s="134" t="str">
        <f t="shared" si="257"/>
        <v>F. Tatis Jr.</v>
      </c>
      <c r="E1072" s="206" t="str">
        <f t="shared" si="258"/>
        <v>Fernando Tatis Jr.</v>
      </c>
      <c r="F1072" s="250" t="s">
        <v>1002</v>
      </c>
      <c r="G1072" s="168">
        <f>Cuts!G48+1</f>
        <v>1</v>
      </c>
      <c r="H1072" s="168">
        <v>7</v>
      </c>
      <c r="I1072" s="168">
        <v>11</v>
      </c>
      <c r="J1072" s="536">
        <v>36162</v>
      </c>
      <c r="K1072" s="168" t="s">
        <v>1006</v>
      </c>
      <c r="L1072" s="190" t="s">
        <v>519</v>
      </c>
      <c r="M1072" s="134" t="str">
        <f t="shared" si="252"/>
        <v>min</v>
      </c>
      <c r="N1072" s="168" t="s">
        <v>1876</v>
      </c>
      <c r="O1072" s="190" t="s">
        <v>3485</v>
      </c>
      <c r="P1072" s="206" t="str">
        <f t="shared" si="253"/>
        <v>Tatis Jr., Fernando (min)</v>
      </c>
      <c r="Q1072" s="166" t="str">
        <f t="shared" si="254"/>
        <v/>
      </c>
      <c r="R1072" s="166" t="str">
        <f t="shared" si="259"/>
        <v/>
      </c>
      <c r="S1072" s="261" t="str">
        <f t="shared" si="260"/>
        <v/>
      </c>
      <c r="T1072" s="261" t="str">
        <f t="shared" si="261"/>
        <v/>
      </c>
      <c r="U1072" s="168" t="s">
        <v>658</v>
      </c>
      <c r="V1072" s="134"/>
      <c r="X1072" s="168"/>
      <c r="Z1072" s="168"/>
      <c r="AB1072" s="168"/>
    </row>
    <row r="1073" spans="1:31" ht="12.75" x14ac:dyDescent="0.2">
      <c r="A1073" s="168" t="s">
        <v>3498</v>
      </c>
      <c r="B1073" s="214" t="str">
        <f t="shared" si="255"/>
        <v>Taveras</v>
      </c>
      <c r="C1073" s="219" t="str">
        <f t="shared" si="256"/>
        <v>Leody</v>
      </c>
      <c r="D1073" s="134" t="str">
        <f t="shared" si="257"/>
        <v>L. Taveras</v>
      </c>
      <c r="E1073" s="206" t="str">
        <f t="shared" si="258"/>
        <v>Leody Taveras</v>
      </c>
      <c r="F1073" s="250" t="s">
        <v>1009</v>
      </c>
      <c r="G1073" s="168">
        <v>25</v>
      </c>
      <c r="H1073" s="168" t="s">
        <v>3499</v>
      </c>
      <c r="I1073" s="168">
        <v>1</v>
      </c>
      <c r="J1073" s="536">
        <v>36046</v>
      </c>
      <c r="K1073" s="168" t="s">
        <v>1128</v>
      </c>
      <c r="L1073" s="190" t="s">
        <v>519</v>
      </c>
      <c r="M1073" s="134" t="str">
        <f t="shared" si="252"/>
        <v>min</v>
      </c>
      <c r="N1073" s="168" t="s">
        <v>396</v>
      </c>
      <c r="O1073" s="190" t="s">
        <v>3485</v>
      </c>
      <c r="P1073" s="206" t="str">
        <f t="shared" si="253"/>
        <v>Taveras, Leody (min)</v>
      </c>
      <c r="Q1073" s="166" t="str">
        <f t="shared" si="254"/>
        <v/>
      </c>
      <c r="R1073" s="166" t="str">
        <f t="shared" si="259"/>
        <v/>
      </c>
      <c r="S1073" s="261" t="str">
        <f t="shared" si="260"/>
        <v/>
      </c>
      <c r="T1073" s="261" t="str">
        <f t="shared" si="261"/>
        <v/>
      </c>
      <c r="U1073" s="168" t="s">
        <v>658</v>
      </c>
      <c r="V1073" s="134"/>
      <c r="X1073" s="168"/>
      <c r="Z1073" s="168"/>
      <c r="AB1073" s="168"/>
    </row>
    <row r="1074" spans="1:31" ht="25.5" x14ac:dyDescent="0.2">
      <c r="A1074" s="445" t="s">
        <v>1185</v>
      </c>
      <c r="B1074" s="214" t="str">
        <f t="shared" si="255"/>
        <v>Taylor</v>
      </c>
      <c r="C1074" s="219" t="str">
        <f t="shared" si="256"/>
        <v>Chris</v>
      </c>
      <c r="D1074" s="134" t="str">
        <f t="shared" si="257"/>
        <v>C. Taylor</v>
      </c>
      <c r="E1074" s="206" t="str">
        <f t="shared" si="258"/>
        <v>Chris Taylor</v>
      </c>
      <c r="F1074" s="465" t="s">
        <v>1002</v>
      </c>
      <c r="G1074" s="465"/>
      <c r="H1074" s="465"/>
      <c r="I1074" s="465"/>
      <c r="J1074" s="474">
        <v>33114</v>
      </c>
      <c r="K1074" s="494" t="s">
        <v>1130</v>
      </c>
      <c r="L1074" s="190" t="s">
        <v>7</v>
      </c>
      <c r="M1074" s="134" t="str">
        <f t="shared" si="252"/>
        <v>2,F3-$1.05M</v>
      </c>
      <c r="N1074" s="252" t="str">
        <f>Mays!$G$2</f>
        <v>Palo Alto</v>
      </c>
      <c r="O1074" s="497" t="s">
        <v>1686</v>
      </c>
      <c r="P1074" s="206" t="str">
        <f t="shared" si="253"/>
        <v>Taylor, Chris (2,F3-$1.05M)</v>
      </c>
      <c r="Q1074" s="166">
        <f t="shared" si="254"/>
        <v>350000</v>
      </c>
      <c r="R1074" s="166">
        <f t="shared" si="259"/>
        <v>350000</v>
      </c>
      <c r="S1074" s="261" t="str">
        <f t="shared" si="260"/>
        <v/>
      </c>
      <c r="T1074" s="261" t="str">
        <f t="shared" si="261"/>
        <v/>
      </c>
      <c r="U1074" s="445" t="s">
        <v>1790</v>
      </c>
      <c r="V1074" s="361">
        <v>350000</v>
      </c>
      <c r="W1074" s="445" t="s">
        <v>1714</v>
      </c>
      <c r="X1074" s="504">
        <v>350000</v>
      </c>
      <c r="Y1074" s="168" t="s">
        <v>334</v>
      </c>
      <c r="Z1074" s="367"/>
    </row>
    <row r="1075" spans="1:31" ht="12.75" x14ac:dyDescent="0.2">
      <c r="A1075" s="168" t="s">
        <v>1464</v>
      </c>
      <c r="B1075" s="214" t="str">
        <f t="shared" si="255"/>
        <v>Taylor</v>
      </c>
      <c r="C1075" s="219" t="str">
        <f t="shared" si="256"/>
        <v>Michael Anthony</v>
      </c>
      <c r="D1075" s="134" t="str">
        <f t="shared" si="257"/>
        <v>M. Taylor</v>
      </c>
      <c r="E1075" s="206" t="str">
        <f t="shared" si="258"/>
        <v>Michael Anthony Taylor</v>
      </c>
      <c r="F1075" s="190" t="s">
        <v>1002</v>
      </c>
      <c r="G1075" s="190"/>
      <c r="H1075" s="190"/>
      <c r="I1075" s="190"/>
      <c r="J1075" s="471">
        <v>33323</v>
      </c>
      <c r="K1075" s="168" t="s">
        <v>1004</v>
      </c>
      <c r="L1075" s="190" t="s">
        <v>7</v>
      </c>
      <c r="M1075" s="134" t="str">
        <f t="shared" si="252"/>
        <v>Y2</v>
      </c>
      <c r="N1075" s="449" t="s">
        <v>1479</v>
      </c>
      <c r="O1075" s="190" t="s">
        <v>2204</v>
      </c>
      <c r="P1075" s="206" t="str">
        <f t="shared" si="253"/>
        <v>Taylor, Michael Anthony (Y2)</v>
      </c>
      <c r="Q1075" s="166">
        <f t="shared" si="254"/>
        <v>300000</v>
      </c>
      <c r="R1075" s="166">
        <f t="shared" si="259"/>
        <v>400000</v>
      </c>
      <c r="S1075" s="261" t="str">
        <f t="shared" si="260"/>
        <v/>
      </c>
      <c r="T1075" s="261" t="str">
        <f t="shared" si="261"/>
        <v/>
      </c>
      <c r="U1075" s="252" t="s">
        <v>521</v>
      </c>
      <c r="V1075" s="230">
        <v>300000</v>
      </c>
      <c r="W1075" s="168" t="s">
        <v>375</v>
      </c>
      <c r="X1075" s="504">
        <v>400000</v>
      </c>
      <c r="Y1075" s="168" t="s">
        <v>645</v>
      </c>
      <c r="Z1075" s="507"/>
      <c r="AA1075" s="168" t="s">
        <v>973</v>
      </c>
      <c r="AB1075" s="507"/>
      <c r="AC1075" s="232"/>
    </row>
    <row r="1076" spans="1:31" ht="12.75" x14ac:dyDescent="0.2">
      <c r="A1076" s="445" t="s">
        <v>124</v>
      </c>
      <c r="B1076" s="214" t="str">
        <f t="shared" si="255"/>
        <v>Tazawa</v>
      </c>
      <c r="C1076" s="219" t="str">
        <f t="shared" si="256"/>
        <v>Junichi</v>
      </c>
      <c r="D1076" s="134" t="str">
        <f t="shared" si="257"/>
        <v>J. Tazawa</v>
      </c>
      <c r="E1076" s="206" t="str">
        <f t="shared" si="258"/>
        <v>Junichi Tazawa</v>
      </c>
      <c r="F1076" s="190"/>
      <c r="G1076" s="252"/>
      <c r="H1076" s="252"/>
      <c r="I1076" s="252"/>
      <c r="J1076" s="473"/>
      <c r="K1076" s="168"/>
      <c r="L1076" s="190" t="s">
        <v>135</v>
      </c>
      <c r="M1076" s="134" t="str">
        <f t="shared" si="252"/>
        <v>2,F3-$2.127M</v>
      </c>
      <c r="N1076" s="252" t="str">
        <f>Aaron!$S$2</f>
        <v>San Jose</v>
      </c>
      <c r="O1076" s="497" t="s">
        <v>1686</v>
      </c>
      <c r="P1076" s="206" t="str">
        <f t="shared" si="253"/>
        <v>Tazawa, Junichi (2,F3-$2.127M)</v>
      </c>
      <c r="Q1076" s="166">
        <f t="shared" si="254"/>
        <v>709000</v>
      </c>
      <c r="R1076" s="166">
        <f t="shared" si="259"/>
        <v>709000</v>
      </c>
      <c r="S1076" s="261" t="str">
        <f t="shared" si="260"/>
        <v/>
      </c>
      <c r="T1076" s="261" t="str">
        <f t="shared" si="261"/>
        <v/>
      </c>
      <c r="U1076" s="445" t="s">
        <v>1804</v>
      </c>
      <c r="V1076" s="361">
        <v>709000</v>
      </c>
      <c r="W1076" s="445" t="s">
        <v>1754</v>
      </c>
      <c r="X1076" s="504">
        <v>709000</v>
      </c>
      <c r="Y1076" s="168" t="s">
        <v>334</v>
      </c>
      <c r="Z1076" s="367"/>
    </row>
    <row r="1077" spans="1:31" ht="12.75" x14ac:dyDescent="0.2">
      <c r="A1077" s="168" t="s">
        <v>679</v>
      </c>
      <c r="B1077" s="214" t="str">
        <f t="shared" si="255"/>
        <v>Teheran</v>
      </c>
      <c r="C1077" s="219" t="str">
        <f t="shared" si="256"/>
        <v>Julio</v>
      </c>
      <c r="D1077" s="134" t="str">
        <f t="shared" si="257"/>
        <v>J. Teheran</v>
      </c>
      <c r="E1077" s="206" t="str">
        <f t="shared" si="258"/>
        <v>Julio Teheran</v>
      </c>
      <c r="F1077" s="190"/>
      <c r="G1077" s="190"/>
      <c r="H1077" s="190"/>
      <c r="I1077" s="190"/>
      <c r="K1077" s="252"/>
      <c r="L1077" s="190" t="s">
        <v>135</v>
      </c>
      <c r="M1077" s="134" t="str">
        <f t="shared" si="252"/>
        <v>ARB-Y4</v>
      </c>
      <c r="N1077" s="252" t="str">
        <f>Mays!$Y$2</f>
        <v>Los Angeles</v>
      </c>
      <c r="O1077" s="191" t="s">
        <v>726</v>
      </c>
      <c r="P1077" s="206" t="str">
        <f t="shared" si="253"/>
        <v>Teheran, Julio (ARB-Y4)</v>
      </c>
      <c r="Q1077" s="166">
        <f t="shared" si="254"/>
        <v>1080000</v>
      </c>
      <c r="R1077" s="166" t="str">
        <f t="shared" si="259"/>
        <v/>
      </c>
      <c r="S1077" s="261" t="str">
        <f t="shared" si="260"/>
        <v/>
      </c>
      <c r="T1077" s="261" t="str">
        <f t="shared" si="261"/>
        <v/>
      </c>
      <c r="U1077" s="252" t="s">
        <v>645</v>
      </c>
      <c r="V1077" s="167">
        <v>1080000</v>
      </c>
      <c r="W1077" s="168" t="s">
        <v>973</v>
      </c>
      <c r="Y1077" s="168" t="s">
        <v>974</v>
      </c>
      <c r="AA1077" s="168" t="s">
        <v>975</v>
      </c>
      <c r="AB1077" s="507"/>
      <c r="AC1077" s="168" t="s">
        <v>334</v>
      </c>
    </row>
    <row r="1078" spans="1:31" ht="12.75" x14ac:dyDescent="0.2">
      <c r="A1078" s="168" t="s">
        <v>3638</v>
      </c>
      <c r="B1078" s="214" t="str">
        <f t="shared" si="255"/>
        <v>Telis</v>
      </c>
      <c r="C1078" s="219" t="str">
        <f t="shared" si="256"/>
        <v>Tomas</v>
      </c>
      <c r="D1078" s="134" t="str">
        <f t="shared" si="257"/>
        <v>T. Telis</v>
      </c>
      <c r="E1078" s="206" t="str">
        <f t="shared" si="258"/>
        <v>Tomas Telis</v>
      </c>
      <c r="F1078" s="250" t="s">
        <v>1009</v>
      </c>
      <c r="G1078" s="168">
        <v>219</v>
      </c>
      <c r="H1078" s="168">
        <v>12</v>
      </c>
      <c r="I1078" s="168">
        <v>5</v>
      </c>
      <c r="J1078" s="536">
        <v>33407</v>
      </c>
      <c r="K1078" s="168" t="s">
        <v>1003</v>
      </c>
      <c r="L1078" s="190" t="s">
        <v>7</v>
      </c>
      <c r="M1078" s="134" t="str">
        <f t="shared" si="252"/>
        <v>MM</v>
      </c>
      <c r="N1078" s="168" t="s">
        <v>627</v>
      </c>
      <c r="O1078" s="190" t="s">
        <v>3485</v>
      </c>
      <c r="P1078" s="206" t="str">
        <f t="shared" si="253"/>
        <v>Telis, Tomas (MM)</v>
      </c>
      <c r="Q1078" s="166">
        <f t="shared" si="254"/>
        <v>100000</v>
      </c>
      <c r="R1078" s="166" t="str">
        <f t="shared" si="259"/>
        <v/>
      </c>
      <c r="S1078" s="261" t="str">
        <f t="shared" si="260"/>
        <v/>
      </c>
      <c r="T1078" s="261" t="str">
        <f t="shared" si="261"/>
        <v/>
      </c>
      <c r="U1078" s="168" t="s">
        <v>517</v>
      </c>
      <c r="V1078" s="167">
        <v>100000</v>
      </c>
      <c r="X1078" s="168"/>
      <c r="Z1078" s="168"/>
      <c r="AB1078" s="168"/>
    </row>
    <row r="1079" spans="1:31" ht="12.75" x14ac:dyDescent="0.2">
      <c r="A1079" s="168" t="s">
        <v>3534</v>
      </c>
      <c r="B1079" s="214" t="str">
        <f t="shared" ref="B1079:B1110" si="262">LEFT(A1079,FIND(", ",A1079,1)-1)</f>
        <v>Tellez</v>
      </c>
      <c r="C1079" s="219" t="str">
        <f t="shared" ref="C1079:C1110" si="263">RIGHT(A1079,LEN(A1079)-FIND(", ",A1079,1)-1)</f>
        <v>Rowdy</v>
      </c>
      <c r="D1079" s="134" t="str">
        <f t="shared" ref="D1079:D1110" si="264">CONCATENATE(MID(C1079,1,1),". ",B1079)</f>
        <v>R. Tellez</v>
      </c>
      <c r="E1079" s="206" t="str">
        <f t="shared" ref="E1079:E1110" si="265">CONCATENATE(C1079," ",B1079)</f>
        <v>Rowdy Tellez</v>
      </c>
      <c r="F1079" s="250" t="s">
        <v>412</v>
      </c>
      <c r="G1079" s="168">
        <f>G1078+1</f>
        <v>220</v>
      </c>
      <c r="H1079" s="168">
        <v>4</v>
      </c>
      <c r="I1079" s="168">
        <v>17</v>
      </c>
      <c r="J1079" s="536">
        <v>34774</v>
      </c>
      <c r="K1079" s="168" t="s">
        <v>1001</v>
      </c>
      <c r="L1079" s="190" t="s">
        <v>519</v>
      </c>
      <c r="M1079" s="134" t="str">
        <f t="shared" si="252"/>
        <v>min</v>
      </c>
      <c r="N1079" s="168" t="s">
        <v>627</v>
      </c>
      <c r="O1079" s="190" t="s">
        <v>3485</v>
      </c>
      <c r="P1079" s="206" t="str">
        <f t="shared" si="253"/>
        <v>Tellez, Rowdy (min)</v>
      </c>
      <c r="Q1079" s="166" t="str">
        <f t="shared" si="254"/>
        <v/>
      </c>
      <c r="R1079" s="166" t="str">
        <f t="shared" ref="R1079:R1110" si="266">IF(ISBLANK($X1079),"",$X1079)</f>
        <v/>
      </c>
      <c r="S1079" s="261" t="str">
        <f t="shared" ref="S1079:S1110" si="267">IF(ISBLANK($Z1079),"",$Z1079)</f>
        <v/>
      </c>
      <c r="T1079" s="261" t="str">
        <f t="shared" ref="T1079:T1110" si="268">IF(ISBLANK($AB1079),"",$AB1079)</f>
        <v/>
      </c>
      <c r="U1079" s="168" t="s">
        <v>658</v>
      </c>
      <c r="V1079" s="134"/>
      <c r="X1079" s="168"/>
      <c r="Z1079" s="168"/>
      <c r="AB1079" s="168"/>
    </row>
    <row r="1080" spans="1:31" ht="12.75" x14ac:dyDescent="0.2">
      <c r="A1080" s="168" t="s">
        <v>3503</v>
      </c>
      <c r="B1080" s="214" t="str">
        <f t="shared" si="262"/>
        <v>Thaiss</v>
      </c>
      <c r="C1080" s="219" t="str">
        <f t="shared" si="263"/>
        <v>Matt</v>
      </c>
      <c r="D1080" s="134" t="str">
        <f t="shared" si="264"/>
        <v>M. Thaiss</v>
      </c>
      <c r="E1080" s="206" t="str">
        <f t="shared" si="265"/>
        <v>Matt Thaiss</v>
      </c>
      <c r="F1080" s="250" t="s">
        <v>412</v>
      </c>
      <c r="G1080" s="168">
        <f>G1079+1</f>
        <v>221</v>
      </c>
      <c r="H1080" s="168">
        <v>2</v>
      </c>
      <c r="I1080" s="168">
        <v>3</v>
      </c>
      <c r="J1080" s="536">
        <v>34825</v>
      </c>
      <c r="K1080" s="168" t="s">
        <v>1001</v>
      </c>
      <c r="L1080" s="190" t="s">
        <v>519</v>
      </c>
      <c r="M1080" s="134" t="str">
        <f t="shared" si="252"/>
        <v>min</v>
      </c>
      <c r="N1080" s="168" t="s">
        <v>64</v>
      </c>
      <c r="O1080" s="190" t="s">
        <v>3485</v>
      </c>
      <c r="P1080" s="206" t="str">
        <f t="shared" si="253"/>
        <v>Thaiss, Matt (min)</v>
      </c>
      <c r="Q1080" s="166" t="str">
        <f t="shared" si="254"/>
        <v/>
      </c>
      <c r="R1080" s="166" t="str">
        <f t="shared" si="266"/>
        <v/>
      </c>
      <c r="S1080" s="261" t="str">
        <f t="shared" si="267"/>
        <v/>
      </c>
      <c r="T1080" s="261" t="str">
        <f t="shared" si="268"/>
        <v/>
      </c>
      <c r="U1080" s="168" t="s">
        <v>658</v>
      </c>
      <c r="V1080" s="134"/>
      <c r="X1080" s="168"/>
      <c r="Z1080" s="168"/>
      <c r="AB1080" s="168"/>
    </row>
    <row r="1081" spans="1:31" ht="12.75" x14ac:dyDescent="0.2">
      <c r="A1081" s="168" t="s">
        <v>1563</v>
      </c>
      <c r="B1081" s="214" t="str">
        <f t="shared" si="262"/>
        <v>Thompson</v>
      </c>
      <c r="C1081" s="219" t="str">
        <f t="shared" si="263"/>
        <v>Jake Keith</v>
      </c>
      <c r="D1081" s="134" t="str">
        <f t="shared" si="264"/>
        <v>J. Thompson</v>
      </c>
      <c r="E1081" s="206" t="str">
        <f t="shared" si="265"/>
        <v>Jake Keith Thompson</v>
      </c>
      <c r="F1081" s="190" t="s">
        <v>1002</v>
      </c>
      <c r="G1081" s="190"/>
      <c r="H1081" s="190"/>
      <c r="I1081" s="190"/>
      <c r="J1081" s="471">
        <v>34365</v>
      </c>
      <c r="K1081" s="168" t="s">
        <v>747</v>
      </c>
      <c r="L1081" s="190" t="s">
        <v>135</v>
      </c>
      <c r="M1081" s="134" t="str">
        <f t="shared" si="252"/>
        <v>Y1</v>
      </c>
      <c r="N1081" s="252" t="str">
        <f>Mays!$G$2</f>
        <v>Palo Alto</v>
      </c>
      <c r="O1081" s="190" t="s">
        <v>1461</v>
      </c>
      <c r="P1081" s="206" t="str">
        <f t="shared" si="253"/>
        <v>Thompson, Jake Keith (Y1)</v>
      </c>
      <c r="Q1081" s="166">
        <f t="shared" si="254"/>
        <v>200000</v>
      </c>
      <c r="R1081" s="166">
        <f t="shared" si="266"/>
        <v>300000</v>
      </c>
      <c r="S1081" s="261">
        <f t="shared" si="267"/>
        <v>400000</v>
      </c>
      <c r="T1081" s="261" t="str">
        <f t="shared" si="268"/>
        <v/>
      </c>
      <c r="U1081" s="445" t="s">
        <v>520</v>
      </c>
      <c r="V1081" s="167">
        <v>200000</v>
      </c>
      <c r="W1081" s="168" t="s">
        <v>521</v>
      </c>
      <c r="X1081" s="366">
        <v>300000</v>
      </c>
      <c r="Y1081" s="168" t="s">
        <v>375</v>
      </c>
      <c r="Z1081" s="366">
        <v>400000</v>
      </c>
      <c r="AA1081" s="168" t="s">
        <v>645</v>
      </c>
      <c r="AB1081" s="507"/>
      <c r="AC1081" s="232"/>
      <c r="AD1081" s="187"/>
    </row>
    <row r="1082" spans="1:31" ht="12.75" x14ac:dyDescent="0.2">
      <c r="A1082" s="232" t="s">
        <v>758</v>
      </c>
      <c r="B1082" s="214" t="str">
        <f t="shared" si="262"/>
        <v>Thompson</v>
      </c>
      <c r="C1082" s="219" t="str">
        <f t="shared" si="263"/>
        <v>Trayce</v>
      </c>
      <c r="D1082" s="134" t="str">
        <f t="shared" si="264"/>
        <v>T. Thompson</v>
      </c>
      <c r="E1082" s="206" t="str">
        <f t="shared" si="265"/>
        <v>Trayce Thompson</v>
      </c>
      <c r="F1082" s="247" t="s">
        <v>1002</v>
      </c>
      <c r="G1082" s="232">
        <v>93</v>
      </c>
      <c r="H1082" s="232" t="s">
        <v>626</v>
      </c>
      <c r="I1082" s="232">
        <v>24</v>
      </c>
      <c r="J1082" s="471">
        <v>33312</v>
      </c>
      <c r="K1082" s="196" t="s">
        <v>1128</v>
      </c>
      <c r="L1082" s="190" t="s">
        <v>7</v>
      </c>
      <c r="M1082" s="134" t="str">
        <f t="shared" si="252"/>
        <v>Y2</v>
      </c>
      <c r="N1082" s="449" t="str">
        <f>Mays!$S$2</f>
        <v>Thunder Bay</v>
      </c>
      <c r="O1082" s="191" t="s">
        <v>1968</v>
      </c>
      <c r="P1082" s="206" t="str">
        <f t="shared" si="253"/>
        <v>Thompson, Trayce (Y2)</v>
      </c>
      <c r="Q1082" s="166">
        <f t="shared" si="254"/>
        <v>300000</v>
      </c>
      <c r="R1082" s="166">
        <f t="shared" si="266"/>
        <v>400000</v>
      </c>
      <c r="S1082" s="261" t="str">
        <f t="shared" si="267"/>
        <v/>
      </c>
      <c r="T1082" s="261" t="str">
        <f t="shared" si="268"/>
        <v/>
      </c>
      <c r="U1082" s="252" t="s">
        <v>521</v>
      </c>
      <c r="V1082" s="167">
        <v>300000</v>
      </c>
      <c r="W1082" s="168" t="s">
        <v>375</v>
      </c>
      <c r="X1082" s="366">
        <v>400000</v>
      </c>
      <c r="Y1082" s="168" t="s">
        <v>645</v>
      </c>
      <c r="AA1082" s="168" t="s">
        <v>973</v>
      </c>
    </row>
    <row r="1083" spans="1:31" ht="15" x14ac:dyDescent="0.25">
      <c r="A1083" s="445" t="s">
        <v>878</v>
      </c>
      <c r="B1083" s="214" t="str">
        <f t="shared" si="262"/>
        <v>Thornburg</v>
      </c>
      <c r="C1083" s="219" t="str">
        <f t="shared" si="263"/>
        <v>Tyler</v>
      </c>
      <c r="D1083" s="134" t="str">
        <f t="shared" si="264"/>
        <v>T. Thornburg</v>
      </c>
      <c r="E1083" s="206" t="str">
        <f t="shared" si="265"/>
        <v>Tyler Thornburg</v>
      </c>
      <c r="F1083" s="459" t="s">
        <v>1002</v>
      </c>
      <c r="G1083" s="252"/>
      <c r="H1083" s="252"/>
      <c r="I1083" s="252"/>
      <c r="J1083" s="472">
        <v>32415</v>
      </c>
      <c r="K1083" s="487" t="s">
        <v>999</v>
      </c>
      <c r="L1083" s="190" t="s">
        <v>135</v>
      </c>
      <c r="M1083" s="134" t="str">
        <f t="shared" si="252"/>
        <v>1,F5-$8.75M</v>
      </c>
      <c r="N1083" s="452" t="s">
        <v>2970</v>
      </c>
      <c r="O1083" s="496" t="s">
        <v>2994</v>
      </c>
      <c r="P1083" s="206" t="str">
        <f t="shared" si="253"/>
        <v>Thornburg, Tyler (1,F5-$8.75M)</v>
      </c>
      <c r="Q1083" s="166">
        <f t="shared" si="254"/>
        <v>1750000</v>
      </c>
      <c r="R1083" s="166">
        <f t="shared" si="266"/>
        <v>1750000</v>
      </c>
      <c r="S1083" s="261">
        <f t="shared" si="267"/>
        <v>1750000</v>
      </c>
      <c r="T1083" s="261">
        <f t="shared" si="268"/>
        <v>1750000</v>
      </c>
      <c r="U1083" s="498" t="s">
        <v>3064</v>
      </c>
      <c r="V1083" s="387">
        <v>1750000</v>
      </c>
      <c r="W1083" s="498" t="s">
        <v>3177</v>
      </c>
      <c r="X1083" s="500">
        <v>1750000</v>
      </c>
      <c r="Y1083" s="498" t="s">
        <v>3192</v>
      </c>
      <c r="Z1083" s="500">
        <v>1750000</v>
      </c>
      <c r="AA1083" s="498" t="s">
        <v>3194</v>
      </c>
      <c r="AB1083" s="500">
        <v>1750000</v>
      </c>
      <c r="AC1083" s="498" t="s">
        <v>3196</v>
      </c>
      <c r="AD1083" s="500">
        <v>1750000</v>
      </c>
      <c r="AE1083" s="168" t="s">
        <v>334</v>
      </c>
    </row>
    <row r="1084" spans="1:31" ht="12.75" x14ac:dyDescent="0.2">
      <c r="A1084" s="445" t="s">
        <v>93</v>
      </c>
      <c r="B1084" s="214" t="str">
        <f t="shared" si="262"/>
        <v>Tillman</v>
      </c>
      <c r="C1084" s="219" t="str">
        <f t="shared" si="263"/>
        <v>Chris</v>
      </c>
      <c r="D1084" s="134" t="str">
        <f t="shared" si="264"/>
        <v>C. Tillman</v>
      </c>
      <c r="E1084" s="206" t="str">
        <f t="shared" si="265"/>
        <v>Chris Tillman</v>
      </c>
      <c r="F1084" s="190"/>
      <c r="G1084" s="252"/>
      <c r="H1084" s="252"/>
      <c r="I1084" s="252"/>
      <c r="J1084" s="473"/>
      <c r="K1084" s="168"/>
      <c r="L1084" s="190" t="s">
        <v>135</v>
      </c>
      <c r="M1084" s="134" t="str">
        <f t="shared" si="252"/>
        <v>2,F3-$11.4M</v>
      </c>
      <c r="N1084" s="252" t="str">
        <f>Mays!$G$2</f>
        <v>Palo Alto</v>
      </c>
      <c r="O1084" s="497" t="s">
        <v>1686</v>
      </c>
      <c r="P1084" s="206" t="str">
        <f t="shared" si="253"/>
        <v>Tillman, Chris (2,F3-$11.4M)</v>
      </c>
      <c r="Q1084" s="166">
        <f t="shared" si="254"/>
        <v>3800000</v>
      </c>
      <c r="R1084" s="166">
        <f t="shared" si="266"/>
        <v>3800000</v>
      </c>
      <c r="S1084" s="261" t="str">
        <f t="shared" si="267"/>
        <v/>
      </c>
      <c r="T1084" s="261" t="str">
        <f t="shared" si="268"/>
        <v/>
      </c>
      <c r="U1084" s="445" t="s">
        <v>1800</v>
      </c>
      <c r="V1084" s="361">
        <v>3800000</v>
      </c>
      <c r="W1084" s="445" t="s">
        <v>1750</v>
      </c>
      <c r="X1084" s="504">
        <v>3800000</v>
      </c>
      <c r="Y1084" s="168" t="s">
        <v>334</v>
      </c>
      <c r="Z1084" s="367"/>
    </row>
    <row r="1085" spans="1:31" ht="12.75" x14ac:dyDescent="0.2">
      <c r="A1085" s="168" t="s">
        <v>3603</v>
      </c>
      <c r="B1085" s="214" t="str">
        <f t="shared" si="262"/>
        <v>Tilson</v>
      </c>
      <c r="C1085" s="219" t="str">
        <f t="shared" si="263"/>
        <v>Charlie</v>
      </c>
      <c r="D1085" s="134" t="str">
        <f t="shared" si="264"/>
        <v>C. Tilson</v>
      </c>
      <c r="E1085" s="206" t="str">
        <f t="shared" si="265"/>
        <v>Charlie Tilson</v>
      </c>
      <c r="F1085" s="250" t="s">
        <v>412</v>
      </c>
      <c r="G1085" s="168">
        <f>G1084+1</f>
        <v>1</v>
      </c>
      <c r="H1085" s="168">
        <v>3</v>
      </c>
      <c r="I1085" s="168">
        <v>8</v>
      </c>
      <c r="J1085" s="536">
        <v>33940</v>
      </c>
      <c r="K1085" s="168" t="s">
        <v>1004</v>
      </c>
      <c r="L1085" s="190" t="s">
        <v>7</v>
      </c>
      <c r="M1085" s="134" t="str">
        <f t="shared" si="252"/>
        <v>MM</v>
      </c>
      <c r="N1085" s="147" t="str">
        <f>Cobb!$Y$2</f>
        <v>Gateway</v>
      </c>
      <c r="O1085" s="190" t="s">
        <v>3485</v>
      </c>
      <c r="P1085" s="206" t="str">
        <f t="shared" si="253"/>
        <v>Tilson, Charlie (MM)</v>
      </c>
      <c r="Q1085" s="166">
        <f t="shared" si="254"/>
        <v>100000</v>
      </c>
      <c r="R1085" s="166" t="str">
        <f t="shared" si="266"/>
        <v/>
      </c>
      <c r="S1085" s="261" t="str">
        <f t="shared" si="267"/>
        <v/>
      </c>
      <c r="T1085" s="261" t="str">
        <f t="shared" si="268"/>
        <v/>
      </c>
      <c r="U1085" s="168" t="s">
        <v>517</v>
      </c>
      <c r="V1085" s="167">
        <v>100000</v>
      </c>
      <c r="X1085" s="168"/>
      <c r="Z1085" s="168"/>
      <c r="AB1085" s="168"/>
    </row>
    <row r="1086" spans="1:31" ht="12.75" x14ac:dyDescent="0.2">
      <c r="A1086" s="453" t="s">
        <v>1154</v>
      </c>
      <c r="B1086" s="214" t="str">
        <f t="shared" si="262"/>
        <v>Tirado</v>
      </c>
      <c r="C1086" s="219" t="str">
        <f t="shared" si="263"/>
        <v>Alberto</v>
      </c>
      <c r="D1086" s="134" t="str">
        <f t="shared" si="264"/>
        <v>A. Tirado</v>
      </c>
      <c r="E1086" s="206" t="str">
        <f t="shared" si="265"/>
        <v>Alberto Tirado</v>
      </c>
      <c r="F1086" s="465" t="s">
        <v>1002</v>
      </c>
      <c r="G1086" s="465"/>
      <c r="H1086" s="465"/>
      <c r="I1086" s="465"/>
      <c r="J1086" s="474">
        <v>34678</v>
      </c>
      <c r="K1086" s="494" t="s">
        <v>999</v>
      </c>
      <c r="L1086" s="190" t="s">
        <v>519</v>
      </c>
      <c r="M1086" s="134" t="str">
        <f t="shared" si="252"/>
        <v>min</v>
      </c>
      <c r="N1086" s="252" t="s">
        <v>437</v>
      </c>
      <c r="O1086" s="465" t="s">
        <v>1129</v>
      </c>
      <c r="P1086" s="206" t="str">
        <f t="shared" si="253"/>
        <v>Tirado, Alberto (min)</v>
      </c>
      <c r="Q1086" s="166" t="str">
        <f t="shared" si="254"/>
        <v/>
      </c>
      <c r="R1086" s="166" t="str">
        <f t="shared" si="266"/>
        <v/>
      </c>
      <c r="S1086" s="261" t="str">
        <f t="shared" si="267"/>
        <v/>
      </c>
      <c r="T1086" s="261" t="str">
        <f t="shared" si="268"/>
        <v/>
      </c>
      <c r="U1086" s="499" t="s">
        <v>658</v>
      </c>
      <c r="V1086" s="207"/>
      <c r="W1086" s="250"/>
      <c r="X1086" s="255"/>
      <c r="AA1086" s="232"/>
      <c r="AB1086" s="507"/>
      <c r="AC1086" s="232"/>
    </row>
    <row r="1087" spans="1:31" ht="12.75" x14ac:dyDescent="0.2">
      <c r="A1087" s="168" t="s">
        <v>3643</v>
      </c>
      <c r="B1087" s="214" t="str">
        <f t="shared" si="262"/>
        <v>Toles</v>
      </c>
      <c r="C1087" s="219" t="str">
        <f t="shared" si="263"/>
        <v>Andrew</v>
      </c>
      <c r="D1087" s="134" t="str">
        <f t="shared" si="264"/>
        <v>A. Toles</v>
      </c>
      <c r="E1087" s="206" t="str">
        <f t="shared" si="265"/>
        <v>Andrew Toles</v>
      </c>
      <c r="F1087" s="250" t="s">
        <v>412</v>
      </c>
      <c r="G1087" s="168">
        <f>G1086+1</f>
        <v>1</v>
      </c>
      <c r="H1087" s="168">
        <v>1</v>
      </c>
      <c r="I1087" s="168">
        <v>2</v>
      </c>
      <c r="J1087" s="536">
        <v>33748</v>
      </c>
      <c r="K1087" s="168" t="s">
        <v>1128</v>
      </c>
      <c r="L1087" s="190" t="s">
        <v>7</v>
      </c>
      <c r="M1087" s="134" t="str">
        <f t="shared" si="252"/>
        <v>Y1</v>
      </c>
      <c r="N1087" s="168" t="s">
        <v>1290</v>
      </c>
      <c r="O1087" s="190" t="s">
        <v>3485</v>
      </c>
      <c r="P1087" s="206" t="str">
        <f t="shared" si="253"/>
        <v>Toles, Andrew (Y1)</v>
      </c>
      <c r="Q1087" s="166">
        <f t="shared" si="254"/>
        <v>200000</v>
      </c>
      <c r="R1087" s="166">
        <f t="shared" si="266"/>
        <v>300000</v>
      </c>
      <c r="S1087" s="261">
        <f t="shared" si="267"/>
        <v>400000</v>
      </c>
      <c r="T1087" s="261" t="str">
        <f t="shared" si="268"/>
        <v/>
      </c>
      <c r="U1087" s="168" t="s">
        <v>520</v>
      </c>
      <c r="V1087" s="167">
        <v>200000</v>
      </c>
      <c r="W1087" s="168" t="s">
        <v>521</v>
      </c>
      <c r="X1087" s="366">
        <v>300000</v>
      </c>
      <c r="Y1087" s="168" t="s">
        <v>375</v>
      </c>
      <c r="Z1087" s="366">
        <v>400000</v>
      </c>
      <c r="AA1087" s="168" t="s">
        <v>645</v>
      </c>
      <c r="AB1087" s="168"/>
    </row>
    <row r="1088" spans="1:31" ht="12.75" x14ac:dyDescent="0.2">
      <c r="A1088" s="232" t="s">
        <v>1512</v>
      </c>
      <c r="B1088" s="214" t="str">
        <f t="shared" si="262"/>
        <v>Tomas</v>
      </c>
      <c r="C1088" s="219" t="str">
        <f t="shared" si="263"/>
        <v>Yasmany</v>
      </c>
      <c r="D1088" s="134" t="str">
        <f t="shared" si="264"/>
        <v>Y. Tomas</v>
      </c>
      <c r="E1088" s="206" t="str">
        <f t="shared" si="265"/>
        <v>Yasmany Tomas</v>
      </c>
      <c r="F1088" s="190" t="s">
        <v>1002</v>
      </c>
      <c r="G1088" s="190"/>
      <c r="H1088" s="190"/>
      <c r="I1088" s="190"/>
      <c r="J1088" s="471">
        <v>33191</v>
      </c>
      <c r="K1088" s="232" t="s">
        <v>1007</v>
      </c>
      <c r="L1088" s="190" t="s">
        <v>7</v>
      </c>
      <c r="M1088" s="134" t="str">
        <f t="shared" si="252"/>
        <v>Y2</v>
      </c>
      <c r="N1088" s="252" t="str">
        <f>Ruth!$A$2</f>
        <v>Plum Island</v>
      </c>
      <c r="O1088" s="190" t="s">
        <v>1461</v>
      </c>
      <c r="P1088" s="206" t="str">
        <f t="shared" si="253"/>
        <v>Tomas, Yasmany (Y2)</v>
      </c>
      <c r="Q1088" s="166">
        <f t="shared" si="254"/>
        <v>300000</v>
      </c>
      <c r="R1088" s="166">
        <f t="shared" si="266"/>
        <v>400000</v>
      </c>
      <c r="S1088" s="261" t="str">
        <f t="shared" si="267"/>
        <v/>
      </c>
      <c r="T1088" s="261" t="str">
        <f t="shared" si="268"/>
        <v/>
      </c>
      <c r="U1088" s="252" t="s">
        <v>521</v>
      </c>
      <c r="V1088" s="230">
        <v>300000</v>
      </c>
      <c r="W1088" s="168" t="s">
        <v>375</v>
      </c>
      <c r="X1088" s="504">
        <v>400000</v>
      </c>
      <c r="Y1088" s="168" t="s">
        <v>645</v>
      </c>
      <c r="Z1088" s="507"/>
      <c r="AA1088" s="168" t="s">
        <v>973</v>
      </c>
      <c r="AB1088" s="507"/>
      <c r="AC1088" s="232"/>
    </row>
    <row r="1089" spans="1:30" ht="12.75" x14ac:dyDescent="0.2">
      <c r="A1089" s="168" t="s">
        <v>98</v>
      </c>
      <c r="B1089" s="214" t="str">
        <f t="shared" si="262"/>
        <v>Tomlin</v>
      </c>
      <c r="C1089" s="219" t="str">
        <f t="shared" si="263"/>
        <v>Josh</v>
      </c>
      <c r="D1089" s="134" t="str">
        <f t="shared" si="264"/>
        <v>J. Tomlin</v>
      </c>
      <c r="E1089" s="206" t="str">
        <f t="shared" si="265"/>
        <v>Josh Tomlin</v>
      </c>
      <c r="F1089" s="190"/>
      <c r="G1089" s="190"/>
      <c r="H1089" s="190"/>
      <c r="I1089" s="190"/>
      <c r="K1089" s="252"/>
      <c r="L1089" s="190" t="s">
        <v>135</v>
      </c>
      <c r="M1089" s="134" t="str">
        <f t="shared" si="252"/>
        <v>3,F3-1.892M</v>
      </c>
      <c r="N1089" s="252" t="str">
        <f>Aaron!$AE$2</f>
        <v>Pismo Beach</v>
      </c>
      <c r="O1089" s="462" t="s">
        <v>1300</v>
      </c>
      <c r="P1089" s="206" t="str">
        <f t="shared" si="253"/>
        <v>Tomlin, Josh (3,F3-1.892M)</v>
      </c>
      <c r="Q1089" s="166">
        <f t="shared" si="254"/>
        <v>630949</v>
      </c>
      <c r="R1089" s="166" t="str">
        <f t="shared" si="266"/>
        <v/>
      </c>
      <c r="S1089" s="261" t="str">
        <f t="shared" si="267"/>
        <v/>
      </c>
      <c r="T1089" s="261" t="str">
        <f t="shared" si="268"/>
        <v/>
      </c>
      <c r="U1089" s="252" t="s">
        <v>1347</v>
      </c>
      <c r="V1089" s="211">
        <v>630949</v>
      </c>
      <c r="W1089" s="252" t="s">
        <v>334</v>
      </c>
      <c r="X1089" s="414"/>
      <c r="Y1089" s="252"/>
      <c r="Z1089" s="414"/>
      <c r="AA1089" s="232"/>
      <c r="AB1089" s="507"/>
      <c r="AC1089" s="232"/>
    </row>
    <row r="1090" spans="1:30" ht="12.75" x14ac:dyDescent="0.2">
      <c r="A1090" s="232" t="s">
        <v>1963</v>
      </c>
      <c r="B1090" s="214" t="str">
        <f t="shared" si="262"/>
        <v>Tomlinson</v>
      </c>
      <c r="C1090" s="219" t="str">
        <f t="shared" si="263"/>
        <v>Kelby</v>
      </c>
      <c r="D1090" s="134" t="str">
        <f t="shared" si="264"/>
        <v>K. Tomlinson</v>
      </c>
      <c r="E1090" s="206" t="str">
        <f t="shared" si="265"/>
        <v>Kelby Tomlinson</v>
      </c>
      <c r="F1090" s="247" t="s">
        <v>1002</v>
      </c>
      <c r="G1090" s="232">
        <v>56</v>
      </c>
      <c r="H1090" s="232">
        <v>3</v>
      </c>
      <c r="I1090" s="232">
        <v>7</v>
      </c>
      <c r="J1090" s="471">
        <v>33040</v>
      </c>
      <c r="K1090" s="196" t="s">
        <v>1000</v>
      </c>
      <c r="L1090" s="190" t="s">
        <v>7</v>
      </c>
      <c r="M1090" s="134" t="str">
        <f t="shared" si="252"/>
        <v>Y2</v>
      </c>
      <c r="N1090" s="252" t="str">
        <f>Cobb!$M$2</f>
        <v>Mansfield</v>
      </c>
      <c r="O1090" s="191" t="s">
        <v>1968</v>
      </c>
      <c r="P1090" s="206" t="str">
        <f t="shared" si="253"/>
        <v>Tomlinson, Kelby (Y2)</v>
      </c>
      <c r="Q1090" s="166">
        <f t="shared" si="254"/>
        <v>300000</v>
      </c>
      <c r="R1090" s="166">
        <f t="shared" si="266"/>
        <v>400000</v>
      </c>
      <c r="S1090" s="261" t="str">
        <f t="shared" si="267"/>
        <v/>
      </c>
      <c r="T1090" s="261" t="str">
        <f t="shared" si="268"/>
        <v/>
      </c>
      <c r="U1090" s="252" t="s">
        <v>521</v>
      </c>
      <c r="V1090" s="167">
        <v>300000</v>
      </c>
      <c r="W1090" s="168" t="s">
        <v>375</v>
      </c>
      <c r="X1090" s="366">
        <v>400000</v>
      </c>
      <c r="Y1090" s="168" t="s">
        <v>645</v>
      </c>
      <c r="AA1090" s="168" t="s">
        <v>973</v>
      </c>
    </row>
    <row r="1091" spans="1:30" ht="12.75" x14ac:dyDescent="0.2">
      <c r="A1091" s="232" t="s">
        <v>1202</v>
      </c>
      <c r="B1091" s="214" t="str">
        <f t="shared" si="262"/>
        <v>Tonkin</v>
      </c>
      <c r="C1091" s="219" t="str">
        <f t="shared" si="263"/>
        <v>Michael</v>
      </c>
      <c r="D1091" s="134" t="str">
        <f t="shared" si="264"/>
        <v>M. Tonkin</v>
      </c>
      <c r="E1091" s="206" t="str">
        <f t="shared" si="265"/>
        <v>Michael Tonkin</v>
      </c>
      <c r="F1091" s="247" t="s">
        <v>1002</v>
      </c>
      <c r="G1091" s="232">
        <v>190</v>
      </c>
      <c r="H1091" s="232">
        <v>8</v>
      </c>
      <c r="I1091" s="232">
        <v>16</v>
      </c>
      <c r="J1091" s="471">
        <v>32831</v>
      </c>
      <c r="K1091" s="196" t="s">
        <v>999</v>
      </c>
      <c r="L1091" s="190" t="s">
        <v>135</v>
      </c>
      <c r="M1091" s="134" t="str">
        <f t="shared" ref="M1091:M1154" si="269">$U1091</f>
        <v>Y2</v>
      </c>
      <c r="N1091" s="252" t="str">
        <f>Ruth!$Y$2</f>
        <v>Rock Island</v>
      </c>
      <c r="O1091" s="191" t="s">
        <v>1968</v>
      </c>
      <c r="P1091" s="206" t="str">
        <f t="shared" ref="P1091:P1154" si="270">CONCATENATE(A1091," (",M1091,")")</f>
        <v>Tonkin, Michael (Y2)</v>
      </c>
      <c r="Q1091" s="166">
        <f t="shared" si="254"/>
        <v>300000</v>
      </c>
      <c r="R1091" s="166">
        <f t="shared" si="266"/>
        <v>400000</v>
      </c>
      <c r="S1091" s="261" t="str">
        <f t="shared" si="267"/>
        <v/>
      </c>
      <c r="T1091" s="261" t="str">
        <f t="shared" si="268"/>
        <v/>
      </c>
      <c r="U1091" s="252" t="s">
        <v>521</v>
      </c>
      <c r="V1091" s="167">
        <v>300000</v>
      </c>
      <c r="W1091" s="168" t="s">
        <v>375</v>
      </c>
      <c r="X1091" s="366">
        <v>400000</v>
      </c>
      <c r="Y1091" s="168" t="s">
        <v>645</v>
      </c>
      <c r="AA1091" s="168" t="s">
        <v>973</v>
      </c>
    </row>
    <row r="1092" spans="1:30" ht="12.75" x14ac:dyDescent="0.2">
      <c r="A1092" s="445" t="s">
        <v>906</v>
      </c>
      <c r="B1092" s="214" t="str">
        <f t="shared" si="262"/>
        <v>Torres</v>
      </c>
      <c r="C1092" s="219" t="str">
        <f t="shared" si="263"/>
        <v>Carlos</v>
      </c>
      <c r="D1092" s="134" t="str">
        <f t="shared" si="264"/>
        <v>C. Torres</v>
      </c>
      <c r="E1092" s="206" t="str">
        <f t="shared" si="265"/>
        <v>Carlos Torres</v>
      </c>
      <c r="F1092" s="190"/>
      <c r="G1092" s="252"/>
      <c r="H1092" s="252"/>
      <c r="I1092" s="252"/>
      <c r="J1092" s="473"/>
      <c r="K1092" s="168"/>
      <c r="L1092" s="190" t="s">
        <v>135</v>
      </c>
      <c r="M1092" s="134" t="str">
        <f t="shared" si="269"/>
        <v>2,F2-$522K</v>
      </c>
      <c r="N1092" s="252" t="str">
        <f>Cobb!$M$2</f>
        <v>Mansfield</v>
      </c>
      <c r="O1092" s="497" t="s">
        <v>1686</v>
      </c>
      <c r="P1092" s="206" t="str">
        <f t="shared" si="270"/>
        <v>Torres, Carlos (2,F2-$522K)</v>
      </c>
      <c r="Q1092" s="166">
        <f t="shared" si="254"/>
        <v>261000</v>
      </c>
      <c r="R1092" s="166" t="str">
        <f t="shared" si="266"/>
        <v/>
      </c>
      <c r="S1092" s="261" t="str">
        <f t="shared" si="267"/>
        <v/>
      </c>
      <c r="T1092" s="261" t="str">
        <f t="shared" si="268"/>
        <v/>
      </c>
      <c r="U1092" s="445" t="s">
        <v>1780</v>
      </c>
      <c r="V1092" s="361">
        <v>261000</v>
      </c>
      <c r="W1092" s="168" t="s">
        <v>334</v>
      </c>
      <c r="X1092" s="506"/>
      <c r="Z1092" s="367"/>
    </row>
    <row r="1093" spans="1:30" ht="12.75" x14ac:dyDescent="0.2">
      <c r="A1093" s="232" t="s">
        <v>1558</v>
      </c>
      <c r="B1093" s="214" t="str">
        <f t="shared" si="262"/>
        <v>Torres</v>
      </c>
      <c r="C1093" s="219" t="str">
        <f t="shared" si="263"/>
        <v>Gleyber</v>
      </c>
      <c r="D1093" s="134" t="str">
        <f t="shared" si="264"/>
        <v>G. Torres</v>
      </c>
      <c r="E1093" s="206" t="str">
        <f t="shared" si="265"/>
        <v>Gleyber Torres</v>
      </c>
      <c r="F1093" s="190" t="s">
        <v>1002</v>
      </c>
      <c r="G1093" s="190"/>
      <c r="H1093" s="190"/>
      <c r="I1093" s="190"/>
      <c r="J1093" s="471">
        <v>35412</v>
      </c>
      <c r="K1093" s="168" t="s">
        <v>1006</v>
      </c>
      <c r="L1093" s="190" t="s">
        <v>519</v>
      </c>
      <c r="M1093" s="134" t="str">
        <f t="shared" si="269"/>
        <v>min</v>
      </c>
      <c r="N1093" s="252" t="str">
        <f>Aaron!$AE$2</f>
        <v>Pismo Beach</v>
      </c>
      <c r="O1093" s="190" t="s">
        <v>1461</v>
      </c>
      <c r="P1093" s="206" t="str">
        <f t="shared" si="270"/>
        <v>Torres, Gleyber (min)</v>
      </c>
      <c r="Q1093" s="166" t="str">
        <f t="shared" si="254"/>
        <v/>
      </c>
      <c r="R1093" s="166" t="str">
        <f t="shared" si="266"/>
        <v/>
      </c>
      <c r="S1093" s="261" t="str">
        <f t="shared" si="267"/>
        <v/>
      </c>
      <c r="T1093" s="261" t="str">
        <f t="shared" si="268"/>
        <v/>
      </c>
      <c r="U1093" s="445" t="s">
        <v>658</v>
      </c>
      <c r="V1093" s="230"/>
      <c r="W1093" s="232"/>
      <c r="X1093" s="504"/>
      <c r="Y1093" s="232"/>
      <c r="Z1093" s="507"/>
      <c r="AA1093" s="232"/>
      <c r="AB1093" s="507"/>
      <c r="AC1093" s="232"/>
    </row>
    <row r="1094" spans="1:30" ht="12.75" x14ac:dyDescent="0.2">
      <c r="A1094" s="168" t="s">
        <v>3673</v>
      </c>
      <c r="B1094" s="214" t="str">
        <f t="shared" si="262"/>
        <v>Torreyes</v>
      </c>
      <c r="C1094" s="219" t="str">
        <f t="shared" si="263"/>
        <v>Ronald</v>
      </c>
      <c r="D1094" s="134" t="str">
        <f t="shared" si="264"/>
        <v>R. Torreyes</v>
      </c>
      <c r="E1094" s="206" t="str">
        <f t="shared" si="265"/>
        <v>Ronald Torreyes</v>
      </c>
      <c r="F1094" s="250" t="s">
        <v>1002</v>
      </c>
      <c r="G1094" s="168">
        <f>G1093+1</f>
        <v>1</v>
      </c>
      <c r="H1094" s="168">
        <v>3</v>
      </c>
      <c r="I1094" s="168">
        <v>16</v>
      </c>
      <c r="J1094" s="536">
        <v>33849</v>
      </c>
      <c r="K1094" s="168" t="s">
        <v>1005</v>
      </c>
      <c r="L1094" s="190" t="s">
        <v>7</v>
      </c>
      <c r="M1094" s="134" t="str">
        <f t="shared" si="269"/>
        <v>Y1</v>
      </c>
      <c r="N1094" s="168" t="s">
        <v>1296</v>
      </c>
      <c r="O1094" s="190" t="s">
        <v>3485</v>
      </c>
      <c r="P1094" s="206" t="str">
        <f t="shared" si="270"/>
        <v>Torreyes, Ronald (Y1)</v>
      </c>
      <c r="Q1094" s="166">
        <f t="shared" si="254"/>
        <v>200000</v>
      </c>
      <c r="R1094" s="166">
        <f t="shared" si="266"/>
        <v>300000</v>
      </c>
      <c r="S1094" s="261">
        <f t="shared" si="267"/>
        <v>400000</v>
      </c>
      <c r="T1094" s="261" t="str">
        <f t="shared" si="268"/>
        <v/>
      </c>
      <c r="U1094" s="168" t="s">
        <v>520</v>
      </c>
      <c r="V1094" s="167">
        <v>200000</v>
      </c>
      <c r="W1094" s="168" t="s">
        <v>521</v>
      </c>
      <c r="X1094" s="366">
        <v>300000</v>
      </c>
      <c r="Y1094" s="168" t="s">
        <v>375</v>
      </c>
      <c r="Z1094" s="366">
        <v>400000</v>
      </c>
      <c r="AA1094" s="168" t="s">
        <v>645</v>
      </c>
      <c r="AB1094" s="168"/>
    </row>
    <row r="1095" spans="1:30" ht="12.75" x14ac:dyDescent="0.2">
      <c r="A1095" s="232" t="s">
        <v>1518</v>
      </c>
      <c r="B1095" s="214" t="str">
        <f t="shared" si="262"/>
        <v>Toussaint</v>
      </c>
      <c r="C1095" s="219" t="str">
        <f t="shared" si="263"/>
        <v>Touki</v>
      </c>
      <c r="D1095" s="134" t="str">
        <f t="shared" si="264"/>
        <v>T. Toussaint</v>
      </c>
      <c r="E1095" s="206" t="str">
        <f t="shared" si="265"/>
        <v>Touki Toussaint</v>
      </c>
      <c r="F1095" s="190" t="s">
        <v>1002</v>
      </c>
      <c r="G1095" s="190"/>
      <c r="H1095" s="190"/>
      <c r="I1095" s="190"/>
      <c r="J1095" s="471">
        <v>35236</v>
      </c>
      <c r="K1095" s="168" t="s">
        <v>747</v>
      </c>
      <c r="L1095" s="190" t="s">
        <v>519</v>
      </c>
      <c r="M1095" s="134" t="str">
        <f t="shared" si="269"/>
        <v>min</v>
      </c>
      <c r="N1095" s="252" t="s">
        <v>1479</v>
      </c>
      <c r="O1095" s="190" t="s">
        <v>3454</v>
      </c>
      <c r="P1095" s="206" t="str">
        <f t="shared" si="270"/>
        <v>Toussaint, Touki (min)</v>
      </c>
      <c r="Q1095" s="166" t="str">
        <f t="shared" si="254"/>
        <v/>
      </c>
      <c r="R1095" s="166" t="str">
        <f t="shared" si="266"/>
        <v/>
      </c>
      <c r="S1095" s="261" t="str">
        <f t="shared" si="267"/>
        <v/>
      </c>
      <c r="T1095" s="261" t="str">
        <f t="shared" si="268"/>
        <v/>
      </c>
      <c r="U1095" s="445" t="s">
        <v>658</v>
      </c>
      <c r="V1095" s="230"/>
      <c r="W1095" s="232"/>
      <c r="X1095" s="504"/>
      <c r="Y1095" s="232"/>
      <c r="Z1095" s="507"/>
      <c r="AA1095" s="232"/>
      <c r="AB1095" s="507"/>
      <c r="AC1095" s="232"/>
    </row>
    <row r="1096" spans="1:30" ht="12.75" x14ac:dyDescent="0.2">
      <c r="A1096" s="168" t="s">
        <v>3577</v>
      </c>
      <c r="B1096" s="214" t="str">
        <f t="shared" si="262"/>
        <v>Trammell</v>
      </c>
      <c r="C1096" s="219" t="str">
        <f t="shared" si="263"/>
        <v>Taylor</v>
      </c>
      <c r="D1096" s="134" t="str">
        <f t="shared" si="264"/>
        <v>T. Trammell</v>
      </c>
      <c r="E1096" s="206" t="str">
        <f t="shared" si="265"/>
        <v>Taylor Trammell</v>
      </c>
      <c r="F1096" s="250" t="s">
        <v>412</v>
      </c>
      <c r="G1096" s="168">
        <f>G1095+1</f>
        <v>1</v>
      </c>
      <c r="H1096" s="168">
        <v>9</v>
      </c>
      <c r="I1096" s="168">
        <v>5</v>
      </c>
      <c r="J1096" s="536">
        <v>35686</v>
      </c>
      <c r="K1096" s="168" t="s">
        <v>1015</v>
      </c>
      <c r="L1096" s="190" t="s">
        <v>519</v>
      </c>
      <c r="M1096" s="134" t="str">
        <f t="shared" si="269"/>
        <v>min</v>
      </c>
      <c r="N1096" s="168" t="s">
        <v>566</v>
      </c>
      <c r="O1096" s="190" t="s">
        <v>3485</v>
      </c>
      <c r="P1096" s="206" t="str">
        <f t="shared" si="270"/>
        <v>Trammell, Taylor (min)</v>
      </c>
      <c r="Q1096" s="166" t="str">
        <f t="shared" si="254"/>
        <v/>
      </c>
      <c r="R1096" s="166" t="str">
        <f t="shared" si="266"/>
        <v/>
      </c>
      <c r="S1096" s="261" t="str">
        <f t="shared" si="267"/>
        <v/>
      </c>
      <c r="T1096" s="261" t="str">
        <f t="shared" si="268"/>
        <v/>
      </c>
      <c r="U1096" s="168" t="s">
        <v>658</v>
      </c>
      <c r="V1096" s="134"/>
      <c r="X1096" s="168"/>
      <c r="Z1096" s="168"/>
      <c r="AB1096" s="168"/>
    </row>
    <row r="1097" spans="1:30" ht="12.75" x14ac:dyDescent="0.2">
      <c r="A1097" s="453" t="s">
        <v>1174</v>
      </c>
      <c r="B1097" s="214" t="str">
        <f t="shared" si="262"/>
        <v>Travis</v>
      </c>
      <c r="C1097" s="219" t="str">
        <f t="shared" si="263"/>
        <v>Devon</v>
      </c>
      <c r="D1097" s="134" t="str">
        <f t="shared" si="264"/>
        <v>D. Travis</v>
      </c>
      <c r="E1097" s="206" t="str">
        <f t="shared" si="265"/>
        <v>Devon Travis</v>
      </c>
      <c r="F1097" s="465" t="s">
        <v>1002</v>
      </c>
      <c r="G1097" s="465"/>
      <c r="H1097" s="465"/>
      <c r="I1097" s="465"/>
      <c r="J1097" s="474">
        <v>33290</v>
      </c>
      <c r="K1097" s="494" t="s">
        <v>1000</v>
      </c>
      <c r="L1097" s="190" t="s">
        <v>7</v>
      </c>
      <c r="M1097" s="134" t="str">
        <f t="shared" si="269"/>
        <v>Y2</v>
      </c>
      <c r="N1097" s="252" t="str">
        <f>Cobb!$AE$2</f>
        <v>Chicago</v>
      </c>
      <c r="O1097" s="465" t="s">
        <v>1129</v>
      </c>
      <c r="P1097" s="206" t="str">
        <f t="shared" si="270"/>
        <v>Travis, Devon (Y2)</v>
      </c>
      <c r="Q1097" s="166">
        <f t="shared" si="254"/>
        <v>300000</v>
      </c>
      <c r="R1097" s="166">
        <f t="shared" si="266"/>
        <v>400000</v>
      </c>
      <c r="S1097" s="261" t="str">
        <f t="shared" si="267"/>
        <v/>
      </c>
      <c r="T1097" s="261" t="str">
        <f t="shared" si="268"/>
        <v/>
      </c>
      <c r="U1097" s="252" t="s">
        <v>521</v>
      </c>
      <c r="V1097" s="230">
        <v>300000</v>
      </c>
      <c r="W1097" s="168" t="s">
        <v>375</v>
      </c>
      <c r="X1097" s="504">
        <v>400000</v>
      </c>
      <c r="Y1097" s="168" t="s">
        <v>645</v>
      </c>
      <c r="AA1097" s="168" t="s">
        <v>973</v>
      </c>
      <c r="AB1097" s="507"/>
      <c r="AC1097" s="232"/>
    </row>
    <row r="1098" spans="1:30" ht="12.75" x14ac:dyDescent="0.2">
      <c r="A1098" s="232" t="s">
        <v>1523</v>
      </c>
      <c r="B1098" s="214" t="str">
        <f t="shared" si="262"/>
        <v>Travis</v>
      </c>
      <c r="C1098" s="219" t="str">
        <f t="shared" si="263"/>
        <v>Sam</v>
      </c>
      <c r="D1098" s="134" t="str">
        <f t="shared" si="264"/>
        <v>S. Travis</v>
      </c>
      <c r="E1098" s="206" t="str">
        <f t="shared" si="265"/>
        <v>Sam Travis</v>
      </c>
      <c r="F1098" s="190" t="s">
        <v>1002</v>
      </c>
      <c r="G1098" s="190"/>
      <c r="H1098" s="190"/>
      <c r="I1098" s="190"/>
      <c r="J1098" s="471">
        <v>34208</v>
      </c>
      <c r="K1098" s="168" t="s">
        <v>1001</v>
      </c>
      <c r="L1098" s="190" t="s">
        <v>519</v>
      </c>
      <c r="M1098" s="134" t="str">
        <f t="shared" si="269"/>
        <v>min</v>
      </c>
      <c r="N1098" s="252" t="str">
        <f>Mays!$AE$2</f>
        <v>West Oakland</v>
      </c>
      <c r="O1098" s="190" t="s">
        <v>1461</v>
      </c>
      <c r="P1098" s="206" t="str">
        <f t="shared" si="270"/>
        <v>Travis, Sam (min)</v>
      </c>
      <c r="Q1098" s="166" t="str">
        <f t="shared" si="254"/>
        <v/>
      </c>
      <c r="R1098" s="166" t="str">
        <f t="shared" si="266"/>
        <v/>
      </c>
      <c r="S1098" s="261" t="str">
        <f t="shared" si="267"/>
        <v/>
      </c>
      <c r="T1098" s="261" t="str">
        <f t="shared" si="268"/>
        <v/>
      </c>
      <c r="U1098" s="445" t="s">
        <v>658</v>
      </c>
      <c r="V1098" s="230"/>
      <c r="W1098" s="232"/>
      <c r="X1098" s="504"/>
      <c r="Y1098" s="232"/>
      <c r="Z1098" s="507"/>
      <c r="AA1098" s="232"/>
      <c r="AB1098" s="507"/>
      <c r="AC1098" s="232"/>
    </row>
    <row r="1099" spans="1:30" ht="12.75" x14ac:dyDescent="0.2">
      <c r="A1099" s="232" t="s">
        <v>1405</v>
      </c>
      <c r="B1099" s="214" t="str">
        <f t="shared" si="262"/>
        <v>Treinen</v>
      </c>
      <c r="C1099" s="219" t="str">
        <f t="shared" si="263"/>
        <v>Blake</v>
      </c>
      <c r="D1099" s="134" t="str">
        <f t="shared" si="264"/>
        <v>B. Treinen</v>
      </c>
      <c r="E1099" s="206" t="str">
        <f t="shared" si="265"/>
        <v>Blake Treinen</v>
      </c>
      <c r="F1099" s="190" t="s">
        <v>1002</v>
      </c>
      <c r="G1099" s="190"/>
      <c r="H1099" s="190"/>
      <c r="I1099" s="190"/>
      <c r="J1099" s="471">
        <v>32324</v>
      </c>
      <c r="K1099" s="168" t="s">
        <v>999</v>
      </c>
      <c r="L1099" s="190" t="s">
        <v>135</v>
      </c>
      <c r="M1099" s="134" t="str">
        <f t="shared" si="269"/>
        <v>Y3</v>
      </c>
      <c r="N1099" s="449" t="str">
        <f>Aaron!$Y$2</f>
        <v>Columbus</v>
      </c>
      <c r="O1099" s="190" t="s">
        <v>1461</v>
      </c>
      <c r="P1099" s="206" t="str">
        <f t="shared" si="270"/>
        <v>Treinen, Blake (Y3)</v>
      </c>
      <c r="Q1099" s="166">
        <f t="shared" si="254"/>
        <v>400000</v>
      </c>
      <c r="R1099" s="166" t="str">
        <f t="shared" si="266"/>
        <v/>
      </c>
      <c r="S1099" s="261" t="str">
        <f t="shared" si="267"/>
        <v/>
      </c>
      <c r="T1099" s="261" t="str">
        <f t="shared" si="268"/>
        <v/>
      </c>
      <c r="U1099" s="499" t="s">
        <v>375</v>
      </c>
      <c r="V1099" s="207">
        <v>400000</v>
      </c>
      <c r="W1099" s="168" t="s">
        <v>645</v>
      </c>
      <c r="X1099" s="504"/>
      <c r="Y1099" s="168" t="s">
        <v>973</v>
      </c>
      <c r="Z1099" s="507"/>
      <c r="AA1099" s="168" t="s">
        <v>974</v>
      </c>
      <c r="AB1099" s="507"/>
      <c r="AC1099" s="232"/>
    </row>
    <row r="1100" spans="1:30" ht="12.75" x14ac:dyDescent="0.2">
      <c r="A1100" s="168" t="s">
        <v>3664</v>
      </c>
      <c r="B1100" s="214" t="str">
        <f t="shared" si="262"/>
        <v>Triggs</v>
      </c>
      <c r="C1100" s="219" t="str">
        <f t="shared" si="263"/>
        <v>Andrew</v>
      </c>
      <c r="D1100" s="134" t="str">
        <f t="shared" si="264"/>
        <v>A. Triggs</v>
      </c>
      <c r="E1100" s="206" t="str">
        <f t="shared" si="265"/>
        <v>Andrew Triggs</v>
      </c>
      <c r="F1100" s="250" t="s">
        <v>1002</v>
      </c>
      <c r="G1100" s="168">
        <v>55</v>
      </c>
      <c r="H1100" s="168">
        <v>3</v>
      </c>
      <c r="I1100" s="168">
        <v>1</v>
      </c>
      <c r="J1100" s="536">
        <v>32583</v>
      </c>
      <c r="K1100" s="168" t="s">
        <v>999</v>
      </c>
      <c r="L1100" s="190" t="s">
        <v>135</v>
      </c>
      <c r="M1100" s="134" t="str">
        <f t="shared" si="269"/>
        <v>Y1</v>
      </c>
      <c r="N1100" s="168" t="s">
        <v>1124</v>
      </c>
      <c r="O1100" s="190" t="s">
        <v>3485</v>
      </c>
      <c r="P1100" s="206" t="str">
        <f t="shared" si="270"/>
        <v>Triggs, Andrew (Y1)</v>
      </c>
      <c r="Q1100" s="166">
        <f t="shared" si="254"/>
        <v>200000</v>
      </c>
      <c r="R1100" s="166">
        <f t="shared" si="266"/>
        <v>300000</v>
      </c>
      <c r="S1100" s="261">
        <f t="shared" si="267"/>
        <v>400000</v>
      </c>
      <c r="T1100" s="261" t="str">
        <f t="shared" si="268"/>
        <v/>
      </c>
      <c r="U1100" s="168" t="s">
        <v>520</v>
      </c>
      <c r="V1100" s="167">
        <v>200000</v>
      </c>
      <c r="W1100" s="168" t="s">
        <v>521</v>
      </c>
      <c r="X1100" s="366">
        <v>300000</v>
      </c>
      <c r="Y1100" s="168" t="s">
        <v>375</v>
      </c>
      <c r="Z1100" s="366">
        <v>400000</v>
      </c>
      <c r="AA1100" s="168" t="s">
        <v>645</v>
      </c>
      <c r="AB1100" s="168"/>
    </row>
    <row r="1101" spans="1:30" ht="12.75" x14ac:dyDescent="0.2">
      <c r="A1101" s="232" t="s">
        <v>1457</v>
      </c>
      <c r="B1101" s="214" t="str">
        <f t="shared" si="262"/>
        <v>Tropeano</v>
      </c>
      <c r="C1101" s="219" t="str">
        <f t="shared" si="263"/>
        <v>Nick</v>
      </c>
      <c r="D1101" s="134" t="str">
        <f t="shared" si="264"/>
        <v>N. Tropeano</v>
      </c>
      <c r="E1101" s="206" t="str">
        <f t="shared" si="265"/>
        <v>Nick Tropeano</v>
      </c>
      <c r="F1101" s="190" t="s">
        <v>1002</v>
      </c>
      <c r="G1101" s="190"/>
      <c r="H1101" s="190"/>
      <c r="I1101" s="190"/>
      <c r="J1101" s="471">
        <v>33112</v>
      </c>
      <c r="K1101" s="168" t="s">
        <v>747</v>
      </c>
      <c r="L1101" s="190" t="s">
        <v>135</v>
      </c>
      <c r="M1101" s="134" t="str">
        <f t="shared" si="269"/>
        <v>Y2</v>
      </c>
      <c r="N1101" s="252" t="str">
        <f>Mays!$AE$2</f>
        <v>West Oakland</v>
      </c>
      <c r="O1101" s="190" t="s">
        <v>1461</v>
      </c>
      <c r="P1101" s="206" t="str">
        <f t="shared" si="270"/>
        <v>Tropeano, Nick (Y2)</v>
      </c>
      <c r="Q1101" s="166">
        <f t="shared" si="254"/>
        <v>300000</v>
      </c>
      <c r="R1101" s="166">
        <f t="shared" si="266"/>
        <v>400000</v>
      </c>
      <c r="S1101" s="261" t="str">
        <f t="shared" si="267"/>
        <v/>
      </c>
      <c r="T1101" s="261" t="str">
        <f t="shared" si="268"/>
        <v/>
      </c>
      <c r="U1101" s="252" t="s">
        <v>521</v>
      </c>
      <c r="V1101" s="230">
        <v>300000</v>
      </c>
      <c r="W1101" s="168" t="s">
        <v>375</v>
      </c>
      <c r="X1101" s="504">
        <v>400000</v>
      </c>
      <c r="Y1101" s="168" t="s">
        <v>645</v>
      </c>
      <c r="Z1101" s="507"/>
      <c r="AA1101" s="168" t="s">
        <v>973</v>
      </c>
      <c r="AB1101" s="507"/>
      <c r="AC1101" s="232"/>
      <c r="AD1101" s="232"/>
    </row>
    <row r="1102" spans="1:30" ht="12.75" x14ac:dyDescent="0.2">
      <c r="A1102" s="168" t="s">
        <v>717</v>
      </c>
      <c r="B1102" s="214" t="str">
        <f t="shared" si="262"/>
        <v>Trout</v>
      </c>
      <c r="C1102" s="219" t="str">
        <f t="shared" si="263"/>
        <v>Mike</v>
      </c>
      <c r="D1102" s="134" t="str">
        <f t="shared" si="264"/>
        <v>M. Trout</v>
      </c>
      <c r="E1102" s="206" t="str">
        <f t="shared" si="265"/>
        <v>Mike Trout</v>
      </c>
      <c r="F1102" s="190"/>
      <c r="G1102" s="190"/>
      <c r="H1102" s="190"/>
      <c r="I1102" s="190"/>
      <c r="K1102" s="252"/>
      <c r="L1102" s="190" t="s">
        <v>7</v>
      </c>
      <c r="M1102" s="134" t="str">
        <f t="shared" si="269"/>
        <v>3,L5-14M</v>
      </c>
      <c r="N1102" s="252" t="str">
        <f>Mays!$Y$2</f>
        <v>Los Angeles</v>
      </c>
      <c r="O1102" s="191" t="s">
        <v>628</v>
      </c>
      <c r="P1102" s="206" t="str">
        <f t="shared" si="270"/>
        <v>Trout, Mike (3,L5-14M)</v>
      </c>
      <c r="Q1102" s="166">
        <f t="shared" si="254"/>
        <v>2800000</v>
      </c>
      <c r="R1102" s="166">
        <f t="shared" si="266"/>
        <v>2800000</v>
      </c>
      <c r="S1102" s="261">
        <f t="shared" si="267"/>
        <v>2800000</v>
      </c>
      <c r="T1102" s="261" t="str">
        <f t="shared" si="268"/>
        <v/>
      </c>
      <c r="U1102" s="252" t="s">
        <v>317</v>
      </c>
      <c r="V1102" s="167">
        <v>2800000</v>
      </c>
      <c r="W1102" s="168" t="s">
        <v>316</v>
      </c>
      <c r="X1102" s="366">
        <v>2800000</v>
      </c>
      <c r="Y1102" s="168" t="s">
        <v>605</v>
      </c>
      <c r="Z1102" s="366">
        <v>2800000</v>
      </c>
      <c r="AA1102" s="252" t="s">
        <v>334</v>
      </c>
      <c r="AB1102" s="507"/>
      <c r="AC1102" s="232"/>
    </row>
    <row r="1103" spans="1:30" ht="12.75" x14ac:dyDescent="0.2">
      <c r="A1103" s="168" t="s">
        <v>99</v>
      </c>
      <c r="B1103" s="214" t="str">
        <f t="shared" si="262"/>
        <v>Trumbo</v>
      </c>
      <c r="C1103" s="219" t="str">
        <f t="shared" si="263"/>
        <v>Mark</v>
      </c>
      <c r="D1103" s="134" t="str">
        <f t="shared" si="264"/>
        <v>M. Trumbo</v>
      </c>
      <c r="E1103" s="206" t="str">
        <f t="shared" si="265"/>
        <v>Mark Trumbo</v>
      </c>
      <c r="F1103" s="190"/>
      <c r="G1103" s="190"/>
      <c r="H1103" s="190"/>
      <c r="I1103" s="190"/>
      <c r="K1103" s="252"/>
      <c r="L1103" s="190" t="s">
        <v>7</v>
      </c>
      <c r="M1103" s="134" t="str">
        <f t="shared" si="269"/>
        <v>ARB-Y6</v>
      </c>
      <c r="N1103" s="147" t="str">
        <f>Cobb!$Y$2</f>
        <v>Gateway</v>
      </c>
      <c r="O1103" s="191" t="s">
        <v>1617</v>
      </c>
      <c r="P1103" s="206" t="str">
        <f t="shared" si="270"/>
        <v>Trumbo, Mark (ARB-Y6)</v>
      </c>
      <c r="Q1103" s="166">
        <f t="shared" si="254"/>
        <v>2736000</v>
      </c>
      <c r="R1103" s="166" t="str">
        <f t="shared" si="266"/>
        <v/>
      </c>
      <c r="S1103" s="261" t="str">
        <f t="shared" si="267"/>
        <v/>
      </c>
      <c r="T1103" s="261" t="str">
        <f t="shared" si="268"/>
        <v/>
      </c>
      <c r="U1103" s="252" t="s">
        <v>974</v>
      </c>
      <c r="V1103" s="167">
        <v>2736000</v>
      </c>
      <c r="W1103" s="168" t="s">
        <v>975</v>
      </c>
      <c r="Y1103" s="168" t="s">
        <v>334</v>
      </c>
      <c r="AA1103" s="232"/>
      <c r="AB1103" s="507"/>
      <c r="AC1103" s="232"/>
    </row>
    <row r="1104" spans="1:30" ht="12.75" x14ac:dyDescent="0.2">
      <c r="A1104" s="168" t="s">
        <v>3584</v>
      </c>
      <c r="B1104" s="214" t="str">
        <f t="shared" si="262"/>
        <v>Tucker</v>
      </c>
      <c r="C1104" s="219" t="str">
        <f t="shared" si="263"/>
        <v>Cole</v>
      </c>
      <c r="D1104" s="134" t="str">
        <f t="shared" si="264"/>
        <v>C. Tucker</v>
      </c>
      <c r="E1104" s="206" t="str">
        <f t="shared" si="265"/>
        <v>Cole Tucker</v>
      </c>
      <c r="F1104" s="250" t="s">
        <v>1009</v>
      </c>
      <c r="G1104" s="168">
        <f>G1103+1</f>
        <v>1</v>
      </c>
      <c r="H1104" s="168">
        <v>10</v>
      </c>
      <c r="I1104" s="168">
        <v>8</v>
      </c>
      <c r="J1104" s="536">
        <v>35249</v>
      </c>
      <c r="K1104" s="168" t="s">
        <v>1006</v>
      </c>
      <c r="L1104" s="190" t="s">
        <v>519</v>
      </c>
      <c r="M1104" s="134" t="str">
        <f t="shared" si="269"/>
        <v>min</v>
      </c>
      <c r="N1104" s="168" t="s">
        <v>456</v>
      </c>
      <c r="O1104" s="190" t="s">
        <v>3485</v>
      </c>
      <c r="P1104" s="206" t="str">
        <f t="shared" si="270"/>
        <v>Tucker, Cole (min)</v>
      </c>
      <c r="Q1104" s="166" t="str">
        <f t="shared" si="254"/>
        <v/>
      </c>
      <c r="R1104" s="166" t="str">
        <f t="shared" si="266"/>
        <v/>
      </c>
      <c r="S1104" s="261" t="str">
        <f t="shared" si="267"/>
        <v/>
      </c>
      <c r="T1104" s="261" t="str">
        <f t="shared" si="268"/>
        <v/>
      </c>
      <c r="U1104" s="168" t="s">
        <v>658</v>
      </c>
      <c r="V1104" s="134"/>
      <c r="X1104" s="168"/>
      <c r="Z1104" s="168"/>
      <c r="AB1104" s="168"/>
    </row>
    <row r="1105" spans="1:31" ht="12.75" x14ac:dyDescent="0.2">
      <c r="A1105" s="168" t="s">
        <v>2049</v>
      </c>
      <c r="B1105" s="214" t="str">
        <f t="shared" si="262"/>
        <v>Tucker</v>
      </c>
      <c r="C1105" s="219" t="str">
        <f t="shared" si="263"/>
        <v>Kyle</v>
      </c>
      <c r="D1105" s="134" t="str">
        <f t="shared" si="264"/>
        <v>K. Tucker</v>
      </c>
      <c r="E1105" s="206" t="str">
        <f t="shared" si="265"/>
        <v>Kyle Tucker</v>
      </c>
      <c r="G1105" s="232">
        <v>62</v>
      </c>
      <c r="H1105" s="232">
        <v>3</v>
      </c>
      <c r="I1105" s="232">
        <v>13</v>
      </c>
      <c r="J1105" s="471">
        <v>35447</v>
      </c>
      <c r="K1105" s="196" t="s">
        <v>1128</v>
      </c>
      <c r="L1105" s="190" t="s">
        <v>519</v>
      </c>
      <c r="M1105" s="134" t="str">
        <f t="shared" si="269"/>
        <v>min</v>
      </c>
      <c r="N1105" s="252" t="str">
        <f>Mays!$M$2</f>
        <v>Mudville</v>
      </c>
      <c r="O1105" s="191" t="s">
        <v>1968</v>
      </c>
      <c r="P1105" s="206" t="str">
        <f t="shared" si="270"/>
        <v>Tucker, Kyle (min)</v>
      </c>
      <c r="Q1105" s="166" t="str">
        <f t="shared" si="254"/>
        <v/>
      </c>
      <c r="R1105" s="166" t="str">
        <f t="shared" si="266"/>
        <v/>
      </c>
      <c r="S1105" s="261" t="str">
        <f t="shared" si="267"/>
        <v/>
      </c>
      <c r="T1105" s="261" t="str">
        <f t="shared" si="268"/>
        <v/>
      </c>
      <c r="U1105" s="252" t="s">
        <v>658</v>
      </c>
      <c r="V1105" s="167"/>
    </row>
    <row r="1106" spans="1:31" ht="12.75" x14ac:dyDescent="0.2">
      <c r="A1106" s="232" t="s">
        <v>1964</v>
      </c>
      <c r="B1106" s="214" t="str">
        <f t="shared" si="262"/>
        <v>Tucker</v>
      </c>
      <c r="C1106" s="219" t="str">
        <f t="shared" si="263"/>
        <v>Preston*</v>
      </c>
      <c r="D1106" s="134" t="str">
        <f t="shared" si="264"/>
        <v>P. Tucker</v>
      </c>
      <c r="E1106" s="206" t="str">
        <f t="shared" si="265"/>
        <v>Preston* Tucker</v>
      </c>
      <c r="F1106" s="247" t="s">
        <v>412</v>
      </c>
      <c r="G1106" s="232">
        <v>118</v>
      </c>
      <c r="H1106" s="232">
        <v>5</v>
      </c>
      <c r="I1106" s="232">
        <v>1</v>
      </c>
      <c r="J1106" s="471">
        <v>33060</v>
      </c>
      <c r="K1106" s="196" t="s">
        <v>1128</v>
      </c>
      <c r="L1106" s="190" t="s">
        <v>7</v>
      </c>
      <c r="M1106" s="134" t="str">
        <f t="shared" si="269"/>
        <v>Y2</v>
      </c>
      <c r="N1106" s="252" t="str">
        <f>Mays!$G$2</f>
        <v>Palo Alto</v>
      </c>
      <c r="O1106" s="191" t="s">
        <v>1968</v>
      </c>
      <c r="P1106" s="206" t="str">
        <f t="shared" si="270"/>
        <v>Tucker, Preston* (Y2)</v>
      </c>
      <c r="Q1106" s="166">
        <f t="shared" si="254"/>
        <v>300000</v>
      </c>
      <c r="R1106" s="166">
        <f t="shared" si="266"/>
        <v>400000</v>
      </c>
      <c r="S1106" s="261" t="str">
        <f t="shared" si="267"/>
        <v/>
      </c>
      <c r="T1106" s="261" t="str">
        <f t="shared" si="268"/>
        <v/>
      </c>
      <c r="U1106" s="252" t="s">
        <v>521</v>
      </c>
      <c r="V1106" s="167">
        <v>300000</v>
      </c>
      <c r="W1106" s="168" t="s">
        <v>375</v>
      </c>
      <c r="X1106" s="366">
        <v>400000</v>
      </c>
      <c r="Y1106" s="168" t="s">
        <v>645</v>
      </c>
      <c r="AA1106" s="168" t="s">
        <v>973</v>
      </c>
      <c r="AE1106" s="250"/>
    </row>
    <row r="1107" spans="1:31" ht="12.75" x14ac:dyDescent="0.2">
      <c r="A1107" s="168" t="s">
        <v>3607</v>
      </c>
      <c r="B1107" s="214" t="str">
        <f t="shared" si="262"/>
        <v>Tuivailala</v>
      </c>
      <c r="C1107" s="219" t="str">
        <f t="shared" si="263"/>
        <v>Sam</v>
      </c>
      <c r="D1107" s="134" t="str">
        <f t="shared" si="264"/>
        <v>S. Tuivailala</v>
      </c>
      <c r="E1107" s="206" t="str">
        <f t="shared" si="265"/>
        <v>Sam Tuivailala</v>
      </c>
      <c r="F1107" s="250" t="s">
        <v>1002</v>
      </c>
      <c r="G1107" s="168">
        <f>G1106+1</f>
        <v>119</v>
      </c>
      <c r="H1107" s="168" t="s">
        <v>626</v>
      </c>
      <c r="I1107" s="168">
        <v>5</v>
      </c>
      <c r="J1107" s="536">
        <v>33896</v>
      </c>
      <c r="K1107" s="168" t="s">
        <v>999</v>
      </c>
      <c r="L1107" s="190" t="s">
        <v>135</v>
      </c>
      <c r="M1107" s="134" t="str">
        <f t="shared" si="269"/>
        <v>MM</v>
      </c>
      <c r="N1107" s="168" t="s">
        <v>1479</v>
      </c>
      <c r="O1107" s="190" t="s">
        <v>3485</v>
      </c>
      <c r="P1107" s="206" t="str">
        <f t="shared" si="270"/>
        <v>Tuivailala, Sam (MM)</v>
      </c>
      <c r="Q1107" s="166">
        <f t="shared" ref="Q1107:Q1170" si="271">IF(ISBLANK($V1107),"",$V1107)</f>
        <v>100000</v>
      </c>
      <c r="R1107" s="166" t="str">
        <f t="shared" si="266"/>
        <v/>
      </c>
      <c r="S1107" s="261" t="str">
        <f t="shared" si="267"/>
        <v/>
      </c>
      <c r="T1107" s="261" t="str">
        <f t="shared" si="268"/>
        <v/>
      </c>
      <c r="U1107" s="168" t="s">
        <v>517</v>
      </c>
      <c r="V1107" s="167">
        <v>100000</v>
      </c>
      <c r="X1107" s="168"/>
      <c r="Z1107" s="168"/>
      <c r="AB1107" s="168"/>
    </row>
    <row r="1108" spans="1:31" ht="12.75" x14ac:dyDescent="0.2">
      <c r="A1108" s="168" t="s">
        <v>164</v>
      </c>
      <c r="B1108" s="214" t="str">
        <f t="shared" si="262"/>
        <v>Tulowitzki</v>
      </c>
      <c r="C1108" s="219" t="str">
        <f t="shared" si="263"/>
        <v>Troy</v>
      </c>
      <c r="D1108" s="134" t="str">
        <f t="shared" si="264"/>
        <v>T. Tulowitzki</v>
      </c>
      <c r="E1108" s="206" t="str">
        <f t="shared" si="265"/>
        <v>Troy Tulowitzki</v>
      </c>
      <c r="F1108" s="190"/>
      <c r="G1108" s="190"/>
      <c r="H1108" s="190"/>
      <c r="I1108" s="190"/>
      <c r="K1108" s="252"/>
      <c r="L1108" s="190" t="s">
        <v>7</v>
      </c>
      <c r="M1108" s="134" t="str">
        <f t="shared" si="269"/>
        <v>3,F5-32.75M</v>
      </c>
      <c r="N1108" s="449" t="str">
        <f>Mays!$S$2</f>
        <v>Thunder Bay</v>
      </c>
      <c r="O1108" s="462" t="s">
        <v>1300</v>
      </c>
      <c r="P1108" s="206" t="str">
        <f t="shared" si="270"/>
        <v>Tulowitzki, Troy (3,F5-32.75M)</v>
      </c>
      <c r="Q1108" s="166">
        <f t="shared" si="271"/>
        <v>6550000</v>
      </c>
      <c r="R1108" s="166">
        <f t="shared" si="266"/>
        <v>6550000</v>
      </c>
      <c r="S1108" s="261">
        <f t="shared" si="267"/>
        <v>6550000</v>
      </c>
      <c r="T1108" s="261" t="str">
        <f t="shared" si="268"/>
        <v/>
      </c>
      <c r="U1108" s="252" t="s">
        <v>1301</v>
      </c>
      <c r="V1108" s="211">
        <v>6550000</v>
      </c>
      <c r="W1108" s="252" t="s">
        <v>1355</v>
      </c>
      <c r="X1108" s="414">
        <v>6550000</v>
      </c>
      <c r="Y1108" s="252" t="s">
        <v>1377</v>
      </c>
      <c r="Z1108" s="414">
        <v>6550000</v>
      </c>
      <c r="AA1108" s="252" t="s">
        <v>334</v>
      </c>
      <c r="AB1108" s="507"/>
      <c r="AC1108" s="232"/>
    </row>
    <row r="1109" spans="1:31" ht="12.75" x14ac:dyDescent="0.2">
      <c r="A1109" s="168" t="s">
        <v>814</v>
      </c>
      <c r="B1109" s="214" t="str">
        <f t="shared" si="262"/>
        <v>Turner</v>
      </c>
      <c r="C1109" s="219" t="str">
        <f t="shared" si="263"/>
        <v>Justin</v>
      </c>
      <c r="D1109" s="134" t="str">
        <f t="shared" si="264"/>
        <v>J. Turner</v>
      </c>
      <c r="E1109" s="206" t="str">
        <f t="shared" si="265"/>
        <v>Justin Turner</v>
      </c>
      <c r="F1109" s="190"/>
      <c r="G1109" s="190"/>
      <c r="H1109" s="190"/>
      <c r="I1109" s="190"/>
      <c r="K1109" s="252"/>
      <c r="L1109" s="190" t="s">
        <v>7</v>
      </c>
      <c r="M1109" s="134" t="str">
        <f t="shared" si="269"/>
        <v>ARB-Y6</v>
      </c>
      <c r="N1109" s="252" t="str">
        <f>Cobb!$M$2</f>
        <v>Mansfield</v>
      </c>
      <c r="O1109" s="191" t="s">
        <v>968</v>
      </c>
      <c r="P1109" s="206" t="str">
        <f t="shared" si="270"/>
        <v>Turner, Justin (ARB-Y6)</v>
      </c>
      <c r="Q1109" s="166">
        <f t="shared" si="271"/>
        <v>3192000</v>
      </c>
      <c r="R1109" s="166" t="str">
        <f t="shared" si="266"/>
        <v/>
      </c>
      <c r="S1109" s="261" t="str">
        <f t="shared" si="267"/>
        <v/>
      </c>
      <c r="T1109" s="261" t="str">
        <f t="shared" si="268"/>
        <v/>
      </c>
      <c r="U1109" s="252" t="s">
        <v>974</v>
      </c>
      <c r="V1109" s="167">
        <v>3192000</v>
      </c>
      <c r="W1109" s="168" t="s">
        <v>975</v>
      </c>
      <c r="Y1109" s="168" t="s">
        <v>334</v>
      </c>
      <c r="AA1109" s="232"/>
      <c r="AB1109" s="507"/>
      <c r="AC1109" s="232"/>
      <c r="AD1109" s="232"/>
    </row>
    <row r="1110" spans="1:31" ht="12.75" x14ac:dyDescent="0.2">
      <c r="A1110" s="232" t="s">
        <v>1517</v>
      </c>
      <c r="B1110" s="214" t="str">
        <f t="shared" si="262"/>
        <v>Turner</v>
      </c>
      <c r="C1110" s="219" t="str">
        <f t="shared" si="263"/>
        <v>Trea</v>
      </c>
      <c r="D1110" s="134" t="str">
        <f t="shared" si="264"/>
        <v>T. Turner</v>
      </c>
      <c r="E1110" s="206" t="str">
        <f t="shared" si="265"/>
        <v>Trea Turner</v>
      </c>
      <c r="F1110" s="190" t="s">
        <v>1002</v>
      </c>
      <c r="G1110" s="190"/>
      <c r="H1110" s="190"/>
      <c r="I1110" s="190"/>
      <c r="J1110" s="471">
        <v>34150</v>
      </c>
      <c r="K1110" s="168" t="s">
        <v>1006</v>
      </c>
      <c r="L1110" s="190" t="s">
        <v>7</v>
      </c>
      <c r="M1110" s="134" t="str">
        <f t="shared" si="269"/>
        <v>Y1</v>
      </c>
      <c r="N1110" s="252" t="str">
        <f>Cobb!$G$2</f>
        <v>Alaska</v>
      </c>
      <c r="O1110" s="190" t="s">
        <v>1461</v>
      </c>
      <c r="P1110" s="206" t="str">
        <f t="shared" si="270"/>
        <v>Turner, Trea (Y1)</v>
      </c>
      <c r="Q1110" s="166">
        <f t="shared" si="271"/>
        <v>200000</v>
      </c>
      <c r="R1110" s="166">
        <f t="shared" si="266"/>
        <v>300000</v>
      </c>
      <c r="S1110" s="261">
        <f t="shared" si="267"/>
        <v>400000</v>
      </c>
      <c r="T1110" s="261" t="str">
        <f t="shared" si="268"/>
        <v/>
      </c>
      <c r="U1110" s="445" t="s">
        <v>520</v>
      </c>
      <c r="V1110" s="230">
        <v>200000</v>
      </c>
      <c r="W1110" s="168" t="s">
        <v>521</v>
      </c>
      <c r="X1110" s="366">
        <v>300000</v>
      </c>
      <c r="Y1110" s="168" t="s">
        <v>375</v>
      </c>
      <c r="Z1110" s="366">
        <v>400000</v>
      </c>
      <c r="AA1110" s="168" t="s">
        <v>645</v>
      </c>
      <c r="AB1110" s="507"/>
      <c r="AC1110" s="232"/>
    </row>
    <row r="1111" spans="1:31" ht="15" x14ac:dyDescent="0.25">
      <c r="A1111" s="252" t="s">
        <v>612</v>
      </c>
      <c r="B1111" s="214" t="str">
        <f t="shared" ref="B1111:B1142" si="272">LEFT(A1111,FIND(", ",A1111,1)-1)</f>
        <v>Uehara</v>
      </c>
      <c r="C1111" s="219" t="str">
        <f t="shared" ref="C1111:C1142" si="273">RIGHT(A1111,LEN(A1111)-FIND(", ",A1111,1)-1)</f>
        <v>Koji</v>
      </c>
      <c r="D1111" s="134" t="str">
        <f t="shared" ref="D1111:D1142" si="274">CONCATENATE(MID(C1111,1,1),". ",B1111)</f>
        <v>K. Uehara</v>
      </c>
      <c r="E1111" s="206" t="str">
        <f t="shared" ref="E1111:E1142" si="275">CONCATENATE(C1111," ",B1111)</f>
        <v>Koji Uehara</v>
      </c>
      <c r="F1111" s="459" t="s">
        <v>1002</v>
      </c>
      <c r="G1111" s="190"/>
      <c r="H1111" s="190"/>
      <c r="I1111" s="190"/>
      <c r="J1111" s="472">
        <v>27487</v>
      </c>
      <c r="K1111" s="486" t="s">
        <v>999</v>
      </c>
      <c r="L1111" s="190" t="s">
        <v>135</v>
      </c>
      <c r="M1111" s="134" t="str">
        <f t="shared" si="269"/>
        <v>1,F1-$488K</v>
      </c>
      <c r="N1111" s="452" t="s">
        <v>2983</v>
      </c>
      <c r="O1111" s="496" t="s">
        <v>2994</v>
      </c>
      <c r="P1111" s="206" t="str">
        <f t="shared" si="270"/>
        <v>Uehara, Koji (1,F1-$488K)</v>
      </c>
      <c r="Q1111" s="166">
        <f t="shared" si="271"/>
        <v>488250</v>
      </c>
      <c r="R1111" s="166" t="str">
        <f t="shared" ref="R1111:R1131" si="276">IF(ISBLANK($X1111),"",$X1111)</f>
        <v/>
      </c>
      <c r="S1111" s="261" t="str">
        <f t="shared" ref="S1111:S1131" si="277">IF(ISBLANK($Z1111),"",$Z1111)</f>
        <v/>
      </c>
      <c r="T1111" s="261" t="str">
        <f t="shared" ref="T1111:T1131" si="278">IF(ISBLANK($AB1111),"",$AB1111)</f>
        <v/>
      </c>
      <c r="U1111" s="498" t="s">
        <v>3018</v>
      </c>
      <c r="V1111" s="387">
        <v>488250</v>
      </c>
      <c r="W1111" s="498" t="s">
        <v>334</v>
      </c>
      <c r="X1111" s="501"/>
      <c r="Y1111" s="232"/>
    </row>
    <row r="1112" spans="1:31" ht="12.75" x14ac:dyDescent="0.2">
      <c r="A1112" s="168" t="s">
        <v>2050</v>
      </c>
      <c r="B1112" s="214" t="str">
        <f t="shared" si="272"/>
        <v>Underwood</v>
      </c>
      <c r="C1112" s="219" t="str">
        <f t="shared" si="273"/>
        <v>Duane</v>
      </c>
      <c r="D1112" s="134" t="str">
        <f t="shared" si="274"/>
        <v>D. Underwood</v>
      </c>
      <c r="E1112" s="206" t="str">
        <f t="shared" si="275"/>
        <v>Duane Underwood</v>
      </c>
      <c r="G1112" s="232">
        <v>83</v>
      </c>
      <c r="H1112" s="232" t="s">
        <v>626</v>
      </c>
      <c r="I1112" s="232">
        <v>11</v>
      </c>
      <c r="J1112" s="471">
        <v>34535</v>
      </c>
      <c r="K1112" s="196" t="s">
        <v>747</v>
      </c>
      <c r="L1112" s="190" t="s">
        <v>519</v>
      </c>
      <c r="M1112" s="134" t="str">
        <f t="shared" si="269"/>
        <v>min</v>
      </c>
      <c r="N1112" s="252" t="str">
        <f>Cobb!$G$2</f>
        <v>Alaska</v>
      </c>
      <c r="O1112" s="191" t="s">
        <v>1968</v>
      </c>
      <c r="P1112" s="206" t="str">
        <f t="shared" si="270"/>
        <v>Underwood, Duane (min)</v>
      </c>
      <c r="Q1112" s="166" t="str">
        <f t="shared" si="271"/>
        <v/>
      </c>
      <c r="R1112" s="166" t="str">
        <f t="shared" si="276"/>
        <v/>
      </c>
      <c r="S1112" s="261" t="str">
        <f t="shared" si="277"/>
        <v/>
      </c>
      <c r="T1112" s="261" t="str">
        <f t="shared" si="278"/>
        <v/>
      </c>
      <c r="U1112" s="252" t="s">
        <v>658</v>
      </c>
      <c r="V1112" s="167"/>
    </row>
    <row r="1113" spans="1:31" ht="12.75" x14ac:dyDescent="0.2">
      <c r="A1113" s="445" t="s">
        <v>236</v>
      </c>
      <c r="B1113" s="214" t="str">
        <f t="shared" si="272"/>
        <v>Upton</v>
      </c>
      <c r="C1113" s="219" t="str">
        <f t="shared" si="273"/>
        <v>Justin</v>
      </c>
      <c r="D1113" s="134" t="str">
        <f t="shared" si="274"/>
        <v>J. Upton</v>
      </c>
      <c r="E1113" s="206" t="str">
        <f t="shared" si="275"/>
        <v>Justin Upton</v>
      </c>
      <c r="F1113" s="190"/>
      <c r="G1113" s="252"/>
      <c r="H1113" s="252"/>
      <c r="I1113" s="252"/>
      <c r="J1113" s="473"/>
      <c r="K1113" s="168"/>
      <c r="L1113" s="190" t="s">
        <v>7</v>
      </c>
      <c r="M1113" s="134" t="str">
        <f t="shared" si="269"/>
        <v xml:space="preserve">2,F5-$27.5M </v>
      </c>
      <c r="N1113" s="252" t="str">
        <f>Mays!$G$2</f>
        <v>Palo Alto</v>
      </c>
      <c r="O1113" s="497" t="s">
        <v>1686</v>
      </c>
      <c r="P1113" s="206" t="str">
        <f t="shared" si="270"/>
        <v>Upton, Justin (2,F5-$27.5M )</v>
      </c>
      <c r="Q1113" s="166">
        <f t="shared" si="271"/>
        <v>5500000</v>
      </c>
      <c r="R1113" s="166">
        <f t="shared" si="276"/>
        <v>5500000</v>
      </c>
      <c r="S1113" s="261">
        <f t="shared" si="277"/>
        <v>5500000</v>
      </c>
      <c r="T1113" s="261">
        <f t="shared" si="278"/>
        <v>5500000</v>
      </c>
      <c r="U1113" s="445" t="s">
        <v>1840</v>
      </c>
      <c r="V1113" s="361">
        <v>5500000</v>
      </c>
      <c r="W1113" s="445" t="s">
        <v>1723</v>
      </c>
      <c r="X1113" s="504">
        <v>5500000</v>
      </c>
      <c r="Y1113" s="445" t="s">
        <v>1710</v>
      </c>
      <c r="Z1113" s="504">
        <v>5500000</v>
      </c>
      <c r="AA1113" s="445" t="s">
        <v>1693</v>
      </c>
      <c r="AB1113" s="504">
        <v>5500000</v>
      </c>
      <c r="AC1113" s="168" t="s">
        <v>334</v>
      </c>
    </row>
    <row r="1114" spans="1:31" ht="15" x14ac:dyDescent="0.25">
      <c r="A1114" s="252" t="s">
        <v>1599</v>
      </c>
      <c r="B1114" s="214" t="str">
        <f t="shared" si="272"/>
        <v>Upton</v>
      </c>
      <c r="C1114" s="219" t="str">
        <f t="shared" si="273"/>
        <v>Melvin</v>
      </c>
      <c r="D1114" s="134" t="str">
        <f t="shared" si="274"/>
        <v>M. Upton</v>
      </c>
      <c r="E1114" s="206" t="str">
        <f t="shared" si="275"/>
        <v>Melvin Upton</v>
      </c>
      <c r="F1114" s="459" t="s">
        <v>1002</v>
      </c>
      <c r="G1114" s="190"/>
      <c r="H1114" s="190"/>
      <c r="I1114" s="190"/>
      <c r="J1114" s="472">
        <v>30915</v>
      </c>
      <c r="K1114" s="486" t="s">
        <v>1008</v>
      </c>
      <c r="L1114" s="190" t="s">
        <v>7</v>
      </c>
      <c r="M1114" s="134" t="str">
        <f t="shared" si="269"/>
        <v>1,F2-$2.924M</v>
      </c>
      <c r="N1114" s="452" t="s">
        <v>2965</v>
      </c>
      <c r="O1114" s="496" t="s">
        <v>2994</v>
      </c>
      <c r="P1114" s="206" t="str">
        <f t="shared" si="270"/>
        <v>Upton, Melvin (1,F2-$2.924M)</v>
      </c>
      <c r="Q1114" s="166">
        <f t="shared" si="271"/>
        <v>1462000</v>
      </c>
      <c r="R1114" s="166">
        <f t="shared" si="276"/>
        <v>1462000</v>
      </c>
      <c r="S1114" s="261" t="str">
        <f t="shared" si="277"/>
        <v/>
      </c>
      <c r="T1114" s="261" t="str">
        <f t="shared" si="278"/>
        <v/>
      </c>
      <c r="U1114" s="498" t="s">
        <v>3059</v>
      </c>
      <c r="V1114" s="387">
        <v>1462000</v>
      </c>
      <c r="W1114" s="498" t="s">
        <v>3172</v>
      </c>
      <c r="X1114" s="387">
        <v>1462000</v>
      </c>
      <c r="Y1114" s="498" t="s">
        <v>334</v>
      </c>
      <c r="Z1114" s="212"/>
      <c r="AA1114" s="134"/>
    </row>
    <row r="1115" spans="1:31" ht="12.75" x14ac:dyDescent="0.2">
      <c r="A1115" s="232" t="s">
        <v>1566</v>
      </c>
      <c r="B1115" s="214" t="str">
        <f t="shared" si="272"/>
        <v>Urena</v>
      </c>
      <c r="C1115" s="219" t="str">
        <f t="shared" si="273"/>
        <v>Jose</v>
      </c>
      <c r="D1115" s="134" t="str">
        <f t="shared" si="274"/>
        <v>J. Urena</v>
      </c>
      <c r="E1115" s="206" t="str">
        <f t="shared" si="275"/>
        <v>Jose Urena</v>
      </c>
      <c r="F1115" s="190" t="s">
        <v>1002</v>
      </c>
      <c r="G1115" s="190"/>
      <c r="H1115" s="190"/>
      <c r="I1115" s="190"/>
      <c r="J1115" s="471">
        <v>33493</v>
      </c>
      <c r="K1115" s="168" t="s">
        <v>747</v>
      </c>
      <c r="L1115" s="190" t="s">
        <v>135</v>
      </c>
      <c r="M1115" s="134" t="str">
        <f t="shared" si="269"/>
        <v>Y2</v>
      </c>
      <c r="N1115" s="252" t="str">
        <f>Cobb!$M$2</f>
        <v>Mansfield</v>
      </c>
      <c r="O1115" s="190" t="s">
        <v>1461</v>
      </c>
      <c r="P1115" s="206" t="str">
        <f t="shared" si="270"/>
        <v>Urena, Jose (Y2)</v>
      </c>
      <c r="Q1115" s="166">
        <f t="shared" si="271"/>
        <v>300000</v>
      </c>
      <c r="R1115" s="166">
        <f t="shared" si="276"/>
        <v>400000</v>
      </c>
      <c r="S1115" s="261" t="str">
        <f t="shared" si="277"/>
        <v/>
      </c>
      <c r="T1115" s="261" t="str">
        <f t="shared" si="278"/>
        <v/>
      </c>
      <c r="U1115" s="252" t="s">
        <v>521</v>
      </c>
      <c r="V1115" s="230">
        <v>300000</v>
      </c>
      <c r="W1115" s="168" t="s">
        <v>375</v>
      </c>
      <c r="X1115" s="364">
        <v>400000</v>
      </c>
      <c r="Y1115" s="168" t="s">
        <v>645</v>
      </c>
      <c r="Z1115" s="243"/>
      <c r="AA1115" s="134" t="s">
        <v>973</v>
      </c>
      <c r="AB1115" s="507"/>
      <c r="AC1115" s="232"/>
    </row>
    <row r="1116" spans="1:31" ht="12.75" x14ac:dyDescent="0.2">
      <c r="A1116" s="168" t="s">
        <v>3514</v>
      </c>
      <c r="B1116" s="214" t="str">
        <f t="shared" si="272"/>
        <v>Urena</v>
      </c>
      <c r="C1116" s="219" t="str">
        <f t="shared" si="273"/>
        <v>Richard</v>
      </c>
      <c r="D1116" s="134" t="str">
        <f t="shared" si="274"/>
        <v>R. Urena</v>
      </c>
      <c r="E1116" s="206" t="str">
        <f t="shared" si="275"/>
        <v>Richard Urena</v>
      </c>
      <c r="F1116" s="250" t="s">
        <v>1009</v>
      </c>
      <c r="G1116" s="168">
        <v>54</v>
      </c>
      <c r="H1116" s="168" t="s">
        <v>1000</v>
      </c>
      <c r="I1116" s="168">
        <v>1</v>
      </c>
      <c r="J1116" s="536">
        <v>35121</v>
      </c>
      <c r="K1116" s="168" t="s">
        <v>1006</v>
      </c>
      <c r="L1116" s="190" t="s">
        <v>519</v>
      </c>
      <c r="M1116" s="134" t="str">
        <f t="shared" si="269"/>
        <v>min</v>
      </c>
      <c r="N1116" s="168" t="s">
        <v>1124</v>
      </c>
      <c r="O1116" s="190" t="s">
        <v>3485</v>
      </c>
      <c r="P1116" s="206" t="str">
        <f t="shared" si="270"/>
        <v>Urena, Richard (min)</v>
      </c>
      <c r="Q1116" s="166" t="str">
        <f t="shared" si="271"/>
        <v/>
      </c>
      <c r="R1116" s="166" t="str">
        <f t="shared" si="276"/>
        <v/>
      </c>
      <c r="S1116" s="261" t="str">
        <f t="shared" si="277"/>
        <v/>
      </c>
      <c r="T1116" s="261" t="str">
        <f t="shared" si="278"/>
        <v/>
      </c>
      <c r="U1116" s="168" t="s">
        <v>658</v>
      </c>
      <c r="V1116" s="134"/>
      <c r="X1116" s="134"/>
      <c r="Z1116" s="134"/>
      <c r="AA1116" s="134"/>
      <c r="AB1116" s="168"/>
    </row>
    <row r="1117" spans="1:31" ht="12.75" x14ac:dyDescent="0.2">
      <c r="A1117" s="453" t="s">
        <v>1193</v>
      </c>
      <c r="B1117" s="214" t="str">
        <f t="shared" si="272"/>
        <v>Urias</v>
      </c>
      <c r="C1117" s="219" t="str">
        <f t="shared" si="273"/>
        <v>Julio</v>
      </c>
      <c r="D1117" s="134" t="str">
        <f t="shared" si="274"/>
        <v>J. Urias</v>
      </c>
      <c r="E1117" s="206" t="str">
        <f t="shared" si="275"/>
        <v>Julio Urias</v>
      </c>
      <c r="F1117" s="465" t="s">
        <v>412</v>
      </c>
      <c r="G1117" s="465"/>
      <c r="H1117" s="465"/>
      <c r="I1117" s="465"/>
      <c r="J1117" s="474">
        <v>35289</v>
      </c>
      <c r="K1117" s="494" t="s">
        <v>747</v>
      </c>
      <c r="L1117" s="190" t="s">
        <v>135</v>
      </c>
      <c r="M1117" s="134" t="str">
        <f t="shared" si="269"/>
        <v>Y1</v>
      </c>
      <c r="N1117" s="449" t="str">
        <f>Ruth!$AE$2</f>
        <v>Williamsburg</v>
      </c>
      <c r="O1117" s="465" t="s">
        <v>1129</v>
      </c>
      <c r="P1117" s="206" t="str">
        <f t="shared" si="270"/>
        <v>Urias, Julio (Y1)</v>
      </c>
      <c r="Q1117" s="166">
        <f t="shared" si="271"/>
        <v>200000</v>
      </c>
      <c r="R1117" s="166">
        <f t="shared" si="276"/>
        <v>300000</v>
      </c>
      <c r="S1117" s="261">
        <f t="shared" si="277"/>
        <v>400000</v>
      </c>
      <c r="T1117" s="261" t="str">
        <f t="shared" si="278"/>
        <v/>
      </c>
      <c r="U1117" s="499" t="s">
        <v>520</v>
      </c>
      <c r="V1117" s="207">
        <v>200000</v>
      </c>
      <c r="W1117" s="250" t="s">
        <v>521</v>
      </c>
      <c r="X1117" s="207">
        <v>300000</v>
      </c>
      <c r="Y1117" s="168" t="s">
        <v>375</v>
      </c>
      <c r="Z1117" s="212">
        <v>400000</v>
      </c>
      <c r="AA1117" s="134" t="s">
        <v>645</v>
      </c>
      <c r="AB1117" s="507"/>
      <c r="AC1117" s="232"/>
    </row>
    <row r="1118" spans="1:31" ht="12.75" x14ac:dyDescent="0.2">
      <c r="A1118" s="168" t="s">
        <v>3529</v>
      </c>
      <c r="B1118" s="214" t="str">
        <f t="shared" si="272"/>
        <v>Urias</v>
      </c>
      <c r="C1118" s="219" t="str">
        <f t="shared" si="273"/>
        <v>Luis</v>
      </c>
      <c r="D1118" s="134" t="str">
        <f t="shared" si="274"/>
        <v>L. Urias</v>
      </c>
      <c r="E1118" s="206" t="str">
        <f t="shared" si="275"/>
        <v>Luis Urias</v>
      </c>
      <c r="F1118" s="250" t="s">
        <v>1002</v>
      </c>
      <c r="G1118" s="168">
        <f>G1117+1</f>
        <v>1</v>
      </c>
      <c r="H1118" s="168">
        <v>4</v>
      </c>
      <c r="I1118" s="168">
        <v>4</v>
      </c>
      <c r="J1118" s="536">
        <v>35584</v>
      </c>
      <c r="K1118" s="168" t="s">
        <v>1000</v>
      </c>
      <c r="L1118" s="190" t="s">
        <v>519</v>
      </c>
      <c r="M1118" s="134" t="str">
        <f t="shared" si="269"/>
        <v>min</v>
      </c>
      <c r="N1118" s="168" t="s">
        <v>655</v>
      </c>
      <c r="O1118" s="190" t="s">
        <v>3485</v>
      </c>
      <c r="P1118" s="206" t="str">
        <f t="shared" si="270"/>
        <v>Urias, Luis (min)</v>
      </c>
      <c r="Q1118" s="166" t="str">
        <f t="shared" si="271"/>
        <v/>
      </c>
      <c r="R1118" s="166" t="str">
        <f t="shared" si="276"/>
        <v/>
      </c>
      <c r="S1118" s="261" t="str">
        <f t="shared" si="277"/>
        <v/>
      </c>
      <c r="T1118" s="261" t="str">
        <f t="shared" si="278"/>
        <v/>
      </c>
      <c r="U1118" s="168" t="s">
        <v>658</v>
      </c>
      <c r="V1118" s="134"/>
      <c r="X1118" s="134"/>
      <c r="Z1118" s="134"/>
      <c r="AA1118" s="134"/>
      <c r="AB1118" s="168"/>
    </row>
    <row r="1119" spans="1:31" ht="12.75" x14ac:dyDescent="0.2">
      <c r="A1119" s="168" t="s">
        <v>131</v>
      </c>
      <c r="B1119" s="214" t="str">
        <f t="shared" si="272"/>
        <v>Uribe</v>
      </c>
      <c r="C1119" s="219" t="str">
        <f t="shared" si="273"/>
        <v>Juan</v>
      </c>
      <c r="D1119" s="134" t="str">
        <f t="shared" si="274"/>
        <v>J. Uribe</v>
      </c>
      <c r="E1119" s="206" t="str">
        <f t="shared" si="275"/>
        <v>Juan Uribe</v>
      </c>
      <c r="F1119" s="190"/>
      <c r="G1119" s="190"/>
      <c r="H1119" s="190"/>
      <c r="I1119" s="190"/>
      <c r="K1119" s="252"/>
      <c r="L1119" s="190" t="s">
        <v>7</v>
      </c>
      <c r="M1119" s="134" t="str">
        <f t="shared" si="269"/>
        <v>3,F3-5.4M</v>
      </c>
      <c r="N1119" s="449" t="str">
        <f>Mays!$S$2</f>
        <v>Thunder Bay</v>
      </c>
      <c r="O1119" s="462" t="s">
        <v>2141</v>
      </c>
      <c r="P1119" s="206" t="str">
        <f t="shared" si="270"/>
        <v>Uribe, Juan (3,F3-5.4M)</v>
      </c>
      <c r="Q1119" s="166">
        <f t="shared" si="271"/>
        <v>1800000</v>
      </c>
      <c r="R1119" s="166" t="str">
        <f t="shared" si="276"/>
        <v/>
      </c>
      <c r="S1119" s="261" t="str">
        <f t="shared" si="277"/>
        <v/>
      </c>
      <c r="T1119" s="261" t="str">
        <f t="shared" si="278"/>
        <v/>
      </c>
      <c r="U1119" s="252" t="s">
        <v>126</v>
      </c>
      <c r="V1119" s="211">
        <v>1800000</v>
      </c>
      <c r="W1119" s="252" t="s">
        <v>334</v>
      </c>
      <c r="X1119" s="211"/>
      <c r="Y1119" s="252"/>
      <c r="Z1119" s="211"/>
      <c r="AA1119" s="584"/>
      <c r="AB1119" s="507"/>
      <c r="AC1119" s="232"/>
    </row>
    <row r="1120" spans="1:31" ht="12.75" x14ac:dyDescent="0.2">
      <c r="A1120" s="168" t="s">
        <v>319</v>
      </c>
      <c r="B1120" s="214" t="str">
        <f t="shared" si="272"/>
        <v>Utley</v>
      </c>
      <c r="C1120" s="219" t="str">
        <f t="shared" si="273"/>
        <v>Chase</v>
      </c>
      <c r="D1120" s="134" t="str">
        <f t="shared" si="274"/>
        <v>C. Utley</v>
      </c>
      <c r="E1120" s="206" t="str">
        <f t="shared" si="275"/>
        <v>Chase Utley</v>
      </c>
      <c r="F1120" s="190"/>
      <c r="G1120" s="190"/>
      <c r="H1120" s="190"/>
      <c r="I1120" s="190"/>
      <c r="K1120" s="252"/>
      <c r="L1120" s="190" t="s">
        <v>7</v>
      </c>
      <c r="M1120" s="134" t="str">
        <f t="shared" si="269"/>
        <v>3,F3-8.809M</v>
      </c>
      <c r="N1120" s="252" t="str">
        <f>Cobb!$M$2</f>
        <v>Mansfield</v>
      </c>
      <c r="O1120" s="462" t="s">
        <v>1300</v>
      </c>
      <c r="P1120" s="206" t="str">
        <f t="shared" si="270"/>
        <v>Utley, Chase (3,F3-8.809M)</v>
      </c>
      <c r="Q1120" s="166">
        <f t="shared" si="271"/>
        <v>2936432</v>
      </c>
      <c r="R1120" s="166" t="str">
        <f t="shared" si="276"/>
        <v/>
      </c>
      <c r="S1120" s="261" t="str">
        <f t="shared" si="277"/>
        <v/>
      </c>
      <c r="T1120" s="261" t="str">
        <f t="shared" si="278"/>
        <v/>
      </c>
      <c r="U1120" s="252" t="s">
        <v>1328</v>
      </c>
      <c r="V1120" s="211">
        <v>2936432</v>
      </c>
      <c r="W1120" s="252" t="s">
        <v>334</v>
      </c>
      <c r="X1120" s="211"/>
      <c r="Y1120" s="252"/>
      <c r="Z1120" s="211"/>
      <c r="AA1120" s="584"/>
      <c r="AB1120" s="507"/>
      <c r="AC1120" s="232"/>
    </row>
    <row r="1121" spans="1:31" ht="15" x14ac:dyDescent="0.25">
      <c r="A1121" s="449" t="s">
        <v>1043</v>
      </c>
      <c r="B1121" s="214" t="str">
        <f t="shared" si="272"/>
        <v>Valbuena</v>
      </c>
      <c r="C1121" s="219" t="str">
        <f t="shared" si="273"/>
        <v>Luis</v>
      </c>
      <c r="D1121" s="134" t="str">
        <f t="shared" si="274"/>
        <v>L. Valbuena</v>
      </c>
      <c r="E1121" s="206" t="str">
        <f t="shared" si="275"/>
        <v>Luis Valbuena</v>
      </c>
      <c r="F1121" s="461" t="s">
        <v>412</v>
      </c>
      <c r="G1121" s="458"/>
      <c r="H1121" s="458"/>
      <c r="I1121" s="458"/>
      <c r="J1121" s="475">
        <v>31381</v>
      </c>
      <c r="K1121" s="488" t="s">
        <v>1005</v>
      </c>
      <c r="L1121" s="190" t="s">
        <v>7</v>
      </c>
      <c r="M1121" s="134" t="str">
        <f t="shared" si="269"/>
        <v>1,F2-$3.35M</v>
      </c>
      <c r="N1121" s="452" t="s">
        <v>1670</v>
      </c>
      <c r="O1121" s="496" t="s">
        <v>2994</v>
      </c>
      <c r="P1121" s="206" t="str">
        <f t="shared" si="270"/>
        <v>Valbuena, Luis (1,F2-$3.35M)</v>
      </c>
      <c r="Q1121" s="166">
        <f t="shared" si="271"/>
        <v>1675000</v>
      </c>
      <c r="R1121" s="166">
        <f t="shared" si="276"/>
        <v>1675000</v>
      </c>
      <c r="S1121" s="261" t="str">
        <f t="shared" si="277"/>
        <v/>
      </c>
      <c r="T1121" s="261" t="str">
        <f t="shared" si="278"/>
        <v/>
      </c>
      <c r="U1121" s="498" t="s">
        <v>3063</v>
      </c>
      <c r="V1121" s="387">
        <v>1675000</v>
      </c>
      <c r="W1121" s="498" t="s">
        <v>3176</v>
      </c>
      <c r="X1121" s="387">
        <v>1675000</v>
      </c>
      <c r="Y1121" s="498" t="s">
        <v>334</v>
      </c>
      <c r="Z1121" s="212"/>
      <c r="AA1121" s="134"/>
    </row>
    <row r="1122" spans="1:31" ht="15" x14ac:dyDescent="0.25">
      <c r="A1122" s="449" t="s">
        <v>1045</v>
      </c>
      <c r="B1122" s="214" t="str">
        <f t="shared" si="272"/>
        <v>Valencia</v>
      </c>
      <c r="C1122" s="219" t="str">
        <f t="shared" si="273"/>
        <v>Danny</v>
      </c>
      <c r="D1122" s="134" t="str">
        <f t="shared" si="274"/>
        <v>D. Valencia</v>
      </c>
      <c r="E1122" s="206" t="str">
        <f t="shared" si="275"/>
        <v>Danny Valencia</v>
      </c>
      <c r="F1122" s="461" t="s">
        <v>1002</v>
      </c>
      <c r="G1122" s="458"/>
      <c r="H1122" s="458"/>
      <c r="I1122" s="458"/>
      <c r="J1122" s="475">
        <v>30944</v>
      </c>
      <c r="K1122" s="488" t="s">
        <v>1005</v>
      </c>
      <c r="L1122" s="190" t="s">
        <v>7</v>
      </c>
      <c r="M1122" s="134" t="str">
        <f t="shared" si="269"/>
        <v>1,F2-$4.5M</v>
      </c>
      <c r="N1122" s="452" t="s">
        <v>2983</v>
      </c>
      <c r="O1122" s="496" t="s">
        <v>2994</v>
      </c>
      <c r="P1122" s="206" t="str">
        <f t="shared" si="270"/>
        <v>Valencia, Danny (1,F2-$4.5M)</v>
      </c>
      <c r="Q1122" s="166">
        <f t="shared" si="271"/>
        <v>2250000</v>
      </c>
      <c r="R1122" s="166">
        <f t="shared" si="276"/>
        <v>2250000</v>
      </c>
      <c r="S1122" s="261" t="str">
        <f t="shared" si="277"/>
        <v/>
      </c>
      <c r="T1122" s="261" t="str">
        <f t="shared" si="278"/>
        <v/>
      </c>
      <c r="U1122" s="498" t="s">
        <v>3074</v>
      </c>
      <c r="V1122" s="387">
        <v>2250000</v>
      </c>
      <c r="W1122" s="498" t="s">
        <v>3187</v>
      </c>
      <c r="X1122" s="387">
        <v>2250000</v>
      </c>
      <c r="Y1122" s="498" t="s">
        <v>334</v>
      </c>
      <c r="Z1122" s="212"/>
      <c r="AA1122" s="134"/>
    </row>
    <row r="1123" spans="1:31" ht="12.75" x14ac:dyDescent="0.2">
      <c r="A1123" s="168" t="s">
        <v>3727</v>
      </c>
      <c r="B1123" s="214" t="str">
        <f t="shared" si="272"/>
        <v>Vargas</v>
      </c>
      <c r="C1123" s="219" t="str">
        <f t="shared" si="273"/>
        <v>Cesar</v>
      </c>
      <c r="D1123" s="134" t="str">
        <f t="shared" si="274"/>
        <v>C. Vargas</v>
      </c>
      <c r="E1123" s="206" t="str">
        <f t="shared" si="275"/>
        <v>Cesar Vargas</v>
      </c>
      <c r="F1123" s="250" t="s">
        <v>1002</v>
      </c>
      <c r="G1123" s="168">
        <v>215</v>
      </c>
      <c r="H1123" s="168">
        <v>12</v>
      </c>
      <c r="I1123" s="168">
        <v>1</v>
      </c>
      <c r="J1123" s="536">
        <v>33602</v>
      </c>
      <c r="K1123" s="168" t="s">
        <v>747</v>
      </c>
      <c r="L1123" s="190" t="s">
        <v>135</v>
      </c>
      <c r="M1123" s="134" t="str">
        <f t="shared" si="269"/>
        <v>Y1</v>
      </c>
      <c r="N1123" s="168" t="s">
        <v>1872</v>
      </c>
      <c r="O1123" s="190" t="s">
        <v>3485</v>
      </c>
      <c r="P1123" s="206" t="str">
        <f t="shared" si="270"/>
        <v>Vargas, Cesar (Y1)</v>
      </c>
      <c r="Q1123" s="166">
        <f t="shared" si="271"/>
        <v>200000</v>
      </c>
      <c r="R1123" s="166">
        <f t="shared" si="276"/>
        <v>300000</v>
      </c>
      <c r="S1123" s="261">
        <f t="shared" si="277"/>
        <v>400000</v>
      </c>
      <c r="T1123" s="261" t="str">
        <f t="shared" si="278"/>
        <v/>
      </c>
      <c r="U1123" s="168" t="s">
        <v>520</v>
      </c>
      <c r="V1123" s="167">
        <v>200000</v>
      </c>
      <c r="W1123" s="168" t="s">
        <v>521</v>
      </c>
      <c r="X1123" s="212">
        <v>300000</v>
      </c>
      <c r="Y1123" s="168" t="s">
        <v>375</v>
      </c>
      <c r="Z1123" s="212">
        <v>400000</v>
      </c>
      <c r="AA1123" s="134" t="s">
        <v>645</v>
      </c>
      <c r="AB1123" s="168"/>
    </row>
    <row r="1124" spans="1:31" ht="12.75" x14ac:dyDescent="0.2">
      <c r="A1124" s="168" t="s">
        <v>641</v>
      </c>
      <c r="B1124" s="214" t="str">
        <f t="shared" si="272"/>
        <v>Vargas</v>
      </c>
      <c r="C1124" s="219" t="str">
        <f t="shared" si="273"/>
        <v>Jason</v>
      </c>
      <c r="D1124" s="134" t="str">
        <f t="shared" si="274"/>
        <v>J. Vargas</v>
      </c>
      <c r="E1124" s="206" t="str">
        <f t="shared" si="275"/>
        <v>Jason Vargas</v>
      </c>
      <c r="F1124" s="190"/>
      <c r="G1124" s="190"/>
      <c r="H1124" s="190"/>
      <c r="I1124" s="190"/>
      <c r="K1124" s="252"/>
      <c r="L1124" s="190" t="s">
        <v>135</v>
      </c>
      <c r="M1124" s="134" t="str">
        <f t="shared" si="269"/>
        <v>3,F3-10.057M</v>
      </c>
      <c r="N1124" s="252" t="str">
        <f>Aaron!$M$2</f>
        <v>Virginia</v>
      </c>
      <c r="O1124" s="462" t="s">
        <v>1300</v>
      </c>
      <c r="P1124" s="206" t="str">
        <f t="shared" si="270"/>
        <v>Vargas, Jason (3,F3-10.057M)</v>
      </c>
      <c r="Q1124" s="166">
        <f t="shared" si="271"/>
        <v>3352410</v>
      </c>
      <c r="R1124" s="166" t="str">
        <f t="shared" si="276"/>
        <v/>
      </c>
      <c r="S1124" s="261" t="str">
        <f t="shared" si="277"/>
        <v/>
      </c>
      <c r="T1124" s="261" t="str">
        <f t="shared" si="278"/>
        <v/>
      </c>
      <c r="U1124" s="252" t="s">
        <v>1320</v>
      </c>
      <c r="V1124" s="211">
        <v>3352410</v>
      </c>
      <c r="W1124" s="252" t="s">
        <v>334</v>
      </c>
      <c r="X1124" s="211"/>
      <c r="Y1124" s="252"/>
      <c r="Z1124" s="211"/>
      <c r="AA1124" s="584"/>
      <c r="AB1124" s="507"/>
      <c r="AC1124" s="232"/>
    </row>
    <row r="1125" spans="1:31" ht="12.75" x14ac:dyDescent="0.2">
      <c r="A1125" s="232" t="s">
        <v>1460</v>
      </c>
      <c r="B1125" s="214" t="str">
        <f t="shared" si="272"/>
        <v>Vargas</v>
      </c>
      <c r="C1125" s="219" t="str">
        <f t="shared" si="273"/>
        <v>Kennys+</v>
      </c>
      <c r="D1125" s="134" t="str">
        <f t="shared" si="274"/>
        <v>K. Vargas</v>
      </c>
      <c r="E1125" s="206" t="str">
        <f t="shared" si="275"/>
        <v>Kennys+ Vargas</v>
      </c>
      <c r="F1125" s="190" t="s">
        <v>1009</v>
      </c>
      <c r="G1125" s="190"/>
      <c r="H1125" s="190"/>
      <c r="I1125" s="190"/>
      <c r="J1125" s="471">
        <v>33086</v>
      </c>
      <c r="K1125" s="168" t="s">
        <v>1015</v>
      </c>
      <c r="L1125" s="190" t="s">
        <v>7</v>
      </c>
      <c r="M1125" s="134" t="str">
        <f t="shared" si="269"/>
        <v>Y3</v>
      </c>
      <c r="N1125" s="449" t="str">
        <f>Ruth!$AE$2</f>
        <v>Williamsburg</v>
      </c>
      <c r="O1125" s="190" t="s">
        <v>1461</v>
      </c>
      <c r="P1125" s="206" t="str">
        <f t="shared" si="270"/>
        <v>Vargas, Kennys+ (Y3)</v>
      </c>
      <c r="Q1125" s="166">
        <f t="shared" si="271"/>
        <v>400000</v>
      </c>
      <c r="R1125" s="166" t="str">
        <f t="shared" si="276"/>
        <v/>
      </c>
      <c r="S1125" s="261" t="str">
        <f t="shared" si="277"/>
        <v/>
      </c>
      <c r="T1125" s="261" t="str">
        <f t="shared" si="278"/>
        <v/>
      </c>
      <c r="U1125" s="499" t="s">
        <v>375</v>
      </c>
      <c r="V1125" s="207">
        <v>400000</v>
      </c>
      <c r="W1125" s="168" t="s">
        <v>645</v>
      </c>
      <c r="X1125" s="364"/>
      <c r="Y1125" s="168" t="s">
        <v>973</v>
      </c>
      <c r="Z1125" s="243"/>
      <c r="AA1125" s="134" t="s">
        <v>974</v>
      </c>
      <c r="AB1125" s="507"/>
      <c r="AC1125" s="232"/>
    </row>
    <row r="1126" spans="1:31" ht="25.5" x14ac:dyDescent="0.2">
      <c r="A1126" s="453" t="s">
        <v>1155</v>
      </c>
      <c r="B1126" s="214" t="str">
        <f t="shared" si="272"/>
        <v>Vazquez</v>
      </c>
      <c r="C1126" s="219" t="str">
        <f t="shared" si="273"/>
        <v>Christian Rafael</v>
      </c>
      <c r="D1126" s="134" t="str">
        <f t="shared" si="274"/>
        <v>C. Vazquez</v>
      </c>
      <c r="E1126" s="206" t="str">
        <f t="shared" si="275"/>
        <v>Christian Rafael Vazquez</v>
      </c>
      <c r="F1126" s="465" t="s">
        <v>1002</v>
      </c>
      <c r="G1126" s="465"/>
      <c r="H1126" s="465"/>
      <c r="I1126" s="465"/>
      <c r="J1126" s="474">
        <v>33106</v>
      </c>
      <c r="K1126" s="494" t="s">
        <v>1003</v>
      </c>
      <c r="L1126" s="190" t="s">
        <v>7</v>
      </c>
      <c r="M1126" s="134" t="str">
        <f t="shared" si="269"/>
        <v>Y2</v>
      </c>
      <c r="N1126" s="252" t="s">
        <v>437</v>
      </c>
      <c r="O1126" s="465" t="s">
        <v>1129</v>
      </c>
      <c r="P1126" s="206" t="str">
        <f t="shared" si="270"/>
        <v>Vazquez, Christian Rafael (Y2)</v>
      </c>
      <c r="Q1126" s="166">
        <f t="shared" si="271"/>
        <v>300000</v>
      </c>
      <c r="R1126" s="166">
        <f t="shared" si="276"/>
        <v>400000</v>
      </c>
      <c r="S1126" s="261" t="str">
        <f t="shared" si="277"/>
        <v/>
      </c>
      <c r="T1126" s="261" t="str">
        <f t="shared" si="278"/>
        <v/>
      </c>
      <c r="U1126" s="252" t="s">
        <v>521</v>
      </c>
      <c r="V1126" s="230">
        <v>300000</v>
      </c>
      <c r="W1126" s="168" t="s">
        <v>375</v>
      </c>
      <c r="X1126" s="364">
        <v>400000</v>
      </c>
      <c r="Y1126" s="168" t="s">
        <v>645</v>
      </c>
      <c r="Z1126" s="212"/>
      <c r="AA1126" s="134" t="s">
        <v>973</v>
      </c>
      <c r="AB1126" s="507"/>
      <c r="AC1126" s="232"/>
    </row>
    <row r="1127" spans="1:31" ht="12.75" x14ac:dyDescent="0.2">
      <c r="A1127" s="453" t="s">
        <v>1143</v>
      </c>
      <c r="B1127" s="214" t="str">
        <f t="shared" si="272"/>
        <v>Velasquez</v>
      </c>
      <c r="C1127" s="219" t="str">
        <f t="shared" si="273"/>
        <v>Vincent</v>
      </c>
      <c r="D1127" s="134" t="str">
        <f t="shared" si="274"/>
        <v>V. Velasquez</v>
      </c>
      <c r="E1127" s="206" t="str">
        <f t="shared" si="275"/>
        <v>Vincent Velasquez</v>
      </c>
      <c r="F1127" s="465" t="s">
        <v>1002</v>
      </c>
      <c r="G1127" s="465"/>
      <c r="H1127" s="465"/>
      <c r="I1127" s="465"/>
      <c r="J1127" s="474">
        <v>33762</v>
      </c>
      <c r="K1127" s="494" t="s">
        <v>747</v>
      </c>
      <c r="L1127" s="190" t="s">
        <v>135</v>
      </c>
      <c r="M1127" s="134" t="str">
        <f t="shared" si="269"/>
        <v>Y2</v>
      </c>
      <c r="N1127" s="252" t="str">
        <f>Cobb!$G$2</f>
        <v>Alaska</v>
      </c>
      <c r="O1127" s="465" t="s">
        <v>1129</v>
      </c>
      <c r="P1127" s="206" t="str">
        <f t="shared" si="270"/>
        <v>Velasquez, Vincent (Y2)</v>
      </c>
      <c r="Q1127" s="166">
        <f t="shared" si="271"/>
        <v>300000</v>
      </c>
      <c r="R1127" s="166">
        <f t="shared" si="276"/>
        <v>400000</v>
      </c>
      <c r="S1127" s="261" t="str">
        <f t="shared" si="277"/>
        <v/>
      </c>
      <c r="T1127" s="261" t="str">
        <f t="shared" si="278"/>
        <v/>
      </c>
      <c r="U1127" s="252" t="s">
        <v>521</v>
      </c>
      <c r="V1127" s="230">
        <v>300000</v>
      </c>
      <c r="W1127" s="168" t="s">
        <v>375</v>
      </c>
      <c r="X1127" s="364">
        <v>400000</v>
      </c>
      <c r="Y1127" s="168" t="s">
        <v>645</v>
      </c>
      <c r="Z1127" s="212"/>
      <c r="AA1127" s="134" t="s">
        <v>973</v>
      </c>
      <c r="AB1127" s="507"/>
      <c r="AC1127" s="232"/>
    </row>
    <row r="1128" spans="1:31" ht="12.75" x14ac:dyDescent="0.2">
      <c r="A1128" s="457" t="s">
        <v>944</v>
      </c>
      <c r="B1128" s="214" t="str">
        <f t="shared" si="272"/>
        <v>Ventura</v>
      </c>
      <c r="C1128" s="219" t="str">
        <f t="shared" si="273"/>
        <v>Yordano</v>
      </c>
      <c r="D1128" s="134" t="str">
        <f t="shared" si="274"/>
        <v>Y. Ventura</v>
      </c>
      <c r="E1128" s="206" t="str">
        <f t="shared" si="275"/>
        <v>Yordano Ventura</v>
      </c>
      <c r="F1128" s="190" t="s">
        <v>1002</v>
      </c>
      <c r="G1128" s="190"/>
      <c r="H1128" s="190"/>
      <c r="I1128" s="190"/>
      <c r="J1128" s="189">
        <v>33392</v>
      </c>
      <c r="K1128" s="252" t="s">
        <v>747</v>
      </c>
      <c r="L1128" s="190" t="s">
        <v>135</v>
      </c>
      <c r="M1128" s="134" t="str">
        <f t="shared" si="269"/>
        <v>Y3</v>
      </c>
      <c r="N1128" s="147" t="str">
        <f>Cobb!$Y$2</f>
        <v>Gateway</v>
      </c>
      <c r="O1128" s="190" t="s">
        <v>874</v>
      </c>
      <c r="P1128" s="206" t="str">
        <f t="shared" si="270"/>
        <v>Ventura, Yordano (Y3)</v>
      </c>
      <c r="Q1128" s="166">
        <f t="shared" si="271"/>
        <v>400000</v>
      </c>
      <c r="R1128" s="166" t="str">
        <f t="shared" si="276"/>
        <v/>
      </c>
      <c r="S1128" s="261" t="str">
        <f t="shared" si="277"/>
        <v/>
      </c>
      <c r="T1128" s="261" t="str">
        <f t="shared" si="278"/>
        <v/>
      </c>
      <c r="U1128" s="499" t="s">
        <v>375</v>
      </c>
      <c r="V1128" s="207">
        <v>400000</v>
      </c>
      <c r="W1128" s="168" t="s">
        <v>645</v>
      </c>
      <c r="X1128" s="212"/>
      <c r="Y1128" s="168" t="s">
        <v>973</v>
      </c>
      <c r="Z1128" s="212"/>
      <c r="AA1128" s="134" t="s">
        <v>974</v>
      </c>
      <c r="AB1128" s="507"/>
      <c r="AC1128" s="232"/>
    </row>
    <row r="1129" spans="1:31" ht="12.75" x14ac:dyDescent="0.2">
      <c r="A1129" s="232" t="s">
        <v>1537</v>
      </c>
      <c r="B1129" s="214" t="str">
        <f t="shared" si="272"/>
        <v>Verdugo</v>
      </c>
      <c r="C1129" s="219" t="str">
        <f t="shared" si="273"/>
        <v>Alex</v>
      </c>
      <c r="D1129" s="134" t="str">
        <f t="shared" si="274"/>
        <v>A. Verdugo</v>
      </c>
      <c r="E1129" s="206" t="str">
        <f t="shared" si="275"/>
        <v>Alex Verdugo</v>
      </c>
      <c r="F1129" s="190" t="s">
        <v>412</v>
      </c>
      <c r="G1129" s="190"/>
      <c r="H1129" s="190"/>
      <c r="I1129" s="190"/>
      <c r="J1129" s="471">
        <v>35200</v>
      </c>
      <c r="K1129" s="168" t="s">
        <v>1004</v>
      </c>
      <c r="L1129" s="190" t="s">
        <v>519</v>
      </c>
      <c r="M1129" s="134" t="str">
        <f t="shared" si="269"/>
        <v>min</v>
      </c>
      <c r="N1129" s="252" t="str">
        <f>Aaron!$AE$2</f>
        <v>Pismo Beach</v>
      </c>
      <c r="O1129" s="190" t="s">
        <v>1461</v>
      </c>
      <c r="P1129" s="206" t="str">
        <f t="shared" si="270"/>
        <v>Verdugo, Alex (min)</v>
      </c>
      <c r="Q1129" s="166" t="str">
        <f t="shared" si="271"/>
        <v/>
      </c>
      <c r="R1129" s="166" t="str">
        <f t="shared" si="276"/>
        <v/>
      </c>
      <c r="S1129" s="261" t="str">
        <f t="shared" si="277"/>
        <v/>
      </c>
      <c r="T1129" s="261" t="str">
        <f t="shared" si="278"/>
        <v/>
      </c>
      <c r="U1129" s="445" t="s">
        <v>658</v>
      </c>
      <c r="V1129" s="230"/>
      <c r="W1129" s="232"/>
      <c r="X1129" s="364"/>
      <c r="Y1129" s="232"/>
      <c r="Z1129" s="243"/>
      <c r="AA1129" s="584"/>
      <c r="AB1129" s="507"/>
      <c r="AC1129" s="232"/>
    </row>
    <row r="1130" spans="1:31" ht="12.75" x14ac:dyDescent="0.2">
      <c r="A1130" s="168" t="s">
        <v>728</v>
      </c>
      <c r="B1130" s="214" t="str">
        <f t="shared" si="272"/>
        <v>Verlander</v>
      </c>
      <c r="C1130" s="219" t="str">
        <f t="shared" si="273"/>
        <v>Justin</v>
      </c>
      <c r="D1130" s="134" t="str">
        <f t="shared" si="274"/>
        <v>J. Verlander</v>
      </c>
      <c r="E1130" s="206" t="str">
        <f t="shared" si="275"/>
        <v>Justin Verlander</v>
      </c>
      <c r="F1130" s="190"/>
      <c r="G1130" s="190"/>
      <c r="H1130" s="190"/>
      <c r="I1130" s="190"/>
      <c r="K1130" s="252"/>
      <c r="L1130" s="190" t="s">
        <v>135</v>
      </c>
      <c r="M1130" s="134" t="str">
        <f t="shared" si="269"/>
        <v>3,F3-11.4M</v>
      </c>
      <c r="N1130" s="252" t="str">
        <f>Mays!$G$2</f>
        <v>Palo Alto</v>
      </c>
      <c r="O1130" s="462" t="s">
        <v>1300</v>
      </c>
      <c r="P1130" s="206" t="str">
        <f t="shared" si="270"/>
        <v>Verlander, Justin (3,F3-11.4M)</v>
      </c>
      <c r="Q1130" s="166">
        <f t="shared" si="271"/>
        <v>3800000</v>
      </c>
      <c r="R1130" s="166" t="str">
        <f t="shared" si="276"/>
        <v/>
      </c>
      <c r="S1130" s="261" t="str">
        <f t="shared" si="277"/>
        <v/>
      </c>
      <c r="T1130" s="261" t="str">
        <f t="shared" si="278"/>
        <v/>
      </c>
      <c r="U1130" s="252" t="s">
        <v>1028</v>
      </c>
      <c r="V1130" s="211">
        <v>3800000</v>
      </c>
      <c r="W1130" s="252" t="s">
        <v>334</v>
      </c>
      <c r="X1130" s="211"/>
      <c r="Y1130" s="252"/>
      <c r="Z1130" s="362"/>
      <c r="AA1130" s="584"/>
      <c r="AB1130" s="507"/>
      <c r="AC1130" s="232"/>
    </row>
    <row r="1131" spans="1:31" ht="12.75" x14ac:dyDescent="0.2">
      <c r="A1131" s="232" t="s">
        <v>1965</v>
      </c>
      <c r="B1131" s="214" t="str">
        <f t="shared" si="272"/>
        <v>Verrett</v>
      </c>
      <c r="C1131" s="219" t="str">
        <f t="shared" si="273"/>
        <v>Logan</v>
      </c>
      <c r="D1131" s="134" t="str">
        <f t="shared" si="274"/>
        <v>L. Verrett</v>
      </c>
      <c r="E1131" s="206" t="str">
        <f t="shared" si="275"/>
        <v>Logan Verrett</v>
      </c>
      <c r="G1131" s="232">
        <v>59</v>
      </c>
      <c r="H1131" s="232">
        <v>3</v>
      </c>
      <c r="I1131" s="232">
        <v>10</v>
      </c>
      <c r="J1131" s="471">
        <v>33043</v>
      </c>
      <c r="K1131" s="196" t="s">
        <v>747</v>
      </c>
      <c r="L1131" s="190" t="s">
        <v>135</v>
      </c>
      <c r="M1131" s="134" t="str">
        <f t="shared" si="269"/>
        <v>Y2</v>
      </c>
      <c r="N1131" s="232" t="s">
        <v>64</v>
      </c>
      <c r="O1131" s="191" t="s">
        <v>1968</v>
      </c>
      <c r="P1131" s="206" t="str">
        <f t="shared" si="270"/>
        <v>Verrett, Logan (Y2)</v>
      </c>
      <c r="Q1131" s="166">
        <f t="shared" si="271"/>
        <v>300000</v>
      </c>
      <c r="R1131" s="166">
        <f t="shared" si="276"/>
        <v>400000</v>
      </c>
      <c r="S1131" s="261" t="str">
        <f t="shared" si="277"/>
        <v/>
      </c>
      <c r="T1131" s="261" t="str">
        <f t="shared" si="278"/>
        <v/>
      </c>
      <c r="U1131" s="252" t="s">
        <v>521</v>
      </c>
      <c r="V1131" s="167">
        <v>300000</v>
      </c>
      <c r="W1131" s="168" t="s">
        <v>375</v>
      </c>
      <c r="X1131" s="212">
        <v>400000</v>
      </c>
      <c r="Y1131" s="168" t="s">
        <v>645</v>
      </c>
      <c r="Z1131" s="212"/>
      <c r="AA1131" s="134" t="s">
        <v>973</v>
      </c>
    </row>
    <row r="1132" spans="1:31" ht="12.75" x14ac:dyDescent="0.2">
      <c r="A1132" s="595" t="s">
        <v>251</v>
      </c>
      <c r="B1132" s="431" t="str">
        <f t="shared" si="272"/>
        <v>Villanueva</v>
      </c>
      <c r="C1132" s="432" t="str">
        <f t="shared" si="273"/>
        <v>Carlos</v>
      </c>
      <c r="D1132" s="357" t="str">
        <f t="shared" si="274"/>
        <v>C. Villanueva</v>
      </c>
      <c r="E1132" s="426" t="str">
        <f t="shared" si="275"/>
        <v>Carlos Villanueva</v>
      </c>
      <c r="F1132" s="596"/>
      <c r="G1132" s="573"/>
      <c r="H1132" s="573"/>
      <c r="I1132" s="573"/>
      <c r="J1132" s="574"/>
      <c r="K1132" s="597"/>
      <c r="L1132" s="562" t="s">
        <v>135</v>
      </c>
      <c r="M1132" s="357" t="str">
        <f t="shared" si="269"/>
        <v>1,F1-200k</v>
      </c>
      <c r="N1132" s="565" t="s">
        <v>1479</v>
      </c>
      <c r="O1132" s="580" t="s">
        <v>4077</v>
      </c>
      <c r="P1132" s="206" t="str">
        <f t="shared" si="270"/>
        <v>Villanueva, Carlos (1,F1-200k)</v>
      </c>
      <c r="Q1132" s="166">
        <f t="shared" si="271"/>
        <v>200000</v>
      </c>
      <c r="R1132" s="166"/>
      <c r="S1132" s="261"/>
      <c r="T1132" s="261"/>
      <c r="U1132" s="252" t="s">
        <v>4078</v>
      </c>
      <c r="V1132" s="167">
        <v>200000</v>
      </c>
      <c r="W1132" s="168" t="s">
        <v>334</v>
      </c>
      <c r="X1132" s="212"/>
      <c r="Z1132" s="212"/>
      <c r="AA1132" s="134"/>
    </row>
    <row r="1133" spans="1:31" ht="12.75" x14ac:dyDescent="0.2">
      <c r="A1133" s="168" t="s">
        <v>312</v>
      </c>
      <c r="B1133" s="214" t="str">
        <f t="shared" si="272"/>
        <v>Villar</v>
      </c>
      <c r="C1133" s="219" t="str">
        <f t="shared" si="273"/>
        <v>Jonathan</v>
      </c>
      <c r="D1133" s="134" t="str">
        <f t="shared" si="274"/>
        <v>J. Villar</v>
      </c>
      <c r="E1133" s="206" t="str">
        <f t="shared" si="275"/>
        <v>Jonathan Villar</v>
      </c>
      <c r="F1133" s="190"/>
      <c r="G1133" s="190"/>
      <c r="H1133" s="190"/>
      <c r="I1133" s="190"/>
      <c r="K1133" s="252"/>
      <c r="L1133" s="190" t="s">
        <v>7</v>
      </c>
      <c r="M1133" s="134" t="str">
        <f t="shared" si="269"/>
        <v>1,L5-14M</v>
      </c>
      <c r="N1133" s="252" t="str">
        <f>Mays!$AE$2</f>
        <v>West Oakland</v>
      </c>
      <c r="O1133" s="191" t="s">
        <v>315</v>
      </c>
      <c r="P1133" s="206" t="str">
        <f t="shared" si="270"/>
        <v>Villar, Jonathan (1,L5-14M)</v>
      </c>
      <c r="Q1133" s="166">
        <f t="shared" si="271"/>
        <v>2800000</v>
      </c>
      <c r="R1133" s="166">
        <f t="shared" ref="R1133:R1164" si="279">IF(ISBLANK($X1133),"",$X1133)</f>
        <v>2800000</v>
      </c>
      <c r="S1133" s="261">
        <f t="shared" ref="S1133:S1164" si="280">IF(ISBLANK($Z1133),"",$Z1133)</f>
        <v>2800000</v>
      </c>
      <c r="T1133" s="261">
        <f t="shared" ref="T1133:T1164" si="281">IF(ISBLANK($AB1133),"",$AB1133)</f>
        <v>2800000</v>
      </c>
      <c r="U1133" s="252" t="s">
        <v>1622</v>
      </c>
      <c r="V1133" s="167">
        <v>2800000</v>
      </c>
      <c r="W1133" s="168" t="s">
        <v>647</v>
      </c>
      <c r="X1133" s="212">
        <v>2800000</v>
      </c>
      <c r="Y1133" s="168" t="s">
        <v>317</v>
      </c>
      <c r="Z1133" s="212">
        <v>2800000</v>
      </c>
      <c r="AA1133" s="134" t="s">
        <v>316</v>
      </c>
      <c r="AB1133" s="367">
        <v>2800000</v>
      </c>
      <c r="AC1133" s="168" t="s">
        <v>605</v>
      </c>
      <c r="AD1133" s="168">
        <v>2800000</v>
      </c>
    </row>
    <row r="1134" spans="1:31" ht="12.75" x14ac:dyDescent="0.2">
      <c r="A1134" s="452" t="s">
        <v>2987</v>
      </c>
      <c r="B1134" s="214" t="str">
        <f t="shared" si="272"/>
        <v>Vincent</v>
      </c>
      <c r="C1134" s="219" t="str">
        <f t="shared" si="273"/>
        <v>Nick</v>
      </c>
      <c r="D1134" s="134" t="str">
        <f t="shared" si="274"/>
        <v>N. Vincent</v>
      </c>
      <c r="E1134" s="206" t="str">
        <f t="shared" si="275"/>
        <v>Nick Vincent</v>
      </c>
      <c r="F1134" s="464" t="s">
        <v>1002</v>
      </c>
      <c r="G1134" s="452"/>
      <c r="H1134" s="452"/>
      <c r="I1134" s="452"/>
      <c r="J1134" s="480">
        <v>31605</v>
      </c>
      <c r="K1134" s="492" t="s">
        <v>999</v>
      </c>
      <c r="L1134" s="495" t="s">
        <v>135</v>
      </c>
      <c r="M1134" s="134" t="str">
        <f t="shared" si="269"/>
        <v>1,F3-$2.363M</v>
      </c>
      <c r="N1134" s="452" t="s">
        <v>2983</v>
      </c>
      <c r="O1134" s="496" t="s">
        <v>2994</v>
      </c>
      <c r="P1134" s="206" t="str">
        <f t="shared" si="270"/>
        <v>Vincent, Nick (1,F3-$2.363M)</v>
      </c>
      <c r="Q1134" s="166">
        <f t="shared" si="271"/>
        <v>787501</v>
      </c>
      <c r="R1134" s="166">
        <f t="shared" si="279"/>
        <v>787501</v>
      </c>
      <c r="S1134" s="261">
        <f t="shared" si="280"/>
        <v>787501</v>
      </c>
      <c r="T1134" s="261" t="str">
        <f t="shared" si="281"/>
        <v/>
      </c>
      <c r="U1134" s="498" t="s">
        <v>3037</v>
      </c>
      <c r="V1134" s="387">
        <v>787501</v>
      </c>
      <c r="W1134" s="498" t="s">
        <v>3139</v>
      </c>
      <c r="X1134" s="387">
        <v>787501</v>
      </c>
      <c r="Y1134" s="498" t="s">
        <v>3145</v>
      </c>
      <c r="Z1134" s="387">
        <v>787501</v>
      </c>
      <c r="AA1134" s="134" t="s">
        <v>334</v>
      </c>
    </row>
    <row r="1135" spans="1:31" ht="12.75" x14ac:dyDescent="0.2">
      <c r="A1135" s="232" t="s">
        <v>680</v>
      </c>
      <c r="B1135" s="214" t="str">
        <f t="shared" si="272"/>
        <v>Vizcaino</v>
      </c>
      <c r="C1135" s="219" t="str">
        <f t="shared" si="273"/>
        <v>Arodys</v>
      </c>
      <c r="D1135" s="134" t="str">
        <f t="shared" si="274"/>
        <v>A. Vizcaino</v>
      </c>
      <c r="E1135" s="206" t="str">
        <f t="shared" si="275"/>
        <v>Arodys Vizcaino</v>
      </c>
      <c r="G1135" s="232">
        <v>58</v>
      </c>
      <c r="H1135" s="232">
        <v>3</v>
      </c>
      <c r="I1135" s="232">
        <v>9</v>
      </c>
      <c r="J1135" s="471">
        <v>33190</v>
      </c>
      <c r="K1135" s="196" t="s">
        <v>999</v>
      </c>
      <c r="L1135" s="190" t="s">
        <v>135</v>
      </c>
      <c r="M1135" s="134" t="str">
        <f t="shared" si="269"/>
        <v>Y2</v>
      </c>
      <c r="N1135" s="449" t="s">
        <v>1872</v>
      </c>
      <c r="O1135" s="191" t="s">
        <v>3431</v>
      </c>
      <c r="P1135" s="206" t="str">
        <f t="shared" si="270"/>
        <v>Vizcaino, Arodys (Y2)</v>
      </c>
      <c r="Q1135" s="166">
        <f t="shared" si="271"/>
        <v>300000</v>
      </c>
      <c r="R1135" s="166">
        <f t="shared" si="279"/>
        <v>400000</v>
      </c>
      <c r="S1135" s="261" t="str">
        <f t="shared" si="280"/>
        <v/>
      </c>
      <c r="T1135" s="261" t="str">
        <f t="shared" si="281"/>
        <v/>
      </c>
      <c r="U1135" s="252" t="s">
        <v>521</v>
      </c>
      <c r="V1135" s="167">
        <v>300000</v>
      </c>
      <c r="W1135" s="168" t="s">
        <v>375</v>
      </c>
      <c r="X1135" s="212">
        <v>400000</v>
      </c>
      <c r="Y1135" s="168" t="s">
        <v>645</v>
      </c>
      <c r="Z1135" s="212"/>
      <c r="AA1135" s="134" t="s">
        <v>973</v>
      </c>
      <c r="AD1135" s="232"/>
      <c r="AE1135" s="250"/>
    </row>
    <row r="1136" spans="1:31" ht="12.75" x14ac:dyDescent="0.2">
      <c r="A1136" s="446" t="s">
        <v>939</v>
      </c>
      <c r="B1136" s="214" t="str">
        <f t="shared" si="272"/>
        <v>Vogelbach</v>
      </c>
      <c r="C1136" s="219" t="str">
        <f t="shared" si="273"/>
        <v>Dan</v>
      </c>
      <c r="D1136" s="134" t="str">
        <f t="shared" si="274"/>
        <v>D. Vogelbach</v>
      </c>
      <c r="E1136" s="206" t="str">
        <f t="shared" si="275"/>
        <v>Dan Vogelbach</v>
      </c>
      <c r="F1136" s="190" t="s">
        <v>412</v>
      </c>
      <c r="G1136" s="190"/>
      <c r="H1136" s="190"/>
      <c r="I1136" s="190"/>
      <c r="J1136" s="189">
        <v>33955</v>
      </c>
      <c r="K1136" s="252" t="s">
        <v>1001</v>
      </c>
      <c r="L1136" s="190" t="s">
        <v>7</v>
      </c>
      <c r="M1136" s="134" t="str">
        <f t="shared" si="269"/>
        <v>MM</v>
      </c>
      <c r="N1136" s="252" t="str">
        <f>Ruth!$A$2</f>
        <v>Plum Island</v>
      </c>
      <c r="O1136" s="190" t="s">
        <v>874</v>
      </c>
      <c r="P1136" s="206" t="str">
        <f t="shared" si="270"/>
        <v>Vogelbach, Dan (MM)</v>
      </c>
      <c r="Q1136" s="166">
        <f t="shared" si="271"/>
        <v>100000</v>
      </c>
      <c r="R1136" s="166" t="str">
        <f t="shared" si="279"/>
        <v/>
      </c>
      <c r="S1136" s="261" t="str">
        <f t="shared" si="280"/>
        <v/>
      </c>
      <c r="T1136" s="261" t="str">
        <f t="shared" si="281"/>
        <v/>
      </c>
      <c r="U1136" s="252" t="s">
        <v>517</v>
      </c>
      <c r="V1136" s="167">
        <v>100000</v>
      </c>
      <c r="X1136" s="212"/>
      <c r="Z1136" s="212"/>
      <c r="AA1136" s="584"/>
      <c r="AB1136" s="507"/>
      <c r="AC1136" s="232"/>
      <c r="AD1136" s="232"/>
      <c r="AE1136" s="232"/>
    </row>
    <row r="1137" spans="1:31" ht="12.75" x14ac:dyDescent="0.2">
      <c r="A1137" s="444" t="s">
        <v>1013</v>
      </c>
      <c r="B1137" s="214" t="str">
        <f t="shared" si="272"/>
        <v>Vogelsong</v>
      </c>
      <c r="C1137" s="219" t="str">
        <f t="shared" si="273"/>
        <v>Ryan</v>
      </c>
      <c r="D1137" s="134" t="str">
        <f t="shared" si="274"/>
        <v>R. Vogelsong</v>
      </c>
      <c r="E1137" s="206" t="str">
        <f t="shared" si="275"/>
        <v>Ryan Vogelsong</v>
      </c>
      <c r="F1137" s="458" t="s">
        <v>1002</v>
      </c>
      <c r="G1137" s="458"/>
      <c r="H1137" s="458"/>
      <c r="I1137" s="458"/>
      <c r="J1137" s="477">
        <v>28328</v>
      </c>
      <c r="K1137" s="489" t="s">
        <v>747</v>
      </c>
      <c r="L1137" s="190" t="s">
        <v>135</v>
      </c>
      <c r="M1137" s="134" t="str">
        <f t="shared" si="269"/>
        <v>3,F4-8M</v>
      </c>
      <c r="N1137" s="252" t="str">
        <f>Ruth!$Y$2</f>
        <v>Rock Island</v>
      </c>
      <c r="O1137" s="462" t="s">
        <v>1885</v>
      </c>
      <c r="P1137" s="206" t="str">
        <f t="shared" si="270"/>
        <v>Vogelsong, Ryan (3,F4-8M)</v>
      </c>
      <c r="Q1137" s="166">
        <f t="shared" si="271"/>
        <v>2000000</v>
      </c>
      <c r="R1137" s="166">
        <f t="shared" si="279"/>
        <v>2000000</v>
      </c>
      <c r="S1137" s="261" t="str">
        <f t="shared" si="280"/>
        <v/>
      </c>
      <c r="T1137" s="261" t="str">
        <f t="shared" si="281"/>
        <v/>
      </c>
      <c r="U1137" s="252" t="s">
        <v>606</v>
      </c>
      <c r="V1137" s="211">
        <v>2000000</v>
      </c>
      <c r="W1137" s="252" t="s">
        <v>549</v>
      </c>
      <c r="X1137" s="211">
        <v>2000000</v>
      </c>
      <c r="Y1137" s="252" t="s">
        <v>334</v>
      </c>
      <c r="Z1137" s="211"/>
      <c r="AA1137" s="584"/>
      <c r="AB1137" s="507"/>
      <c r="AC1137" s="232"/>
      <c r="AD1137" s="232"/>
      <c r="AE1137" s="232"/>
    </row>
    <row r="1138" spans="1:31" ht="15" x14ac:dyDescent="0.2">
      <c r="A1138" s="451" t="s">
        <v>1222</v>
      </c>
      <c r="B1138" s="214" t="str">
        <f t="shared" si="272"/>
        <v>Vogt</v>
      </c>
      <c r="C1138" s="219" t="str">
        <f t="shared" si="273"/>
        <v>Stephen</v>
      </c>
      <c r="D1138" s="134" t="str">
        <f t="shared" si="274"/>
        <v>S. Vogt</v>
      </c>
      <c r="E1138" s="206" t="str">
        <f t="shared" si="275"/>
        <v>Stephen Vogt</v>
      </c>
      <c r="F1138" s="463" t="s">
        <v>412</v>
      </c>
      <c r="G1138" s="463"/>
      <c r="H1138" s="463"/>
      <c r="I1138" s="463"/>
      <c r="J1138" s="478">
        <v>30987</v>
      </c>
      <c r="K1138" s="490" t="s">
        <v>7</v>
      </c>
      <c r="L1138" s="190" t="s">
        <v>7</v>
      </c>
      <c r="M1138" s="134" t="str">
        <f t="shared" si="269"/>
        <v>ARB-Y4</v>
      </c>
      <c r="N1138" s="252" t="str">
        <f>Mays!$Y$2</f>
        <v>Los Angeles</v>
      </c>
      <c r="O1138" s="465" t="s">
        <v>1129</v>
      </c>
      <c r="P1138" s="206" t="str">
        <f t="shared" si="270"/>
        <v>Vogt, Stephen (ARB-Y4)</v>
      </c>
      <c r="Q1138" s="166">
        <f t="shared" si="271"/>
        <v>840000</v>
      </c>
      <c r="R1138" s="166" t="str">
        <f t="shared" si="279"/>
        <v/>
      </c>
      <c r="S1138" s="261" t="str">
        <f t="shared" si="280"/>
        <v/>
      </c>
      <c r="T1138" s="261" t="str">
        <f t="shared" si="281"/>
        <v/>
      </c>
      <c r="U1138" s="499" t="s">
        <v>645</v>
      </c>
      <c r="V1138" s="207">
        <v>840000</v>
      </c>
      <c r="W1138" s="168" t="s">
        <v>973</v>
      </c>
      <c r="X1138" s="207"/>
      <c r="Y1138" s="168" t="s">
        <v>974</v>
      </c>
      <c r="Z1138" s="212"/>
      <c r="AA1138" s="134" t="s">
        <v>975</v>
      </c>
      <c r="AB1138" s="507"/>
      <c r="AC1138" s="168" t="s">
        <v>334</v>
      </c>
      <c r="AD1138" s="232"/>
      <c r="AE1138" s="232"/>
    </row>
    <row r="1139" spans="1:31" ht="12.75" x14ac:dyDescent="0.2">
      <c r="A1139" s="444" t="s">
        <v>1057</v>
      </c>
      <c r="B1139" s="214" t="str">
        <f t="shared" si="272"/>
        <v>Volquez</v>
      </c>
      <c r="C1139" s="219" t="str">
        <f t="shared" si="273"/>
        <v>Edinson</v>
      </c>
      <c r="D1139" s="134" t="str">
        <f t="shared" si="274"/>
        <v>E. Volquez</v>
      </c>
      <c r="E1139" s="206" t="str">
        <f t="shared" si="275"/>
        <v>Edinson Volquez</v>
      </c>
      <c r="F1139" s="458" t="s">
        <v>1002</v>
      </c>
      <c r="G1139" s="458"/>
      <c r="H1139" s="458"/>
      <c r="I1139" s="458"/>
      <c r="J1139" s="477">
        <v>30500</v>
      </c>
      <c r="K1139" s="489" t="s">
        <v>747</v>
      </c>
      <c r="L1139" s="190" t="s">
        <v>135</v>
      </c>
      <c r="M1139" s="134" t="str">
        <f t="shared" si="269"/>
        <v>4,F4-9.2M</v>
      </c>
      <c r="N1139" s="252" t="s">
        <v>403</v>
      </c>
      <c r="O1139" s="458" t="s">
        <v>4123</v>
      </c>
      <c r="P1139" s="206" t="str">
        <f t="shared" si="270"/>
        <v>Volquez, Edinson (4,F4-9.2M)</v>
      </c>
      <c r="Q1139" s="166">
        <f t="shared" si="271"/>
        <v>2300000</v>
      </c>
      <c r="R1139" s="166" t="str">
        <f t="shared" si="279"/>
        <v/>
      </c>
      <c r="S1139" s="261" t="str">
        <f t="shared" si="280"/>
        <v/>
      </c>
      <c r="T1139" s="261" t="str">
        <f t="shared" si="281"/>
        <v/>
      </c>
      <c r="U1139" s="449" t="s">
        <v>1058</v>
      </c>
      <c r="V1139" s="211">
        <v>2300000</v>
      </c>
      <c r="W1139" s="444" t="s">
        <v>334</v>
      </c>
      <c r="X1139" s="211"/>
      <c r="Z1139" s="212"/>
      <c r="AA1139" s="584"/>
      <c r="AB1139" s="507"/>
      <c r="AC1139" s="232"/>
      <c r="AD1139" s="232"/>
      <c r="AE1139" s="232"/>
    </row>
    <row r="1140" spans="1:31" ht="12.75" x14ac:dyDescent="0.2">
      <c r="A1140" s="168" t="s">
        <v>2051</v>
      </c>
      <c r="B1140" s="214" t="str">
        <f t="shared" si="272"/>
        <v>Voth</v>
      </c>
      <c r="C1140" s="219" t="str">
        <f t="shared" si="273"/>
        <v>Austin</v>
      </c>
      <c r="D1140" s="134" t="str">
        <f t="shared" si="274"/>
        <v>A. Voth</v>
      </c>
      <c r="E1140" s="206" t="str">
        <f t="shared" si="275"/>
        <v>Austin Voth</v>
      </c>
      <c r="G1140" s="232">
        <v>166</v>
      </c>
      <c r="H1140" s="232">
        <v>7</v>
      </c>
      <c r="I1140" s="232">
        <v>6</v>
      </c>
      <c r="J1140" s="471">
        <v>33781</v>
      </c>
      <c r="K1140" s="196" t="s">
        <v>747</v>
      </c>
      <c r="L1140" s="190" t="s">
        <v>519</v>
      </c>
      <c r="M1140" s="134" t="str">
        <f t="shared" si="269"/>
        <v>min</v>
      </c>
      <c r="N1140" s="232" t="s">
        <v>627</v>
      </c>
      <c r="O1140" s="191" t="s">
        <v>1968</v>
      </c>
      <c r="P1140" s="206" t="str">
        <f t="shared" si="270"/>
        <v>Voth, Austin (min)</v>
      </c>
      <c r="Q1140" s="166" t="str">
        <f t="shared" si="271"/>
        <v/>
      </c>
      <c r="R1140" s="166" t="str">
        <f t="shared" si="279"/>
        <v/>
      </c>
      <c r="S1140" s="261" t="str">
        <f t="shared" si="280"/>
        <v/>
      </c>
      <c r="T1140" s="261" t="str">
        <f t="shared" si="281"/>
        <v/>
      </c>
      <c r="U1140" s="252" t="s">
        <v>658</v>
      </c>
      <c r="V1140" s="167"/>
      <c r="X1140" s="212"/>
      <c r="Z1140" s="212"/>
      <c r="AA1140" s="134"/>
      <c r="AD1140" s="232"/>
    </row>
    <row r="1141" spans="1:31" ht="15" x14ac:dyDescent="0.25">
      <c r="A1141" s="252" t="s">
        <v>712</v>
      </c>
      <c r="B1141" s="214" t="str">
        <f t="shared" si="272"/>
        <v>Votto</v>
      </c>
      <c r="C1141" s="219" t="str">
        <f t="shared" si="273"/>
        <v>Joey</v>
      </c>
      <c r="D1141" s="134" t="str">
        <f t="shared" si="274"/>
        <v>J. Votto</v>
      </c>
      <c r="E1141" s="206" t="str">
        <f t="shared" si="275"/>
        <v>Joey Votto</v>
      </c>
      <c r="F1141" s="459" t="s">
        <v>412</v>
      </c>
      <c r="G1141" s="190"/>
      <c r="H1141" s="190"/>
      <c r="I1141" s="190"/>
      <c r="J1141" s="472">
        <v>30569</v>
      </c>
      <c r="K1141" s="486" t="s">
        <v>1001</v>
      </c>
      <c r="L1141" s="190" t="s">
        <v>7</v>
      </c>
      <c r="M1141" s="134" t="str">
        <f t="shared" si="269"/>
        <v>1,F4-$14.7M</v>
      </c>
      <c r="N1141" s="452" t="s">
        <v>2967</v>
      </c>
      <c r="O1141" s="496" t="s">
        <v>2994</v>
      </c>
      <c r="P1141" s="206" t="str">
        <f t="shared" si="270"/>
        <v>Votto, Joey (1,F4-$14.7M)</v>
      </c>
      <c r="Q1141" s="166">
        <f t="shared" si="271"/>
        <v>3675000</v>
      </c>
      <c r="R1141" s="166">
        <f t="shared" si="279"/>
        <v>3675000</v>
      </c>
      <c r="S1141" s="261">
        <f t="shared" si="280"/>
        <v>3675000</v>
      </c>
      <c r="T1141" s="261">
        <f t="shared" si="281"/>
        <v>3675000</v>
      </c>
      <c r="U1141" s="498" t="s">
        <v>3088</v>
      </c>
      <c r="V1141" s="387">
        <v>3675000</v>
      </c>
      <c r="W1141" s="498" t="s">
        <v>3226</v>
      </c>
      <c r="X1141" s="387">
        <v>3675000</v>
      </c>
      <c r="Y1141" s="498" t="s">
        <v>3243</v>
      </c>
      <c r="Z1141" s="387">
        <v>3675000</v>
      </c>
      <c r="AA1141" s="389" t="s">
        <v>3249</v>
      </c>
      <c r="AB1141" s="500">
        <v>3675000</v>
      </c>
      <c r="AC1141" s="168" t="s">
        <v>334</v>
      </c>
    </row>
    <row r="1142" spans="1:31" ht="12.75" x14ac:dyDescent="0.2">
      <c r="A1142" s="446" t="s">
        <v>949</v>
      </c>
      <c r="B1142" s="214" t="str">
        <f t="shared" si="272"/>
        <v>Wacha</v>
      </c>
      <c r="C1142" s="219" t="str">
        <f t="shared" si="273"/>
        <v>Mickael</v>
      </c>
      <c r="D1142" s="134" t="str">
        <f t="shared" si="274"/>
        <v>M. Wacha</v>
      </c>
      <c r="E1142" s="206" t="str">
        <f t="shared" si="275"/>
        <v>Mickael Wacha</v>
      </c>
      <c r="F1142" s="190"/>
      <c r="G1142" s="190"/>
      <c r="H1142" s="190"/>
      <c r="I1142" s="190"/>
      <c r="K1142" s="252"/>
      <c r="L1142" s="190" t="s">
        <v>135</v>
      </c>
      <c r="M1142" s="134" t="str">
        <f t="shared" si="269"/>
        <v>ARB-Y4</v>
      </c>
      <c r="N1142" s="449" t="str">
        <f>Mays!$S$2</f>
        <v>Thunder Bay</v>
      </c>
      <c r="O1142" s="190" t="s">
        <v>874</v>
      </c>
      <c r="P1142" s="206" t="str">
        <f t="shared" si="270"/>
        <v>Wacha, Mickael (ARB-Y4)</v>
      </c>
      <c r="Q1142" s="166">
        <f t="shared" si="271"/>
        <v>840000</v>
      </c>
      <c r="R1142" s="166" t="str">
        <f t="shared" si="279"/>
        <v/>
      </c>
      <c r="S1142" s="261" t="str">
        <f t="shared" si="280"/>
        <v/>
      </c>
      <c r="T1142" s="261" t="str">
        <f t="shared" si="281"/>
        <v/>
      </c>
      <c r="U1142" s="252" t="s">
        <v>645</v>
      </c>
      <c r="V1142" s="167">
        <v>840000</v>
      </c>
      <c r="W1142" s="168" t="s">
        <v>973</v>
      </c>
      <c r="X1142" s="212"/>
      <c r="Y1142" s="168" t="s">
        <v>974</v>
      </c>
      <c r="Z1142" s="212"/>
      <c r="AA1142" s="134" t="s">
        <v>975</v>
      </c>
      <c r="AB1142" s="507"/>
      <c r="AC1142" s="168" t="s">
        <v>334</v>
      </c>
      <c r="AD1142" s="232"/>
    </row>
    <row r="1143" spans="1:31" ht="12.75" x14ac:dyDescent="0.2">
      <c r="A1143" s="168" t="s">
        <v>72</v>
      </c>
      <c r="B1143" s="214" t="str">
        <f t="shared" ref="B1143:B1174" si="282">LEFT(A1143,FIND(", ",A1143,1)-1)</f>
        <v>Wainwright</v>
      </c>
      <c r="C1143" s="219" t="str">
        <f t="shared" ref="C1143:C1174" si="283">RIGHT(A1143,LEN(A1143)-FIND(", ",A1143,1)-1)</f>
        <v>Adam</v>
      </c>
      <c r="D1143" s="134" t="str">
        <f t="shared" ref="D1143:D1174" si="284">CONCATENATE(MID(C1143,1,1),". ",B1143)</f>
        <v>A. Wainwright</v>
      </c>
      <c r="E1143" s="206" t="str">
        <f t="shared" ref="E1143:E1174" si="285">CONCATENATE(C1143," ",B1143)</f>
        <v>Adam Wainwright</v>
      </c>
      <c r="F1143" s="190"/>
      <c r="G1143" s="190"/>
      <c r="H1143" s="190"/>
      <c r="I1143" s="190"/>
      <c r="K1143" s="252"/>
      <c r="L1143" s="190" t="s">
        <v>135</v>
      </c>
      <c r="M1143" s="134" t="str">
        <f t="shared" si="269"/>
        <v>3,F5-28.875M</v>
      </c>
      <c r="N1143" s="449" t="s">
        <v>1872</v>
      </c>
      <c r="O1143" s="462" t="s">
        <v>3431</v>
      </c>
      <c r="P1143" s="206" t="str">
        <f t="shared" si="270"/>
        <v>Wainwright, Adam (3,F5-28.875M)</v>
      </c>
      <c r="Q1143" s="166">
        <f t="shared" si="271"/>
        <v>5775000</v>
      </c>
      <c r="R1143" s="166">
        <f t="shared" si="279"/>
        <v>5775000</v>
      </c>
      <c r="S1143" s="261">
        <f t="shared" si="280"/>
        <v>5775000</v>
      </c>
      <c r="T1143" s="261" t="str">
        <f t="shared" si="281"/>
        <v/>
      </c>
      <c r="U1143" s="252" t="s">
        <v>1303</v>
      </c>
      <c r="V1143" s="211">
        <v>5775000</v>
      </c>
      <c r="W1143" s="252" t="s">
        <v>1357</v>
      </c>
      <c r="X1143" s="211">
        <v>5775000</v>
      </c>
      <c r="Y1143" s="252" t="s">
        <v>1379</v>
      </c>
      <c r="Z1143" s="211">
        <v>5775000</v>
      </c>
      <c r="AA1143" s="147" t="s">
        <v>334</v>
      </c>
      <c r="AB1143" s="507"/>
      <c r="AC1143" s="232"/>
      <c r="AD1143" s="232"/>
    </row>
    <row r="1144" spans="1:31" ht="12.75" x14ac:dyDescent="0.2">
      <c r="A1144" s="168" t="s">
        <v>207</v>
      </c>
      <c r="B1144" s="214" t="str">
        <f t="shared" si="282"/>
        <v>Walker</v>
      </c>
      <c r="C1144" s="219" t="str">
        <f t="shared" si="283"/>
        <v>Neil</v>
      </c>
      <c r="D1144" s="134" t="str">
        <f t="shared" si="284"/>
        <v>N. Walker</v>
      </c>
      <c r="E1144" s="206" t="str">
        <f t="shared" si="285"/>
        <v>Neil Walker</v>
      </c>
      <c r="F1144" s="190"/>
      <c r="G1144" s="190"/>
      <c r="H1144" s="190"/>
      <c r="I1144" s="190"/>
      <c r="K1144" s="252"/>
      <c r="L1144" s="190" t="s">
        <v>7</v>
      </c>
      <c r="M1144" s="134" t="str">
        <f t="shared" si="269"/>
        <v>ARB-Y7</v>
      </c>
      <c r="N1144" s="252" t="s">
        <v>456</v>
      </c>
      <c r="O1144" s="191" t="s">
        <v>4138</v>
      </c>
      <c r="P1144" s="206" t="str">
        <f t="shared" si="270"/>
        <v>Walker, Neil (ARB-Y7)</v>
      </c>
      <c r="Q1144" s="166">
        <f t="shared" si="271"/>
        <v>2343750</v>
      </c>
      <c r="R1144" s="166" t="str">
        <f t="shared" si="279"/>
        <v/>
      </c>
      <c r="S1144" s="261" t="str">
        <f t="shared" si="280"/>
        <v/>
      </c>
      <c r="T1144" s="261" t="str">
        <f t="shared" si="281"/>
        <v/>
      </c>
      <c r="U1144" s="252" t="s">
        <v>975</v>
      </c>
      <c r="V1144" s="167">
        <v>2343750</v>
      </c>
      <c r="W1144" s="168" t="s">
        <v>334</v>
      </c>
      <c r="X1144" s="212"/>
      <c r="Y1144" s="250"/>
      <c r="Z1144" s="206"/>
      <c r="AA1144" s="584"/>
      <c r="AB1144" s="507"/>
      <c r="AC1144" s="232"/>
      <c r="AD1144" s="187"/>
    </row>
    <row r="1145" spans="1:31" ht="12.75" x14ac:dyDescent="0.2">
      <c r="A1145" s="168" t="s">
        <v>790</v>
      </c>
      <c r="B1145" s="214" t="str">
        <f t="shared" si="282"/>
        <v>Walker</v>
      </c>
      <c r="C1145" s="219" t="str">
        <f t="shared" si="283"/>
        <v>Taijuan</v>
      </c>
      <c r="D1145" s="134" t="str">
        <f t="shared" si="284"/>
        <v>T. Walker</v>
      </c>
      <c r="E1145" s="206" t="str">
        <f t="shared" si="285"/>
        <v>Taijuan Walker</v>
      </c>
      <c r="F1145" s="190" t="s">
        <v>1002</v>
      </c>
      <c r="G1145" s="190"/>
      <c r="H1145" s="190"/>
      <c r="I1145" s="190"/>
      <c r="J1145" s="189">
        <v>33829</v>
      </c>
      <c r="K1145" s="252" t="s">
        <v>747</v>
      </c>
      <c r="L1145" s="190" t="s">
        <v>135</v>
      </c>
      <c r="M1145" s="134" t="str">
        <f t="shared" si="269"/>
        <v>Y3</v>
      </c>
      <c r="N1145" s="252" t="str">
        <f>Ruth!$A$2</f>
        <v>Plum Island</v>
      </c>
      <c r="O1145" s="191" t="s">
        <v>860</v>
      </c>
      <c r="P1145" s="206" t="str">
        <f t="shared" si="270"/>
        <v>Walker, Taijuan (Y3)</v>
      </c>
      <c r="Q1145" s="166">
        <f t="shared" si="271"/>
        <v>400000</v>
      </c>
      <c r="R1145" s="166" t="str">
        <f t="shared" si="279"/>
        <v/>
      </c>
      <c r="S1145" s="261" t="str">
        <f t="shared" si="280"/>
        <v/>
      </c>
      <c r="T1145" s="261" t="str">
        <f t="shared" si="281"/>
        <v/>
      </c>
      <c r="U1145" s="499" t="s">
        <v>375</v>
      </c>
      <c r="V1145" s="207">
        <v>400000</v>
      </c>
      <c r="W1145" s="168" t="s">
        <v>645</v>
      </c>
      <c r="X1145" s="212"/>
      <c r="Y1145" s="168" t="s">
        <v>973</v>
      </c>
      <c r="Z1145" s="206"/>
      <c r="AA1145" s="134" t="s">
        <v>974</v>
      </c>
      <c r="AB1145" s="507"/>
      <c r="AC1145" s="232"/>
    </row>
    <row r="1146" spans="1:31" ht="12.75" x14ac:dyDescent="0.2">
      <c r="A1146" s="232" t="s">
        <v>1555</v>
      </c>
      <c r="B1146" s="214" t="str">
        <f t="shared" si="282"/>
        <v>Wall</v>
      </c>
      <c r="C1146" s="219" t="str">
        <f t="shared" si="283"/>
        <v>Forrest</v>
      </c>
      <c r="D1146" s="134" t="str">
        <f t="shared" si="284"/>
        <v>F. Wall</v>
      </c>
      <c r="E1146" s="206" t="str">
        <f t="shared" si="285"/>
        <v>Forrest Wall</v>
      </c>
      <c r="F1146" s="190" t="s">
        <v>412</v>
      </c>
      <c r="G1146" s="190"/>
      <c r="H1146" s="190"/>
      <c r="I1146" s="190"/>
      <c r="J1146" s="471">
        <v>35023</v>
      </c>
      <c r="K1146" s="168" t="s">
        <v>1000</v>
      </c>
      <c r="L1146" s="190" t="s">
        <v>519</v>
      </c>
      <c r="M1146" s="134" t="str">
        <f t="shared" si="269"/>
        <v>min</v>
      </c>
      <c r="N1146" s="449" t="s">
        <v>1479</v>
      </c>
      <c r="O1146" s="190" t="s">
        <v>2204</v>
      </c>
      <c r="P1146" s="206" t="str">
        <f t="shared" si="270"/>
        <v>Wall, Forrest (min)</v>
      </c>
      <c r="Q1146" s="166" t="str">
        <f t="shared" si="271"/>
        <v/>
      </c>
      <c r="R1146" s="166" t="str">
        <f t="shared" si="279"/>
        <v/>
      </c>
      <c r="S1146" s="261" t="str">
        <f t="shared" si="280"/>
        <v/>
      </c>
      <c r="T1146" s="261" t="str">
        <f t="shared" si="281"/>
        <v/>
      </c>
      <c r="U1146" s="445" t="s">
        <v>658</v>
      </c>
      <c r="V1146" s="230"/>
      <c r="W1146" s="232"/>
      <c r="X1146" s="364"/>
      <c r="Y1146" s="232"/>
      <c r="Z1146" s="243"/>
      <c r="AA1146" s="584"/>
      <c r="AB1146" s="507"/>
      <c r="AC1146" s="232"/>
    </row>
    <row r="1147" spans="1:31" ht="12.75" x14ac:dyDescent="0.2">
      <c r="A1147" s="168" t="s">
        <v>2052</v>
      </c>
      <c r="B1147" s="214" t="str">
        <f t="shared" si="282"/>
        <v>Ward</v>
      </c>
      <c r="C1147" s="219" t="str">
        <f t="shared" si="283"/>
        <v>Taylor</v>
      </c>
      <c r="D1147" s="134" t="str">
        <f t="shared" si="284"/>
        <v>T. Ward</v>
      </c>
      <c r="E1147" s="206" t="str">
        <f t="shared" si="285"/>
        <v>Taylor Ward</v>
      </c>
      <c r="G1147" s="232">
        <v>114</v>
      </c>
      <c r="H1147" s="232">
        <v>4</v>
      </c>
      <c r="I1147" s="232">
        <v>21</v>
      </c>
      <c r="J1147" s="471">
        <v>34317</v>
      </c>
      <c r="K1147" s="196" t="s">
        <v>1003</v>
      </c>
      <c r="L1147" s="190" t="s">
        <v>519</v>
      </c>
      <c r="M1147" s="134" t="str">
        <f t="shared" si="269"/>
        <v>min</v>
      </c>
      <c r="N1147" s="252" t="str">
        <f>Aaron!$AE$2</f>
        <v>Pismo Beach</v>
      </c>
      <c r="O1147" s="191" t="s">
        <v>1968</v>
      </c>
      <c r="P1147" s="206" t="str">
        <f t="shared" si="270"/>
        <v>Ward, Taylor (min)</v>
      </c>
      <c r="Q1147" s="166" t="str">
        <f t="shared" si="271"/>
        <v/>
      </c>
      <c r="R1147" s="166" t="str">
        <f t="shared" si="279"/>
        <v/>
      </c>
      <c r="S1147" s="261" t="str">
        <f t="shared" si="280"/>
        <v/>
      </c>
      <c r="T1147" s="261" t="str">
        <f t="shared" si="281"/>
        <v/>
      </c>
      <c r="U1147" s="252" t="s">
        <v>658</v>
      </c>
      <c r="V1147" s="167"/>
      <c r="X1147" s="212"/>
      <c r="Z1147" s="212"/>
      <c r="AA1147" s="134"/>
      <c r="AE1147" s="250"/>
    </row>
    <row r="1148" spans="1:31" ht="15" x14ac:dyDescent="0.2">
      <c r="A1148" s="451" t="s">
        <v>1216</v>
      </c>
      <c r="B1148" s="214" t="str">
        <f t="shared" si="282"/>
        <v>Warren</v>
      </c>
      <c r="C1148" s="219" t="str">
        <f t="shared" si="283"/>
        <v>Adam</v>
      </c>
      <c r="D1148" s="134" t="str">
        <f t="shared" si="284"/>
        <v>A. Warren</v>
      </c>
      <c r="E1148" s="206" t="str">
        <f t="shared" si="285"/>
        <v>Adam Warren</v>
      </c>
      <c r="F1148" s="463" t="s">
        <v>1002</v>
      </c>
      <c r="G1148" s="463"/>
      <c r="H1148" s="463"/>
      <c r="I1148" s="463"/>
      <c r="J1148" s="482">
        <v>32014</v>
      </c>
      <c r="K1148" s="490" t="s">
        <v>135</v>
      </c>
      <c r="L1148" s="190" t="s">
        <v>135</v>
      </c>
      <c r="M1148" s="134" t="str">
        <f t="shared" si="269"/>
        <v>ARB-Y4</v>
      </c>
      <c r="N1148" s="449" t="s">
        <v>1872</v>
      </c>
      <c r="O1148" s="465" t="s">
        <v>3431</v>
      </c>
      <c r="P1148" s="206" t="str">
        <f t="shared" si="270"/>
        <v>Warren, Adam (ARB-Y4)</v>
      </c>
      <c r="Q1148" s="166">
        <f t="shared" si="271"/>
        <v>760000</v>
      </c>
      <c r="R1148" s="166" t="str">
        <f t="shared" si="279"/>
        <v/>
      </c>
      <c r="S1148" s="261" t="str">
        <f t="shared" si="280"/>
        <v/>
      </c>
      <c r="T1148" s="261" t="str">
        <f t="shared" si="281"/>
        <v/>
      </c>
      <c r="U1148" s="499" t="s">
        <v>645</v>
      </c>
      <c r="V1148" s="207">
        <v>760000</v>
      </c>
      <c r="W1148" s="168" t="s">
        <v>973</v>
      </c>
      <c r="X1148" s="207"/>
      <c r="Y1148" s="168" t="s">
        <v>974</v>
      </c>
      <c r="Z1148" s="212"/>
      <c r="AA1148" s="134" t="s">
        <v>975</v>
      </c>
      <c r="AB1148" s="507"/>
      <c r="AC1148" s="168" t="s">
        <v>334</v>
      </c>
      <c r="AE1148" s="250"/>
    </row>
    <row r="1149" spans="1:31" ht="15" x14ac:dyDescent="0.25">
      <c r="A1149" s="252" t="s">
        <v>826</v>
      </c>
      <c r="B1149" s="214" t="str">
        <f t="shared" si="282"/>
        <v>Watson</v>
      </c>
      <c r="C1149" s="219" t="str">
        <f t="shared" si="283"/>
        <v>Tony</v>
      </c>
      <c r="D1149" s="134" t="str">
        <f t="shared" si="284"/>
        <v>T. Watson</v>
      </c>
      <c r="E1149" s="206" t="str">
        <f t="shared" si="285"/>
        <v>Tony Watson</v>
      </c>
      <c r="F1149" s="459" t="s">
        <v>412</v>
      </c>
      <c r="G1149" s="190"/>
      <c r="H1149" s="190"/>
      <c r="I1149" s="190"/>
      <c r="J1149" s="472">
        <v>31197</v>
      </c>
      <c r="K1149" s="486" t="s">
        <v>999</v>
      </c>
      <c r="L1149" s="190" t="s">
        <v>135</v>
      </c>
      <c r="M1149" s="134" t="str">
        <f t="shared" si="269"/>
        <v>1,F3-$2.618M</v>
      </c>
      <c r="N1149" s="452" t="s">
        <v>2983</v>
      </c>
      <c r="O1149" s="496" t="s">
        <v>2994</v>
      </c>
      <c r="P1149" s="206" t="str">
        <f t="shared" si="270"/>
        <v>Watson, Tony (1,F3-$2.618M)</v>
      </c>
      <c r="Q1149" s="166">
        <f t="shared" si="271"/>
        <v>872551</v>
      </c>
      <c r="R1149" s="166">
        <f t="shared" si="279"/>
        <v>872551</v>
      </c>
      <c r="S1149" s="261">
        <f t="shared" si="280"/>
        <v>872551</v>
      </c>
      <c r="T1149" s="261" t="str">
        <f t="shared" si="281"/>
        <v/>
      </c>
      <c r="U1149" s="498" t="s">
        <v>3041</v>
      </c>
      <c r="V1149" s="387">
        <v>872551</v>
      </c>
      <c r="W1149" s="498" t="s">
        <v>3142</v>
      </c>
      <c r="X1149" s="387">
        <v>872551</v>
      </c>
      <c r="Y1149" s="498" t="s">
        <v>3147</v>
      </c>
      <c r="Z1149" s="387">
        <v>872551</v>
      </c>
      <c r="AA1149" s="134" t="s">
        <v>334</v>
      </c>
    </row>
    <row r="1150" spans="1:31" ht="12.75" x14ac:dyDescent="0.2">
      <c r="A1150" s="168" t="s">
        <v>670</v>
      </c>
      <c r="B1150" s="214" t="str">
        <f t="shared" si="282"/>
        <v>Weaver</v>
      </c>
      <c r="C1150" s="219" t="str">
        <f t="shared" si="283"/>
        <v>Jered</v>
      </c>
      <c r="D1150" s="134" t="str">
        <f t="shared" si="284"/>
        <v>J. Weaver</v>
      </c>
      <c r="E1150" s="206" t="str">
        <f t="shared" si="285"/>
        <v>Jered Weaver</v>
      </c>
      <c r="F1150" s="190"/>
      <c r="G1150" s="190"/>
      <c r="H1150" s="190"/>
      <c r="I1150" s="190"/>
      <c r="K1150" s="252"/>
      <c r="L1150" s="190" t="s">
        <v>135</v>
      </c>
      <c r="M1150" s="134" t="str">
        <f t="shared" si="269"/>
        <v>3,F3-14.715M</v>
      </c>
      <c r="N1150" s="252" t="str">
        <f>Cobb!$M$2</f>
        <v>Mansfield</v>
      </c>
      <c r="O1150" s="462" t="s">
        <v>1863</v>
      </c>
      <c r="P1150" s="206" t="str">
        <f t="shared" si="270"/>
        <v>Weaver, Jered (3,F3-14.715M)</v>
      </c>
      <c r="Q1150" s="166">
        <f t="shared" si="271"/>
        <v>4905000</v>
      </c>
      <c r="R1150" s="166" t="str">
        <f t="shared" si="279"/>
        <v/>
      </c>
      <c r="S1150" s="261" t="str">
        <f t="shared" si="280"/>
        <v/>
      </c>
      <c r="T1150" s="261" t="str">
        <f t="shared" si="281"/>
        <v/>
      </c>
      <c r="U1150" s="252" t="s">
        <v>1311</v>
      </c>
      <c r="V1150" s="211">
        <v>4905000</v>
      </c>
      <c r="W1150" s="252" t="s">
        <v>334</v>
      </c>
      <c r="X1150" s="211"/>
      <c r="Y1150" s="252"/>
      <c r="Z1150" s="211"/>
      <c r="AA1150" s="584"/>
      <c r="AB1150" s="507"/>
      <c r="AC1150" s="232"/>
      <c r="AD1150" s="187"/>
    </row>
    <row r="1151" spans="1:31" ht="12.75" x14ac:dyDescent="0.2">
      <c r="A1151" s="168" t="s">
        <v>2053</v>
      </c>
      <c r="B1151" s="214" t="str">
        <f t="shared" si="282"/>
        <v>Weaver</v>
      </c>
      <c r="C1151" s="219" t="str">
        <f t="shared" si="283"/>
        <v>Luke</v>
      </c>
      <c r="D1151" s="134" t="str">
        <f t="shared" si="284"/>
        <v>L. Weaver</v>
      </c>
      <c r="E1151" s="206" t="str">
        <f t="shared" si="285"/>
        <v>Luke Weaver</v>
      </c>
      <c r="G1151" s="232">
        <v>184</v>
      </c>
      <c r="H1151" s="232">
        <v>8</v>
      </c>
      <c r="I1151" s="232">
        <v>6</v>
      </c>
      <c r="J1151" s="471">
        <v>34202</v>
      </c>
      <c r="K1151" s="196" t="s">
        <v>747</v>
      </c>
      <c r="L1151" s="190" t="s">
        <v>135</v>
      </c>
      <c r="M1151" s="134" t="str">
        <f t="shared" si="269"/>
        <v>Y1</v>
      </c>
      <c r="N1151" s="168" t="s">
        <v>396</v>
      </c>
      <c r="O1151" s="191" t="s">
        <v>2951</v>
      </c>
      <c r="P1151" s="206" t="str">
        <f t="shared" si="270"/>
        <v>Weaver, Luke (Y1)</v>
      </c>
      <c r="Q1151" s="166">
        <f t="shared" si="271"/>
        <v>200000</v>
      </c>
      <c r="R1151" s="166">
        <f t="shared" si="279"/>
        <v>300000</v>
      </c>
      <c r="S1151" s="261">
        <f t="shared" si="280"/>
        <v>400000</v>
      </c>
      <c r="T1151" s="261" t="str">
        <f t="shared" si="281"/>
        <v/>
      </c>
      <c r="U1151" s="252" t="s">
        <v>520</v>
      </c>
      <c r="V1151" s="167">
        <v>200000</v>
      </c>
      <c r="W1151" s="168" t="s">
        <v>521</v>
      </c>
      <c r="X1151" s="212">
        <v>300000</v>
      </c>
      <c r="Y1151" s="168" t="s">
        <v>375</v>
      </c>
      <c r="Z1151" s="212">
        <v>400000</v>
      </c>
      <c r="AA1151" s="134" t="s">
        <v>645</v>
      </c>
      <c r="AD1151" s="255"/>
    </row>
    <row r="1152" spans="1:31" ht="12.75" x14ac:dyDescent="0.2">
      <c r="A1152" s="168" t="s">
        <v>3724</v>
      </c>
      <c r="B1152" s="214" t="str">
        <f t="shared" si="282"/>
        <v>Weber</v>
      </c>
      <c r="C1152" s="219" t="str">
        <f t="shared" si="283"/>
        <v>Ryan</v>
      </c>
      <c r="D1152" s="134" t="str">
        <f t="shared" si="284"/>
        <v>R. Weber</v>
      </c>
      <c r="E1152" s="206" t="str">
        <f t="shared" si="285"/>
        <v>Ryan Weber</v>
      </c>
      <c r="F1152" s="250" t="s">
        <v>1002</v>
      </c>
      <c r="G1152" s="168">
        <v>209</v>
      </c>
      <c r="H1152" s="168">
        <v>10</v>
      </c>
      <c r="I1152" s="168">
        <v>1</v>
      </c>
      <c r="J1152" s="536">
        <v>33097</v>
      </c>
      <c r="K1152" s="168" t="s">
        <v>999</v>
      </c>
      <c r="L1152" s="190" t="s">
        <v>135</v>
      </c>
      <c r="M1152" s="134" t="str">
        <f t="shared" si="269"/>
        <v>Y1</v>
      </c>
      <c r="N1152" s="168" t="s">
        <v>1872</v>
      </c>
      <c r="O1152" s="190" t="s">
        <v>3485</v>
      </c>
      <c r="P1152" s="206" t="str">
        <f t="shared" si="270"/>
        <v>Weber, Ryan (Y1)</v>
      </c>
      <c r="Q1152" s="166">
        <f t="shared" si="271"/>
        <v>200000</v>
      </c>
      <c r="R1152" s="166">
        <f t="shared" si="279"/>
        <v>300000</v>
      </c>
      <c r="S1152" s="261">
        <f t="shared" si="280"/>
        <v>400000</v>
      </c>
      <c r="T1152" s="261" t="str">
        <f t="shared" si="281"/>
        <v/>
      </c>
      <c r="U1152" s="168" t="s">
        <v>520</v>
      </c>
      <c r="V1152" s="167">
        <v>200000</v>
      </c>
      <c r="W1152" s="168" t="s">
        <v>521</v>
      </c>
      <c r="X1152" s="212">
        <v>300000</v>
      </c>
      <c r="Y1152" s="168" t="s">
        <v>375</v>
      </c>
      <c r="Z1152" s="212">
        <v>400000</v>
      </c>
      <c r="AA1152" s="134" t="s">
        <v>645</v>
      </c>
      <c r="AB1152" s="168"/>
    </row>
    <row r="1153" spans="1:31" ht="12.75" x14ac:dyDescent="0.2">
      <c r="A1153" s="168" t="s">
        <v>3720</v>
      </c>
      <c r="B1153" s="214" t="str">
        <f t="shared" si="282"/>
        <v>Wendle</v>
      </c>
      <c r="C1153" s="219" t="str">
        <f t="shared" si="283"/>
        <v>Joey</v>
      </c>
      <c r="D1153" s="134" t="str">
        <f t="shared" si="284"/>
        <v>J. Wendle</v>
      </c>
      <c r="E1153" s="206" t="str">
        <f t="shared" si="285"/>
        <v>Joey Wendle</v>
      </c>
      <c r="F1153" s="250" t="s">
        <v>412</v>
      </c>
      <c r="G1153" s="168">
        <f>G1152+1</f>
        <v>210</v>
      </c>
      <c r="H1153" s="168">
        <v>7</v>
      </c>
      <c r="I1153" s="168">
        <v>20</v>
      </c>
      <c r="J1153" s="536">
        <v>32989</v>
      </c>
      <c r="K1153" s="168" t="s">
        <v>1000</v>
      </c>
      <c r="L1153" s="190" t="s">
        <v>7</v>
      </c>
      <c r="M1153" s="134" t="str">
        <f t="shared" si="269"/>
        <v>Y1</v>
      </c>
      <c r="N1153" s="168" t="s">
        <v>456</v>
      </c>
      <c r="O1153" s="190" t="s">
        <v>3485</v>
      </c>
      <c r="P1153" s="206" t="str">
        <f t="shared" si="270"/>
        <v>Wendle, Joey (Y1)</v>
      </c>
      <c r="Q1153" s="166">
        <f t="shared" si="271"/>
        <v>200000</v>
      </c>
      <c r="R1153" s="166">
        <f t="shared" si="279"/>
        <v>300000</v>
      </c>
      <c r="S1153" s="261">
        <f t="shared" si="280"/>
        <v>400000</v>
      </c>
      <c r="T1153" s="261" t="str">
        <f t="shared" si="281"/>
        <v/>
      </c>
      <c r="U1153" s="168" t="s">
        <v>520</v>
      </c>
      <c r="V1153" s="167">
        <v>200000</v>
      </c>
      <c r="W1153" s="168" t="s">
        <v>521</v>
      </c>
      <c r="X1153" s="212">
        <v>300000</v>
      </c>
      <c r="Y1153" s="168" t="s">
        <v>375</v>
      </c>
      <c r="Z1153" s="212">
        <v>400000</v>
      </c>
      <c r="AA1153" s="134" t="s">
        <v>645</v>
      </c>
      <c r="AB1153" s="168"/>
    </row>
    <row r="1154" spans="1:31" ht="12.75" x14ac:dyDescent="0.2">
      <c r="A1154" s="445" t="s">
        <v>53</v>
      </c>
      <c r="B1154" s="214" t="str">
        <f t="shared" si="282"/>
        <v>Werth</v>
      </c>
      <c r="C1154" s="219" t="str">
        <f t="shared" si="283"/>
        <v>Jayson</v>
      </c>
      <c r="D1154" s="134" t="str">
        <f t="shared" si="284"/>
        <v>J. Werth</v>
      </c>
      <c r="E1154" s="206" t="str">
        <f t="shared" si="285"/>
        <v>Jayson Werth</v>
      </c>
      <c r="F1154" s="190"/>
      <c r="G1154" s="252"/>
      <c r="H1154" s="252"/>
      <c r="I1154" s="252"/>
      <c r="J1154" s="473"/>
      <c r="K1154" s="168"/>
      <c r="L1154" s="190" t="s">
        <v>7</v>
      </c>
      <c r="M1154" s="134" t="str">
        <f t="shared" si="269"/>
        <v>2,F3-$2.175M</v>
      </c>
      <c r="N1154" s="252" t="str">
        <f>Aaron!$M$2</f>
        <v>Virginia</v>
      </c>
      <c r="O1154" s="497" t="s">
        <v>1686</v>
      </c>
      <c r="P1154" s="206" t="str">
        <f t="shared" si="270"/>
        <v>Werth, Jayson (2,F3-$2.175M)</v>
      </c>
      <c r="Q1154" s="166">
        <f t="shared" si="271"/>
        <v>725000</v>
      </c>
      <c r="R1154" s="166">
        <f t="shared" si="279"/>
        <v>725000</v>
      </c>
      <c r="S1154" s="261" t="str">
        <f t="shared" si="280"/>
        <v/>
      </c>
      <c r="T1154" s="261" t="str">
        <f t="shared" si="281"/>
        <v/>
      </c>
      <c r="U1154" s="445" t="s">
        <v>1805</v>
      </c>
      <c r="V1154" s="361">
        <v>725000</v>
      </c>
      <c r="W1154" s="445" t="s">
        <v>1755</v>
      </c>
      <c r="X1154" s="364">
        <v>725000</v>
      </c>
      <c r="Y1154" s="168" t="s">
        <v>334</v>
      </c>
      <c r="Z1154" s="271"/>
      <c r="AA1154" s="134"/>
    </row>
    <row r="1155" spans="1:31" ht="12.75" x14ac:dyDescent="0.2">
      <c r="A1155" s="168" t="s">
        <v>3628</v>
      </c>
      <c r="B1155" s="214" t="str">
        <f t="shared" si="282"/>
        <v>Whalen</v>
      </c>
      <c r="C1155" s="219" t="str">
        <f t="shared" si="283"/>
        <v>Rob</v>
      </c>
      <c r="D1155" s="134" t="str">
        <f t="shared" si="284"/>
        <v>R. Whalen</v>
      </c>
      <c r="E1155" s="206" t="str">
        <f t="shared" si="285"/>
        <v>Rob Whalen</v>
      </c>
      <c r="F1155" s="250" t="s">
        <v>1002</v>
      </c>
      <c r="G1155" s="168">
        <f>G1154+1</f>
        <v>1</v>
      </c>
      <c r="H1155" s="168">
        <v>7</v>
      </c>
      <c r="I1155" s="168">
        <v>21</v>
      </c>
      <c r="J1155" s="536">
        <v>34365</v>
      </c>
      <c r="K1155" s="168" t="s">
        <v>747</v>
      </c>
      <c r="L1155" s="190" t="s">
        <v>135</v>
      </c>
      <c r="M1155" s="134" t="str">
        <f t="shared" ref="M1155:M1198" si="286">$U1155</f>
        <v>MM</v>
      </c>
      <c r="N1155" s="168" t="s">
        <v>229</v>
      </c>
      <c r="O1155" s="190" t="s">
        <v>3485</v>
      </c>
      <c r="P1155" s="206" t="str">
        <f t="shared" ref="P1155:P1198" si="287">CONCATENATE(A1155," (",M1155,")")</f>
        <v>Whalen, Rob (MM)</v>
      </c>
      <c r="Q1155" s="166">
        <f t="shared" si="271"/>
        <v>100000</v>
      </c>
      <c r="R1155" s="166" t="str">
        <f t="shared" si="279"/>
        <v/>
      </c>
      <c r="S1155" s="261" t="str">
        <f t="shared" si="280"/>
        <v/>
      </c>
      <c r="T1155" s="261" t="str">
        <f t="shared" si="281"/>
        <v/>
      </c>
      <c r="U1155" s="168" t="s">
        <v>517</v>
      </c>
      <c r="V1155" s="167">
        <v>100000</v>
      </c>
      <c r="X1155" s="134"/>
      <c r="Z1155" s="134"/>
      <c r="AA1155" s="134"/>
      <c r="AB1155" s="168"/>
    </row>
    <row r="1156" spans="1:31" ht="12.75" x14ac:dyDescent="0.2">
      <c r="A1156" s="168" t="s">
        <v>3691</v>
      </c>
      <c r="B1156" s="214" t="str">
        <f t="shared" si="282"/>
        <v>White</v>
      </c>
      <c r="C1156" s="219" t="str">
        <f t="shared" si="283"/>
        <v>Tyler</v>
      </c>
      <c r="D1156" s="134" t="str">
        <f t="shared" si="284"/>
        <v>T. White</v>
      </c>
      <c r="E1156" s="206" t="str">
        <f t="shared" si="285"/>
        <v>Tyler White</v>
      </c>
      <c r="F1156" s="250" t="s">
        <v>1002</v>
      </c>
      <c r="G1156" s="168">
        <v>101</v>
      </c>
      <c r="H1156" s="168">
        <v>4</v>
      </c>
      <c r="I1156" s="168">
        <v>1</v>
      </c>
      <c r="J1156" s="536">
        <v>33175</v>
      </c>
      <c r="K1156" s="168" t="s">
        <v>1001</v>
      </c>
      <c r="L1156" s="190" t="s">
        <v>7</v>
      </c>
      <c r="M1156" s="134" t="str">
        <f t="shared" si="286"/>
        <v>Y1</v>
      </c>
      <c r="N1156" s="168" t="s">
        <v>1872</v>
      </c>
      <c r="O1156" s="190" t="s">
        <v>3485</v>
      </c>
      <c r="P1156" s="206" t="str">
        <f t="shared" si="287"/>
        <v>White, Tyler (Y1)</v>
      </c>
      <c r="Q1156" s="166">
        <f t="shared" si="271"/>
        <v>200000</v>
      </c>
      <c r="R1156" s="166">
        <f t="shared" si="279"/>
        <v>300000</v>
      </c>
      <c r="S1156" s="261">
        <f t="shared" si="280"/>
        <v>400000</v>
      </c>
      <c r="T1156" s="261" t="str">
        <f t="shared" si="281"/>
        <v/>
      </c>
      <c r="U1156" s="168" t="s">
        <v>520</v>
      </c>
      <c r="V1156" s="167">
        <v>200000</v>
      </c>
      <c r="W1156" s="168" t="s">
        <v>521</v>
      </c>
      <c r="X1156" s="212">
        <v>300000</v>
      </c>
      <c r="Y1156" s="168" t="s">
        <v>375</v>
      </c>
      <c r="Z1156" s="212">
        <v>400000</v>
      </c>
      <c r="AA1156" s="134" t="s">
        <v>645</v>
      </c>
      <c r="AB1156" s="168"/>
    </row>
    <row r="1157" spans="1:31" ht="12.75" x14ac:dyDescent="0.2">
      <c r="A1157" s="168" t="s">
        <v>3525</v>
      </c>
      <c r="B1157" s="214" t="str">
        <f t="shared" si="282"/>
        <v>Whitley</v>
      </c>
      <c r="C1157" s="219" t="str">
        <f t="shared" si="283"/>
        <v>Forrest</v>
      </c>
      <c r="D1157" s="134" t="str">
        <f t="shared" si="284"/>
        <v>F. Whitley</v>
      </c>
      <c r="E1157" s="206" t="str">
        <f t="shared" si="285"/>
        <v>Forrest Whitley</v>
      </c>
      <c r="F1157" s="250" t="s">
        <v>1002</v>
      </c>
      <c r="G1157" s="168">
        <f>G1156+1</f>
        <v>102</v>
      </c>
      <c r="H1157" s="168" t="s">
        <v>626</v>
      </c>
      <c r="I1157" s="168">
        <v>16</v>
      </c>
      <c r="J1157" s="536">
        <v>35688</v>
      </c>
      <c r="K1157" s="168" t="s">
        <v>747</v>
      </c>
      <c r="L1157" s="190" t="s">
        <v>519</v>
      </c>
      <c r="M1157" s="134" t="str">
        <f t="shared" si="286"/>
        <v>min</v>
      </c>
      <c r="N1157" s="168" t="s">
        <v>1124</v>
      </c>
      <c r="O1157" s="190" t="s">
        <v>3485</v>
      </c>
      <c r="P1157" s="206" t="str">
        <f t="shared" si="287"/>
        <v>Whitley, Forrest (min)</v>
      </c>
      <c r="Q1157" s="166" t="str">
        <f t="shared" si="271"/>
        <v/>
      </c>
      <c r="R1157" s="166" t="str">
        <f t="shared" si="279"/>
        <v/>
      </c>
      <c r="S1157" s="261" t="str">
        <f t="shared" si="280"/>
        <v/>
      </c>
      <c r="T1157" s="261" t="str">
        <f t="shared" si="281"/>
        <v/>
      </c>
      <c r="U1157" s="168" t="s">
        <v>658</v>
      </c>
      <c r="V1157" s="134"/>
      <c r="X1157" s="134"/>
      <c r="Z1157" s="134"/>
      <c r="AA1157" s="134"/>
      <c r="AB1157" s="168"/>
    </row>
    <row r="1158" spans="1:31" ht="12.75" x14ac:dyDescent="0.2">
      <c r="A1158" s="168" t="s">
        <v>2054</v>
      </c>
      <c r="B1158" s="214" t="str">
        <f t="shared" si="282"/>
        <v>Whitley</v>
      </c>
      <c r="C1158" s="219" t="str">
        <f t="shared" si="283"/>
        <v>Garrett</v>
      </c>
      <c r="D1158" s="134" t="str">
        <f t="shared" si="284"/>
        <v>G. Whitley</v>
      </c>
      <c r="E1158" s="206" t="str">
        <f t="shared" si="285"/>
        <v>Garrett Whitley</v>
      </c>
      <c r="G1158" s="232">
        <v>44</v>
      </c>
      <c r="H1158" s="232">
        <v>2</v>
      </c>
      <c r="I1158" s="232">
        <v>20</v>
      </c>
      <c r="J1158" s="471">
        <v>35502</v>
      </c>
      <c r="K1158" s="196" t="s">
        <v>1008</v>
      </c>
      <c r="L1158" s="190" t="s">
        <v>519</v>
      </c>
      <c r="M1158" s="134" t="str">
        <f t="shared" si="286"/>
        <v>min</v>
      </c>
      <c r="N1158" s="252" t="str">
        <f>Mays!$M$2</f>
        <v>Mudville</v>
      </c>
      <c r="O1158" s="191" t="s">
        <v>1968</v>
      </c>
      <c r="P1158" s="206" t="str">
        <f t="shared" si="287"/>
        <v>Whitley, Garrett (min)</v>
      </c>
      <c r="Q1158" s="166" t="str">
        <f t="shared" si="271"/>
        <v/>
      </c>
      <c r="R1158" s="166" t="str">
        <f t="shared" si="279"/>
        <v/>
      </c>
      <c r="S1158" s="261" t="str">
        <f t="shared" si="280"/>
        <v/>
      </c>
      <c r="T1158" s="261" t="str">
        <f t="shared" si="281"/>
        <v/>
      </c>
      <c r="U1158" s="252" t="s">
        <v>658</v>
      </c>
      <c r="V1158" s="167"/>
      <c r="X1158" s="212"/>
      <c r="Z1158" s="212"/>
      <c r="AA1158" s="134"/>
    </row>
    <row r="1159" spans="1:31" ht="12.75" x14ac:dyDescent="0.2">
      <c r="A1159" s="168" t="s">
        <v>225</v>
      </c>
      <c r="B1159" s="214" t="str">
        <f t="shared" si="282"/>
        <v>Wieters</v>
      </c>
      <c r="C1159" s="219" t="str">
        <f t="shared" si="283"/>
        <v>Matt</v>
      </c>
      <c r="D1159" s="134" t="str">
        <f t="shared" si="284"/>
        <v>M. Wieters</v>
      </c>
      <c r="E1159" s="206" t="str">
        <f t="shared" si="285"/>
        <v>Matt Wieters</v>
      </c>
      <c r="F1159" s="190"/>
      <c r="G1159" s="190"/>
      <c r="H1159" s="190"/>
      <c r="I1159" s="190"/>
      <c r="K1159" s="252"/>
      <c r="L1159" s="190" t="s">
        <v>7</v>
      </c>
      <c r="M1159" s="134" t="str">
        <f t="shared" si="286"/>
        <v>5,L5-14M</v>
      </c>
      <c r="N1159" s="252" t="str">
        <f>Mays!$Y$2</f>
        <v>Los Angeles</v>
      </c>
      <c r="O1159" s="191" t="s">
        <v>325</v>
      </c>
      <c r="P1159" s="206" t="str">
        <f t="shared" si="287"/>
        <v>Wieters, Matt (5,L5-14M)</v>
      </c>
      <c r="Q1159" s="166">
        <f t="shared" si="271"/>
        <v>2800000</v>
      </c>
      <c r="R1159" s="166" t="str">
        <f t="shared" si="279"/>
        <v/>
      </c>
      <c r="S1159" s="261" t="str">
        <f t="shared" si="280"/>
        <v/>
      </c>
      <c r="T1159" s="261" t="str">
        <f t="shared" si="281"/>
        <v/>
      </c>
      <c r="U1159" s="252" t="s">
        <v>605</v>
      </c>
      <c r="V1159" s="166">
        <v>2800000</v>
      </c>
      <c r="W1159" s="168" t="s">
        <v>334</v>
      </c>
      <c r="X1159" s="212"/>
      <c r="Z1159" s="212"/>
      <c r="AA1159" s="584"/>
      <c r="AB1159" s="507"/>
      <c r="AC1159" s="232"/>
    </row>
    <row r="1160" spans="1:31" ht="12.75" x14ac:dyDescent="0.2">
      <c r="A1160" s="445" t="s">
        <v>807</v>
      </c>
      <c r="B1160" s="214" t="str">
        <f t="shared" si="282"/>
        <v>Wilhelmsen</v>
      </c>
      <c r="C1160" s="219" t="str">
        <f t="shared" si="283"/>
        <v>Tom</v>
      </c>
      <c r="D1160" s="134" t="str">
        <f t="shared" si="284"/>
        <v>T. Wilhelmsen</v>
      </c>
      <c r="E1160" s="206" t="str">
        <f t="shared" si="285"/>
        <v>Tom Wilhelmsen</v>
      </c>
      <c r="F1160" s="190"/>
      <c r="G1160" s="252"/>
      <c r="H1160" s="252"/>
      <c r="I1160" s="252"/>
      <c r="J1160" s="473"/>
      <c r="K1160" s="168"/>
      <c r="L1160" s="190" t="s">
        <v>135</v>
      </c>
      <c r="M1160" s="134" t="str">
        <f t="shared" si="286"/>
        <v>2,F3-$2.55M</v>
      </c>
      <c r="N1160" s="252" t="str">
        <f>Aaron!$A$2</f>
        <v>Middlesex</v>
      </c>
      <c r="O1160" s="497" t="s">
        <v>1686</v>
      </c>
      <c r="P1160" s="206" t="str">
        <f t="shared" si="287"/>
        <v>Wilhelmsen, Tom (2,F3-$2.55M)</v>
      </c>
      <c r="Q1160" s="166">
        <f t="shared" si="271"/>
        <v>850000</v>
      </c>
      <c r="R1160" s="166">
        <f t="shared" si="279"/>
        <v>850000</v>
      </c>
      <c r="S1160" s="261" t="str">
        <f t="shared" si="280"/>
        <v/>
      </c>
      <c r="T1160" s="261" t="str">
        <f t="shared" si="281"/>
        <v/>
      </c>
      <c r="U1160" s="445" t="s">
        <v>1809</v>
      </c>
      <c r="V1160" s="361">
        <v>850000</v>
      </c>
      <c r="W1160" s="445" t="s">
        <v>1759</v>
      </c>
      <c r="X1160" s="364">
        <v>850000</v>
      </c>
      <c r="Y1160" s="168" t="s">
        <v>334</v>
      </c>
      <c r="Z1160" s="271"/>
      <c r="AA1160" s="134"/>
    </row>
    <row r="1161" spans="1:31" ht="12.75" x14ac:dyDescent="0.2">
      <c r="A1161" s="232" t="s">
        <v>1911</v>
      </c>
      <c r="B1161" s="214" t="str">
        <f t="shared" si="282"/>
        <v>Williams</v>
      </c>
      <c r="C1161" s="219" t="str">
        <f t="shared" si="283"/>
        <v>Mason*</v>
      </c>
      <c r="D1161" s="134" t="str">
        <f t="shared" si="284"/>
        <v>M. Williams</v>
      </c>
      <c r="E1161" s="206" t="str">
        <f t="shared" si="285"/>
        <v>Mason* Williams</v>
      </c>
      <c r="F1161" s="247" t="s">
        <v>412</v>
      </c>
      <c r="G1161" s="232">
        <v>177</v>
      </c>
      <c r="H1161" s="232">
        <v>7</v>
      </c>
      <c r="I1161" s="232">
        <v>20</v>
      </c>
      <c r="J1161" s="471">
        <v>33471</v>
      </c>
      <c r="K1161" s="196" t="s">
        <v>1128</v>
      </c>
      <c r="L1161" s="190" t="s">
        <v>7</v>
      </c>
      <c r="M1161" s="134" t="str">
        <f t="shared" si="286"/>
        <v>MM</v>
      </c>
      <c r="N1161" s="252" t="str">
        <f>Aaron!$S$2</f>
        <v>San Jose</v>
      </c>
      <c r="O1161" s="191" t="s">
        <v>1968</v>
      </c>
      <c r="P1161" s="206" t="str">
        <f t="shared" si="287"/>
        <v>Williams, Mason* (MM)</v>
      </c>
      <c r="Q1161" s="166">
        <f t="shared" si="271"/>
        <v>100000</v>
      </c>
      <c r="R1161" s="166" t="str">
        <f t="shared" si="279"/>
        <v/>
      </c>
      <c r="S1161" s="261" t="str">
        <f t="shared" si="280"/>
        <v/>
      </c>
      <c r="T1161" s="261" t="str">
        <f t="shared" si="281"/>
        <v/>
      </c>
      <c r="U1161" s="252" t="s">
        <v>517</v>
      </c>
      <c r="V1161" s="207">
        <v>100000</v>
      </c>
      <c r="X1161" s="212"/>
      <c r="Z1161" s="212"/>
      <c r="AA1161" s="134"/>
    </row>
    <row r="1162" spans="1:31" ht="12.75" x14ac:dyDescent="0.2">
      <c r="A1162" s="453" t="s">
        <v>1145</v>
      </c>
      <c r="B1162" s="214" t="str">
        <f t="shared" si="282"/>
        <v>Williams</v>
      </c>
      <c r="C1162" s="219" t="str">
        <f t="shared" si="283"/>
        <v>Nick</v>
      </c>
      <c r="D1162" s="134" t="str">
        <f t="shared" si="284"/>
        <v>N. Williams</v>
      </c>
      <c r="E1162" s="206" t="str">
        <f t="shared" si="285"/>
        <v>Nick Williams</v>
      </c>
      <c r="F1162" s="465" t="s">
        <v>412</v>
      </c>
      <c r="G1162" s="465"/>
      <c r="H1162" s="465"/>
      <c r="I1162" s="465"/>
      <c r="J1162" s="474">
        <v>34220</v>
      </c>
      <c r="K1162" s="494" t="s">
        <v>1128</v>
      </c>
      <c r="L1162" s="190" t="s">
        <v>519</v>
      </c>
      <c r="M1162" s="134" t="str">
        <f t="shared" si="286"/>
        <v>min</v>
      </c>
      <c r="N1162" s="252" t="s">
        <v>1479</v>
      </c>
      <c r="O1162" s="465" t="s">
        <v>3454</v>
      </c>
      <c r="P1162" s="206" t="str">
        <f t="shared" si="287"/>
        <v>Williams, Nick (min)</v>
      </c>
      <c r="Q1162" s="166" t="str">
        <f t="shared" si="271"/>
        <v/>
      </c>
      <c r="R1162" s="166" t="str">
        <f t="shared" si="279"/>
        <v/>
      </c>
      <c r="S1162" s="261" t="str">
        <f t="shared" si="280"/>
        <v/>
      </c>
      <c r="T1162" s="261" t="str">
        <f t="shared" si="281"/>
        <v/>
      </c>
      <c r="U1162" s="499" t="s">
        <v>658</v>
      </c>
      <c r="V1162" s="207"/>
      <c r="W1162" s="250"/>
      <c r="X1162" s="207"/>
      <c r="Z1162" s="212"/>
      <c r="AA1162" s="584"/>
      <c r="AB1162" s="507"/>
      <c r="AC1162" s="232"/>
      <c r="AD1162" s="232"/>
    </row>
    <row r="1163" spans="1:31" ht="12.75" x14ac:dyDescent="0.2">
      <c r="A1163" s="232" t="s">
        <v>1172</v>
      </c>
      <c r="B1163" s="214" t="str">
        <f t="shared" si="282"/>
        <v>Williamson</v>
      </c>
      <c r="C1163" s="219" t="str">
        <f t="shared" si="283"/>
        <v>Mac</v>
      </c>
      <c r="D1163" s="134" t="str">
        <f t="shared" si="284"/>
        <v>M. Williamson</v>
      </c>
      <c r="E1163" s="206" t="str">
        <f t="shared" si="285"/>
        <v>Mac Williamson</v>
      </c>
      <c r="F1163" s="247" t="s">
        <v>1002</v>
      </c>
      <c r="G1163" s="232">
        <v>186</v>
      </c>
      <c r="H1163" s="232">
        <v>8</v>
      </c>
      <c r="I1163" s="232">
        <v>11</v>
      </c>
      <c r="J1163" s="471">
        <v>33069</v>
      </c>
      <c r="K1163" s="196" t="s">
        <v>1007</v>
      </c>
      <c r="L1163" s="190" t="s">
        <v>7</v>
      </c>
      <c r="M1163" s="134" t="str">
        <f t="shared" si="286"/>
        <v>Y1</v>
      </c>
      <c r="N1163" s="252" t="str">
        <f>Cobb!$G$2</f>
        <v>Alaska</v>
      </c>
      <c r="O1163" s="191" t="s">
        <v>1968</v>
      </c>
      <c r="P1163" s="206" t="str">
        <f t="shared" si="287"/>
        <v>Williamson, Mac (Y1)</v>
      </c>
      <c r="Q1163" s="166">
        <f t="shared" si="271"/>
        <v>200000</v>
      </c>
      <c r="R1163" s="166">
        <f t="shared" si="279"/>
        <v>300000</v>
      </c>
      <c r="S1163" s="261">
        <f t="shared" si="280"/>
        <v>400000</v>
      </c>
      <c r="T1163" s="261" t="str">
        <f t="shared" si="281"/>
        <v/>
      </c>
      <c r="U1163" s="252" t="s">
        <v>520</v>
      </c>
      <c r="V1163" s="167">
        <v>200000</v>
      </c>
      <c r="W1163" s="168" t="s">
        <v>521</v>
      </c>
      <c r="X1163" s="212">
        <v>300000</v>
      </c>
      <c r="Y1163" s="168" t="s">
        <v>375</v>
      </c>
      <c r="Z1163" s="212">
        <v>400000</v>
      </c>
      <c r="AA1163" s="134" t="s">
        <v>645</v>
      </c>
    </row>
    <row r="1164" spans="1:31" ht="15" x14ac:dyDescent="0.2">
      <c r="A1164" s="451" t="s">
        <v>1219</v>
      </c>
      <c r="B1164" s="214" t="str">
        <f t="shared" si="282"/>
        <v>Wilson</v>
      </c>
      <c r="C1164" s="219" t="str">
        <f t="shared" si="283"/>
        <v>Alex</v>
      </c>
      <c r="D1164" s="134" t="str">
        <f t="shared" si="284"/>
        <v>A. Wilson</v>
      </c>
      <c r="E1164" s="206" t="str">
        <f t="shared" si="285"/>
        <v>Alex Wilson</v>
      </c>
      <c r="F1164" s="463" t="s">
        <v>1002</v>
      </c>
      <c r="G1164" s="463"/>
      <c r="H1164" s="463"/>
      <c r="I1164" s="463"/>
      <c r="J1164" s="482">
        <v>31719</v>
      </c>
      <c r="K1164" s="490" t="s">
        <v>135</v>
      </c>
      <c r="L1164" s="190" t="s">
        <v>135</v>
      </c>
      <c r="M1164" s="134" t="str">
        <f t="shared" si="286"/>
        <v>Y3</v>
      </c>
      <c r="N1164" s="252" t="s">
        <v>437</v>
      </c>
      <c r="O1164" s="465" t="s">
        <v>1129</v>
      </c>
      <c r="P1164" s="206" t="str">
        <f t="shared" si="287"/>
        <v>Wilson, Alex (Y3)</v>
      </c>
      <c r="Q1164" s="166">
        <f t="shared" si="271"/>
        <v>400000</v>
      </c>
      <c r="R1164" s="166" t="str">
        <f t="shared" si="279"/>
        <v/>
      </c>
      <c r="S1164" s="261" t="str">
        <f t="shared" si="280"/>
        <v/>
      </c>
      <c r="T1164" s="261" t="str">
        <f t="shared" si="281"/>
        <v/>
      </c>
      <c r="U1164" s="499" t="s">
        <v>375</v>
      </c>
      <c r="V1164" s="207">
        <v>400000</v>
      </c>
      <c r="W1164" s="168" t="s">
        <v>645</v>
      </c>
      <c r="X1164" s="207"/>
      <c r="Y1164" s="168" t="s">
        <v>973</v>
      </c>
      <c r="Z1164" s="206"/>
      <c r="AA1164" s="134" t="s">
        <v>974</v>
      </c>
      <c r="AB1164" s="507"/>
      <c r="AC1164" s="232"/>
      <c r="AD1164" s="232"/>
      <c r="AE1164" s="232"/>
    </row>
    <row r="1165" spans="1:31" ht="12.75" x14ac:dyDescent="0.2">
      <c r="A1165" s="452" t="s">
        <v>2975</v>
      </c>
      <c r="B1165" s="214" t="str">
        <f t="shared" si="282"/>
        <v>Wilson</v>
      </c>
      <c r="C1165" s="219" t="str">
        <f t="shared" si="283"/>
        <v>Bobby</v>
      </c>
      <c r="D1165" s="134" t="str">
        <f t="shared" si="284"/>
        <v>B. Wilson</v>
      </c>
      <c r="E1165" s="206" t="str">
        <f t="shared" si="285"/>
        <v>Bobby Wilson</v>
      </c>
      <c r="F1165" s="464" t="s">
        <v>1002</v>
      </c>
      <c r="G1165" s="452"/>
      <c r="H1165" s="452"/>
      <c r="I1165" s="452"/>
      <c r="J1165" s="480">
        <v>30414</v>
      </c>
      <c r="K1165" s="492" t="s">
        <v>1003</v>
      </c>
      <c r="L1165" s="495" t="s">
        <v>7</v>
      </c>
      <c r="M1165" s="134" t="str">
        <f t="shared" si="286"/>
        <v>1,F1-$310k</v>
      </c>
      <c r="N1165" s="452" t="s">
        <v>2972</v>
      </c>
      <c r="O1165" s="496" t="s">
        <v>2994</v>
      </c>
      <c r="P1165" s="206" t="str">
        <f t="shared" si="287"/>
        <v>Wilson, Bobby (1,F1-$310k)</v>
      </c>
      <c r="Q1165" s="166">
        <f t="shared" si="271"/>
        <v>310000</v>
      </c>
      <c r="R1165" s="166" t="str">
        <f t="shared" ref="R1165:R1198" si="288">IF(ISBLANK($X1165),"",$X1165)</f>
        <v/>
      </c>
      <c r="S1165" s="261" t="str">
        <f t="shared" ref="S1165:S1198" si="289">IF(ISBLANK($Z1165),"",$Z1165)</f>
        <v/>
      </c>
      <c r="T1165" s="261" t="str">
        <f t="shared" ref="T1165:T1198" si="290">IF(ISBLANK($AB1165),"",$AB1165)</f>
        <v/>
      </c>
      <c r="U1165" s="498" t="s">
        <v>3002</v>
      </c>
      <c r="V1165" s="387">
        <v>310000</v>
      </c>
      <c r="W1165" s="498" t="s">
        <v>334</v>
      </c>
      <c r="X1165" s="230"/>
      <c r="Y1165" s="232"/>
      <c r="Z1165" s="212"/>
      <c r="AA1165" s="134"/>
    </row>
    <row r="1166" spans="1:31" ht="12.75" x14ac:dyDescent="0.2">
      <c r="A1166" s="168" t="s">
        <v>3590</v>
      </c>
      <c r="B1166" s="214" t="str">
        <f t="shared" si="282"/>
        <v>Wilson</v>
      </c>
      <c r="C1166" s="219" t="str">
        <f t="shared" si="283"/>
        <v>Darryl James</v>
      </c>
      <c r="D1166" s="134" t="str">
        <f t="shared" si="284"/>
        <v>D. Wilson</v>
      </c>
      <c r="E1166" s="206" t="str">
        <f t="shared" si="285"/>
        <v>Darryl James Wilson</v>
      </c>
      <c r="F1166" s="250" t="s">
        <v>412</v>
      </c>
      <c r="G1166" s="168">
        <v>217</v>
      </c>
      <c r="H1166" s="168">
        <v>12</v>
      </c>
      <c r="I1166" s="168">
        <v>3</v>
      </c>
      <c r="J1166" s="536">
        <v>35346</v>
      </c>
      <c r="K1166" s="168" t="s">
        <v>1128</v>
      </c>
      <c r="L1166" s="190" t="s">
        <v>519</v>
      </c>
      <c r="M1166" s="134" t="str">
        <f t="shared" si="286"/>
        <v>min</v>
      </c>
      <c r="N1166" s="168" t="s">
        <v>1876</v>
      </c>
      <c r="O1166" s="190" t="s">
        <v>3485</v>
      </c>
      <c r="P1166" s="206" t="str">
        <f t="shared" si="287"/>
        <v>Wilson, Darryl James (min)</v>
      </c>
      <c r="Q1166" s="166" t="str">
        <f t="shared" si="271"/>
        <v/>
      </c>
      <c r="R1166" s="166" t="str">
        <f t="shared" si="288"/>
        <v/>
      </c>
      <c r="S1166" s="261" t="str">
        <f t="shared" si="289"/>
        <v/>
      </c>
      <c r="T1166" s="261" t="str">
        <f t="shared" si="290"/>
        <v/>
      </c>
      <c r="U1166" s="168" t="s">
        <v>658</v>
      </c>
      <c r="V1166" s="134"/>
      <c r="X1166" s="134"/>
      <c r="Z1166" s="134"/>
      <c r="AA1166" s="134"/>
      <c r="AB1166" s="168"/>
    </row>
    <row r="1167" spans="1:31" ht="12.75" x14ac:dyDescent="0.2">
      <c r="A1167" s="446" t="s">
        <v>876</v>
      </c>
      <c r="B1167" s="214" t="str">
        <f t="shared" si="282"/>
        <v>Wilson</v>
      </c>
      <c r="C1167" s="219" t="str">
        <f t="shared" si="283"/>
        <v>Justin</v>
      </c>
      <c r="D1167" s="134" t="str">
        <f t="shared" si="284"/>
        <v>J. Wilson</v>
      </c>
      <c r="E1167" s="206" t="str">
        <f t="shared" si="285"/>
        <v>Justin Wilson</v>
      </c>
      <c r="F1167" s="190"/>
      <c r="G1167" s="190"/>
      <c r="H1167" s="190"/>
      <c r="I1167" s="190"/>
      <c r="K1167" s="252"/>
      <c r="L1167" s="190" t="s">
        <v>135</v>
      </c>
      <c r="M1167" s="134" t="str">
        <f t="shared" si="286"/>
        <v>ARB-Y4</v>
      </c>
      <c r="N1167" s="252" t="str">
        <f>Cobb!$AE$2</f>
        <v>Chicago</v>
      </c>
      <c r="O1167" s="190" t="s">
        <v>874</v>
      </c>
      <c r="P1167" s="206" t="str">
        <f t="shared" si="287"/>
        <v>Wilson, Justin (ARB-Y4)</v>
      </c>
      <c r="Q1167" s="166">
        <f t="shared" si="271"/>
        <v>600000</v>
      </c>
      <c r="R1167" s="166" t="str">
        <f t="shared" si="288"/>
        <v/>
      </c>
      <c r="S1167" s="261" t="str">
        <f t="shared" si="289"/>
        <v/>
      </c>
      <c r="T1167" s="261" t="str">
        <f t="shared" si="290"/>
        <v/>
      </c>
      <c r="U1167" s="252" t="s">
        <v>645</v>
      </c>
      <c r="V1167" s="167">
        <v>600000</v>
      </c>
      <c r="W1167" s="168" t="s">
        <v>973</v>
      </c>
      <c r="X1167" s="212"/>
      <c r="Y1167" s="168" t="s">
        <v>974</v>
      </c>
      <c r="Z1167" s="212"/>
      <c r="AA1167" s="134" t="s">
        <v>975</v>
      </c>
      <c r="AB1167" s="507"/>
      <c r="AC1167" s="168" t="s">
        <v>334</v>
      </c>
    </row>
    <row r="1168" spans="1:31" ht="12.75" x14ac:dyDescent="0.2">
      <c r="A1168" s="232" t="s">
        <v>1966</v>
      </c>
      <c r="B1168" s="214" t="str">
        <f t="shared" si="282"/>
        <v>Wilson</v>
      </c>
      <c r="C1168" s="219" t="str">
        <f t="shared" si="283"/>
        <v>Tyler</v>
      </c>
      <c r="D1168" s="134" t="str">
        <f t="shared" si="284"/>
        <v>T. Wilson</v>
      </c>
      <c r="E1168" s="206" t="str">
        <f t="shared" si="285"/>
        <v>Tyler Wilson</v>
      </c>
      <c r="G1168" s="232">
        <v>189</v>
      </c>
      <c r="H1168" s="232">
        <v>8</v>
      </c>
      <c r="I1168" s="232">
        <v>14</v>
      </c>
      <c r="J1168" s="471">
        <v>32776</v>
      </c>
      <c r="K1168" s="196" t="s">
        <v>747</v>
      </c>
      <c r="L1168" s="190" t="s">
        <v>135</v>
      </c>
      <c r="M1168" s="134" t="str">
        <f t="shared" si="286"/>
        <v>Y2</v>
      </c>
      <c r="N1168" s="252" t="str">
        <f>Mays!$Y$2</f>
        <v>Los Angeles</v>
      </c>
      <c r="O1168" s="191" t="s">
        <v>1968</v>
      </c>
      <c r="P1168" s="206" t="str">
        <f t="shared" si="287"/>
        <v>Wilson, Tyler (Y2)</v>
      </c>
      <c r="Q1168" s="166">
        <f t="shared" si="271"/>
        <v>300000</v>
      </c>
      <c r="R1168" s="166">
        <f t="shared" si="288"/>
        <v>400000</v>
      </c>
      <c r="S1168" s="261" t="str">
        <f t="shared" si="289"/>
        <v/>
      </c>
      <c r="T1168" s="261" t="str">
        <f t="shared" si="290"/>
        <v/>
      </c>
      <c r="U1168" s="252" t="s">
        <v>521</v>
      </c>
      <c r="V1168" s="167">
        <v>300000</v>
      </c>
      <c r="W1168" s="168" t="s">
        <v>375</v>
      </c>
      <c r="X1168" s="212">
        <v>400000</v>
      </c>
      <c r="Y1168" s="168" t="s">
        <v>645</v>
      </c>
      <c r="Z1168" s="212"/>
      <c r="AA1168" s="134" t="s">
        <v>973</v>
      </c>
    </row>
    <row r="1169" spans="1:31" ht="12.75" x14ac:dyDescent="0.2">
      <c r="A1169" s="453" t="s">
        <v>1140</v>
      </c>
      <c r="B1169" s="214" t="str">
        <f t="shared" si="282"/>
        <v>Winker</v>
      </c>
      <c r="C1169" s="219" t="str">
        <f t="shared" si="283"/>
        <v>Jesse</v>
      </c>
      <c r="D1169" s="134" t="str">
        <f t="shared" si="284"/>
        <v>J. Winker</v>
      </c>
      <c r="E1169" s="206" t="str">
        <f t="shared" si="285"/>
        <v>Jesse Winker</v>
      </c>
      <c r="F1169" s="465" t="s">
        <v>412</v>
      </c>
      <c r="G1169" s="465"/>
      <c r="H1169" s="465"/>
      <c r="I1169" s="465"/>
      <c r="J1169" s="474">
        <v>34198</v>
      </c>
      <c r="K1169" s="494" t="s">
        <v>1128</v>
      </c>
      <c r="L1169" s="190" t="s">
        <v>519</v>
      </c>
      <c r="M1169" s="134" t="str">
        <f t="shared" si="286"/>
        <v>min</v>
      </c>
      <c r="N1169" s="252" t="str">
        <f>Cobb!$G$2</f>
        <v>Alaska</v>
      </c>
      <c r="O1169" s="465" t="s">
        <v>1129</v>
      </c>
      <c r="P1169" s="206" t="str">
        <f t="shared" si="287"/>
        <v>Winker, Jesse (min)</v>
      </c>
      <c r="Q1169" s="166" t="str">
        <f t="shared" si="271"/>
        <v/>
      </c>
      <c r="R1169" s="166" t="str">
        <f t="shared" si="288"/>
        <v/>
      </c>
      <c r="S1169" s="261" t="str">
        <f t="shared" si="289"/>
        <v/>
      </c>
      <c r="T1169" s="261" t="str">
        <f t="shared" si="290"/>
        <v/>
      </c>
      <c r="U1169" s="499" t="s">
        <v>658</v>
      </c>
      <c r="V1169" s="207"/>
      <c r="W1169" s="250"/>
      <c r="X1169" s="207"/>
      <c r="Z1169" s="212"/>
      <c r="AA1169" s="584"/>
      <c r="AB1169" s="507"/>
      <c r="AC1169" s="232"/>
    </row>
    <row r="1170" spans="1:31" ht="12.75" x14ac:dyDescent="0.2">
      <c r="A1170" s="446" t="s">
        <v>946</v>
      </c>
      <c r="B1170" s="214" t="str">
        <f t="shared" si="282"/>
        <v>Wisler</v>
      </c>
      <c r="C1170" s="219" t="str">
        <f t="shared" si="283"/>
        <v>Matt</v>
      </c>
      <c r="D1170" s="134" t="str">
        <f t="shared" si="284"/>
        <v>M. Wisler</v>
      </c>
      <c r="E1170" s="206" t="str">
        <f t="shared" si="285"/>
        <v>Matt Wisler</v>
      </c>
      <c r="F1170" s="190" t="s">
        <v>1002</v>
      </c>
      <c r="G1170" s="190"/>
      <c r="H1170" s="190"/>
      <c r="I1170" s="190"/>
      <c r="J1170" s="189">
        <v>33859</v>
      </c>
      <c r="K1170" s="252" t="s">
        <v>747</v>
      </c>
      <c r="L1170" s="190" t="s">
        <v>135</v>
      </c>
      <c r="M1170" s="134" t="str">
        <f t="shared" si="286"/>
        <v>Y2</v>
      </c>
      <c r="N1170" s="252" t="str">
        <f>Mays!$M$2</f>
        <v>Mudville</v>
      </c>
      <c r="O1170" s="190" t="s">
        <v>1485</v>
      </c>
      <c r="P1170" s="206" t="str">
        <f t="shared" si="287"/>
        <v>Wisler, Matt (Y2)</v>
      </c>
      <c r="Q1170" s="166">
        <f t="shared" si="271"/>
        <v>300000</v>
      </c>
      <c r="R1170" s="166">
        <f t="shared" si="288"/>
        <v>400000</v>
      </c>
      <c r="S1170" s="261" t="str">
        <f t="shared" si="289"/>
        <v/>
      </c>
      <c r="T1170" s="261" t="str">
        <f t="shared" si="290"/>
        <v/>
      </c>
      <c r="U1170" s="252" t="s">
        <v>521</v>
      </c>
      <c r="V1170" s="230">
        <v>300000</v>
      </c>
      <c r="W1170" s="168" t="s">
        <v>375</v>
      </c>
      <c r="X1170" s="364">
        <v>400000</v>
      </c>
      <c r="Y1170" s="168" t="s">
        <v>645</v>
      </c>
      <c r="Z1170" s="206"/>
      <c r="AA1170" s="134" t="s">
        <v>973</v>
      </c>
      <c r="AB1170" s="507"/>
      <c r="AC1170" s="232"/>
      <c r="AE1170" s="232"/>
    </row>
    <row r="1171" spans="1:31" ht="15" x14ac:dyDescent="0.2">
      <c r="A1171" s="451" t="s">
        <v>1221</v>
      </c>
      <c r="B1171" s="214" t="str">
        <f t="shared" si="282"/>
        <v>Withrow</v>
      </c>
      <c r="C1171" s="219" t="str">
        <f t="shared" si="283"/>
        <v>Chris</v>
      </c>
      <c r="D1171" s="134" t="str">
        <f t="shared" si="284"/>
        <v>C. Withrow</v>
      </c>
      <c r="E1171" s="206" t="str">
        <f t="shared" si="285"/>
        <v>Chris Withrow</v>
      </c>
      <c r="F1171" s="463" t="s">
        <v>1002</v>
      </c>
      <c r="G1171" s="463"/>
      <c r="H1171" s="463"/>
      <c r="I1171" s="463"/>
      <c r="J1171" s="482">
        <v>32599</v>
      </c>
      <c r="K1171" s="490" t="s">
        <v>135</v>
      </c>
      <c r="L1171" s="190" t="s">
        <v>135</v>
      </c>
      <c r="M1171" s="134" t="str">
        <f t="shared" si="286"/>
        <v>Y2</v>
      </c>
      <c r="N1171" s="252" t="str">
        <f>Mays!$Y$2</f>
        <v>Los Angeles</v>
      </c>
      <c r="O1171" s="465" t="s">
        <v>1129</v>
      </c>
      <c r="P1171" s="206" t="str">
        <f t="shared" si="287"/>
        <v>Withrow, Chris (Y2)</v>
      </c>
      <c r="Q1171" s="166">
        <f t="shared" ref="Q1171:Q1198" si="291">IF(ISBLANK($V1171),"",$V1171)</f>
        <v>300000</v>
      </c>
      <c r="R1171" s="166">
        <f t="shared" si="288"/>
        <v>400000</v>
      </c>
      <c r="S1171" s="261" t="str">
        <f t="shared" si="289"/>
        <v/>
      </c>
      <c r="T1171" s="261" t="str">
        <f t="shared" si="290"/>
        <v/>
      </c>
      <c r="U1171" s="252" t="s">
        <v>521</v>
      </c>
      <c r="V1171" s="230">
        <v>300000</v>
      </c>
      <c r="W1171" s="168" t="s">
        <v>375</v>
      </c>
      <c r="X1171" s="364">
        <v>400000</v>
      </c>
      <c r="Y1171" s="168" t="s">
        <v>645</v>
      </c>
      <c r="Z1171" s="206"/>
      <c r="AA1171" s="134" t="s">
        <v>973</v>
      </c>
      <c r="AB1171" s="507"/>
      <c r="AC1171" s="507"/>
    </row>
    <row r="1172" spans="1:31" ht="12.75" x14ac:dyDescent="0.2">
      <c r="A1172" s="168" t="s">
        <v>3690</v>
      </c>
      <c r="B1172" s="214" t="str">
        <f t="shared" si="282"/>
        <v>Wittgren</v>
      </c>
      <c r="C1172" s="219" t="str">
        <f t="shared" si="283"/>
        <v>Nick</v>
      </c>
      <c r="D1172" s="134" t="str">
        <f t="shared" si="284"/>
        <v>N. Wittgren</v>
      </c>
      <c r="E1172" s="206" t="str">
        <f t="shared" si="285"/>
        <v>Nick Wittgren</v>
      </c>
      <c r="F1172" s="250" t="s">
        <v>1002</v>
      </c>
      <c r="G1172" s="168">
        <f>G1171+1</f>
        <v>1</v>
      </c>
      <c r="H1172" s="168" t="s">
        <v>626</v>
      </c>
      <c r="I1172" s="168">
        <v>18</v>
      </c>
      <c r="J1172" s="536">
        <v>33387</v>
      </c>
      <c r="K1172" s="168" t="s">
        <v>999</v>
      </c>
      <c r="L1172" s="190" t="s">
        <v>135</v>
      </c>
      <c r="M1172" s="134" t="str">
        <f t="shared" si="286"/>
        <v>Y1</v>
      </c>
      <c r="N1172" s="168" t="s">
        <v>348</v>
      </c>
      <c r="O1172" s="190" t="s">
        <v>3485</v>
      </c>
      <c r="P1172" s="206" t="str">
        <f t="shared" si="287"/>
        <v>Wittgren, Nick (Y1)</v>
      </c>
      <c r="Q1172" s="166">
        <f t="shared" si="291"/>
        <v>200000</v>
      </c>
      <c r="R1172" s="166">
        <f t="shared" si="288"/>
        <v>300000</v>
      </c>
      <c r="S1172" s="261">
        <f t="shared" si="289"/>
        <v>400000</v>
      </c>
      <c r="T1172" s="261" t="str">
        <f t="shared" si="290"/>
        <v/>
      </c>
      <c r="U1172" s="168" t="s">
        <v>520</v>
      </c>
      <c r="V1172" s="167">
        <v>200000</v>
      </c>
      <c r="W1172" s="168" t="s">
        <v>521</v>
      </c>
      <c r="X1172" s="212">
        <v>300000</v>
      </c>
      <c r="Y1172" s="168" t="s">
        <v>375</v>
      </c>
      <c r="Z1172" s="212">
        <v>400000</v>
      </c>
      <c r="AA1172" s="134" t="s">
        <v>645</v>
      </c>
      <c r="AB1172" s="168"/>
    </row>
    <row r="1173" spans="1:31" ht="12.75" x14ac:dyDescent="0.2">
      <c r="A1173" s="168" t="s">
        <v>3670</v>
      </c>
      <c r="B1173" s="214" t="str">
        <f t="shared" si="282"/>
        <v>Wolters</v>
      </c>
      <c r="C1173" s="219" t="str">
        <f t="shared" si="283"/>
        <v>Tony</v>
      </c>
      <c r="D1173" s="134" t="str">
        <f t="shared" si="284"/>
        <v>T. Wolters</v>
      </c>
      <c r="E1173" s="206" t="str">
        <f t="shared" si="285"/>
        <v>Tony Wolters</v>
      </c>
      <c r="F1173" s="250" t="s">
        <v>412</v>
      </c>
      <c r="G1173" s="168">
        <f>G1172+1</f>
        <v>2</v>
      </c>
      <c r="H1173" s="168">
        <v>3</v>
      </c>
      <c r="I1173" s="168">
        <v>7</v>
      </c>
      <c r="J1173" s="536">
        <v>33764</v>
      </c>
      <c r="K1173" s="168" t="s">
        <v>1003</v>
      </c>
      <c r="L1173" s="190" t="s">
        <v>7</v>
      </c>
      <c r="M1173" s="134" t="str">
        <f t="shared" si="286"/>
        <v>Y1</v>
      </c>
      <c r="N1173" s="168" t="s">
        <v>566</v>
      </c>
      <c r="O1173" s="190" t="s">
        <v>3485</v>
      </c>
      <c r="P1173" s="206" t="str">
        <f t="shared" si="287"/>
        <v>Wolters, Tony (Y1)</v>
      </c>
      <c r="Q1173" s="166">
        <f t="shared" si="291"/>
        <v>200000</v>
      </c>
      <c r="R1173" s="166">
        <f t="shared" si="288"/>
        <v>300000</v>
      </c>
      <c r="S1173" s="261">
        <f t="shared" si="289"/>
        <v>400000</v>
      </c>
      <c r="T1173" s="261" t="str">
        <f t="shared" si="290"/>
        <v/>
      </c>
      <c r="U1173" s="168" t="s">
        <v>520</v>
      </c>
      <c r="V1173" s="167">
        <v>200000</v>
      </c>
      <c r="W1173" s="168" t="s">
        <v>521</v>
      </c>
      <c r="X1173" s="212">
        <v>300000</v>
      </c>
      <c r="Y1173" s="168" t="s">
        <v>375</v>
      </c>
      <c r="Z1173" s="212">
        <v>400000</v>
      </c>
      <c r="AA1173" s="134" t="s">
        <v>645</v>
      </c>
      <c r="AB1173" s="168"/>
    </row>
    <row r="1174" spans="1:31" ht="12.75" x14ac:dyDescent="0.2">
      <c r="A1174" s="168" t="s">
        <v>776</v>
      </c>
      <c r="B1174" s="214" t="str">
        <f t="shared" si="282"/>
        <v>Wong</v>
      </c>
      <c r="C1174" s="219" t="str">
        <f t="shared" si="283"/>
        <v>Kolten</v>
      </c>
      <c r="D1174" s="134" t="str">
        <f t="shared" si="284"/>
        <v>K. Wong</v>
      </c>
      <c r="E1174" s="206" t="str">
        <f t="shared" si="285"/>
        <v>Kolten Wong</v>
      </c>
      <c r="F1174" s="190" t="s">
        <v>412</v>
      </c>
      <c r="G1174" s="190"/>
      <c r="H1174" s="190"/>
      <c r="I1174" s="190"/>
      <c r="J1174" s="189">
        <v>33156</v>
      </c>
      <c r="K1174" s="252" t="s">
        <v>1000</v>
      </c>
      <c r="L1174" s="190" t="s">
        <v>7</v>
      </c>
      <c r="M1174" s="134" t="str">
        <f t="shared" si="286"/>
        <v>Y3</v>
      </c>
      <c r="N1174" s="252" t="str">
        <f>Ruth!$M$2</f>
        <v>Hoboken</v>
      </c>
      <c r="O1174" s="191" t="s">
        <v>830</v>
      </c>
      <c r="P1174" s="206" t="str">
        <f t="shared" si="287"/>
        <v>Wong, Kolten (Y3)</v>
      </c>
      <c r="Q1174" s="166">
        <f t="shared" si="291"/>
        <v>400000</v>
      </c>
      <c r="R1174" s="166" t="str">
        <f t="shared" si="288"/>
        <v/>
      </c>
      <c r="S1174" s="261" t="str">
        <f t="shared" si="289"/>
        <v/>
      </c>
      <c r="T1174" s="261" t="str">
        <f t="shared" si="290"/>
        <v/>
      </c>
      <c r="U1174" s="499" t="s">
        <v>375</v>
      </c>
      <c r="V1174" s="207">
        <v>400000</v>
      </c>
      <c r="W1174" s="168" t="s">
        <v>645</v>
      </c>
      <c r="X1174" s="212"/>
      <c r="Y1174" s="168" t="s">
        <v>973</v>
      </c>
      <c r="Z1174" s="212"/>
      <c r="AA1174" s="134" t="s">
        <v>974</v>
      </c>
      <c r="AB1174" s="507"/>
    </row>
    <row r="1175" spans="1:31" ht="25.5" x14ac:dyDescent="0.2">
      <c r="A1175" s="455" t="s">
        <v>1215</v>
      </c>
      <c r="B1175" s="214" t="str">
        <f t="shared" ref="B1175:B1206" si="292">LEFT(A1175,FIND(", ",A1175,1)-1)</f>
        <v>Wood</v>
      </c>
      <c r="C1175" s="219" t="str">
        <f t="shared" ref="C1175:C1198" si="293">RIGHT(A1175,LEN(A1175)-FIND(", ",A1175,1)-1)</f>
        <v>Alex</v>
      </c>
      <c r="D1175" s="134" t="str">
        <f t="shared" ref="D1175:D1206" si="294">CONCATENATE(MID(C1175,1,1),". ",B1175)</f>
        <v>A. Wood</v>
      </c>
      <c r="E1175" s="206" t="str">
        <f t="shared" ref="E1175:E1198" si="295">CONCATENATE(C1175," ",B1175)</f>
        <v>Alex Wood</v>
      </c>
      <c r="F1175" s="466" t="s">
        <v>412</v>
      </c>
      <c r="G1175" s="466"/>
      <c r="H1175" s="466"/>
      <c r="I1175" s="466"/>
      <c r="J1175" s="483">
        <v>33250</v>
      </c>
      <c r="K1175" s="455" t="s">
        <v>1135</v>
      </c>
      <c r="L1175" s="190" t="s">
        <v>135</v>
      </c>
      <c r="M1175" s="134" t="str">
        <f t="shared" si="286"/>
        <v>ARB-Y4</v>
      </c>
      <c r="N1175" s="252" t="str">
        <f>Aaron!$AE$2</f>
        <v>Pismo Beach</v>
      </c>
      <c r="O1175" s="190" t="s">
        <v>1129</v>
      </c>
      <c r="P1175" s="206" t="str">
        <f t="shared" si="287"/>
        <v>Wood, Alex (ARB-Y4)</v>
      </c>
      <c r="Q1175" s="166">
        <f t="shared" si="291"/>
        <v>840000</v>
      </c>
      <c r="R1175" s="166" t="str">
        <f t="shared" si="288"/>
        <v/>
      </c>
      <c r="S1175" s="261" t="str">
        <f t="shared" si="289"/>
        <v/>
      </c>
      <c r="T1175" s="261" t="str">
        <f t="shared" si="290"/>
        <v/>
      </c>
      <c r="U1175" s="252" t="s">
        <v>645</v>
      </c>
      <c r="V1175" s="212">
        <v>840000</v>
      </c>
      <c r="W1175" s="168" t="s">
        <v>973</v>
      </c>
      <c r="X1175" s="212"/>
      <c r="Y1175" s="168" t="s">
        <v>974</v>
      </c>
      <c r="Z1175" s="271"/>
      <c r="AA1175" s="134" t="s">
        <v>975</v>
      </c>
      <c r="AB1175" s="507"/>
      <c r="AC1175" s="168" t="s">
        <v>334</v>
      </c>
      <c r="AD1175" s="232"/>
    </row>
    <row r="1176" spans="1:31" ht="12.75" x14ac:dyDescent="0.2">
      <c r="A1176" s="445" t="s">
        <v>4038</v>
      </c>
      <c r="B1176" s="214" t="str">
        <f t="shared" si="292"/>
        <v>Wood</v>
      </c>
      <c r="C1176" s="219" t="str">
        <f t="shared" si="293"/>
        <v>Blake</v>
      </c>
      <c r="D1176" s="134" t="str">
        <f t="shared" si="294"/>
        <v>B. Wood</v>
      </c>
      <c r="E1176" s="206" t="str">
        <f t="shared" si="295"/>
        <v>Blake Wood</v>
      </c>
      <c r="K1176" s="196" t="s">
        <v>747</v>
      </c>
      <c r="L1176" s="190" t="s">
        <v>135</v>
      </c>
      <c r="M1176" s="134" t="str">
        <f t="shared" si="286"/>
        <v>1,F2</v>
      </c>
      <c r="N1176" s="445" t="s">
        <v>396</v>
      </c>
      <c r="O1176" s="191" t="s">
        <v>4039</v>
      </c>
      <c r="P1176" s="206" t="str">
        <f t="shared" si="287"/>
        <v>Wood, Blake (1,F2)</v>
      </c>
      <c r="Q1176" s="166">
        <f t="shared" si="291"/>
        <v>300000</v>
      </c>
      <c r="R1176" s="166">
        <f t="shared" si="288"/>
        <v>300000</v>
      </c>
      <c r="S1176" s="261" t="str">
        <f t="shared" si="289"/>
        <v/>
      </c>
      <c r="T1176" s="261" t="str">
        <f t="shared" si="290"/>
        <v/>
      </c>
      <c r="U1176" s="252" t="s">
        <v>4044</v>
      </c>
      <c r="V1176" s="167">
        <v>300000</v>
      </c>
      <c r="W1176" s="168" t="s">
        <v>4045</v>
      </c>
      <c r="X1176" s="212">
        <v>300000</v>
      </c>
      <c r="Y1176" s="168" t="s">
        <v>334</v>
      </c>
      <c r="Z1176" s="212"/>
      <c r="AA1176" s="134"/>
    </row>
    <row r="1177" spans="1:31" ht="12.75" x14ac:dyDescent="0.2">
      <c r="A1177" s="168" t="s">
        <v>431</v>
      </c>
      <c r="B1177" s="214" t="str">
        <f t="shared" si="292"/>
        <v>Wood</v>
      </c>
      <c r="C1177" s="219" t="str">
        <f t="shared" si="293"/>
        <v>Travis</v>
      </c>
      <c r="D1177" s="134" t="str">
        <f t="shared" si="294"/>
        <v>T. Wood</v>
      </c>
      <c r="E1177" s="206" t="str">
        <f t="shared" si="295"/>
        <v>Travis Wood</v>
      </c>
      <c r="F1177" s="190"/>
      <c r="G1177" s="190"/>
      <c r="H1177" s="190"/>
      <c r="I1177" s="190"/>
      <c r="K1177" s="252"/>
      <c r="L1177" s="190" t="s">
        <v>135</v>
      </c>
      <c r="M1177" s="134" t="str">
        <f t="shared" si="286"/>
        <v>4,L5-14M</v>
      </c>
      <c r="N1177" s="252" t="str">
        <f>Mays!$A$2</f>
        <v>Aspen</v>
      </c>
      <c r="O1177" s="191" t="s">
        <v>726</v>
      </c>
      <c r="P1177" s="206" t="str">
        <f t="shared" si="287"/>
        <v>Wood, Travis (4,L5-14M)</v>
      </c>
      <c r="Q1177" s="166">
        <f t="shared" si="291"/>
        <v>2800000</v>
      </c>
      <c r="R1177" s="166">
        <f t="shared" si="288"/>
        <v>2800000</v>
      </c>
      <c r="S1177" s="261" t="str">
        <f t="shared" si="289"/>
        <v/>
      </c>
      <c r="T1177" s="261" t="str">
        <f t="shared" si="290"/>
        <v/>
      </c>
      <c r="U1177" s="252" t="s">
        <v>316</v>
      </c>
      <c r="V1177" s="167">
        <v>2800000</v>
      </c>
      <c r="W1177" s="168" t="s">
        <v>605</v>
      </c>
      <c r="X1177" s="212">
        <v>2800000</v>
      </c>
      <c r="Y1177" s="168" t="s">
        <v>334</v>
      </c>
      <c r="Z1177" s="212"/>
      <c r="AA1177" s="584"/>
      <c r="AB1177" s="507"/>
    </row>
    <row r="1178" spans="1:31" ht="12.75" x14ac:dyDescent="0.2">
      <c r="A1178" s="168" t="s">
        <v>3544</v>
      </c>
      <c r="B1178" s="214" t="str">
        <f t="shared" si="292"/>
        <v>Woodruff</v>
      </c>
      <c r="C1178" s="219" t="str">
        <f t="shared" si="293"/>
        <v>Brandon</v>
      </c>
      <c r="D1178" s="134" t="str">
        <f t="shared" si="294"/>
        <v>B. Woodruff</v>
      </c>
      <c r="E1178" s="206" t="str">
        <f t="shared" si="295"/>
        <v>Brandon Woodruff</v>
      </c>
      <c r="F1178" s="250" t="s">
        <v>1002</v>
      </c>
      <c r="G1178" s="168">
        <f>G1176+1</f>
        <v>1</v>
      </c>
      <c r="H1178" s="168">
        <v>5</v>
      </c>
      <c r="I1178" s="168">
        <v>18</v>
      </c>
      <c r="J1178" s="536">
        <v>34010</v>
      </c>
      <c r="K1178" s="168" t="s">
        <v>747</v>
      </c>
      <c r="L1178" s="190" t="s">
        <v>519</v>
      </c>
      <c r="M1178" s="134" t="str">
        <f t="shared" si="286"/>
        <v>min</v>
      </c>
      <c r="N1178" s="168" t="s">
        <v>348</v>
      </c>
      <c r="O1178" s="190" t="s">
        <v>3485</v>
      </c>
      <c r="P1178" s="206" t="str">
        <f t="shared" si="287"/>
        <v>Woodruff, Brandon (min)</v>
      </c>
      <c r="Q1178" s="166" t="str">
        <f t="shared" si="291"/>
        <v/>
      </c>
      <c r="R1178" s="166" t="str">
        <f t="shared" si="288"/>
        <v/>
      </c>
      <c r="S1178" s="261" t="str">
        <f t="shared" si="289"/>
        <v/>
      </c>
      <c r="T1178" s="261" t="str">
        <f t="shared" si="290"/>
        <v/>
      </c>
      <c r="U1178" s="168" t="s">
        <v>658</v>
      </c>
      <c r="V1178" s="134"/>
      <c r="X1178" s="134"/>
      <c r="Z1178" s="134"/>
      <c r="AA1178" s="134"/>
      <c r="AB1178" s="168"/>
    </row>
    <row r="1179" spans="1:31" ht="12.75" x14ac:dyDescent="0.2">
      <c r="A1179" s="450" t="s">
        <v>1530</v>
      </c>
      <c r="B1179" s="214" t="str">
        <f t="shared" si="292"/>
        <v>Worley</v>
      </c>
      <c r="C1179" s="219" t="str">
        <f t="shared" si="293"/>
        <v>Vance</v>
      </c>
      <c r="D1179" s="134" t="str">
        <f t="shared" si="294"/>
        <v>V. Worley</v>
      </c>
      <c r="E1179" s="206" t="str">
        <f t="shared" si="295"/>
        <v>Vance Worley</v>
      </c>
      <c r="F1179" s="462"/>
      <c r="G1179" s="462"/>
      <c r="H1179" s="462"/>
      <c r="I1179" s="462"/>
      <c r="J1179" s="476"/>
      <c r="K1179" s="450"/>
      <c r="L1179" s="190" t="s">
        <v>135</v>
      </c>
      <c r="M1179" s="134" t="str">
        <f t="shared" si="286"/>
        <v>3,F4-11.76M</v>
      </c>
      <c r="N1179" s="252" t="s">
        <v>64</v>
      </c>
      <c r="O1179" s="462" t="s">
        <v>2199</v>
      </c>
      <c r="P1179" s="206" t="str">
        <f t="shared" si="287"/>
        <v>Worley, Vance (3,F4-11.76M)</v>
      </c>
      <c r="Q1179" s="166">
        <f t="shared" si="291"/>
        <v>2940000</v>
      </c>
      <c r="R1179" s="166">
        <f t="shared" si="288"/>
        <v>2940000</v>
      </c>
      <c r="S1179" s="261" t="str">
        <f t="shared" si="289"/>
        <v/>
      </c>
      <c r="T1179" s="261" t="str">
        <f t="shared" si="290"/>
        <v/>
      </c>
      <c r="U1179" s="252" t="s">
        <v>1319</v>
      </c>
      <c r="V1179" s="211">
        <v>2940000</v>
      </c>
      <c r="W1179" s="252" t="s">
        <v>1369</v>
      </c>
      <c r="X1179" s="211">
        <v>2940000</v>
      </c>
      <c r="Y1179" s="252" t="s">
        <v>334</v>
      </c>
      <c r="Z1179" s="211"/>
      <c r="AA1179" s="147"/>
      <c r="AB1179" s="366"/>
    </row>
    <row r="1180" spans="1:31" ht="12.75" x14ac:dyDescent="0.2">
      <c r="A1180" s="168" t="s">
        <v>454</v>
      </c>
      <c r="B1180" s="214" t="str">
        <f t="shared" si="292"/>
        <v>Wright</v>
      </c>
      <c r="C1180" s="219" t="str">
        <f t="shared" si="293"/>
        <v>David</v>
      </c>
      <c r="D1180" s="134" t="str">
        <f t="shared" si="294"/>
        <v>D. Wright</v>
      </c>
      <c r="E1180" s="206" t="str">
        <f t="shared" si="295"/>
        <v>David Wright</v>
      </c>
      <c r="F1180" s="190"/>
      <c r="G1180" s="190"/>
      <c r="H1180" s="190"/>
      <c r="I1180" s="190"/>
      <c r="K1180" s="252"/>
      <c r="L1180" s="190" t="s">
        <v>7</v>
      </c>
      <c r="M1180" s="134" t="str">
        <f t="shared" si="286"/>
        <v>3,F3-5.906M</v>
      </c>
      <c r="N1180" s="252" t="str">
        <f>Mays!$Y$2</f>
        <v>Los Angeles</v>
      </c>
      <c r="O1180" s="462" t="s">
        <v>1300</v>
      </c>
      <c r="P1180" s="206" t="str">
        <f t="shared" si="287"/>
        <v>Wright, David (3,F3-5.906M)</v>
      </c>
      <c r="Q1180" s="166">
        <f t="shared" si="291"/>
        <v>1968751</v>
      </c>
      <c r="R1180" s="166" t="str">
        <f t="shared" si="288"/>
        <v/>
      </c>
      <c r="S1180" s="261" t="str">
        <f t="shared" si="289"/>
        <v/>
      </c>
      <c r="T1180" s="261" t="str">
        <f t="shared" si="290"/>
        <v/>
      </c>
      <c r="U1180" s="252" t="s">
        <v>1336</v>
      </c>
      <c r="V1180" s="211">
        <v>1968751</v>
      </c>
      <c r="W1180" s="252" t="s">
        <v>334</v>
      </c>
      <c r="X1180" s="211"/>
      <c r="Y1180" s="252"/>
      <c r="Z1180" s="211"/>
      <c r="AA1180" s="147"/>
      <c r="AB1180" s="366"/>
      <c r="AE1180" s="232"/>
    </row>
    <row r="1181" spans="1:31" ht="12.75" x14ac:dyDescent="0.2">
      <c r="A1181" s="232" t="s">
        <v>1967</v>
      </c>
      <c r="B1181" s="214" t="str">
        <f t="shared" si="292"/>
        <v>Wright</v>
      </c>
      <c r="C1181" s="219" t="str">
        <f t="shared" si="293"/>
        <v>Mike</v>
      </c>
      <c r="D1181" s="134" t="str">
        <f t="shared" si="294"/>
        <v>M. Wright</v>
      </c>
      <c r="E1181" s="206" t="str">
        <f t="shared" si="295"/>
        <v>Mike Wright</v>
      </c>
      <c r="G1181" s="232">
        <v>170</v>
      </c>
      <c r="H1181" s="232">
        <v>7</v>
      </c>
      <c r="I1181" s="232">
        <v>11</v>
      </c>
      <c r="J1181" s="471">
        <v>32876</v>
      </c>
      <c r="K1181" s="196" t="s">
        <v>747</v>
      </c>
      <c r="L1181" s="190" t="s">
        <v>135</v>
      </c>
      <c r="M1181" s="134" t="str">
        <f t="shared" si="286"/>
        <v>Y2</v>
      </c>
      <c r="N1181" s="252" t="str">
        <f>Aaron!$M$2</f>
        <v>Virginia</v>
      </c>
      <c r="O1181" s="191" t="s">
        <v>1968</v>
      </c>
      <c r="P1181" s="206" t="str">
        <f t="shared" si="287"/>
        <v>Wright, Mike (Y2)</v>
      </c>
      <c r="Q1181" s="166">
        <f t="shared" si="291"/>
        <v>300000</v>
      </c>
      <c r="R1181" s="166">
        <f t="shared" si="288"/>
        <v>400000</v>
      </c>
      <c r="S1181" s="261" t="str">
        <f t="shared" si="289"/>
        <v/>
      </c>
      <c r="T1181" s="261" t="str">
        <f t="shared" si="290"/>
        <v/>
      </c>
      <c r="U1181" s="252" t="s">
        <v>521</v>
      </c>
      <c r="V1181" s="167">
        <v>300000</v>
      </c>
      <c r="W1181" s="168" t="s">
        <v>375</v>
      </c>
      <c r="X1181" s="212">
        <v>400000</v>
      </c>
      <c r="Y1181" s="168" t="s">
        <v>645</v>
      </c>
      <c r="Z1181" s="212"/>
      <c r="AA1181" s="134" t="s">
        <v>973</v>
      </c>
    </row>
    <row r="1182" spans="1:31" ht="12.75" x14ac:dyDescent="0.2">
      <c r="A1182" s="232" t="s">
        <v>1395</v>
      </c>
      <c r="B1182" s="214" t="str">
        <f t="shared" si="292"/>
        <v>Wright</v>
      </c>
      <c r="C1182" s="219" t="str">
        <f t="shared" si="293"/>
        <v>Steven</v>
      </c>
      <c r="D1182" s="134" t="str">
        <f t="shared" si="294"/>
        <v>S. Wright</v>
      </c>
      <c r="E1182" s="206" t="str">
        <f t="shared" si="295"/>
        <v>Steven Wright</v>
      </c>
      <c r="F1182" s="190" t="s">
        <v>1002</v>
      </c>
      <c r="G1182" s="190"/>
      <c r="H1182" s="190"/>
      <c r="I1182" s="190"/>
      <c r="J1182" s="471">
        <v>30924</v>
      </c>
      <c r="K1182" s="168" t="s">
        <v>747</v>
      </c>
      <c r="L1182" s="190" t="s">
        <v>135</v>
      </c>
      <c r="M1182" s="134" t="str">
        <f t="shared" si="286"/>
        <v>Y2</v>
      </c>
      <c r="N1182" s="252" t="str">
        <f>Cobb!$G$2</f>
        <v>Alaska</v>
      </c>
      <c r="O1182" s="190" t="s">
        <v>1461</v>
      </c>
      <c r="P1182" s="206" t="str">
        <f t="shared" si="287"/>
        <v>Wright, Steven (Y2)</v>
      </c>
      <c r="Q1182" s="166">
        <f t="shared" si="291"/>
        <v>300000</v>
      </c>
      <c r="R1182" s="166">
        <f t="shared" si="288"/>
        <v>400000</v>
      </c>
      <c r="S1182" s="261" t="str">
        <f t="shared" si="289"/>
        <v/>
      </c>
      <c r="T1182" s="261" t="str">
        <f t="shared" si="290"/>
        <v/>
      </c>
      <c r="U1182" s="252" t="s">
        <v>521</v>
      </c>
      <c r="V1182" s="230">
        <v>300000</v>
      </c>
      <c r="W1182" s="168" t="s">
        <v>375</v>
      </c>
      <c r="X1182" s="364">
        <v>400000</v>
      </c>
      <c r="Y1182" s="168" t="s">
        <v>645</v>
      </c>
      <c r="Z1182" s="243"/>
      <c r="AA1182" s="134" t="s">
        <v>973</v>
      </c>
      <c r="AB1182" s="366"/>
    </row>
    <row r="1183" spans="1:31" ht="12.75" x14ac:dyDescent="0.2">
      <c r="A1183" s="168" t="s">
        <v>304</v>
      </c>
      <c r="B1183" s="214" t="str">
        <f t="shared" si="292"/>
        <v>Yelich</v>
      </c>
      <c r="C1183" s="219" t="str">
        <f t="shared" si="293"/>
        <v>Christian</v>
      </c>
      <c r="D1183" s="134" t="str">
        <f t="shared" si="294"/>
        <v>C. Yelich</v>
      </c>
      <c r="E1183" s="206" t="str">
        <f t="shared" si="295"/>
        <v>Christian Yelich</v>
      </c>
      <c r="F1183" s="190"/>
      <c r="G1183" s="190"/>
      <c r="H1183" s="190"/>
      <c r="I1183" s="190"/>
      <c r="K1183" s="252"/>
      <c r="L1183" s="190" t="s">
        <v>7</v>
      </c>
      <c r="M1183" s="134" t="str">
        <f t="shared" si="286"/>
        <v>ARB-Y4</v>
      </c>
      <c r="N1183" s="252" t="s">
        <v>456</v>
      </c>
      <c r="O1183" s="191" t="s">
        <v>4138</v>
      </c>
      <c r="P1183" s="206" t="str">
        <f t="shared" si="287"/>
        <v>Yelich, Christian (ARB-Y4)</v>
      </c>
      <c r="Q1183" s="166">
        <f t="shared" si="291"/>
        <v>1080000</v>
      </c>
      <c r="R1183" s="166" t="str">
        <f t="shared" si="288"/>
        <v/>
      </c>
      <c r="S1183" s="261" t="str">
        <f t="shared" si="289"/>
        <v/>
      </c>
      <c r="T1183" s="261" t="str">
        <f t="shared" si="290"/>
        <v/>
      </c>
      <c r="U1183" s="499" t="s">
        <v>645</v>
      </c>
      <c r="V1183" s="167">
        <v>1080000</v>
      </c>
      <c r="W1183" s="168" t="s">
        <v>973</v>
      </c>
      <c r="X1183" s="212"/>
      <c r="Y1183" s="168" t="s">
        <v>974</v>
      </c>
      <c r="Z1183" s="212"/>
      <c r="AA1183" s="134" t="s">
        <v>975</v>
      </c>
      <c r="AB1183" s="366"/>
      <c r="AC1183" s="168" t="s">
        <v>334</v>
      </c>
    </row>
    <row r="1184" spans="1:31" ht="12.75" x14ac:dyDescent="0.2">
      <c r="A1184" s="168" t="s">
        <v>3619</v>
      </c>
      <c r="B1184" s="214" t="str">
        <f t="shared" si="292"/>
        <v>Ynoa</v>
      </c>
      <c r="C1184" s="219" t="str">
        <f t="shared" si="293"/>
        <v>Gabriel</v>
      </c>
      <c r="D1184" s="134" t="str">
        <f t="shared" si="294"/>
        <v>G. Ynoa</v>
      </c>
      <c r="E1184" s="206" t="str">
        <f t="shared" si="295"/>
        <v>Gabriel Ynoa</v>
      </c>
      <c r="F1184" s="250" t="s">
        <v>1002</v>
      </c>
      <c r="G1184" s="168">
        <f>G1183+1</f>
        <v>1</v>
      </c>
      <c r="H1184" s="168">
        <v>6</v>
      </c>
      <c r="I1184" s="168">
        <v>13</v>
      </c>
      <c r="J1184" s="536">
        <v>34115</v>
      </c>
      <c r="K1184" s="168" t="s">
        <v>747</v>
      </c>
      <c r="L1184" s="190" t="s">
        <v>135</v>
      </c>
      <c r="M1184" s="134" t="str">
        <f t="shared" si="286"/>
        <v>MM</v>
      </c>
      <c r="N1184" s="168" t="s">
        <v>657</v>
      </c>
      <c r="O1184" s="190" t="s">
        <v>3485</v>
      </c>
      <c r="P1184" s="206" t="str">
        <f t="shared" si="287"/>
        <v>Ynoa, Gabriel (MM)</v>
      </c>
      <c r="Q1184" s="166">
        <f t="shared" si="291"/>
        <v>100000</v>
      </c>
      <c r="R1184" s="166" t="str">
        <f t="shared" si="288"/>
        <v/>
      </c>
      <c r="S1184" s="261" t="str">
        <f t="shared" si="289"/>
        <v/>
      </c>
      <c r="T1184" s="261" t="str">
        <f t="shared" si="290"/>
        <v/>
      </c>
      <c r="U1184" s="168" t="s">
        <v>517</v>
      </c>
      <c r="V1184" s="167">
        <v>100000</v>
      </c>
      <c r="X1184" s="134"/>
      <c r="Z1184" s="134"/>
      <c r="AA1184" s="134"/>
      <c r="AB1184" s="168"/>
    </row>
    <row r="1185" spans="1:30" ht="12.75" x14ac:dyDescent="0.2">
      <c r="A1185" s="168" t="s">
        <v>3693</v>
      </c>
      <c r="B1185" s="214" t="str">
        <f t="shared" si="292"/>
        <v>Ynoa</v>
      </c>
      <c r="C1185" s="219" t="str">
        <f t="shared" si="293"/>
        <v>Michael</v>
      </c>
      <c r="D1185" s="134" t="str">
        <f t="shared" si="294"/>
        <v>M. Ynoa</v>
      </c>
      <c r="E1185" s="206" t="str">
        <f t="shared" si="295"/>
        <v>Michael Ynoa</v>
      </c>
      <c r="F1185" s="250" t="s">
        <v>1002</v>
      </c>
      <c r="G1185" s="168">
        <f>G1184+1</f>
        <v>2</v>
      </c>
      <c r="H1185" s="168">
        <v>4</v>
      </c>
      <c r="I1185" s="168">
        <v>6</v>
      </c>
      <c r="J1185" s="536">
        <v>33505</v>
      </c>
      <c r="K1185" s="168" t="s">
        <v>999</v>
      </c>
      <c r="L1185" s="190" t="s">
        <v>135</v>
      </c>
      <c r="M1185" s="134" t="str">
        <f t="shared" si="286"/>
        <v>Y1</v>
      </c>
      <c r="N1185" s="168" t="s">
        <v>1479</v>
      </c>
      <c r="O1185" s="190" t="s">
        <v>3485</v>
      </c>
      <c r="P1185" s="206" t="str">
        <f t="shared" si="287"/>
        <v>Ynoa, Michael (Y1)</v>
      </c>
      <c r="Q1185" s="166">
        <f t="shared" si="291"/>
        <v>200000</v>
      </c>
      <c r="R1185" s="166">
        <f t="shared" si="288"/>
        <v>300000</v>
      </c>
      <c r="S1185" s="261">
        <f t="shared" si="289"/>
        <v>400000</v>
      </c>
      <c r="T1185" s="261" t="str">
        <f t="shared" si="290"/>
        <v/>
      </c>
      <c r="U1185" s="168" t="s">
        <v>520</v>
      </c>
      <c r="V1185" s="167">
        <v>200000</v>
      </c>
      <c r="W1185" s="168" t="s">
        <v>521</v>
      </c>
      <c r="X1185" s="212">
        <v>300000</v>
      </c>
      <c r="Y1185" s="168" t="s">
        <v>375</v>
      </c>
      <c r="Z1185" s="212">
        <v>400000</v>
      </c>
      <c r="AA1185" s="134" t="s">
        <v>645</v>
      </c>
      <c r="AB1185" s="168"/>
    </row>
    <row r="1186" spans="1:30" ht="15" x14ac:dyDescent="0.25">
      <c r="A1186" s="449" t="s">
        <v>1040</v>
      </c>
      <c r="B1186" s="214" t="str">
        <f t="shared" si="292"/>
        <v>Young</v>
      </c>
      <c r="C1186" s="219" t="str">
        <f t="shared" si="293"/>
        <v>Chris</v>
      </c>
      <c r="D1186" s="134" t="str">
        <f t="shared" si="294"/>
        <v>C. Young</v>
      </c>
      <c r="E1186" s="206" t="str">
        <f t="shared" si="295"/>
        <v>Chris Young</v>
      </c>
      <c r="F1186" s="461" t="s">
        <v>1002</v>
      </c>
      <c r="G1186" s="458"/>
      <c r="H1186" s="458"/>
      <c r="I1186" s="458"/>
      <c r="J1186" s="479">
        <v>30564</v>
      </c>
      <c r="K1186" s="491" t="s">
        <v>1004</v>
      </c>
      <c r="L1186" s="190" t="s">
        <v>7</v>
      </c>
      <c r="M1186" s="134" t="str">
        <f t="shared" si="286"/>
        <v>1,F2-$980k</v>
      </c>
      <c r="N1186" s="452" t="s">
        <v>2966</v>
      </c>
      <c r="O1186" s="496" t="s">
        <v>2994</v>
      </c>
      <c r="P1186" s="206" t="str">
        <f t="shared" si="287"/>
        <v>Young, Chris (1,F2-$980k)</v>
      </c>
      <c r="Q1186" s="166">
        <f t="shared" si="291"/>
        <v>490000</v>
      </c>
      <c r="R1186" s="166">
        <f t="shared" si="288"/>
        <v>490000</v>
      </c>
      <c r="S1186" s="261" t="str">
        <f t="shared" si="289"/>
        <v/>
      </c>
      <c r="T1186" s="261" t="str">
        <f t="shared" si="290"/>
        <v/>
      </c>
      <c r="U1186" s="498" t="s">
        <v>3019</v>
      </c>
      <c r="V1186" s="387">
        <v>490000</v>
      </c>
      <c r="W1186" s="498" t="s">
        <v>3121</v>
      </c>
      <c r="X1186" s="387">
        <v>490000</v>
      </c>
      <c r="Y1186" s="498" t="s">
        <v>334</v>
      </c>
      <c r="Z1186" s="212"/>
      <c r="AA1186" s="134"/>
    </row>
    <row r="1187" spans="1:30" ht="12.75" x14ac:dyDescent="0.2">
      <c r="A1187" s="168" t="s">
        <v>439</v>
      </c>
      <c r="B1187" s="214" t="str">
        <f t="shared" si="292"/>
        <v>Young</v>
      </c>
      <c r="C1187" s="219" t="str">
        <f t="shared" si="293"/>
        <v>Delmon</v>
      </c>
      <c r="D1187" s="134" t="str">
        <f t="shared" si="294"/>
        <v>D. Young</v>
      </c>
      <c r="E1187" s="206" t="str">
        <f t="shared" si="295"/>
        <v>Delmon Young</v>
      </c>
      <c r="F1187" s="190"/>
      <c r="G1187" s="190"/>
      <c r="H1187" s="190"/>
      <c r="I1187" s="190"/>
      <c r="K1187" s="252"/>
      <c r="L1187" s="190" t="s">
        <v>7</v>
      </c>
      <c r="M1187" s="134" t="str">
        <f t="shared" si="286"/>
        <v>3,F3-4.5M</v>
      </c>
      <c r="N1187" s="252" t="str">
        <f>Ruth!$M$2</f>
        <v>Hoboken</v>
      </c>
      <c r="O1187" s="462" t="s">
        <v>1300</v>
      </c>
      <c r="P1187" s="206" t="str">
        <f t="shared" si="287"/>
        <v>Young, Delmon (3,F3-4.5M)</v>
      </c>
      <c r="Q1187" s="166">
        <f t="shared" si="291"/>
        <v>1500000</v>
      </c>
      <c r="R1187" s="166" t="str">
        <f t="shared" si="288"/>
        <v/>
      </c>
      <c r="S1187" s="261" t="str">
        <f t="shared" si="289"/>
        <v/>
      </c>
      <c r="T1187" s="261" t="str">
        <f t="shared" si="290"/>
        <v/>
      </c>
      <c r="U1187" s="252" t="s">
        <v>1339</v>
      </c>
      <c r="V1187" s="211">
        <v>1500000</v>
      </c>
      <c r="W1187" s="252" t="s">
        <v>334</v>
      </c>
      <c r="X1187" s="211"/>
      <c r="Y1187" s="252"/>
      <c r="Z1187" s="211"/>
      <c r="AA1187" s="147"/>
      <c r="AB1187" s="366"/>
    </row>
    <row r="1188" spans="1:30" ht="12.75" x14ac:dyDescent="0.2">
      <c r="A1188" s="168" t="s">
        <v>3589</v>
      </c>
      <c r="B1188" s="214" t="str">
        <f t="shared" si="292"/>
        <v>Zagunis</v>
      </c>
      <c r="C1188" s="219" t="str">
        <f t="shared" si="293"/>
        <v>Mark</v>
      </c>
      <c r="D1188" s="134" t="str">
        <f t="shared" si="294"/>
        <v>M. Zagunis</v>
      </c>
      <c r="E1188" s="206" t="str">
        <f t="shared" si="295"/>
        <v>Mark Zagunis</v>
      </c>
      <c r="F1188" s="250" t="s">
        <v>1002</v>
      </c>
      <c r="G1188" s="168">
        <v>216</v>
      </c>
      <c r="H1188" s="168">
        <v>12</v>
      </c>
      <c r="I1188" s="168">
        <v>2</v>
      </c>
      <c r="J1188" s="536">
        <v>34005</v>
      </c>
      <c r="K1188" s="168" t="s">
        <v>1128</v>
      </c>
      <c r="L1188" s="190" t="s">
        <v>519</v>
      </c>
      <c r="M1188" s="134" t="str">
        <f t="shared" si="286"/>
        <v>min</v>
      </c>
      <c r="N1188" s="168" t="s">
        <v>566</v>
      </c>
      <c r="O1188" s="190" t="s">
        <v>3485</v>
      </c>
      <c r="P1188" s="206" t="str">
        <f t="shared" si="287"/>
        <v>Zagunis, Mark (min)</v>
      </c>
      <c r="Q1188" s="166" t="str">
        <f t="shared" si="291"/>
        <v/>
      </c>
      <c r="R1188" s="166" t="str">
        <f t="shared" si="288"/>
        <v/>
      </c>
      <c r="S1188" s="261" t="str">
        <f t="shared" si="289"/>
        <v/>
      </c>
      <c r="T1188" s="261" t="str">
        <f t="shared" si="290"/>
        <v/>
      </c>
      <c r="U1188" s="168" t="s">
        <v>658</v>
      </c>
      <c r="V1188" s="134"/>
      <c r="X1188" s="134"/>
      <c r="Z1188" s="134"/>
      <c r="AA1188" s="134"/>
      <c r="AB1188" s="168"/>
    </row>
    <row r="1189" spans="1:30" ht="12.75" x14ac:dyDescent="0.2">
      <c r="A1189" s="168" t="s">
        <v>3613</v>
      </c>
      <c r="B1189" s="214" t="str">
        <f t="shared" si="292"/>
        <v>Zastryzny</v>
      </c>
      <c r="C1189" s="219" t="str">
        <f t="shared" si="293"/>
        <v>Rob</v>
      </c>
      <c r="D1189" s="134" t="str">
        <f t="shared" si="294"/>
        <v>R. Zastryzny</v>
      </c>
      <c r="E1189" s="206" t="str">
        <f t="shared" si="295"/>
        <v>Rob Zastryzny</v>
      </c>
      <c r="F1189" s="250" t="s">
        <v>412</v>
      </c>
      <c r="G1189" s="168">
        <f>G1188+1</f>
        <v>217</v>
      </c>
      <c r="H1189" s="168">
        <v>5</v>
      </c>
      <c r="I1189" s="168">
        <v>9</v>
      </c>
      <c r="J1189" s="536">
        <v>33689</v>
      </c>
      <c r="K1189" s="168" t="s">
        <v>747</v>
      </c>
      <c r="L1189" s="190" t="s">
        <v>135</v>
      </c>
      <c r="M1189" s="134" t="str">
        <f t="shared" si="286"/>
        <v>MM</v>
      </c>
      <c r="N1189" s="168" t="s">
        <v>468</v>
      </c>
      <c r="O1189" s="190" t="s">
        <v>3485</v>
      </c>
      <c r="P1189" s="206" t="str">
        <f t="shared" si="287"/>
        <v>Zastryzny, Rob (MM)</v>
      </c>
      <c r="Q1189" s="166">
        <f t="shared" si="291"/>
        <v>100000</v>
      </c>
      <c r="R1189" s="166" t="str">
        <f t="shared" si="288"/>
        <v/>
      </c>
      <c r="S1189" s="261" t="str">
        <f t="shared" si="289"/>
        <v/>
      </c>
      <c r="T1189" s="261" t="str">
        <f t="shared" si="290"/>
        <v/>
      </c>
      <c r="U1189" s="168" t="s">
        <v>517</v>
      </c>
      <c r="V1189" s="167">
        <v>100000</v>
      </c>
      <c r="X1189" s="134"/>
      <c r="Z1189" s="134"/>
      <c r="AA1189" s="134"/>
      <c r="AB1189" s="168"/>
    </row>
    <row r="1190" spans="1:30" ht="12.75" x14ac:dyDescent="0.2">
      <c r="A1190" s="168" t="s">
        <v>3531</v>
      </c>
      <c r="B1190" s="214" t="str">
        <f t="shared" si="292"/>
        <v>Zeuch</v>
      </c>
      <c r="C1190" s="219" t="str">
        <f t="shared" si="293"/>
        <v>T.J.</v>
      </c>
      <c r="D1190" s="134" t="str">
        <f t="shared" si="294"/>
        <v>T. Zeuch</v>
      </c>
      <c r="E1190" s="206" t="str">
        <f t="shared" si="295"/>
        <v>T.J. Zeuch</v>
      </c>
      <c r="F1190" s="250" t="s">
        <v>1002</v>
      </c>
      <c r="G1190" s="168">
        <f>G1189+1</f>
        <v>218</v>
      </c>
      <c r="H1190" s="168">
        <v>4</v>
      </c>
      <c r="I1190" s="168">
        <v>9</v>
      </c>
      <c r="J1190" s="536">
        <v>34912</v>
      </c>
      <c r="K1190" s="168" t="s">
        <v>747</v>
      </c>
      <c r="L1190" s="190" t="s">
        <v>519</v>
      </c>
      <c r="M1190" s="134" t="str">
        <f t="shared" si="286"/>
        <v>min</v>
      </c>
      <c r="N1190" s="168" t="s">
        <v>403</v>
      </c>
      <c r="O1190" s="190" t="s">
        <v>3485</v>
      </c>
      <c r="P1190" s="206" t="str">
        <f t="shared" si="287"/>
        <v>Zeuch, T.J. (min)</v>
      </c>
      <c r="Q1190" s="166" t="str">
        <f t="shared" si="291"/>
        <v/>
      </c>
      <c r="R1190" s="166" t="str">
        <f t="shared" si="288"/>
        <v/>
      </c>
      <c r="S1190" s="261" t="str">
        <f t="shared" si="289"/>
        <v/>
      </c>
      <c r="T1190" s="261" t="str">
        <f t="shared" si="290"/>
        <v/>
      </c>
      <c r="U1190" s="168" t="s">
        <v>658</v>
      </c>
      <c r="V1190" s="134"/>
      <c r="X1190" s="134"/>
      <c r="Z1190" s="134"/>
      <c r="AA1190" s="134"/>
      <c r="AB1190" s="168"/>
    </row>
    <row r="1191" spans="1:30" ht="15" x14ac:dyDescent="0.25">
      <c r="A1191" s="252" t="s">
        <v>246</v>
      </c>
      <c r="B1191" s="214" t="str">
        <f t="shared" si="292"/>
        <v>Ziegler</v>
      </c>
      <c r="C1191" s="219" t="str">
        <f t="shared" si="293"/>
        <v>Brad</v>
      </c>
      <c r="D1191" s="134" t="str">
        <f t="shared" si="294"/>
        <v>B. Ziegler</v>
      </c>
      <c r="E1191" s="206" t="str">
        <f t="shared" si="295"/>
        <v>Brad Ziegler</v>
      </c>
      <c r="F1191" s="459" t="s">
        <v>1002</v>
      </c>
      <c r="G1191" s="190"/>
      <c r="H1191" s="190"/>
      <c r="I1191" s="190"/>
      <c r="J1191" s="472">
        <v>29138</v>
      </c>
      <c r="K1191" s="486" t="s">
        <v>999</v>
      </c>
      <c r="L1191" s="190" t="s">
        <v>135</v>
      </c>
      <c r="M1191" s="134" t="str">
        <f t="shared" si="286"/>
        <v>1,F1-$890k</v>
      </c>
      <c r="N1191" s="452" t="s">
        <v>2974</v>
      </c>
      <c r="O1191" s="496" t="s">
        <v>2994</v>
      </c>
      <c r="P1191" s="206" t="str">
        <f t="shared" si="287"/>
        <v>Ziegler, Brad (1,F1-$890k)</v>
      </c>
      <c r="Q1191" s="166">
        <f t="shared" si="291"/>
        <v>890000</v>
      </c>
      <c r="R1191" s="166" t="str">
        <f t="shared" si="288"/>
        <v/>
      </c>
      <c r="S1191" s="261" t="str">
        <f t="shared" si="289"/>
        <v/>
      </c>
      <c r="T1191" s="261" t="str">
        <f t="shared" si="290"/>
        <v/>
      </c>
      <c r="U1191" s="498" t="s">
        <v>3042</v>
      </c>
      <c r="V1191" s="387">
        <v>890000</v>
      </c>
      <c r="W1191" s="498" t="s">
        <v>334</v>
      </c>
      <c r="X1191" s="230"/>
      <c r="Y1191" s="232"/>
      <c r="Z1191" s="212"/>
      <c r="AA1191" s="134"/>
    </row>
    <row r="1192" spans="1:30" ht="12.75" x14ac:dyDescent="0.2">
      <c r="A1192" s="232" t="s">
        <v>1542</v>
      </c>
      <c r="B1192" s="214" t="str">
        <f t="shared" si="292"/>
        <v>Zimmer</v>
      </c>
      <c r="C1192" s="219" t="str">
        <f t="shared" si="293"/>
        <v>Bradley</v>
      </c>
      <c r="D1192" s="134" t="str">
        <f t="shared" si="294"/>
        <v>B. Zimmer</v>
      </c>
      <c r="E1192" s="206" t="str">
        <f t="shared" si="295"/>
        <v>Bradley Zimmer</v>
      </c>
      <c r="F1192" s="190" t="s">
        <v>412</v>
      </c>
      <c r="G1192" s="190"/>
      <c r="H1192" s="190"/>
      <c r="I1192" s="190"/>
      <c r="J1192" s="471">
        <v>33935</v>
      </c>
      <c r="K1192" s="168" t="s">
        <v>1004</v>
      </c>
      <c r="L1192" s="190" t="s">
        <v>519</v>
      </c>
      <c r="M1192" s="134" t="str">
        <f t="shared" si="286"/>
        <v>min</v>
      </c>
      <c r="N1192" s="252" t="str">
        <f>Cobb!$G$2</f>
        <v>Alaska</v>
      </c>
      <c r="O1192" s="190" t="s">
        <v>1461</v>
      </c>
      <c r="P1192" s="206" t="str">
        <f t="shared" si="287"/>
        <v>Zimmer, Bradley (min)</v>
      </c>
      <c r="Q1192" s="166" t="str">
        <f t="shared" si="291"/>
        <v/>
      </c>
      <c r="R1192" s="166" t="str">
        <f t="shared" si="288"/>
        <v/>
      </c>
      <c r="S1192" s="261" t="str">
        <f t="shared" si="289"/>
        <v/>
      </c>
      <c r="T1192" s="261" t="str">
        <f t="shared" si="290"/>
        <v/>
      </c>
      <c r="U1192" s="445" t="s">
        <v>658</v>
      </c>
      <c r="V1192" s="230"/>
      <c r="W1192" s="232"/>
      <c r="X1192" s="364"/>
      <c r="Y1192" s="232"/>
      <c r="Z1192" s="243"/>
      <c r="AA1192" s="147"/>
      <c r="AB1192" s="366"/>
    </row>
    <row r="1193" spans="1:30" ht="12.75" x14ac:dyDescent="0.2">
      <c r="A1193" s="446" t="s">
        <v>920</v>
      </c>
      <c r="B1193" s="214" t="str">
        <f t="shared" si="292"/>
        <v>Zimmer</v>
      </c>
      <c r="C1193" s="219" t="str">
        <f t="shared" si="293"/>
        <v>Kyle</v>
      </c>
      <c r="D1193" s="134" t="str">
        <f t="shared" si="294"/>
        <v>K. Zimmer</v>
      </c>
      <c r="E1193" s="206" t="str">
        <f t="shared" si="295"/>
        <v>Kyle Zimmer</v>
      </c>
      <c r="F1193" s="190" t="s">
        <v>1002</v>
      </c>
      <c r="G1193" s="190"/>
      <c r="H1193" s="190"/>
      <c r="I1193" s="190"/>
      <c r="J1193" s="189">
        <v>33494</v>
      </c>
      <c r="K1193" s="252" t="s">
        <v>747</v>
      </c>
      <c r="L1193" s="190" t="s">
        <v>519</v>
      </c>
      <c r="M1193" s="134" t="str">
        <f t="shared" si="286"/>
        <v>min</v>
      </c>
      <c r="N1193" s="252" t="str">
        <f>Ruth!$G$2</f>
        <v>Gotham City</v>
      </c>
      <c r="O1193" s="190" t="s">
        <v>874</v>
      </c>
      <c r="P1193" s="206" t="str">
        <f t="shared" si="287"/>
        <v>Zimmer, Kyle (min)</v>
      </c>
      <c r="Q1193" s="166" t="str">
        <f t="shared" si="291"/>
        <v/>
      </c>
      <c r="R1193" s="166" t="str">
        <f t="shared" si="288"/>
        <v/>
      </c>
      <c r="S1193" s="261" t="str">
        <f t="shared" si="289"/>
        <v/>
      </c>
      <c r="T1193" s="261" t="str">
        <f t="shared" si="290"/>
        <v/>
      </c>
      <c r="U1193" s="252" t="s">
        <v>658</v>
      </c>
      <c r="V1193" s="167"/>
      <c r="X1193" s="212"/>
      <c r="Z1193" s="212"/>
      <c r="AA1193" s="147"/>
      <c r="AB1193" s="366"/>
    </row>
    <row r="1194" spans="1:30" ht="12.75" x14ac:dyDescent="0.2">
      <c r="A1194" s="168" t="s">
        <v>374</v>
      </c>
      <c r="B1194" s="214" t="str">
        <f t="shared" si="292"/>
        <v>Zimmerman</v>
      </c>
      <c r="C1194" s="219" t="str">
        <f t="shared" si="293"/>
        <v>Ryan</v>
      </c>
      <c r="D1194" s="134" t="str">
        <f t="shared" si="294"/>
        <v>R. Zimmerman</v>
      </c>
      <c r="E1194" s="206" t="str">
        <f t="shared" si="295"/>
        <v>Ryan Zimmerman</v>
      </c>
      <c r="F1194" s="190"/>
      <c r="G1194" s="190"/>
      <c r="H1194" s="190"/>
      <c r="I1194" s="190"/>
      <c r="K1194" s="252"/>
      <c r="L1194" s="190" t="s">
        <v>7</v>
      </c>
      <c r="M1194" s="134" t="str">
        <f t="shared" si="286"/>
        <v>3,F5-14.35M</v>
      </c>
      <c r="N1194" s="252" t="str">
        <f>Ruth!$G$2</f>
        <v>Gotham City</v>
      </c>
      <c r="O1194" s="462" t="s">
        <v>1300</v>
      </c>
      <c r="P1194" s="206" t="str">
        <f t="shared" si="287"/>
        <v>Zimmerman, Ryan (3,F5-14.35M)</v>
      </c>
      <c r="Q1194" s="166">
        <f t="shared" si="291"/>
        <v>2870000</v>
      </c>
      <c r="R1194" s="166">
        <f t="shared" si="288"/>
        <v>2870000</v>
      </c>
      <c r="S1194" s="261">
        <f t="shared" si="289"/>
        <v>2870000</v>
      </c>
      <c r="T1194" s="261" t="str">
        <f t="shared" si="290"/>
        <v/>
      </c>
      <c r="U1194" s="252" t="s">
        <v>1315</v>
      </c>
      <c r="V1194" s="211">
        <v>2870000</v>
      </c>
      <c r="W1194" s="252" t="s">
        <v>1366</v>
      </c>
      <c r="X1194" s="211">
        <v>2870000</v>
      </c>
      <c r="Y1194" s="252" t="s">
        <v>1385</v>
      </c>
      <c r="Z1194" s="211">
        <v>2870000</v>
      </c>
      <c r="AA1194" s="147" t="s">
        <v>334</v>
      </c>
      <c r="AB1194" s="366"/>
    </row>
    <row r="1195" spans="1:30" ht="14.25" customHeight="1" x14ac:dyDescent="0.2">
      <c r="A1195" s="523" t="s">
        <v>637</v>
      </c>
      <c r="B1195" s="214" t="str">
        <f t="shared" si="292"/>
        <v>Zimmermann</v>
      </c>
      <c r="C1195" s="219" t="str">
        <f t="shared" si="293"/>
        <v>Jordan</v>
      </c>
      <c r="D1195" s="134" t="str">
        <f t="shared" si="294"/>
        <v>J. Zimmermann</v>
      </c>
      <c r="E1195" s="206" t="str">
        <f t="shared" si="295"/>
        <v>Jordan Zimmermann</v>
      </c>
      <c r="F1195" s="190"/>
      <c r="G1195" s="190"/>
      <c r="H1195" s="190"/>
      <c r="I1195" s="190"/>
      <c r="K1195" s="252"/>
      <c r="L1195" s="190" t="s">
        <v>135</v>
      </c>
      <c r="M1195" s="134" t="str">
        <f t="shared" si="286"/>
        <v>5,L5-14M</v>
      </c>
      <c r="N1195" s="147" t="str">
        <f>Cobb!$Y$2</f>
        <v>Gateway</v>
      </c>
      <c r="O1195" s="191" t="s">
        <v>268</v>
      </c>
      <c r="P1195" s="206" t="str">
        <f t="shared" si="287"/>
        <v>Zimmermann, Jordan (5,L5-14M)</v>
      </c>
      <c r="Q1195" s="192">
        <f t="shared" si="291"/>
        <v>2800000</v>
      </c>
      <c r="R1195" s="166" t="str">
        <f t="shared" si="288"/>
        <v/>
      </c>
      <c r="S1195" s="261" t="str">
        <f t="shared" si="289"/>
        <v/>
      </c>
      <c r="T1195" s="261" t="str">
        <f t="shared" si="290"/>
        <v/>
      </c>
      <c r="U1195" s="252" t="s">
        <v>605</v>
      </c>
      <c r="V1195" s="192">
        <v>2800000</v>
      </c>
      <c r="W1195" s="168" t="s">
        <v>334</v>
      </c>
      <c r="Y1195" s="187"/>
      <c r="Z1195" s="367"/>
      <c r="AA1195" s="252"/>
      <c r="AB1195" s="366"/>
    </row>
    <row r="1196" spans="1:30" ht="14.25" customHeight="1" x14ac:dyDescent="0.2">
      <c r="A1196" s="444" t="s">
        <v>1079</v>
      </c>
      <c r="B1196" s="214" t="str">
        <f t="shared" si="292"/>
        <v>Zobrist</v>
      </c>
      <c r="C1196" s="219" t="str">
        <f t="shared" si="293"/>
        <v>Ben</v>
      </c>
      <c r="D1196" s="134" t="str">
        <f t="shared" si="294"/>
        <v>B. Zobrist</v>
      </c>
      <c r="E1196" s="206" t="str">
        <f t="shared" si="295"/>
        <v>Ben Zobrist</v>
      </c>
      <c r="F1196" s="458" t="s">
        <v>1009</v>
      </c>
      <c r="G1196" s="458"/>
      <c r="H1196" s="458"/>
      <c r="I1196" s="458"/>
      <c r="J1196" s="469">
        <v>29732</v>
      </c>
      <c r="K1196" s="485" t="s">
        <v>1000</v>
      </c>
      <c r="L1196" s="190" t="s">
        <v>7</v>
      </c>
      <c r="M1196" s="134" t="str">
        <f t="shared" si="286"/>
        <v>4,F5-30.87M</v>
      </c>
      <c r="N1196" s="525" t="str">
        <f>Mays!$AE$2</f>
        <v>West Oakland</v>
      </c>
      <c r="O1196" s="458" t="s">
        <v>1114</v>
      </c>
      <c r="P1196" s="206" t="str">
        <f t="shared" si="287"/>
        <v>Zobrist, Ben (4,F5-30.87M)</v>
      </c>
      <c r="Q1196" s="192">
        <f t="shared" si="291"/>
        <v>6174000</v>
      </c>
      <c r="R1196" s="166">
        <f t="shared" si="288"/>
        <v>6174000</v>
      </c>
      <c r="S1196" s="261" t="str">
        <f t="shared" si="289"/>
        <v/>
      </c>
      <c r="T1196" s="261" t="str">
        <f t="shared" si="290"/>
        <v/>
      </c>
      <c r="U1196" s="449" t="s">
        <v>1080</v>
      </c>
      <c r="V1196" s="414">
        <v>6174000</v>
      </c>
      <c r="W1196" s="444" t="s">
        <v>1081</v>
      </c>
      <c r="X1196" s="414">
        <v>6174000</v>
      </c>
      <c r="Y1196" s="168" t="s">
        <v>334</v>
      </c>
      <c r="AA1196" s="252"/>
      <c r="AB1196" s="366"/>
    </row>
    <row r="1197" spans="1:30" ht="14.25" customHeight="1" x14ac:dyDescent="0.2">
      <c r="A1197" s="168" t="s">
        <v>829</v>
      </c>
      <c r="B1197" s="214" t="str">
        <f t="shared" si="292"/>
        <v>Zunino</v>
      </c>
      <c r="C1197" s="219" t="str">
        <f t="shared" si="293"/>
        <v>Mike</v>
      </c>
      <c r="D1197" s="134" t="str">
        <f t="shared" si="294"/>
        <v>M. Zunino</v>
      </c>
      <c r="E1197" s="206" t="str">
        <f t="shared" si="295"/>
        <v>Mike Zunino</v>
      </c>
      <c r="F1197" s="190"/>
      <c r="G1197" s="190"/>
      <c r="H1197" s="190"/>
      <c r="I1197" s="190"/>
      <c r="K1197" s="252"/>
      <c r="L1197" s="190" t="s">
        <v>7</v>
      </c>
      <c r="M1197" s="134" t="str">
        <f t="shared" si="286"/>
        <v>ARB-Y4</v>
      </c>
      <c r="N1197" s="449" t="str">
        <f>Ruth!$AE$2</f>
        <v>Williamsburg</v>
      </c>
      <c r="O1197" s="191" t="s">
        <v>830</v>
      </c>
      <c r="P1197" s="206" t="str">
        <f t="shared" si="287"/>
        <v>Zunino, Mike (ARB-Y4)</v>
      </c>
      <c r="Q1197" s="192">
        <f t="shared" si="291"/>
        <v>700000</v>
      </c>
      <c r="R1197" s="166" t="str">
        <f t="shared" si="288"/>
        <v/>
      </c>
      <c r="S1197" s="261" t="str">
        <f t="shared" si="289"/>
        <v/>
      </c>
      <c r="T1197" s="261" t="str">
        <f t="shared" si="290"/>
        <v/>
      </c>
      <c r="U1197" s="499" t="s">
        <v>645</v>
      </c>
      <c r="V1197" s="414">
        <v>700000</v>
      </c>
      <c r="W1197" s="168" t="s">
        <v>973</v>
      </c>
      <c r="X1197" s="414"/>
      <c r="Y1197" s="168" t="s">
        <v>974</v>
      </c>
      <c r="AA1197" s="168" t="s">
        <v>975</v>
      </c>
      <c r="AB1197" s="366"/>
      <c r="AC1197" s="168" t="s">
        <v>334</v>
      </c>
      <c r="AD1197" s="232"/>
    </row>
    <row r="1198" spans="1:30" ht="14.25" customHeight="1" x14ac:dyDescent="0.2">
      <c r="A1198" s="232" t="s">
        <v>1912</v>
      </c>
      <c r="B1198" s="214" t="str">
        <f t="shared" si="292"/>
        <v>Zych</v>
      </c>
      <c r="C1198" s="219" t="str">
        <f t="shared" si="293"/>
        <v>Tony</v>
      </c>
      <c r="D1198" s="134" t="str">
        <f t="shared" si="294"/>
        <v>T. Zych</v>
      </c>
      <c r="E1198" s="206" t="str">
        <f t="shared" si="295"/>
        <v>Tony Zych</v>
      </c>
      <c r="F1198" s="247" t="s">
        <v>1002</v>
      </c>
      <c r="G1198" s="232">
        <v>64</v>
      </c>
      <c r="H1198" s="232">
        <v>3</v>
      </c>
      <c r="I1198" s="232">
        <v>15</v>
      </c>
      <c r="J1198" s="471">
        <v>33092</v>
      </c>
      <c r="K1198" s="196" t="s">
        <v>999</v>
      </c>
      <c r="L1198" s="190" t="s">
        <v>135</v>
      </c>
      <c r="M1198" s="134" t="str">
        <f t="shared" si="286"/>
        <v>MM</v>
      </c>
      <c r="N1198" s="449" t="str">
        <f>Ruth!$AE$2</f>
        <v>Williamsburg</v>
      </c>
      <c r="O1198" s="191" t="s">
        <v>1968</v>
      </c>
      <c r="P1198" s="206" t="str">
        <f t="shared" si="287"/>
        <v>Zych, Tony (MM)</v>
      </c>
      <c r="Q1198" s="192">
        <f t="shared" si="291"/>
        <v>100000</v>
      </c>
      <c r="R1198" s="166" t="str">
        <f t="shared" si="288"/>
        <v/>
      </c>
      <c r="S1198" s="261" t="str">
        <f t="shared" si="289"/>
        <v/>
      </c>
      <c r="T1198" s="261" t="str">
        <f t="shared" si="290"/>
        <v/>
      </c>
      <c r="U1198" s="252" t="s">
        <v>517</v>
      </c>
      <c r="V1198" s="187">
        <v>100000</v>
      </c>
    </row>
    <row r="1199" spans="1:30" ht="14.25" customHeight="1" x14ac:dyDescent="0.2">
      <c r="A1199" s="523"/>
      <c r="B1199" s="174"/>
      <c r="C1199" s="174"/>
      <c r="D1199" s="174"/>
      <c r="E1199" s="174"/>
      <c r="M1199" s="134"/>
      <c r="N1199" s="525"/>
      <c r="P1199" s="134"/>
      <c r="R1199" s="166"/>
      <c r="S1199" s="166"/>
      <c r="T1199" s="166"/>
    </row>
  </sheetData>
  <autoFilter ref="A3:AC1198">
    <sortState ref="A2:AE1258">
      <sortCondition ref="A36"/>
    </sortState>
  </autoFilter>
  <sortState ref="A3:AE1206">
    <sortCondition ref="A614"/>
  </sortState>
  <phoneticPr fontId="0" type="noConversion"/>
  <pageMargins left="0.75" right="0.75" top="1" bottom="1" header="0.5" footer="0.5"/>
  <pageSetup orientation="portrait"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7"/>
  <sheetViews>
    <sheetView topLeftCell="A58" workbookViewId="0">
      <selection activeCell="A77" sqref="A77:XFD77"/>
    </sheetView>
  </sheetViews>
  <sheetFormatPr defaultRowHeight="12.75" x14ac:dyDescent="0.2"/>
  <cols>
    <col min="1" max="1" width="22" style="171" customWidth="1"/>
    <col min="2" max="3" width="9.140625" style="171"/>
    <col min="4" max="4" width="14.5703125" style="171" bestFit="1" customWidth="1"/>
    <col min="5" max="5" width="22.28515625" style="171" bestFit="1" customWidth="1"/>
    <col min="6" max="6" width="6.85546875" style="351" bestFit="1" customWidth="1"/>
    <col min="7" max="7" width="11.42578125" style="171" customWidth="1"/>
    <col min="8" max="9" width="9.140625" style="171"/>
    <col min="10" max="10" width="10.7109375" style="171" customWidth="1"/>
    <col min="11" max="11" width="10.28515625" style="171" bestFit="1" customWidth="1"/>
    <col min="12" max="12" width="6.85546875" style="171" bestFit="1" customWidth="1"/>
    <col min="13" max="13" width="12.7109375" style="171" customWidth="1"/>
    <col min="14" max="14" width="11.42578125" style="171" bestFit="1" customWidth="1"/>
    <col min="15" max="15" width="11.28515625" style="171" bestFit="1" customWidth="1"/>
    <col min="16" max="16" width="31" style="171" customWidth="1"/>
    <col min="17" max="17" width="12.140625" style="171" customWidth="1"/>
    <col min="18" max="18" width="10.5703125" style="171" customWidth="1"/>
    <col min="19" max="22" width="9.140625" style="171"/>
    <col min="23" max="23" width="11.28515625" style="171" bestFit="1" customWidth="1"/>
    <col min="24" max="16384" width="9.140625" style="171"/>
  </cols>
  <sheetData>
    <row r="1" spans="1:32" s="168" customFormat="1" ht="14.25" customHeight="1" x14ac:dyDescent="0.2">
      <c r="A1" s="533" t="s">
        <v>1921</v>
      </c>
      <c r="B1" s="214" t="str">
        <f t="shared" ref="B1" si="0">LEFT(A1,FIND(", ",A1,1)-1)</f>
        <v>Brooks</v>
      </c>
      <c r="C1" s="219" t="str">
        <f t="shared" ref="C1" si="1">RIGHT(A1,LEN(A1)-FIND(", ",A1,1)-1)</f>
        <v>Aaron</v>
      </c>
      <c r="D1" s="134" t="str">
        <f t="shared" ref="D1" si="2">CONCATENATE(MID(C1,1,1),". ",B1)</f>
        <v>A. Brooks</v>
      </c>
      <c r="E1" s="206" t="str">
        <f t="shared" ref="E1" si="3">CONCATENATE(C1," ",B1)</f>
        <v>Aaron Brooks</v>
      </c>
      <c r="F1" s="246" t="s">
        <v>1002</v>
      </c>
      <c r="G1" s="533">
        <v>222</v>
      </c>
      <c r="H1" s="533">
        <v>15</v>
      </c>
      <c r="I1" s="533">
        <v>20</v>
      </c>
      <c r="J1" s="336">
        <v>32990</v>
      </c>
      <c r="K1" s="195" t="s">
        <v>747</v>
      </c>
      <c r="L1" s="135" t="s">
        <v>135</v>
      </c>
      <c r="M1" s="134" t="str">
        <f t="shared" ref="M1" si="4">$U1</f>
        <v>Y1*</v>
      </c>
      <c r="N1" s="147" t="str">
        <f>Aaron!$S$2</f>
        <v>San Jose</v>
      </c>
      <c r="O1" s="169" t="s">
        <v>1968</v>
      </c>
      <c r="P1" s="206" t="str">
        <f t="shared" ref="P1" si="5">CONCATENATE(A1," (",M1,")")</f>
        <v>Brooks, Aaron (Y1*)</v>
      </c>
      <c r="Q1" s="166">
        <f t="shared" ref="Q1" si="6">IF(ISBLANK($V1),"",$V1)</f>
        <v>200000</v>
      </c>
      <c r="R1" s="166">
        <f t="shared" ref="R1" si="7">IF(ISBLANK($X1),"",$X1)</f>
        <v>300000</v>
      </c>
      <c r="S1" s="261">
        <f t="shared" ref="S1" si="8">IF(ISBLANK($Z1),"",$Z1)</f>
        <v>400000</v>
      </c>
      <c r="T1" s="261" t="str">
        <f t="shared" ref="T1" si="9">IF(ISBLANK($AB1),"",$AB1)</f>
        <v/>
      </c>
      <c r="U1" s="147" t="s">
        <v>256</v>
      </c>
      <c r="V1" s="207">
        <v>200000</v>
      </c>
      <c r="W1" s="206" t="s">
        <v>521</v>
      </c>
      <c r="X1" s="207">
        <v>300000</v>
      </c>
      <c r="Y1" s="134" t="s">
        <v>375</v>
      </c>
      <c r="Z1" s="212">
        <v>400000</v>
      </c>
      <c r="AA1" s="134" t="s">
        <v>645</v>
      </c>
      <c r="AB1" s="271"/>
      <c r="AC1" s="134"/>
      <c r="AD1" s="134"/>
      <c r="AE1" s="134"/>
      <c r="AF1" s="255"/>
    </row>
    <row r="2" spans="1:32" s="168" customFormat="1" ht="14.25" customHeight="1" x14ac:dyDescent="0.2">
      <c r="A2" s="214" t="s">
        <v>1166</v>
      </c>
      <c r="B2" s="214" t="str">
        <f t="shared" ref="B2:B33" si="10">LEFT(A2,FIND(", ",A2,1)-1)</f>
        <v>Almonte</v>
      </c>
      <c r="C2" s="219" t="str">
        <f t="shared" ref="C2:C33" si="11">RIGHT(A2,LEN(A2)-FIND(", ",A2,1)-1)</f>
        <v>Miguel</v>
      </c>
      <c r="D2" s="134" t="str">
        <f t="shared" ref="D2:D33" si="12">CONCATENATE(MID(C2,1,1),". ",B2)</f>
        <v>M. Almonte</v>
      </c>
      <c r="E2" s="206" t="str">
        <f t="shared" ref="E2:E33" si="13">CONCATENATE(C2," ",B2)</f>
        <v>Miguel Almonte</v>
      </c>
      <c r="F2" s="213" t="s">
        <v>1002</v>
      </c>
      <c r="G2" s="213"/>
      <c r="H2" s="213"/>
      <c r="I2" s="213"/>
      <c r="J2" s="223">
        <v>34063</v>
      </c>
      <c r="K2" s="224" t="s">
        <v>135</v>
      </c>
      <c r="L2" s="135" t="s">
        <v>135</v>
      </c>
      <c r="M2" s="134" t="str">
        <f t="shared" ref="M2:M33" si="14">$U2</f>
        <v>MM</v>
      </c>
      <c r="N2" s="147" t="str">
        <f>Mays!$G$2</f>
        <v>Palo Alto</v>
      </c>
      <c r="O2" s="213" t="s">
        <v>1129</v>
      </c>
      <c r="P2" s="206" t="str">
        <f t="shared" ref="P2:P33" si="15">CONCATENATE(A2," (",M2,")")</f>
        <v>Almonte, Miguel (MM)</v>
      </c>
      <c r="Q2" s="166">
        <f t="shared" ref="Q2:Q33" si="16">IF(ISBLANK($V2),"",$V2)</f>
        <v>100000</v>
      </c>
      <c r="R2" s="166" t="str">
        <f t="shared" ref="R2:R33" si="17">IF(ISBLANK($X2),"",$X2)</f>
        <v/>
      </c>
      <c r="S2" s="261" t="str">
        <f t="shared" ref="S2:S33" si="18">IF(ISBLANK($Z2),"",$Z2)</f>
        <v/>
      </c>
      <c r="T2" s="261" t="str">
        <f t="shared" ref="T2:T33" si="19">IF(ISBLANK($AB2),"",$AB2)</f>
        <v/>
      </c>
      <c r="U2" s="260" t="s">
        <v>517</v>
      </c>
      <c r="V2" s="207">
        <v>100000</v>
      </c>
      <c r="W2" s="208"/>
      <c r="X2" s="209"/>
      <c r="Y2" s="134"/>
      <c r="Z2" s="212"/>
      <c r="AA2" s="134"/>
      <c r="AB2" s="243"/>
      <c r="AC2" s="420"/>
      <c r="AD2" s="134"/>
      <c r="AE2" s="134"/>
    </row>
    <row r="3" spans="1:32" s="168" customFormat="1" ht="14.25" customHeight="1" x14ac:dyDescent="0.2">
      <c r="A3" s="134" t="s">
        <v>263</v>
      </c>
      <c r="B3" s="214" t="str">
        <f t="shared" si="10"/>
        <v>Anderson</v>
      </c>
      <c r="C3" s="219" t="str">
        <f t="shared" si="11"/>
        <v>Brett</v>
      </c>
      <c r="D3" s="134" t="str">
        <f t="shared" si="12"/>
        <v>B. Anderson</v>
      </c>
      <c r="E3" s="206" t="str">
        <f t="shared" si="13"/>
        <v>Brett Anderson</v>
      </c>
      <c r="F3" s="135" t="s">
        <v>412</v>
      </c>
      <c r="G3" s="135"/>
      <c r="H3" s="135"/>
      <c r="I3" s="135"/>
      <c r="J3" s="193">
        <v>32174</v>
      </c>
      <c r="K3" s="147" t="s">
        <v>999</v>
      </c>
      <c r="L3" s="135" t="s">
        <v>135</v>
      </c>
      <c r="M3" s="134" t="str">
        <f t="shared" si="14"/>
        <v>3,F3-2.55M</v>
      </c>
      <c r="N3" s="147" t="str">
        <f>Ruth!$G$2</f>
        <v>Gotham City</v>
      </c>
      <c r="O3" s="257" t="s">
        <v>1300</v>
      </c>
      <c r="P3" s="206" t="str">
        <f t="shared" si="15"/>
        <v>Anderson, Brett (3,F3-2.55M)</v>
      </c>
      <c r="Q3" s="166">
        <f t="shared" si="16"/>
        <v>850000</v>
      </c>
      <c r="R3" s="166" t="str">
        <f t="shared" si="17"/>
        <v/>
      </c>
      <c r="S3" s="261" t="str">
        <f t="shared" si="18"/>
        <v/>
      </c>
      <c r="T3" s="261" t="str">
        <f t="shared" si="19"/>
        <v/>
      </c>
      <c r="U3" s="147" t="s">
        <v>1344</v>
      </c>
      <c r="V3" s="211">
        <v>850000</v>
      </c>
      <c r="W3" s="147" t="s">
        <v>334</v>
      </c>
      <c r="X3" s="211"/>
      <c r="Y3" s="147"/>
      <c r="Z3" s="211"/>
      <c r="AA3" s="134"/>
      <c r="AB3" s="271"/>
      <c r="AC3" s="134"/>
      <c r="AD3" s="134"/>
      <c r="AE3" s="134"/>
    </row>
    <row r="4" spans="1:32" s="168" customFormat="1" ht="14.25" customHeight="1" x14ac:dyDescent="0.2">
      <c r="A4" s="134" t="s">
        <v>90</v>
      </c>
      <c r="B4" s="214" t="str">
        <f t="shared" si="10"/>
        <v>Arencibia</v>
      </c>
      <c r="C4" s="219" t="str">
        <f t="shared" si="11"/>
        <v>J.P.</v>
      </c>
      <c r="D4" s="134" t="str">
        <f t="shared" si="12"/>
        <v>J. Arencibia</v>
      </c>
      <c r="E4" s="206" t="str">
        <f t="shared" si="13"/>
        <v>J.P. Arencibia</v>
      </c>
      <c r="F4" s="135" t="s">
        <v>1002</v>
      </c>
      <c r="G4" s="135"/>
      <c r="H4" s="135"/>
      <c r="I4" s="135"/>
      <c r="J4" s="193">
        <v>31417</v>
      </c>
      <c r="K4" s="147" t="s">
        <v>1003</v>
      </c>
      <c r="L4" s="135" t="s">
        <v>7</v>
      </c>
      <c r="M4" s="134" t="str">
        <f t="shared" si="14"/>
        <v>3,F3-1M</v>
      </c>
      <c r="N4" s="147" t="str">
        <f>Aaron!$S$2</f>
        <v>San Jose</v>
      </c>
      <c r="O4" s="257" t="s">
        <v>1300</v>
      </c>
      <c r="P4" s="206" t="str">
        <f t="shared" si="15"/>
        <v>Arencibia, J.P. (3,F3-1M)</v>
      </c>
      <c r="Q4" s="166">
        <f t="shared" si="16"/>
        <v>333333</v>
      </c>
      <c r="R4" s="166" t="str">
        <f t="shared" si="17"/>
        <v/>
      </c>
      <c r="S4" s="261" t="str">
        <f t="shared" si="18"/>
        <v/>
      </c>
      <c r="T4" s="261" t="str">
        <f t="shared" si="19"/>
        <v/>
      </c>
      <c r="U4" s="147" t="s">
        <v>177</v>
      </c>
      <c r="V4" s="211">
        <v>333333</v>
      </c>
      <c r="W4" s="147" t="s">
        <v>334</v>
      </c>
      <c r="X4" s="211"/>
      <c r="Y4" s="147"/>
      <c r="Z4" s="211"/>
      <c r="AA4" s="134"/>
      <c r="AB4" s="271"/>
      <c r="AC4" s="134"/>
      <c r="AD4" s="134"/>
      <c r="AE4" s="134"/>
    </row>
    <row r="5" spans="1:32" s="168" customFormat="1" ht="14.25" customHeight="1" x14ac:dyDescent="0.2">
      <c r="A5" s="577" t="s">
        <v>1450</v>
      </c>
      <c r="B5" s="214" t="str">
        <f t="shared" si="10"/>
        <v>Bassitt</v>
      </c>
      <c r="C5" s="219" t="str">
        <f t="shared" si="11"/>
        <v>Chris</v>
      </c>
      <c r="D5" s="134" t="str">
        <f t="shared" si="12"/>
        <v>C. Bassitt</v>
      </c>
      <c r="E5" s="206" t="str">
        <f t="shared" si="13"/>
        <v>Chris Bassitt</v>
      </c>
      <c r="F5" s="135" t="s">
        <v>1002</v>
      </c>
      <c r="G5" s="135"/>
      <c r="H5" s="135"/>
      <c r="I5" s="135"/>
      <c r="J5" s="336">
        <v>32561</v>
      </c>
      <c r="K5" s="134" t="s">
        <v>747</v>
      </c>
      <c r="L5" s="135" t="s">
        <v>135</v>
      </c>
      <c r="M5" s="134" t="str">
        <f t="shared" si="14"/>
        <v>Y2*</v>
      </c>
      <c r="N5" s="147" t="str">
        <f>Cobb!$S$2</f>
        <v>Waikiki</v>
      </c>
      <c r="O5" s="135" t="s">
        <v>1461</v>
      </c>
      <c r="P5" s="206" t="str">
        <f t="shared" si="15"/>
        <v>Bassitt, Chris (Y2*)</v>
      </c>
      <c r="Q5" s="166">
        <f t="shared" si="16"/>
        <v>300000</v>
      </c>
      <c r="R5" s="166">
        <f t="shared" si="17"/>
        <v>400000</v>
      </c>
      <c r="S5" s="261" t="str">
        <f t="shared" si="18"/>
        <v/>
      </c>
      <c r="T5" s="261" t="str">
        <f t="shared" si="19"/>
        <v/>
      </c>
      <c r="U5" s="259" t="s">
        <v>255</v>
      </c>
      <c r="V5" s="207">
        <v>300000</v>
      </c>
      <c r="W5" s="134" t="s">
        <v>375</v>
      </c>
      <c r="X5" s="364">
        <v>400000</v>
      </c>
      <c r="Y5" s="134" t="s">
        <v>645</v>
      </c>
      <c r="Z5" s="243"/>
      <c r="AA5" s="134" t="s">
        <v>973</v>
      </c>
      <c r="AB5" s="271"/>
      <c r="AC5" s="134"/>
      <c r="AD5" s="134"/>
      <c r="AE5" s="134"/>
    </row>
    <row r="6" spans="1:32" s="168" customFormat="1" ht="14.25" customHeight="1" x14ac:dyDescent="0.2">
      <c r="A6" s="357" t="s">
        <v>3623</v>
      </c>
      <c r="B6" s="431" t="str">
        <f t="shared" si="10"/>
        <v>Brito</v>
      </c>
      <c r="C6" s="432" t="str">
        <f t="shared" si="11"/>
        <v>Socrates</v>
      </c>
      <c r="D6" s="357" t="str">
        <f t="shared" si="12"/>
        <v>S. Brito</v>
      </c>
      <c r="E6" s="426" t="str">
        <f t="shared" si="13"/>
        <v>Socrates Brito</v>
      </c>
      <c r="F6" s="426" t="s">
        <v>412</v>
      </c>
      <c r="G6" s="357">
        <f>Players!G138+1</f>
        <v>6</v>
      </c>
      <c r="H6" s="357">
        <v>7</v>
      </c>
      <c r="I6" s="357">
        <v>6</v>
      </c>
      <c r="J6" s="470">
        <v>33853</v>
      </c>
      <c r="K6" s="357" t="s">
        <v>1128</v>
      </c>
      <c r="L6" s="358" t="s">
        <v>7</v>
      </c>
      <c r="M6" s="357" t="str">
        <f t="shared" si="14"/>
        <v>MM</v>
      </c>
      <c r="N6" s="357" t="s">
        <v>437</v>
      </c>
      <c r="O6" s="358" t="s">
        <v>3485</v>
      </c>
      <c r="P6" s="206" t="str">
        <f t="shared" si="15"/>
        <v>Brito, Socrates (MM)</v>
      </c>
      <c r="Q6" s="166">
        <f t="shared" si="16"/>
        <v>100000</v>
      </c>
      <c r="R6" s="166" t="str">
        <f t="shared" si="17"/>
        <v/>
      </c>
      <c r="S6" s="261" t="str">
        <f t="shared" si="18"/>
        <v/>
      </c>
      <c r="T6" s="261" t="str">
        <f t="shared" si="19"/>
        <v/>
      </c>
      <c r="U6" s="61" t="s">
        <v>517</v>
      </c>
      <c r="V6" s="167">
        <v>100000</v>
      </c>
      <c r="W6" s="61"/>
      <c r="X6" s="61"/>
      <c r="Y6" s="61"/>
      <c r="Z6" s="61"/>
      <c r="AA6" s="61"/>
      <c r="AB6" s="271"/>
      <c r="AC6" s="134"/>
      <c r="AD6" s="420"/>
      <c r="AE6" s="134"/>
    </row>
    <row r="7" spans="1:32" s="168" customFormat="1" ht="14.25" customHeight="1" x14ac:dyDescent="0.2">
      <c r="A7" s="198" t="s">
        <v>1050</v>
      </c>
      <c r="B7" s="214" t="str">
        <f t="shared" si="10"/>
        <v>Buehrle</v>
      </c>
      <c r="C7" s="219" t="str">
        <f t="shared" si="11"/>
        <v>Mark</v>
      </c>
      <c r="D7" s="134" t="str">
        <f t="shared" si="12"/>
        <v>M. Buehrle</v>
      </c>
      <c r="E7" s="206" t="str">
        <f t="shared" si="13"/>
        <v>Mark Buehrle</v>
      </c>
      <c r="F7" s="199" t="s">
        <v>412</v>
      </c>
      <c r="G7" s="199"/>
      <c r="H7" s="199"/>
      <c r="I7" s="199"/>
      <c r="J7" s="200">
        <v>28937</v>
      </c>
      <c r="K7" s="201" t="s">
        <v>747</v>
      </c>
      <c r="L7" s="135" t="s">
        <v>135</v>
      </c>
      <c r="M7" s="134" t="str">
        <f t="shared" si="14"/>
        <v>4,F4-13.073M</v>
      </c>
      <c r="N7" s="147" t="str">
        <f>Aaron!$S$2</f>
        <v>San Jose</v>
      </c>
      <c r="O7" s="199" t="s">
        <v>1114</v>
      </c>
      <c r="P7" s="206" t="str">
        <f t="shared" si="15"/>
        <v>Buehrle, Mark (4,F4-13.073M)</v>
      </c>
      <c r="Q7" s="166">
        <f t="shared" si="16"/>
        <v>3269000</v>
      </c>
      <c r="R7" s="166" t="str">
        <f t="shared" si="17"/>
        <v/>
      </c>
      <c r="S7" s="261" t="str">
        <f t="shared" si="18"/>
        <v/>
      </c>
      <c r="T7" s="261" t="str">
        <f t="shared" si="19"/>
        <v/>
      </c>
      <c r="U7" s="251" t="s">
        <v>1051</v>
      </c>
      <c r="V7" s="211">
        <v>3269000</v>
      </c>
      <c r="W7" s="198" t="s">
        <v>334</v>
      </c>
      <c r="X7" s="211"/>
      <c r="Y7" s="134"/>
      <c r="Z7" s="212"/>
      <c r="AA7" s="134"/>
      <c r="AB7" s="271"/>
      <c r="AC7" s="134"/>
      <c r="AD7" s="134"/>
      <c r="AE7" s="134"/>
    </row>
    <row r="8" spans="1:32" s="168" customFormat="1" ht="14.25" customHeight="1" x14ac:dyDescent="0.2">
      <c r="A8" s="134" t="s">
        <v>323</v>
      </c>
      <c r="B8" s="214" t="str">
        <f t="shared" si="10"/>
        <v>Butler</v>
      </c>
      <c r="C8" s="219" t="str">
        <f t="shared" si="11"/>
        <v>Billy</v>
      </c>
      <c r="D8" s="134" t="str">
        <f t="shared" si="12"/>
        <v>B. Butler</v>
      </c>
      <c r="E8" s="206" t="str">
        <f t="shared" si="13"/>
        <v>Billy Butler</v>
      </c>
      <c r="F8" s="135" t="s">
        <v>1002</v>
      </c>
      <c r="G8" s="135"/>
      <c r="H8" s="135"/>
      <c r="I8" s="135"/>
      <c r="J8" s="193">
        <v>31520</v>
      </c>
      <c r="K8" s="147" t="s">
        <v>1001</v>
      </c>
      <c r="L8" s="135" t="s">
        <v>7</v>
      </c>
      <c r="M8" s="134" t="str">
        <f t="shared" si="14"/>
        <v>3,F5-8M</v>
      </c>
      <c r="N8" s="147" t="str">
        <f>Cobb!$G$2</f>
        <v>Alaska</v>
      </c>
      <c r="O8" s="257" t="s">
        <v>1300</v>
      </c>
      <c r="P8" s="206" t="str">
        <f t="shared" si="15"/>
        <v>Butler, Billy (3,F5-8M)</v>
      </c>
      <c r="Q8" s="166">
        <f t="shared" si="16"/>
        <v>1600000</v>
      </c>
      <c r="R8" s="166">
        <f t="shared" si="17"/>
        <v>1600000</v>
      </c>
      <c r="S8" s="261">
        <f t="shared" si="18"/>
        <v>1600000</v>
      </c>
      <c r="T8" s="261" t="str">
        <f t="shared" si="19"/>
        <v/>
      </c>
      <c r="U8" s="147" t="s">
        <v>450</v>
      </c>
      <c r="V8" s="211">
        <v>1600000</v>
      </c>
      <c r="W8" s="147" t="s">
        <v>451</v>
      </c>
      <c r="X8" s="211">
        <v>1600000</v>
      </c>
      <c r="Y8" s="147" t="s">
        <v>452</v>
      </c>
      <c r="Z8" s="211">
        <v>1600000</v>
      </c>
      <c r="AA8" s="147" t="s">
        <v>334</v>
      </c>
      <c r="AB8" s="271"/>
      <c r="AC8" s="134"/>
      <c r="AD8" s="134"/>
      <c r="AE8" s="134"/>
    </row>
    <row r="9" spans="1:32" s="168" customFormat="1" ht="14.25" customHeight="1" x14ac:dyDescent="0.2">
      <c r="A9" s="518" t="s">
        <v>1067</v>
      </c>
      <c r="B9" s="431" t="str">
        <f t="shared" si="10"/>
        <v>Callaspo</v>
      </c>
      <c r="C9" s="432" t="str">
        <f t="shared" si="11"/>
        <v>Alberto</v>
      </c>
      <c r="D9" s="357" t="str">
        <f t="shared" si="12"/>
        <v>A. Callaspo</v>
      </c>
      <c r="E9" s="426" t="str">
        <f t="shared" si="13"/>
        <v>Alberto Callaspo</v>
      </c>
      <c r="F9" s="441" t="s">
        <v>1009</v>
      </c>
      <c r="G9" s="441"/>
      <c r="H9" s="441"/>
      <c r="I9" s="441"/>
      <c r="J9" s="519">
        <v>30425</v>
      </c>
      <c r="K9" s="520" t="s">
        <v>1005</v>
      </c>
      <c r="L9" s="358" t="s">
        <v>7</v>
      </c>
      <c r="M9" s="357" t="str">
        <f t="shared" si="14"/>
        <v>4,F4-4.92M</v>
      </c>
      <c r="N9" s="355" t="s">
        <v>231</v>
      </c>
      <c r="O9" s="441" t="s">
        <v>4006</v>
      </c>
      <c r="P9" s="206" t="str">
        <f t="shared" si="15"/>
        <v>Callaspo, Alberto (4,F4-4.92M)</v>
      </c>
      <c r="Q9" s="166">
        <f t="shared" si="16"/>
        <v>1230000</v>
      </c>
      <c r="R9" s="166" t="str">
        <f t="shared" si="17"/>
        <v/>
      </c>
      <c r="S9" s="261" t="str">
        <f t="shared" si="18"/>
        <v/>
      </c>
      <c r="T9" s="261" t="str">
        <f t="shared" si="19"/>
        <v/>
      </c>
      <c r="U9" s="251" t="s">
        <v>1068</v>
      </c>
      <c r="V9" s="211">
        <v>1230000</v>
      </c>
      <c r="W9" s="198" t="s">
        <v>334</v>
      </c>
      <c r="X9" s="211"/>
      <c r="Y9" s="134"/>
      <c r="Z9" s="212"/>
      <c r="AA9" s="134"/>
      <c r="AB9" s="271"/>
      <c r="AC9" s="134"/>
      <c r="AD9" s="134"/>
      <c r="AE9" s="134"/>
    </row>
    <row r="10" spans="1:32" s="168" customFormat="1" ht="14.25" customHeight="1" x14ac:dyDescent="0.2">
      <c r="A10" s="134" t="s">
        <v>1253</v>
      </c>
      <c r="B10" s="214" t="str">
        <f t="shared" si="10"/>
        <v>Coghlan</v>
      </c>
      <c r="C10" s="219" t="str">
        <f t="shared" si="11"/>
        <v>Chris</v>
      </c>
      <c r="D10" s="134" t="str">
        <f t="shared" si="12"/>
        <v>C. Coghlan</v>
      </c>
      <c r="E10" s="206" t="str">
        <f t="shared" si="13"/>
        <v>Chris Coghlan</v>
      </c>
      <c r="F10" s="246" t="s">
        <v>412</v>
      </c>
      <c r="G10" s="246"/>
      <c r="H10" s="246"/>
      <c r="I10" s="246"/>
      <c r="J10" s="193">
        <v>31216</v>
      </c>
      <c r="K10" s="195" t="s">
        <v>1008</v>
      </c>
      <c r="L10" s="135" t="s">
        <v>7</v>
      </c>
      <c r="M10" s="134" t="str">
        <f t="shared" si="14"/>
        <v>3,F3-5.462M</v>
      </c>
      <c r="N10" s="147" t="s">
        <v>456</v>
      </c>
      <c r="O10" s="257" t="s">
        <v>2176</v>
      </c>
      <c r="P10" s="206" t="str">
        <f t="shared" si="15"/>
        <v>Coghlan, Chris (3,F3-5.462M)</v>
      </c>
      <c r="Q10" s="166">
        <f t="shared" si="16"/>
        <v>1820946</v>
      </c>
      <c r="R10" s="166" t="str">
        <f t="shared" si="17"/>
        <v/>
      </c>
      <c r="S10" s="261" t="str">
        <f t="shared" si="18"/>
        <v/>
      </c>
      <c r="T10" s="261" t="str">
        <f t="shared" si="19"/>
        <v/>
      </c>
      <c r="U10" s="147" t="s">
        <v>1337</v>
      </c>
      <c r="V10" s="211">
        <v>1820946</v>
      </c>
      <c r="W10" s="147" t="s">
        <v>334</v>
      </c>
      <c r="X10" s="211"/>
      <c r="Y10" s="147"/>
      <c r="Z10" s="211"/>
      <c r="AA10" s="134"/>
      <c r="AB10" s="271"/>
      <c r="AC10" s="134"/>
      <c r="AD10" s="134"/>
      <c r="AE10" s="443"/>
    </row>
    <row r="11" spans="1:32" s="168" customFormat="1" ht="14.25" customHeight="1" x14ac:dyDescent="0.2">
      <c r="A11" s="577" t="s">
        <v>1519</v>
      </c>
      <c r="B11" s="214" t="str">
        <f t="shared" si="10"/>
        <v>Cooney</v>
      </c>
      <c r="C11" s="219" t="str">
        <f t="shared" si="11"/>
        <v>Tim</v>
      </c>
      <c r="D11" s="134" t="str">
        <f t="shared" si="12"/>
        <v>T. Cooney</v>
      </c>
      <c r="E11" s="206" t="str">
        <f t="shared" si="13"/>
        <v>Tim Cooney</v>
      </c>
      <c r="F11" s="135" t="s">
        <v>412</v>
      </c>
      <c r="G11" s="135"/>
      <c r="H11" s="135"/>
      <c r="I11" s="135"/>
      <c r="J11" s="336">
        <v>33226</v>
      </c>
      <c r="K11" s="134" t="s">
        <v>747</v>
      </c>
      <c r="L11" s="135" t="s">
        <v>135</v>
      </c>
      <c r="M11" s="134" t="str">
        <f t="shared" si="14"/>
        <v>Y1*</v>
      </c>
      <c r="N11" s="147" t="str">
        <f>Aaron!$AE$2</f>
        <v>Pismo Beach</v>
      </c>
      <c r="O11" s="135" t="s">
        <v>2140</v>
      </c>
      <c r="P11" s="206" t="str">
        <f t="shared" si="15"/>
        <v>Cooney, Tim (Y1*)</v>
      </c>
      <c r="Q11" s="166">
        <f t="shared" si="16"/>
        <v>200000</v>
      </c>
      <c r="R11" s="166">
        <f t="shared" si="17"/>
        <v>300000</v>
      </c>
      <c r="S11" s="261">
        <f t="shared" si="18"/>
        <v>400000</v>
      </c>
      <c r="T11" s="261" t="str">
        <f t="shared" si="19"/>
        <v/>
      </c>
      <c r="U11" s="147" t="s">
        <v>256</v>
      </c>
      <c r="V11" s="207">
        <v>200000</v>
      </c>
      <c r="W11" s="206" t="s">
        <v>521</v>
      </c>
      <c r="X11" s="207">
        <v>300000</v>
      </c>
      <c r="Y11" s="134" t="s">
        <v>375</v>
      </c>
      <c r="Z11" s="212">
        <v>400000</v>
      </c>
      <c r="AA11" s="134" t="s">
        <v>645</v>
      </c>
      <c r="AB11" s="271"/>
      <c r="AC11" s="134"/>
      <c r="AD11" s="134"/>
      <c r="AE11" s="134"/>
    </row>
    <row r="12" spans="1:32" s="168" customFormat="1" ht="25.5" x14ac:dyDescent="0.2">
      <c r="A12" s="168" t="s">
        <v>846</v>
      </c>
      <c r="B12" s="214" t="str">
        <f t="shared" si="10"/>
        <v>Corporan</v>
      </c>
      <c r="C12" s="219" t="str">
        <f t="shared" si="11"/>
        <v>Carlos</v>
      </c>
      <c r="D12" s="134" t="str">
        <f t="shared" si="12"/>
        <v>C. Corporan</v>
      </c>
      <c r="E12" s="206" t="str">
        <f t="shared" si="13"/>
        <v>Carlos Corporan</v>
      </c>
      <c r="F12" s="190" t="s">
        <v>1009</v>
      </c>
      <c r="G12" s="190"/>
      <c r="H12" s="190"/>
      <c r="I12" s="190"/>
      <c r="J12" s="189">
        <v>30688</v>
      </c>
      <c r="K12" s="252" t="s">
        <v>1003</v>
      </c>
      <c r="L12" s="190" t="s">
        <v>7</v>
      </c>
      <c r="M12" s="134" t="str">
        <f t="shared" si="14"/>
        <v>3,F3-1M</v>
      </c>
      <c r="N12" s="252" t="str">
        <f>Aaron!$S$2</f>
        <v>San Jose</v>
      </c>
      <c r="O12" s="462" t="s">
        <v>1300</v>
      </c>
      <c r="P12" s="206" t="str">
        <f t="shared" si="15"/>
        <v>Corporan, Carlos (3,F3-1M)</v>
      </c>
      <c r="Q12" s="166">
        <f t="shared" si="16"/>
        <v>333333</v>
      </c>
      <c r="R12" s="166" t="str">
        <f t="shared" si="17"/>
        <v/>
      </c>
      <c r="S12" s="261" t="str">
        <f t="shared" si="18"/>
        <v/>
      </c>
      <c r="T12" s="261" t="str">
        <f t="shared" si="19"/>
        <v/>
      </c>
      <c r="U12" s="252" t="s">
        <v>177</v>
      </c>
      <c r="V12" s="414">
        <v>333333</v>
      </c>
      <c r="W12" s="252" t="s">
        <v>334</v>
      </c>
      <c r="X12" s="414"/>
      <c r="Y12" s="252"/>
      <c r="Z12" s="414"/>
      <c r="AB12" s="367"/>
    </row>
    <row r="13" spans="1:32" s="168" customFormat="1" ht="14.25" customHeight="1" x14ac:dyDescent="0.2">
      <c r="A13" s="148" t="s">
        <v>506</v>
      </c>
      <c r="B13" s="214" t="str">
        <f t="shared" si="10"/>
        <v>Crawford</v>
      </c>
      <c r="C13" s="219" t="str">
        <f t="shared" si="11"/>
        <v>Carl</v>
      </c>
      <c r="D13" s="134" t="str">
        <f t="shared" si="12"/>
        <v>C. Crawford</v>
      </c>
      <c r="E13" s="206" t="str">
        <f t="shared" si="13"/>
        <v>Carl Crawford</v>
      </c>
      <c r="F13" s="135" t="s">
        <v>412</v>
      </c>
      <c r="G13" s="135"/>
      <c r="H13" s="135"/>
      <c r="I13" s="135"/>
      <c r="J13" s="193">
        <v>29803</v>
      </c>
      <c r="K13" s="147" t="s">
        <v>1008</v>
      </c>
      <c r="L13" s="135" t="s">
        <v>7</v>
      </c>
      <c r="M13" s="134" t="str">
        <f t="shared" si="14"/>
        <v>2,F3-$1M</v>
      </c>
      <c r="N13" s="148" t="s">
        <v>231</v>
      </c>
      <c r="O13" s="320" t="s">
        <v>3999</v>
      </c>
      <c r="P13" s="206" t="str">
        <f t="shared" si="15"/>
        <v>Crawford, Carl (2,F3-$1M)</v>
      </c>
      <c r="Q13" s="166">
        <f t="shared" si="16"/>
        <v>333334</v>
      </c>
      <c r="R13" s="166">
        <f t="shared" si="17"/>
        <v>333334</v>
      </c>
      <c r="S13" s="261" t="str">
        <f t="shared" si="18"/>
        <v/>
      </c>
      <c r="T13" s="261" t="str">
        <f t="shared" si="19"/>
        <v/>
      </c>
      <c r="U13" s="148" t="s">
        <v>1802</v>
      </c>
      <c r="V13" s="361">
        <v>333334</v>
      </c>
      <c r="W13" s="148" t="s">
        <v>1752</v>
      </c>
      <c r="X13" s="364">
        <v>333334</v>
      </c>
      <c r="Y13" s="134" t="s">
        <v>334</v>
      </c>
      <c r="Z13" s="271"/>
      <c r="AA13" s="134"/>
      <c r="AB13" s="271"/>
      <c r="AC13" s="134"/>
      <c r="AD13" s="134"/>
      <c r="AE13" s="134"/>
    </row>
    <row r="14" spans="1:32" s="168" customFormat="1" ht="14.25" customHeight="1" x14ac:dyDescent="0.2">
      <c r="A14" s="148" t="s">
        <v>20</v>
      </c>
      <c r="B14" s="214" t="str">
        <f t="shared" si="10"/>
        <v>Cuddyer</v>
      </c>
      <c r="C14" s="219" t="str">
        <f t="shared" si="11"/>
        <v>Michael</v>
      </c>
      <c r="D14" s="134" t="str">
        <f t="shared" si="12"/>
        <v>M. Cuddyer</v>
      </c>
      <c r="E14" s="206" t="str">
        <f t="shared" si="13"/>
        <v>Michael Cuddyer</v>
      </c>
      <c r="F14" s="135" t="s">
        <v>1002</v>
      </c>
      <c r="G14" s="135"/>
      <c r="H14" s="135"/>
      <c r="I14" s="135"/>
      <c r="J14" s="193">
        <v>28941</v>
      </c>
      <c r="K14" s="147" t="s">
        <v>1007</v>
      </c>
      <c r="L14" s="135" t="s">
        <v>7</v>
      </c>
      <c r="M14" s="134" t="str">
        <f t="shared" si="14"/>
        <v>2,F2-$1.1M</v>
      </c>
      <c r="N14" s="147" t="s">
        <v>231</v>
      </c>
      <c r="O14" s="320" t="s">
        <v>2156</v>
      </c>
      <c r="P14" s="206" t="str">
        <f t="shared" si="15"/>
        <v>Cuddyer, Michael (2,F2-$1.1M)</v>
      </c>
      <c r="Q14" s="166">
        <f t="shared" si="16"/>
        <v>550000</v>
      </c>
      <c r="R14" s="166" t="str">
        <f t="shared" si="17"/>
        <v/>
      </c>
      <c r="S14" s="261" t="str">
        <f t="shared" si="18"/>
        <v/>
      </c>
      <c r="T14" s="261" t="str">
        <f t="shared" si="19"/>
        <v/>
      </c>
      <c r="U14" s="148" t="s">
        <v>1766</v>
      </c>
      <c r="V14" s="361">
        <v>550000</v>
      </c>
      <c r="W14" s="134" t="s">
        <v>334</v>
      </c>
      <c r="X14" s="365"/>
      <c r="Y14" s="134"/>
      <c r="Z14" s="271"/>
      <c r="AA14" s="134"/>
      <c r="AB14" s="271"/>
      <c r="AC14" s="134"/>
      <c r="AD14" s="134"/>
      <c r="AE14" s="134"/>
    </row>
    <row r="15" spans="1:32" s="168" customFormat="1" ht="14.25" customHeight="1" x14ac:dyDescent="0.2">
      <c r="A15" s="134" t="s">
        <v>430</v>
      </c>
      <c r="B15" s="214" t="str">
        <f t="shared" si="10"/>
        <v>Davis</v>
      </c>
      <c r="C15" s="219" t="str">
        <f t="shared" si="11"/>
        <v>Ike</v>
      </c>
      <c r="D15" s="134" t="str">
        <f t="shared" si="12"/>
        <v>I. Davis</v>
      </c>
      <c r="E15" s="206" t="str">
        <f t="shared" si="13"/>
        <v>Ike Davis</v>
      </c>
      <c r="F15" s="135" t="s">
        <v>412</v>
      </c>
      <c r="G15" s="135"/>
      <c r="H15" s="135"/>
      <c r="I15" s="135"/>
      <c r="J15" s="193">
        <v>31858</v>
      </c>
      <c r="K15" s="147" t="s">
        <v>1001</v>
      </c>
      <c r="L15" s="135" t="s">
        <v>7</v>
      </c>
      <c r="M15" s="134" t="str">
        <f t="shared" si="14"/>
        <v>3,F3-1.641M</v>
      </c>
      <c r="N15" s="147" t="str">
        <f>Mays!$G$2</f>
        <v>Palo Alto</v>
      </c>
      <c r="O15" s="257" t="s">
        <v>1300</v>
      </c>
      <c r="P15" s="206" t="str">
        <f t="shared" si="15"/>
        <v>Davis, Ike (3,F3-1.641M)</v>
      </c>
      <c r="Q15" s="166">
        <f t="shared" si="16"/>
        <v>547050</v>
      </c>
      <c r="R15" s="166" t="str">
        <f t="shared" si="17"/>
        <v/>
      </c>
      <c r="S15" s="261" t="str">
        <f t="shared" si="18"/>
        <v/>
      </c>
      <c r="T15" s="261" t="str">
        <f t="shared" si="19"/>
        <v/>
      </c>
      <c r="U15" s="147" t="s">
        <v>1349</v>
      </c>
      <c r="V15" s="211">
        <v>547050</v>
      </c>
      <c r="W15" s="147" t="s">
        <v>334</v>
      </c>
      <c r="X15" s="211"/>
      <c r="Y15" s="147"/>
      <c r="Z15" s="211"/>
      <c r="AA15" s="134"/>
      <c r="AB15" s="271"/>
      <c r="AC15" s="134"/>
      <c r="AD15" s="134"/>
      <c r="AE15" s="134"/>
    </row>
    <row r="16" spans="1:32" s="168" customFormat="1" ht="14.25" customHeight="1" x14ac:dyDescent="0.2">
      <c r="A16" s="134" t="s">
        <v>139</v>
      </c>
      <c r="B16" s="214" t="str">
        <f t="shared" si="10"/>
        <v>Denofria</v>
      </c>
      <c r="C16" s="219" t="str">
        <f t="shared" si="11"/>
        <v>Chris</v>
      </c>
      <c r="D16" s="134" t="str">
        <f t="shared" si="12"/>
        <v>C. Denofria</v>
      </c>
      <c r="E16" s="206" t="str">
        <f t="shared" si="13"/>
        <v>Chris Denofria</v>
      </c>
      <c r="F16" s="135" t="s">
        <v>1002</v>
      </c>
      <c r="G16" s="135"/>
      <c r="H16" s="135"/>
      <c r="I16" s="135"/>
      <c r="J16" s="193">
        <v>29417</v>
      </c>
      <c r="K16" s="147" t="s">
        <v>1007</v>
      </c>
      <c r="L16" s="135" t="s">
        <v>7</v>
      </c>
      <c r="M16" s="134" t="str">
        <f t="shared" si="14"/>
        <v>3,F3-1.2M</v>
      </c>
      <c r="N16" s="251" t="str">
        <f>Ruth!$AE$2</f>
        <v>Williamsburg</v>
      </c>
      <c r="O16" s="257" t="s">
        <v>1300</v>
      </c>
      <c r="P16" s="206" t="str">
        <f t="shared" si="15"/>
        <v>Denofria, Chris (3,F3-1.2M)</v>
      </c>
      <c r="Q16" s="166">
        <f t="shared" si="16"/>
        <v>400000</v>
      </c>
      <c r="R16" s="166" t="str">
        <f t="shared" si="17"/>
        <v/>
      </c>
      <c r="S16" s="261" t="str">
        <f t="shared" si="18"/>
        <v/>
      </c>
      <c r="T16" s="261" t="str">
        <f t="shared" si="19"/>
        <v/>
      </c>
      <c r="U16" s="147" t="s">
        <v>54</v>
      </c>
      <c r="V16" s="211">
        <v>400000</v>
      </c>
      <c r="W16" s="147" t="s">
        <v>334</v>
      </c>
      <c r="X16" s="211"/>
      <c r="Y16" s="147"/>
      <c r="Z16" s="211"/>
      <c r="AA16" s="134"/>
      <c r="AB16" s="212"/>
      <c r="AC16" s="134"/>
      <c r="AD16" s="134"/>
      <c r="AE16" s="134"/>
    </row>
    <row r="17" spans="1:34" s="155" customFormat="1" ht="25.5" x14ac:dyDescent="0.2">
      <c r="A17" s="168" t="s">
        <v>524</v>
      </c>
      <c r="B17" s="214" t="str">
        <f t="shared" si="10"/>
        <v>Ethier</v>
      </c>
      <c r="C17" s="219" t="str">
        <f t="shared" si="11"/>
        <v>Andre</v>
      </c>
      <c r="D17" s="134" t="str">
        <f t="shared" si="12"/>
        <v>A. Ethier</v>
      </c>
      <c r="E17" s="206" t="str">
        <f t="shared" si="13"/>
        <v>Andre Ethier</v>
      </c>
      <c r="F17" s="190" t="s">
        <v>412</v>
      </c>
      <c r="G17" s="190"/>
      <c r="H17" s="190"/>
      <c r="I17" s="190"/>
      <c r="J17" s="189">
        <v>30051</v>
      </c>
      <c r="K17" s="252" t="s">
        <v>1007</v>
      </c>
      <c r="L17" s="190" t="s">
        <v>7</v>
      </c>
      <c r="M17" s="134" t="str">
        <f t="shared" si="14"/>
        <v>3,F3-3.785M</v>
      </c>
      <c r="N17" s="252" t="str">
        <f>Cobb!$M$2</f>
        <v>Mansfield</v>
      </c>
      <c r="O17" s="462" t="s">
        <v>1300</v>
      </c>
      <c r="P17" s="206" t="str">
        <f t="shared" si="15"/>
        <v>Ethier, Andre (3,F3-3.785M)</v>
      </c>
      <c r="Q17" s="166">
        <f t="shared" si="16"/>
        <v>1261898</v>
      </c>
      <c r="R17" s="166" t="str">
        <f t="shared" si="17"/>
        <v/>
      </c>
      <c r="S17" s="261" t="str">
        <f t="shared" si="18"/>
        <v/>
      </c>
      <c r="T17" s="261" t="str">
        <f t="shared" si="19"/>
        <v/>
      </c>
      <c r="U17" s="252" t="s">
        <v>1341</v>
      </c>
      <c r="V17" s="211">
        <v>1261898</v>
      </c>
      <c r="W17" s="252" t="s">
        <v>334</v>
      </c>
      <c r="X17" s="211"/>
      <c r="Y17" s="252"/>
      <c r="Z17" s="211"/>
      <c r="AA17" s="134"/>
      <c r="AB17" s="367"/>
      <c r="AC17" s="168"/>
      <c r="AD17" s="187"/>
      <c r="AE17" s="168"/>
    </row>
    <row r="18" spans="1:34" s="155" customFormat="1" ht="14.25" customHeight="1" x14ac:dyDescent="0.2">
      <c r="A18" s="232" t="s">
        <v>1901</v>
      </c>
      <c r="B18" s="214" t="str">
        <f t="shared" si="10"/>
        <v>Faulkner</v>
      </c>
      <c r="C18" s="219" t="str">
        <f t="shared" si="11"/>
        <v>Andrew*</v>
      </c>
      <c r="D18" s="134" t="str">
        <f t="shared" si="12"/>
        <v>A. Faulkner</v>
      </c>
      <c r="E18" s="206" t="str">
        <f t="shared" si="13"/>
        <v>Andrew* Faulkner</v>
      </c>
      <c r="F18" s="247"/>
      <c r="G18" s="232">
        <v>200</v>
      </c>
      <c r="H18" s="232">
        <v>9</v>
      </c>
      <c r="I18" s="232">
        <v>11</v>
      </c>
      <c r="J18" s="471">
        <v>33859</v>
      </c>
      <c r="K18" s="196" t="s">
        <v>999</v>
      </c>
      <c r="L18" s="190" t="s">
        <v>135</v>
      </c>
      <c r="M18" s="134" t="str">
        <f t="shared" si="14"/>
        <v>MM</v>
      </c>
      <c r="N18" s="252" t="str">
        <f>Cobb!$G$2</f>
        <v>Alaska</v>
      </c>
      <c r="O18" s="191" t="s">
        <v>1968</v>
      </c>
      <c r="P18" s="206" t="str">
        <f t="shared" si="15"/>
        <v>Faulkner, Andrew* (MM)</v>
      </c>
      <c r="Q18" s="166">
        <f t="shared" si="16"/>
        <v>100000</v>
      </c>
      <c r="R18" s="166" t="str">
        <f t="shared" si="17"/>
        <v/>
      </c>
      <c r="S18" s="261" t="str">
        <f t="shared" si="18"/>
        <v/>
      </c>
      <c r="T18" s="261" t="str">
        <f t="shared" si="19"/>
        <v/>
      </c>
      <c r="U18" s="252" t="s">
        <v>517</v>
      </c>
      <c r="V18" s="207">
        <v>100000</v>
      </c>
      <c r="W18" s="168"/>
      <c r="X18" s="212"/>
      <c r="Y18" s="168"/>
      <c r="Z18" s="212"/>
      <c r="AA18" s="134"/>
      <c r="AB18" s="367"/>
      <c r="AC18" s="168"/>
      <c r="AD18" s="168"/>
      <c r="AE18" s="168"/>
    </row>
    <row r="19" spans="1:34" s="168" customFormat="1" ht="14.25" customHeight="1" x14ac:dyDescent="0.2">
      <c r="A19" s="134" t="s">
        <v>592</v>
      </c>
      <c r="B19" s="214" t="str">
        <f t="shared" si="10"/>
        <v>Fielder</v>
      </c>
      <c r="C19" s="219" t="str">
        <f t="shared" si="11"/>
        <v>Prince</v>
      </c>
      <c r="D19" s="134" t="str">
        <f t="shared" si="12"/>
        <v>P. Fielder</v>
      </c>
      <c r="E19" s="206" t="str">
        <f t="shared" si="13"/>
        <v>Prince Fielder</v>
      </c>
      <c r="F19" s="135" t="s">
        <v>412</v>
      </c>
      <c r="G19" s="135"/>
      <c r="H19" s="135"/>
      <c r="I19" s="135"/>
      <c r="J19" s="193">
        <v>30811</v>
      </c>
      <c r="K19" s="147" t="s">
        <v>1001</v>
      </c>
      <c r="L19" s="135" t="s">
        <v>7</v>
      </c>
      <c r="M19" s="134" t="str">
        <f t="shared" si="14"/>
        <v>3,F5-12M</v>
      </c>
      <c r="N19" s="251" t="str">
        <f>Ruth!$AE$2</f>
        <v>Williamsburg</v>
      </c>
      <c r="O19" s="257" t="s">
        <v>1300</v>
      </c>
      <c r="P19" s="206" t="str">
        <f t="shared" si="15"/>
        <v>Fielder, Prince (3,F5-12M)</v>
      </c>
      <c r="Q19" s="166">
        <f t="shared" si="16"/>
        <v>2400000</v>
      </c>
      <c r="R19" s="166">
        <f t="shared" si="17"/>
        <v>2400000</v>
      </c>
      <c r="S19" s="261">
        <f t="shared" si="18"/>
        <v>2400000</v>
      </c>
      <c r="T19" s="261" t="str">
        <f t="shared" si="19"/>
        <v/>
      </c>
      <c r="U19" s="147" t="s">
        <v>1324</v>
      </c>
      <c r="V19" s="211">
        <v>2400000</v>
      </c>
      <c r="W19" s="147" t="s">
        <v>1371</v>
      </c>
      <c r="X19" s="211">
        <v>2400000</v>
      </c>
      <c r="Y19" s="147" t="s">
        <v>1388</v>
      </c>
      <c r="Z19" s="211">
        <v>2400000</v>
      </c>
      <c r="AA19" s="147" t="s">
        <v>334</v>
      </c>
      <c r="AB19" s="271"/>
      <c r="AC19" s="134"/>
      <c r="AD19" s="134"/>
      <c r="AE19" s="134"/>
    </row>
    <row r="20" spans="1:34" s="168" customFormat="1" ht="14.25" customHeight="1" x14ac:dyDescent="0.2">
      <c r="A20" s="214" t="s">
        <v>1167</v>
      </c>
      <c r="B20" s="214" t="str">
        <f t="shared" si="10"/>
        <v>Flores</v>
      </c>
      <c r="C20" s="219" t="str">
        <f t="shared" si="11"/>
        <v>Kendry</v>
      </c>
      <c r="D20" s="134" t="str">
        <f t="shared" si="12"/>
        <v>K. Flores</v>
      </c>
      <c r="E20" s="206" t="str">
        <f t="shared" si="13"/>
        <v>Kendry Flores</v>
      </c>
      <c r="F20" s="213" t="s">
        <v>1002</v>
      </c>
      <c r="G20" s="213"/>
      <c r="H20" s="213"/>
      <c r="I20" s="213"/>
      <c r="J20" s="223">
        <v>33566</v>
      </c>
      <c r="K20" s="224" t="s">
        <v>747</v>
      </c>
      <c r="L20" s="135" t="s">
        <v>135</v>
      </c>
      <c r="M20" s="134" t="str">
        <f t="shared" si="14"/>
        <v>MM</v>
      </c>
      <c r="N20" s="147" t="str">
        <f>Mays!$M$2</f>
        <v>Mudville</v>
      </c>
      <c r="O20" s="213" t="s">
        <v>1485</v>
      </c>
      <c r="P20" s="206" t="str">
        <f t="shared" si="15"/>
        <v>Flores, Kendry (MM)</v>
      </c>
      <c r="Q20" s="166">
        <f t="shared" si="16"/>
        <v>100000</v>
      </c>
      <c r="R20" s="166" t="str">
        <f t="shared" si="17"/>
        <v/>
      </c>
      <c r="S20" s="261" t="str">
        <f t="shared" si="18"/>
        <v/>
      </c>
      <c r="T20" s="261" t="str">
        <f t="shared" si="19"/>
        <v/>
      </c>
      <c r="U20" s="260" t="s">
        <v>517</v>
      </c>
      <c r="V20" s="167">
        <v>100000</v>
      </c>
      <c r="W20" s="208"/>
      <c r="X20" s="209"/>
      <c r="Y20" s="206"/>
      <c r="Z20" s="206"/>
      <c r="AA20" s="134"/>
      <c r="AB20" s="271"/>
      <c r="AC20" s="134"/>
      <c r="AD20" s="134"/>
      <c r="AE20" s="134"/>
    </row>
    <row r="21" spans="1:34" s="168" customFormat="1" ht="14.25" customHeight="1" x14ac:dyDescent="0.25">
      <c r="A21" s="148" t="s">
        <v>261</v>
      </c>
      <c r="B21" s="214" t="str">
        <f t="shared" si="10"/>
        <v>Francoeur</v>
      </c>
      <c r="C21" s="219" t="str">
        <f t="shared" si="11"/>
        <v>Jeff</v>
      </c>
      <c r="D21" s="134" t="str">
        <f t="shared" si="12"/>
        <v>J. Francoeur</v>
      </c>
      <c r="E21" s="206" t="str">
        <f t="shared" si="13"/>
        <v>Jeff Francoeur</v>
      </c>
      <c r="F21" s="382" t="s">
        <v>1002</v>
      </c>
      <c r="G21" s="134"/>
      <c r="H21" s="134"/>
      <c r="I21" s="134"/>
      <c r="J21" s="383">
        <v>30689</v>
      </c>
      <c r="K21" s="384" t="s">
        <v>1008</v>
      </c>
      <c r="L21" s="135" t="s">
        <v>7</v>
      </c>
      <c r="M21" s="134" t="str">
        <f t="shared" si="14"/>
        <v>1,F1-$200k</v>
      </c>
      <c r="N21" s="388" t="s">
        <v>2965</v>
      </c>
      <c r="O21" s="421" t="s">
        <v>2994</v>
      </c>
      <c r="P21" s="206" t="str">
        <f t="shared" si="15"/>
        <v>Francoeur, Jeff (1,F1-$200k)</v>
      </c>
      <c r="Q21" s="166">
        <f t="shared" si="16"/>
        <v>200000</v>
      </c>
      <c r="R21" s="166" t="str">
        <f t="shared" si="17"/>
        <v/>
      </c>
      <c r="S21" s="261" t="str">
        <f t="shared" si="18"/>
        <v/>
      </c>
      <c r="T21" s="261" t="str">
        <f t="shared" si="19"/>
        <v/>
      </c>
      <c r="U21" s="389" t="s">
        <v>1673</v>
      </c>
      <c r="V21" s="387">
        <v>200000</v>
      </c>
      <c r="W21" s="416" t="s">
        <v>334</v>
      </c>
      <c r="X21" s="230"/>
      <c r="Y21" s="577"/>
      <c r="Z21" s="212"/>
      <c r="AA21" s="134"/>
      <c r="AB21" s="271"/>
      <c r="AC21" s="134"/>
      <c r="AD21" s="134"/>
      <c r="AE21" s="134"/>
    </row>
    <row r="22" spans="1:34" s="168" customFormat="1" ht="14.25" customHeight="1" x14ac:dyDescent="0.2">
      <c r="A22" s="148" t="s">
        <v>769</v>
      </c>
      <c r="B22" s="214" t="str">
        <f t="shared" si="10"/>
        <v>Furbush</v>
      </c>
      <c r="C22" s="219" t="str">
        <f t="shared" si="11"/>
        <v>Charlie</v>
      </c>
      <c r="D22" s="134" t="str">
        <f t="shared" si="12"/>
        <v>C. Furbush</v>
      </c>
      <c r="E22" s="206" t="str">
        <f t="shared" si="13"/>
        <v>Charlie Furbush</v>
      </c>
      <c r="F22" s="135" t="s">
        <v>412</v>
      </c>
      <c r="G22" s="135"/>
      <c r="H22" s="135"/>
      <c r="I22" s="135"/>
      <c r="J22" s="193">
        <v>31513</v>
      </c>
      <c r="K22" s="147" t="s">
        <v>999</v>
      </c>
      <c r="L22" s="135" t="s">
        <v>135</v>
      </c>
      <c r="M22" s="134" t="str">
        <f t="shared" si="14"/>
        <v>2,F3-$1.005M</v>
      </c>
      <c r="N22" s="147" t="str">
        <f>Ruth!$S$2</f>
        <v>New York</v>
      </c>
      <c r="O22" s="320" t="s">
        <v>1686</v>
      </c>
      <c r="P22" s="206" t="str">
        <f t="shared" si="15"/>
        <v>Furbush, Charlie (2,F3-$1.005M)</v>
      </c>
      <c r="Q22" s="166">
        <f t="shared" si="16"/>
        <v>335000</v>
      </c>
      <c r="R22" s="166">
        <f t="shared" si="17"/>
        <v>335000</v>
      </c>
      <c r="S22" s="261" t="str">
        <f t="shared" si="18"/>
        <v/>
      </c>
      <c r="T22" s="261" t="str">
        <f t="shared" si="19"/>
        <v/>
      </c>
      <c r="U22" s="148" t="s">
        <v>1789</v>
      </c>
      <c r="V22" s="361">
        <v>335000</v>
      </c>
      <c r="W22" s="148" t="s">
        <v>1713</v>
      </c>
      <c r="X22" s="364">
        <v>335000</v>
      </c>
      <c r="Y22" s="134" t="s">
        <v>334</v>
      </c>
      <c r="Z22" s="271"/>
      <c r="AA22" s="134"/>
      <c r="AB22" s="271"/>
      <c r="AC22" s="134"/>
      <c r="AD22" s="134"/>
      <c r="AE22" s="134"/>
    </row>
    <row r="23" spans="1:34" s="168" customFormat="1" ht="14.25" customHeight="1" x14ac:dyDescent="0.2">
      <c r="A23" s="572" t="s">
        <v>1454</v>
      </c>
      <c r="B23" s="214" t="str">
        <f t="shared" si="10"/>
        <v>Garcia</v>
      </c>
      <c r="C23" s="219" t="str">
        <f t="shared" si="11"/>
        <v>Yimi</v>
      </c>
      <c r="D23" s="134" t="str">
        <f t="shared" si="12"/>
        <v>Y. Garcia</v>
      </c>
      <c r="E23" s="206" t="str">
        <f t="shared" si="13"/>
        <v>Yimi Garcia</v>
      </c>
      <c r="F23" s="135" t="s">
        <v>1002</v>
      </c>
      <c r="G23" s="135"/>
      <c r="H23" s="135"/>
      <c r="I23" s="135"/>
      <c r="J23" s="336">
        <v>33103</v>
      </c>
      <c r="K23" s="134" t="s">
        <v>999</v>
      </c>
      <c r="L23" s="135" t="s">
        <v>135</v>
      </c>
      <c r="M23" s="134" t="str">
        <f t="shared" si="14"/>
        <v>Y1*</v>
      </c>
      <c r="N23" s="147" t="str">
        <f>Mays!$AE$2</f>
        <v>West Oakland</v>
      </c>
      <c r="O23" s="135" t="s">
        <v>1461</v>
      </c>
      <c r="P23" s="206" t="str">
        <f t="shared" si="15"/>
        <v>Garcia, Yimi (Y1*)</v>
      </c>
      <c r="Q23" s="166">
        <f t="shared" si="16"/>
        <v>200000</v>
      </c>
      <c r="R23" s="166">
        <f t="shared" si="17"/>
        <v>300000</v>
      </c>
      <c r="S23" s="261">
        <f t="shared" si="18"/>
        <v>400000</v>
      </c>
      <c r="T23" s="261" t="str">
        <f t="shared" si="19"/>
        <v/>
      </c>
      <c r="U23" s="147" t="s">
        <v>256</v>
      </c>
      <c r="V23" s="207">
        <v>200000</v>
      </c>
      <c r="W23" s="206" t="s">
        <v>521</v>
      </c>
      <c r="X23" s="207">
        <v>300000</v>
      </c>
      <c r="Y23" s="134" t="s">
        <v>375</v>
      </c>
      <c r="Z23" s="212">
        <v>400000</v>
      </c>
      <c r="AA23" s="134" t="s">
        <v>645</v>
      </c>
      <c r="AB23" s="271"/>
      <c r="AC23" s="134"/>
      <c r="AD23" s="134"/>
      <c r="AE23" s="206"/>
    </row>
    <row r="24" spans="1:34" s="168" customFormat="1" ht="14.25" customHeight="1" x14ac:dyDescent="0.2">
      <c r="A24" s="216" t="s">
        <v>1162</v>
      </c>
      <c r="B24" s="214" t="str">
        <f t="shared" si="10"/>
        <v>Gonzalez</v>
      </c>
      <c r="C24" s="219" t="str">
        <f t="shared" si="11"/>
        <v xml:space="preserve">Alex "Chi Chi" </v>
      </c>
      <c r="D24" s="134" t="str">
        <f t="shared" si="12"/>
        <v>A. Gonzalez</v>
      </c>
      <c r="E24" s="206" t="str">
        <f t="shared" si="13"/>
        <v>Alex "Chi Chi"  Gonzalez</v>
      </c>
      <c r="F24" s="213" t="s">
        <v>1002</v>
      </c>
      <c r="G24" s="213"/>
      <c r="H24" s="213"/>
      <c r="I24" s="213"/>
      <c r="J24" s="248">
        <v>33618</v>
      </c>
      <c r="K24" s="206" t="s">
        <v>747</v>
      </c>
      <c r="L24" s="135" t="s">
        <v>135</v>
      </c>
      <c r="M24" s="134" t="str">
        <f t="shared" si="14"/>
        <v>Y1*</v>
      </c>
      <c r="N24" s="147" t="str">
        <f>Cobb!$M$2</f>
        <v>Mansfield</v>
      </c>
      <c r="O24" s="213" t="s">
        <v>1129</v>
      </c>
      <c r="P24" s="206" t="str">
        <f t="shared" si="15"/>
        <v>Gonzalez, Alex "Chi Chi"  (Y1*)</v>
      </c>
      <c r="Q24" s="166">
        <f t="shared" si="16"/>
        <v>200000</v>
      </c>
      <c r="R24" s="166">
        <f t="shared" si="17"/>
        <v>300000</v>
      </c>
      <c r="S24" s="261">
        <f t="shared" si="18"/>
        <v>400000</v>
      </c>
      <c r="T24" s="261" t="str">
        <f t="shared" si="19"/>
        <v/>
      </c>
      <c r="U24" s="147" t="s">
        <v>256</v>
      </c>
      <c r="V24" s="207">
        <v>200000</v>
      </c>
      <c r="W24" s="206" t="s">
        <v>521</v>
      </c>
      <c r="X24" s="207">
        <v>300000</v>
      </c>
      <c r="Y24" s="134" t="s">
        <v>375</v>
      </c>
      <c r="Z24" s="212">
        <v>400000</v>
      </c>
      <c r="AA24" s="134" t="s">
        <v>645</v>
      </c>
      <c r="AB24" s="271"/>
      <c r="AC24" s="134"/>
      <c r="AD24" s="443"/>
      <c r="AE24" s="134"/>
    </row>
    <row r="25" spans="1:34" s="168" customFormat="1" ht="14.25" customHeight="1" x14ac:dyDescent="0.2">
      <c r="A25" s="577" t="s">
        <v>1936</v>
      </c>
      <c r="B25" s="214" t="str">
        <f t="shared" si="10"/>
        <v>Gott</v>
      </c>
      <c r="C25" s="219" t="str">
        <f t="shared" si="11"/>
        <v>Trevor</v>
      </c>
      <c r="D25" s="134" t="str">
        <f t="shared" si="12"/>
        <v>T. Gott</v>
      </c>
      <c r="E25" s="206" t="str">
        <f t="shared" si="13"/>
        <v>Trevor Gott</v>
      </c>
      <c r="F25" s="246" t="s">
        <v>1002</v>
      </c>
      <c r="G25" s="577">
        <v>80</v>
      </c>
      <c r="H25" s="577" t="s">
        <v>626</v>
      </c>
      <c r="I25" s="577">
        <v>7</v>
      </c>
      <c r="J25" s="336">
        <v>33842</v>
      </c>
      <c r="K25" s="195" t="s">
        <v>2056</v>
      </c>
      <c r="L25" s="135" t="s">
        <v>135</v>
      </c>
      <c r="M25" s="134" t="str">
        <f t="shared" si="14"/>
        <v>Y1*</v>
      </c>
      <c r="N25" s="147" t="str">
        <f>Cobb!$M$2</f>
        <v>Mansfield</v>
      </c>
      <c r="O25" s="169" t="s">
        <v>1968</v>
      </c>
      <c r="P25" s="206" t="str">
        <f t="shared" si="15"/>
        <v>Gott, Trevor (Y1*)</v>
      </c>
      <c r="Q25" s="166">
        <f t="shared" si="16"/>
        <v>200000</v>
      </c>
      <c r="R25" s="166">
        <f t="shared" si="17"/>
        <v>300000</v>
      </c>
      <c r="S25" s="261">
        <f t="shared" si="18"/>
        <v>400000</v>
      </c>
      <c r="T25" s="261" t="str">
        <f t="shared" si="19"/>
        <v/>
      </c>
      <c r="U25" s="147" t="s">
        <v>256</v>
      </c>
      <c r="V25" s="167">
        <v>200000</v>
      </c>
      <c r="W25" s="134" t="s">
        <v>521</v>
      </c>
      <c r="X25" s="212">
        <v>300000</v>
      </c>
      <c r="Y25" s="134" t="s">
        <v>375</v>
      </c>
      <c r="Z25" s="212">
        <v>400000</v>
      </c>
      <c r="AA25" s="134" t="s">
        <v>645</v>
      </c>
      <c r="AB25" s="271"/>
      <c r="AC25" s="134"/>
      <c r="AD25" s="134"/>
      <c r="AE25" s="134"/>
      <c r="AF25" s="187"/>
    </row>
    <row r="26" spans="1:34" s="168" customFormat="1" ht="14.25" customHeight="1" x14ac:dyDescent="0.2">
      <c r="A26" s="134" t="s">
        <v>3634</v>
      </c>
      <c r="B26" s="214" t="str">
        <f t="shared" si="10"/>
        <v>Gustave</v>
      </c>
      <c r="C26" s="219" t="str">
        <f t="shared" si="11"/>
        <v>Jandel</v>
      </c>
      <c r="D26" s="134" t="str">
        <f t="shared" si="12"/>
        <v>J. Gustave</v>
      </c>
      <c r="E26" s="206" t="str">
        <f t="shared" si="13"/>
        <v>Jandel Gustave</v>
      </c>
      <c r="F26" s="206" t="s">
        <v>1002</v>
      </c>
      <c r="G26" s="134">
        <f>Players!G452+1</f>
        <v>3</v>
      </c>
      <c r="H26" s="134">
        <v>9</v>
      </c>
      <c r="I26" s="134">
        <v>8</v>
      </c>
      <c r="J26" s="535">
        <v>33889</v>
      </c>
      <c r="K26" s="134" t="s">
        <v>999</v>
      </c>
      <c r="L26" s="135" t="s">
        <v>135</v>
      </c>
      <c r="M26" s="134" t="str">
        <f t="shared" si="14"/>
        <v>MM</v>
      </c>
      <c r="N26" s="134" t="s">
        <v>1124</v>
      </c>
      <c r="O26" s="135" t="s">
        <v>3485</v>
      </c>
      <c r="P26" s="206" t="str">
        <f t="shared" si="15"/>
        <v>Gustave, Jandel (MM)</v>
      </c>
      <c r="Q26" s="166">
        <f t="shared" si="16"/>
        <v>100000</v>
      </c>
      <c r="R26" s="166" t="str">
        <f t="shared" si="17"/>
        <v/>
      </c>
      <c r="S26" s="261" t="str">
        <f t="shared" si="18"/>
        <v/>
      </c>
      <c r="T26" s="261" t="str">
        <f t="shared" si="19"/>
        <v/>
      </c>
      <c r="U26" s="134" t="s">
        <v>517</v>
      </c>
      <c r="V26" s="167">
        <v>100000</v>
      </c>
      <c r="W26" s="134"/>
      <c r="X26" s="134"/>
      <c r="Y26" s="134"/>
      <c r="Z26" s="134"/>
      <c r="AA26" s="134"/>
      <c r="AB26" s="271"/>
      <c r="AC26" s="134"/>
      <c r="AD26" s="134"/>
      <c r="AE26" s="134"/>
    </row>
    <row r="27" spans="1:34" s="168" customFormat="1" ht="14.25" customHeight="1" x14ac:dyDescent="0.2">
      <c r="A27" s="148" t="s">
        <v>1484</v>
      </c>
      <c r="B27" s="214" t="str">
        <f t="shared" si="10"/>
        <v>Herrera</v>
      </c>
      <c r="C27" s="219" t="str">
        <f t="shared" si="11"/>
        <v>Elian</v>
      </c>
      <c r="D27" s="134" t="str">
        <f t="shared" si="12"/>
        <v>E. Herrera</v>
      </c>
      <c r="E27" s="206" t="str">
        <f t="shared" si="13"/>
        <v>Elian Herrera</v>
      </c>
      <c r="F27" s="135" t="s">
        <v>1009</v>
      </c>
      <c r="G27" s="147"/>
      <c r="H27" s="147"/>
      <c r="I27" s="147"/>
      <c r="J27" s="380">
        <v>31079</v>
      </c>
      <c r="K27" s="134" t="s">
        <v>1005</v>
      </c>
      <c r="L27" s="135" t="s">
        <v>7</v>
      </c>
      <c r="M27" s="134" t="str">
        <f t="shared" si="14"/>
        <v>2,F2-$500k</v>
      </c>
      <c r="N27" s="148" t="s">
        <v>1670</v>
      </c>
      <c r="O27" s="320" t="s">
        <v>1686</v>
      </c>
      <c r="P27" s="206" t="str">
        <f t="shared" si="15"/>
        <v>Herrera, Elian (2,F2-$500k)</v>
      </c>
      <c r="Q27" s="166">
        <f t="shared" si="16"/>
        <v>250000</v>
      </c>
      <c r="R27" s="166" t="str">
        <f t="shared" si="17"/>
        <v/>
      </c>
      <c r="S27" s="261" t="str">
        <f t="shared" si="18"/>
        <v/>
      </c>
      <c r="T27" s="261" t="str">
        <f t="shared" si="19"/>
        <v/>
      </c>
      <c r="U27" s="148" t="s">
        <v>1779</v>
      </c>
      <c r="V27" s="361">
        <v>250000</v>
      </c>
      <c r="W27" s="134" t="s">
        <v>334</v>
      </c>
      <c r="X27" s="365"/>
      <c r="Y27" s="134"/>
      <c r="Z27" s="271"/>
      <c r="AA27" s="134"/>
      <c r="AB27" s="271"/>
      <c r="AC27" s="134"/>
      <c r="AD27" s="134"/>
      <c r="AE27" s="134"/>
    </row>
    <row r="28" spans="1:34" s="155" customFormat="1" ht="25.5" x14ac:dyDescent="0.2">
      <c r="A28" s="168" t="s">
        <v>377</v>
      </c>
      <c r="B28" s="214" t="str">
        <f t="shared" si="10"/>
        <v>Jackson</v>
      </c>
      <c r="C28" s="219" t="str">
        <f t="shared" si="11"/>
        <v>Edwin</v>
      </c>
      <c r="D28" s="134" t="str">
        <f t="shared" si="12"/>
        <v>E. Jackson</v>
      </c>
      <c r="E28" s="206" t="str">
        <f t="shared" si="13"/>
        <v>Edwin Jackson</v>
      </c>
      <c r="F28" s="190"/>
      <c r="G28" s="190"/>
      <c r="H28" s="190"/>
      <c r="I28" s="190"/>
      <c r="J28" s="189"/>
      <c r="K28" s="252"/>
      <c r="L28" s="190" t="s">
        <v>135</v>
      </c>
      <c r="M28" s="134" t="str">
        <f t="shared" si="14"/>
        <v>3,F3-1.275M</v>
      </c>
      <c r="N28" s="252" t="str">
        <f>Aaron!$AE$2</f>
        <v>Pismo Beach</v>
      </c>
      <c r="O28" s="462" t="s">
        <v>1300</v>
      </c>
      <c r="P28" s="206" t="str">
        <f t="shared" si="15"/>
        <v>Jackson, Edwin (3,F3-1.275M)</v>
      </c>
      <c r="Q28" s="166">
        <f t="shared" si="16"/>
        <v>425000</v>
      </c>
      <c r="R28" s="166" t="str">
        <f t="shared" si="17"/>
        <v/>
      </c>
      <c r="S28" s="261" t="str">
        <f t="shared" si="18"/>
        <v/>
      </c>
      <c r="T28" s="261" t="str">
        <f t="shared" si="19"/>
        <v/>
      </c>
      <c r="U28" s="252" t="s">
        <v>1351</v>
      </c>
      <c r="V28" s="414">
        <v>425000</v>
      </c>
      <c r="W28" s="252" t="s">
        <v>334</v>
      </c>
      <c r="X28" s="414"/>
      <c r="Y28" s="252"/>
      <c r="Z28" s="414"/>
      <c r="AA28" s="168"/>
      <c r="AB28" s="367"/>
      <c r="AC28" s="168"/>
      <c r="AD28" s="255"/>
      <c r="AE28" s="168"/>
    </row>
    <row r="29" spans="1:34" s="155" customFormat="1" ht="13.5" customHeight="1" x14ac:dyDescent="0.2">
      <c r="A29" s="168" t="s">
        <v>385</v>
      </c>
      <c r="B29" s="214" t="str">
        <f t="shared" si="10"/>
        <v>Janssen</v>
      </c>
      <c r="C29" s="219" t="str">
        <f t="shared" si="11"/>
        <v>Casey</v>
      </c>
      <c r="D29" s="134" t="str">
        <f t="shared" si="12"/>
        <v>C. Janssen</v>
      </c>
      <c r="E29" s="206" t="str">
        <f t="shared" si="13"/>
        <v>Casey Janssen</v>
      </c>
      <c r="F29" s="190"/>
      <c r="G29" s="190"/>
      <c r="H29" s="190"/>
      <c r="I29" s="190"/>
      <c r="J29" s="189"/>
      <c r="K29" s="252"/>
      <c r="L29" s="190" t="s">
        <v>135</v>
      </c>
      <c r="M29" s="134" t="str">
        <f t="shared" si="14"/>
        <v>3,F3-1.23M</v>
      </c>
      <c r="N29" s="252" t="str">
        <f>Cobb!$M$2</f>
        <v>Mansfield</v>
      </c>
      <c r="O29" s="462" t="s">
        <v>1863</v>
      </c>
      <c r="P29" s="206" t="str">
        <f t="shared" si="15"/>
        <v>Janssen, Casey (3,F3-1.23M)</v>
      </c>
      <c r="Q29" s="166">
        <f t="shared" si="16"/>
        <v>410000</v>
      </c>
      <c r="R29" s="166" t="str">
        <f t="shared" si="17"/>
        <v/>
      </c>
      <c r="S29" s="261" t="str">
        <f t="shared" si="18"/>
        <v/>
      </c>
      <c r="T29" s="261" t="str">
        <f t="shared" si="19"/>
        <v/>
      </c>
      <c r="U29" s="252" t="s">
        <v>1352</v>
      </c>
      <c r="V29" s="414">
        <v>410000</v>
      </c>
      <c r="W29" s="252" t="s">
        <v>334</v>
      </c>
      <c r="X29" s="414"/>
      <c r="Y29" s="252"/>
      <c r="Z29" s="414"/>
      <c r="AA29" s="168"/>
      <c r="AB29" s="507"/>
      <c r="AC29" s="232"/>
      <c r="AD29" s="168"/>
      <c r="AE29" s="168"/>
    </row>
    <row r="30" spans="1:34" s="168" customFormat="1" ht="14.25" customHeight="1" x14ac:dyDescent="0.2">
      <c r="A30" s="134" t="s">
        <v>705</v>
      </c>
      <c r="B30" s="214" t="str">
        <f t="shared" si="10"/>
        <v>Jones</v>
      </c>
      <c r="C30" s="219" t="str">
        <f t="shared" si="11"/>
        <v>Garrett</v>
      </c>
      <c r="D30" s="134" t="str">
        <f t="shared" si="12"/>
        <v>G. Jones</v>
      </c>
      <c r="E30" s="206" t="str">
        <f t="shared" si="13"/>
        <v>Garrett Jones</v>
      </c>
      <c r="F30" s="135"/>
      <c r="G30" s="135"/>
      <c r="H30" s="135"/>
      <c r="I30" s="135"/>
      <c r="J30" s="193"/>
      <c r="K30" s="147"/>
      <c r="L30" s="135" t="s">
        <v>7</v>
      </c>
      <c r="M30" s="134" t="str">
        <f t="shared" si="14"/>
        <v>5,L5-14M</v>
      </c>
      <c r="N30" s="147" t="str">
        <f>Ruth!$Y$2</f>
        <v>Rock Island</v>
      </c>
      <c r="O30" s="169" t="s">
        <v>1471</v>
      </c>
      <c r="P30" s="206" t="str">
        <f t="shared" si="15"/>
        <v>Jones, Garrett (5,L5-14M)</v>
      </c>
      <c r="Q30" s="166">
        <f t="shared" si="16"/>
        <v>2800000</v>
      </c>
      <c r="R30" s="166" t="str">
        <f t="shared" si="17"/>
        <v/>
      </c>
      <c r="S30" s="261" t="str">
        <f t="shared" si="18"/>
        <v/>
      </c>
      <c r="T30" s="261" t="str">
        <f t="shared" si="19"/>
        <v/>
      </c>
      <c r="U30" s="147" t="s">
        <v>605</v>
      </c>
      <c r="V30" s="166">
        <v>2800000</v>
      </c>
      <c r="W30" s="134" t="s">
        <v>334</v>
      </c>
      <c r="X30" s="212"/>
      <c r="Y30" s="206"/>
      <c r="Z30" s="206"/>
      <c r="AA30" s="134"/>
      <c r="AB30" s="271"/>
      <c r="AC30" s="134"/>
      <c r="AD30" s="134"/>
      <c r="AE30" s="134"/>
    </row>
    <row r="31" spans="1:34" s="168" customFormat="1" ht="14.25" customHeight="1" x14ac:dyDescent="0.2">
      <c r="A31" s="577" t="s">
        <v>1418</v>
      </c>
      <c r="B31" s="214" t="str">
        <f t="shared" si="10"/>
        <v>Klein</v>
      </c>
      <c r="C31" s="219" t="str">
        <f t="shared" si="11"/>
        <v>Phil</v>
      </c>
      <c r="D31" s="134" t="str">
        <f t="shared" si="12"/>
        <v>P. Klein</v>
      </c>
      <c r="E31" s="206" t="str">
        <f t="shared" si="13"/>
        <v>Phil Klein</v>
      </c>
      <c r="F31" s="135" t="s">
        <v>1002</v>
      </c>
      <c r="G31" s="135"/>
      <c r="H31" s="135"/>
      <c r="I31" s="135"/>
      <c r="J31" s="336">
        <v>32628</v>
      </c>
      <c r="K31" s="134" t="s">
        <v>999</v>
      </c>
      <c r="L31" s="135" t="s">
        <v>135</v>
      </c>
      <c r="M31" s="134" t="str">
        <f t="shared" si="14"/>
        <v>MM</v>
      </c>
      <c r="N31" s="147" t="str">
        <f>Cobb!$A$2</f>
        <v>Greenville</v>
      </c>
      <c r="O31" s="135" t="s">
        <v>1461</v>
      </c>
      <c r="P31" s="206" t="str">
        <f t="shared" si="15"/>
        <v>Klein, Phil (MM)</v>
      </c>
      <c r="Q31" s="166">
        <f t="shared" si="16"/>
        <v>100000</v>
      </c>
      <c r="R31" s="166" t="str">
        <f t="shared" si="17"/>
        <v/>
      </c>
      <c r="S31" s="261" t="str">
        <f t="shared" si="18"/>
        <v/>
      </c>
      <c r="T31" s="261" t="str">
        <f t="shared" si="19"/>
        <v/>
      </c>
      <c r="U31" s="148" t="s">
        <v>517</v>
      </c>
      <c r="V31" s="167">
        <v>100000</v>
      </c>
      <c r="W31" s="577"/>
      <c r="X31" s="364"/>
      <c r="Y31" s="577"/>
      <c r="Z31" s="243"/>
      <c r="AA31" s="134"/>
      <c r="AB31" s="271"/>
      <c r="AC31" s="134"/>
      <c r="AD31" s="134"/>
      <c r="AE31" s="134"/>
    </row>
    <row r="32" spans="1:34" s="168" customFormat="1" ht="14.25" customHeight="1" x14ac:dyDescent="0.2">
      <c r="A32" s="148" t="s">
        <v>1853</v>
      </c>
      <c r="B32" s="214" t="str">
        <f t="shared" si="10"/>
        <v>Lowe</v>
      </c>
      <c r="C32" s="219" t="str">
        <f t="shared" si="11"/>
        <v>Mark</v>
      </c>
      <c r="D32" s="134" t="str">
        <f t="shared" si="12"/>
        <v>M. Lowe</v>
      </c>
      <c r="E32" s="206" t="str">
        <f t="shared" si="13"/>
        <v>Mark Lowe</v>
      </c>
      <c r="F32" s="135"/>
      <c r="G32" s="147"/>
      <c r="H32" s="147"/>
      <c r="I32" s="147"/>
      <c r="J32" s="380"/>
      <c r="K32" s="134"/>
      <c r="L32" s="135" t="s">
        <v>135</v>
      </c>
      <c r="M32" s="134" t="str">
        <f t="shared" si="14"/>
        <v>2,F3-$2.379M</v>
      </c>
      <c r="N32" s="147" t="str">
        <f>Aaron!$S$2</f>
        <v>San Jose</v>
      </c>
      <c r="O32" s="320" t="s">
        <v>1686</v>
      </c>
      <c r="P32" s="206" t="str">
        <f t="shared" si="15"/>
        <v>Lowe, Mark (2,F3-$2.379M)</v>
      </c>
      <c r="Q32" s="166">
        <f t="shared" si="16"/>
        <v>793000</v>
      </c>
      <c r="R32" s="166">
        <f t="shared" si="17"/>
        <v>793000</v>
      </c>
      <c r="S32" s="261" t="str">
        <f t="shared" si="18"/>
        <v/>
      </c>
      <c r="T32" s="261" t="str">
        <f t="shared" si="19"/>
        <v/>
      </c>
      <c r="U32" s="148" t="s">
        <v>1808</v>
      </c>
      <c r="V32" s="361">
        <v>793000</v>
      </c>
      <c r="W32" s="148" t="s">
        <v>1758</v>
      </c>
      <c r="X32" s="364">
        <v>793000</v>
      </c>
      <c r="Y32" s="134" t="s">
        <v>334</v>
      </c>
      <c r="Z32" s="271"/>
      <c r="AA32" s="134"/>
      <c r="AB32" s="271"/>
      <c r="AC32" s="134"/>
      <c r="AD32" s="134"/>
      <c r="AE32" s="134"/>
      <c r="AH32" s="187"/>
    </row>
    <row r="33" spans="1:34" s="168" customFormat="1" ht="14.25" customHeight="1" x14ac:dyDescent="0.2">
      <c r="A33" s="134" t="s">
        <v>713</v>
      </c>
      <c r="B33" s="214" t="str">
        <f t="shared" si="10"/>
        <v>Lyles</v>
      </c>
      <c r="C33" s="219" t="str">
        <f t="shared" si="11"/>
        <v>Jordan</v>
      </c>
      <c r="D33" s="134" t="str">
        <f t="shared" si="12"/>
        <v>J. Lyles</v>
      </c>
      <c r="E33" s="206" t="str">
        <f t="shared" si="13"/>
        <v>Jordan Lyles</v>
      </c>
      <c r="F33" s="135"/>
      <c r="G33" s="135"/>
      <c r="H33" s="135"/>
      <c r="I33" s="135"/>
      <c r="J33" s="193"/>
      <c r="K33" s="147"/>
      <c r="L33" s="135" t="s">
        <v>135</v>
      </c>
      <c r="M33" s="134" t="str">
        <f t="shared" si="14"/>
        <v>ARB-Y6</v>
      </c>
      <c r="N33" s="147" t="str">
        <f>Mays!$M$2</f>
        <v>Mudville</v>
      </c>
      <c r="O33" s="169" t="s">
        <v>726</v>
      </c>
      <c r="P33" s="206" t="str">
        <f t="shared" si="15"/>
        <v>Lyles, Jordan (ARB-Y6)</v>
      </c>
      <c r="Q33" s="166">
        <f t="shared" si="16"/>
        <v>1625000</v>
      </c>
      <c r="R33" s="166" t="str">
        <f t="shared" si="17"/>
        <v/>
      </c>
      <c r="S33" s="261" t="str">
        <f t="shared" si="18"/>
        <v/>
      </c>
      <c r="T33" s="261" t="str">
        <f t="shared" si="19"/>
        <v/>
      </c>
      <c r="U33" s="147" t="s">
        <v>974</v>
      </c>
      <c r="V33" s="167">
        <v>1625000</v>
      </c>
      <c r="W33" s="134" t="s">
        <v>975</v>
      </c>
      <c r="X33" s="212"/>
      <c r="Y33" s="134" t="s">
        <v>334</v>
      </c>
      <c r="Z33" s="212"/>
      <c r="AA33" s="134"/>
      <c r="AB33" s="271"/>
      <c r="AC33" s="134"/>
      <c r="AD33" s="134"/>
      <c r="AE33" s="134"/>
    </row>
    <row r="34" spans="1:34" s="168" customFormat="1" ht="14.25" customHeight="1" x14ac:dyDescent="0.2">
      <c r="A34" s="134" t="s">
        <v>3618</v>
      </c>
      <c r="B34" s="214" t="str">
        <f t="shared" ref="B34:B65" si="20">LEFT(A34,FIND(", ",A34,1)-1)</f>
        <v>Marrero</v>
      </c>
      <c r="C34" s="219" t="str">
        <f t="shared" ref="C34:C67" si="21">RIGHT(A34,LEN(A34)-FIND(", ",A34,1)-1)</f>
        <v>Deven</v>
      </c>
      <c r="D34" s="134" t="str">
        <f t="shared" ref="D34:D65" si="22">CONCATENATE(MID(C34,1,1),". ",B34)</f>
        <v>D. Marrero</v>
      </c>
      <c r="E34" s="206" t="str">
        <f t="shared" ref="E34:E67" si="23">CONCATENATE(C34," ",B34)</f>
        <v>Deven Marrero</v>
      </c>
      <c r="F34" s="206" t="s">
        <v>1002</v>
      </c>
      <c r="G34" s="134">
        <f>Players!G662+1</f>
        <v>2</v>
      </c>
      <c r="H34" s="134">
        <v>6</v>
      </c>
      <c r="I34" s="134">
        <v>5</v>
      </c>
      <c r="J34" s="535">
        <v>33110</v>
      </c>
      <c r="K34" s="134" t="s">
        <v>1005</v>
      </c>
      <c r="L34" s="135" t="s">
        <v>7</v>
      </c>
      <c r="M34" s="134" t="str">
        <f t="shared" ref="M34:M67" si="24">$U34</f>
        <v>MM</v>
      </c>
      <c r="N34" s="134" t="s">
        <v>1479</v>
      </c>
      <c r="O34" s="135" t="s">
        <v>3485</v>
      </c>
      <c r="P34" s="206" t="str">
        <f t="shared" ref="P34:P67" si="25">CONCATENATE(A34," (",M34,")")</f>
        <v>Marrero, Deven (MM)</v>
      </c>
      <c r="Q34" s="166">
        <f t="shared" ref="Q34:Q67" si="26">IF(ISBLANK($V34),"",$V34)</f>
        <v>100000</v>
      </c>
      <c r="R34" s="166" t="str">
        <f t="shared" ref="R34:R67" si="27">IF(ISBLANK($X34),"",$X34)</f>
        <v/>
      </c>
      <c r="S34" s="261" t="str">
        <f t="shared" ref="S34:S67" si="28">IF(ISBLANK($Z34),"",$Z34)</f>
        <v/>
      </c>
      <c r="T34" s="261" t="str">
        <f t="shared" ref="T34:T67" si="29">IF(ISBLANK($AB34),"",$AB34)</f>
        <v/>
      </c>
      <c r="U34" s="134" t="s">
        <v>517</v>
      </c>
      <c r="V34" s="167">
        <v>100000</v>
      </c>
      <c r="W34" s="134"/>
      <c r="X34" s="134"/>
      <c r="Y34" s="134"/>
      <c r="Z34" s="134"/>
      <c r="AA34" s="134"/>
      <c r="AB34" s="271"/>
      <c r="AC34" s="134"/>
      <c r="AD34" s="134"/>
      <c r="AE34" s="134"/>
    </row>
    <row r="35" spans="1:34" s="168" customFormat="1" ht="14.25" customHeight="1" x14ac:dyDescent="0.2">
      <c r="A35" s="198" t="s">
        <v>1064</v>
      </c>
      <c r="B35" s="214" t="str">
        <f t="shared" si="20"/>
        <v>Mazzaro</v>
      </c>
      <c r="C35" s="219" t="str">
        <f t="shared" si="21"/>
        <v>Vin</v>
      </c>
      <c r="D35" s="134" t="str">
        <f t="shared" si="22"/>
        <v>V. Mazzaro</v>
      </c>
      <c r="E35" s="206" t="str">
        <f t="shared" si="23"/>
        <v>Vin Mazzaro</v>
      </c>
      <c r="F35" s="199" t="s">
        <v>1002</v>
      </c>
      <c r="G35" s="199"/>
      <c r="H35" s="199"/>
      <c r="I35" s="199"/>
      <c r="J35" s="200">
        <v>31682</v>
      </c>
      <c r="K35" s="201" t="s">
        <v>999</v>
      </c>
      <c r="L35" s="135" t="s">
        <v>135</v>
      </c>
      <c r="M35" s="134" t="str">
        <f t="shared" si="24"/>
        <v>4,F4-7M</v>
      </c>
      <c r="N35" s="147" t="str">
        <f>Cobb!$AE$2</f>
        <v>Chicago</v>
      </c>
      <c r="O35" s="199" t="s">
        <v>1114</v>
      </c>
      <c r="P35" s="206" t="str">
        <f t="shared" si="25"/>
        <v>Mazzaro, Vin (4,F4-7M)</v>
      </c>
      <c r="Q35" s="166">
        <f t="shared" si="26"/>
        <v>1750000</v>
      </c>
      <c r="R35" s="166" t="str">
        <f t="shared" si="27"/>
        <v/>
      </c>
      <c r="S35" s="261" t="str">
        <f t="shared" si="28"/>
        <v/>
      </c>
      <c r="T35" s="261" t="str">
        <f t="shared" si="29"/>
        <v/>
      </c>
      <c r="U35" s="251" t="s">
        <v>344</v>
      </c>
      <c r="V35" s="211">
        <v>1750000</v>
      </c>
      <c r="W35" s="198" t="s">
        <v>334</v>
      </c>
      <c r="X35" s="211"/>
      <c r="Y35" s="134"/>
      <c r="Z35" s="212"/>
      <c r="AA35" s="134"/>
      <c r="AB35" s="271"/>
      <c r="AC35" s="134"/>
      <c r="AD35" s="167"/>
      <c r="AE35" s="134"/>
      <c r="AF35" s="414"/>
    </row>
    <row r="36" spans="1:34" s="155" customFormat="1" x14ac:dyDescent="0.2">
      <c r="A36" s="168" t="s">
        <v>1546</v>
      </c>
      <c r="B36" s="214" t="str">
        <f t="shared" si="20"/>
        <v>McGehee</v>
      </c>
      <c r="C36" s="219" t="str">
        <f t="shared" si="21"/>
        <v>Casey</v>
      </c>
      <c r="D36" s="134" t="str">
        <f t="shared" si="22"/>
        <v>C. McGehee</v>
      </c>
      <c r="E36" s="206" t="str">
        <f t="shared" si="23"/>
        <v>Casey McGehee</v>
      </c>
      <c r="F36" s="190" t="s">
        <v>1002</v>
      </c>
      <c r="G36" s="190"/>
      <c r="H36" s="190"/>
      <c r="I36" s="190"/>
      <c r="J36" s="189">
        <v>30236</v>
      </c>
      <c r="K36" s="168" t="s">
        <v>1005</v>
      </c>
      <c r="L36" s="190" t="s">
        <v>7</v>
      </c>
      <c r="M36" s="134" t="str">
        <f t="shared" si="24"/>
        <v>3,F3-3.622M</v>
      </c>
      <c r="N36" s="188" t="s">
        <v>627</v>
      </c>
      <c r="O36" s="191" t="s">
        <v>1467</v>
      </c>
      <c r="P36" s="206" t="str">
        <f t="shared" si="25"/>
        <v>McGehee, Casey (3,F3-3.622M)</v>
      </c>
      <c r="Q36" s="166">
        <f t="shared" si="26"/>
        <v>1208000</v>
      </c>
      <c r="R36" s="166" t="str">
        <f t="shared" si="27"/>
        <v/>
      </c>
      <c r="S36" s="261" t="str">
        <f t="shared" si="28"/>
        <v/>
      </c>
      <c r="T36" s="261" t="str">
        <f t="shared" si="29"/>
        <v/>
      </c>
      <c r="U36" s="196" t="s">
        <v>1468</v>
      </c>
      <c r="V36" s="261">
        <v>1208000</v>
      </c>
      <c r="W36" s="252" t="s">
        <v>334</v>
      </c>
      <c r="X36" s="212"/>
      <c r="Y36" s="252"/>
      <c r="Z36" s="212"/>
      <c r="AA36" s="134"/>
      <c r="AB36" s="367"/>
      <c r="AC36" s="168"/>
      <c r="AD36" s="168"/>
      <c r="AE36" s="168"/>
    </row>
    <row r="37" spans="1:34" s="168" customFormat="1" ht="14.25" customHeight="1" x14ac:dyDescent="0.2">
      <c r="A37" s="148" t="s">
        <v>693</v>
      </c>
      <c r="B37" s="214" t="str">
        <f t="shared" si="20"/>
        <v>Medlen</v>
      </c>
      <c r="C37" s="219" t="str">
        <f t="shared" si="21"/>
        <v>Kris</v>
      </c>
      <c r="D37" s="134" t="str">
        <f t="shared" si="22"/>
        <v>K. Medlen</v>
      </c>
      <c r="E37" s="206" t="str">
        <f t="shared" si="23"/>
        <v>Kris Medlen</v>
      </c>
      <c r="F37" s="135"/>
      <c r="G37" s="147"/>
      <c r="H37" s="147"/>
      <c r="I37" s="147"/>
      <c r="J37" s="380"/>
      <c r="K37" s="134"/>
      <c r="L37" s="135" t="s">
        <v>135</v>
      </c>
      <c r="M37" s="134" t="str">
        <f t="shared" si="24"/>
        <v>2,F3-$5.037M</v>
      </c>
      <c r="N37" s="147" t="str">
        <f>Aaron!$S$2</f>
        <v>San Jose</v>
      </c>
      <c r="O37" s="320" t="s">
        <v>1686</v>
      </c>
      <c r="P37" s="206" t="str">
        <f t="shared" si="25"/>
        <v>Medlen, Kris (2,F3-$5.037M)</v>
      </c>
      <c r="Q37" s="166">
        <f t="shared" si="26"/>
        <v>1679000</v>
      </c>
      <c r="R37" s="166">
        <f t="shared" si="27"/>
        <v>1679000</v>
      </c>
      <c r="S37" s="261" t="str">
        <f t="shared" si="28"/>
        <v/>
      </c>
      <c r="T37" s="261" t="str">
        <f t="shared" si="29"/>
        <v/>
      </c>
      <c r="U37" s="148" t="s">
        <v>1820</v>
      </c>
      <c r="V37" s="361">
        <v>1679000</v>
      </c>
      <c r="W37" s="148" t="s">
        <v>1743</v>
      </c>
      <c r="X37" s="364">
        <v>1679000</v>
      </c>
      <c r="Y37" s="134" t="s">
        <v>334</v>
      </c>
      <c r="Z37" s="271"/>
      <c r="AA37" s="134"/>
      <c r="AB37" s="271"/>
      <c r="AC37" s="134"/>
      <c r="AD37" s="167"/>
      <c r="AE37" s="134"/>
    </row>
    <row r="38" spans="1:34" s="168" customFormat="1" ht="14.25" customHeight="1" x14ac:dyDescent="0.2">
      <c r="A38" s="148" t="s">
        <v>4035</v>
      </c>
      <c r="B38" s="214" t="str">
        <f t="shared" si="20"/>
        <v>Milone</v>
      </c>
      <c r="C38" s="219" t="str">
        <f t="shared" si="21"/>
        <v>Tommy</v>
      </c>
      <c r="D38" s="134" t="str">
        <f t="shared" si="22"/>
        <v>T. Milone</v>
      </c>
      <c r="E38" s="206" t="str">
        <f t="shared" si="23"/>
        <v>Tommy Milone</v>
      </c>
      <c r="F38" s="246"/>
      <c r="G38" s="246"/>
      <c r="H38" s="246"/>
      <c r="I38" s="246"/>
      <c r="J38" s="193"/>
      <c r="K38" s="195" t="s">
        <v>999</v>
      </c>
      <c r="L38" s="135" t="s">
        <v>135</v>
      </c>
      <c r="M38" s="134" t="str">
        <f t="shared" si="24"/>
        <v>1,F1</v>
      </c>
      <c r="N38" s="148" t="s">
        <v>657</v>
      </c>
      <c r="O38" s="169" t="s">
        <v>4039</v>
      </c>
      <c r="P38" s="206" t="str">
        <f t="shared" si="25"/>
        <v>Milone, Tommy (1,F1)</v>
      </c>
      <c r="Q38" s="166">
        <f t="shared" si="26"/>
        <v>200000</v>
      </c>
      <c r="R38" s="166" t="str">
        <f t="shared" si="27"/>
        <v/>
      </c>
      <c r="S38" s="261" t="str">
        <f t="shared" si="28"/>
        <v/>
      </c>
      <c r="T38" s="261" t="str">
        <f t="shared" si="29"/>
        <v/>
      </c>
      <c r="U38" s="147" t="s">
        <v>4040</v>
      </c>
      <c r="V38" s="167">
        <v>200000</v>
      </c>
      <c r="W38" s="134" t="s">
        <v>334</v>
      </c>
      <c r="X38" s="212"/>
      <c r="Y38" s="134"/>
      <c r="Z38" s="212"/>
      <c r="AA38" s="134"/>
      <c r="AB38" s="271"/>
      <c r="AC38" s="134"/>
      <c r="AD38" s="134"/>
      <c r="AE38" s="134"/>
    </row>
    <row r="39" spans="1:34" s="168" customFormat="1" ht="14.25" customHeight="1" x14ac:dyDescent="0.2">
      <c r="A39" s="134" t="s">
        <v>123</v>
      </c>
      <c r="B39" s="214" t="str">
        <f t="shared" si="20"/>
        <v>Minor</v>
      </c>
      <c r="C39" s="219" t="str">
        <f t="shared" si="21"/>
        <v>Mike</v>
      </c>
      <c r="D39" s="134" t="str">
        <f t="shared" si="22"/>
        <v>M. Minor</v>
      </c>
      <c r="E39" s="206" t="str">
        <f t="shared" si="23"/>
        <v>Mike Minor</v>
      </c>
      <c r="F39" s="135"/>
      <c r="G39" s="135"/>
      <c r="H39" s="135"/>
      <c r="I39" s="135"/>
      <c r="J39" s="193"/>
      <c r="K39" s="147"/>
      <c r="L39" s="135" t="s">
        <v>135</v>
      </c>
      <c r="M39" s="134" t="str">
        <f t="shared" si="24"/>
        <v>4,L5-14M</v>
      </c>
      <c r="N39" s="251" t="str">
        <f>Aaron!$Y$2</f>
        <v>Columbus</v>
      </c>
      <c r="O39" s="169" t="s">
        <v>1884</v>
      </c>
      <c r="P39" s="206" t="str">
        <f t="shared" si="25"/>
        <v>Minor, Mike (4,L5-14M)</v>
      </c>
      <c r="Q39" s="166">
        <f t="shared" si="26"/>
        <v>2800000</v>
      </c>
      <c r="R39" s="166">
        <f t="shared" si="27"/>
        <v>2800000</v>
      </c>
      <c r="S39" s="261" t="str">
        <f t="shared" si="28"/>
        <v/>
      </c>
      <c r="T39" s="261" t="str">
        <f t="shared" si="29"/>
        <v/>
      </c>
      <c r="U39" s="147" t="s">
        <v>316</v>
      </c>
      <c r="V39" s="167">
        <v>2800000</v>
      </c>
      <c r="W39" s="134" t="s">
        <v>605</v>
      </c>
      <c r="X39" s="212">
        <v>2800000</v>
      </c>
      <c r="Y39" s="134" t="s">
        <v>334</v>
      </c>
      <c r="Z39" s="212"/>
      <c r="AA39" s="134"/>
      <c r="AB39" s="271"/>
      <c r="AC39" s="134"/>
      <c r="AD39" s="443"/>
      <c r="AE39" s="134"/>
      <c r="AH39" s="187"/>
    </row>
    <row r="40" spans="1:34" s="168" customFormat="1" ht="14.25" customHeight="1" x14ac:dyDescent="0.2">
      <c r="A40" s="198" t="s">
        <v>1055</v>
      </c>
      <c r="B40" s="214" t="str">
        <f t="shared" si="20"/>
        <v>Montero</v>
      </c>
      <c r="C40" s="219" t="str">
        <f t="shared" si="21"/>
        <v>Miguel</v>
      </c>
      <c r="D40" s="134" t="str">
        <f t="shared" si="22"/>
        <v>M. Montero</v>
      </c>
      <c r="E40" s="206" t="str">
        <f t="shared" si="23"/>
        <v>Miguel Montero</v>
      </c>
      <c r="F40" s="199" t="s">
        <v>412</v>
      </c>
      <c r="G40" s="199"/>
      <c r="H40" s="199"/>
      <c r="I40" s="199"/>
      <c r="J40" s="202">
        <v>30506</v>
      </c>
      <c r="K40" s="203" t="s">
        <v>1003</v>
      </c>
      <c r="L40" s="135" t="s">
        <v>7</v>
      </c>
      <c r="M40" s="134" t="str">
        <f t="shared" si="24"/>
        <v>4,F4-11.84M</v>
      </c>
      <c r="N40" s="147" t="str">
        <f>Ruth!$G$2</f>
        <v>Gotham City</v>
      </c>
      <c r="O40" s="199" t="s">
        <v>1114</v>
      </c>
      <c r="P40" s="206" t="str">
        <f t="shared" si="25"/>
        <v>Montero, Miguel (4,F4-11.84M)</v>
      </c>
      <c r="Q40" s="166">
        <f t="shared" si="26"/>
        <v>2960000</v>
      </c>
      <c r="R40" s="166" t="str">
        <f t="shared" si="27"/>
        <v/>
      </c>
      <c r="S40" s="261" t="str">
        <f t="shared" si="28"/>
        <v/>
      </c>
      <c r="T40" s="261" t="str">
        <f t="shared" si="29"/>
        <v/>
      </c>
      <c r="U40" s="251" t="s">
        <v>1056</v>
      </c>
      <c r="V40" s="211">
        <v>2960000</v>
      </c>
      <c r="W40" s="198" t="s">
        <v>334</v>
      </c>
      <c r="X40" s="211"/>
      <c r="Y40" s="134"/>
      <c r="Z40" s="212"/>
      <c r="AA40" s="134"/>
      <c r="AB40" s="271"/>
      <c r="AC40" s="134"/>
      <c r="AD40" s="134"/>
      <c r="AE40" s="134"/>
    </row>
    <row r="41" spans="1:34" s="168" customFormat="1" ht="14.25" customHeight="1" x14ac:dyDescent="0.2">
      <c r="A41" s="148" t="s">
        <v>70</v>
      </c>
      <c r="B41" s="214" t="str">
        <f t="shared" si="20"/>
        <v>Morrow</v>
      </c>
      <c r="C41" s="219" t="str">
        <f t="shared" si="21"/>
        <v>Brandon</v>
      </c>
      <c r="D41" s="134" t="str">
        <f t="shared" si="22"/>
        <v>B. Morrow</v>
      </c>
      <c r="E41" s="206" t="str">
        <f t="shared" si="23"/>
        <v>Brandon Morrow</v>
      </c>
      <c r="F41" s="135"/>
      <c r="G41" s="147"/>
      <c r="H41" s="147"/>
      <c r="I41" s="147"/>
      <c r="J41" s="380"/>
      <c r="K41" s="134"/>
      <c r="L41" s="135" t="s">
        <v>135</v>
      </c>
      <c r="M41" s="134" t="str">
        <f t="shared" si="24"/>
        <v>2,F2-$500k</v>
      </c>
      <c r="N41" s="147" t="str">
        <f>Ruth!$G$2</f>
        <v>Gotham City</v>
      </c>
      <c r="O41" s="320" t="s">
        <v>1686</v>
      </c>
      <c r="P41" s="206" t="str">
        <f t="shared" si="25"/>
        <v>Morrow, Brandon (2,F2-$500k)</v>
      </c>
      <c r="Q41" s="166">
        <f t="shared" si="26"/>
        <v>250000</v>
      </c>
      <c r="R41" s="166" t="str">
        <f t="shared" si="27"/>
        <v/>
      </c>
      <c r="S41" s="261" t="str">
        <f t="shared" si="28"/>
        <v/>
      </c>
      <c r="T41" s="261" t="str">
        <f t="shared" si="29"/>
        <v/>
      </c>
      <c r="U41" s="148" t="s">
        <v>1779</v>
      </c>
      <c r="V41" s="361">
        <v>250000</v>
      </c>
      <c r="W41" s="134" t="s">
        <v>334</v>
      </c>
      <c r="X41" s="365"/>
      <c r="Y41" s="134"/>
      <c r="Z41" s="271"/>
      <c r="AA41" s="134"/>
      <c r="AB41" s="271"/>
      <c r="AC41" s="134"/>
      <c r="AD41" s="443"/>
      <c r="AE41" s="134"/>
    </row>
    <row r="42" spans="1:34" s="168" customFormat="1" ht="14.25" customHeight="1" x14ac:dyDescent="0.2">
      <c r="A42" s="134" t="s">
        <v>797</v>
      </c>
      <c r="B42" s="214" t="str">
        <f t="shared" si="20"/>
        <v>Nicolino</v>
      </c>
      <c r="C42" s="219" t="str">
        <f t="shared" si="21"/>
        <v>Justin</v>
      </c>
      <c r="D42" s="134" t="str">
        <f t="shared" si="22"/>
        <v>J. Nicolino</v>
      </c>
      <c r="E42" s="206" t="str">
        <f t="shared" si="23"/>
        <v>Justin Nicolino</v>
      </c>
      <c r="F42" s="135" t="s">
        <v>412</v>
      </c>
      <c r="G42" s="135"/>
      <c r="H42" s="135"/>
      <c r="I42" s="135"/>
      <c r="J42" s="193"/>
      <c r="K42" s="147" t="s">
        <v>747</v>
      </c>
      <c r="L42" s="135" t="s">
        <v>135</v>
      </c>
      <c r="M42" s="134" t="str">
        <f t="shared" si="24"/>
        <v>Y2</v>
      </c>
      <c r="N42" s="147" t="str">
        <f>Ruth!$A$2</f>
        <v>Plum Island</v>
      </c>
      <c r="O42" s="169" t="s">
        <v>830</v>
      </c>
      <c r="P42" s="206" t="str">
        <f t="shared" si="25"/>
        <v>Nicolino, Justin (Y2)</v>
      </c>
      <c r="Q42" s="166">
        <f t="shared" si="26"/>
        <v>300000</v>
      </c>
      <c r="R42" s="166">
        <f t="shared" si="27"/>
        <v>400000</v>
      </c>
      <c r="S42" s="261" t="str">
        <f t="shared" si="28"/>
        <v/>
      </c>
      <c r="T42" s="261" t="str">
        <f t="shared" si="29"/>
        <v/>
      </c>
      <c r="U42" s="147" t="s">
        <v>521</v>
      </c>
      <c r="V42" s="230">
        <v>300000</v>
      </c>
      <c r="W42" s="134" t="s">
        <v>375</v>
      </c>
      <c r="X42" s="364">
        <v>400000</v>
      </c>
      <c r="Y42" s="134" t="s">
        <v>645</v>
      </c>
      <c r="Z42" s="212"/>
      <c r="AA42" s="134" t="s">
        <v>973</v>
      </c>
      <c r="AB42" s="271"/>
      <c r="AC42" s="134"/>
      <c r="AD42" s="443"/>
      <c r="AE42" s="134"/>
    </row>
    <row r="43" spans="1:34" s="168" customFormat="1" ht="14.25" customHeight="1" x14ac:dyDescent="0.2">
      <c r="A43" s="388" t="s">
        <v>1223</v>
      </c>
      <c r="B43" s="214" t="str">
        <f t="shared" si="20"/>
        <v>Oberholtzer</v>
      </c>
      <c r="C43" s="219" t="str">
        <f t="shared" si="21"/>
        <v>Brett</v>
      </c>
      <c r="D43" s="134" t="str">
        <f t="shared" si="22"/>
        <v>B. Oberholtzer</v>
      </c>
      <c r="E43" s="206" t="str">
        <f t="shared" si="23"/>
        <v>Brett Oberholtzer</v>
      </c>
      <c r="F43" s="417" t="s">
        <v>412</v>
      </c>
      <c r="G43" s="388"/>
      <c r="H43" s="388"/>
      <c r="I43" s="388"/>
      <c r="J43" s="418">
        <v>32690</v>
      </c>
      <c r="K43" s="419" t="s">
        <v>747</v>
      </c>
      <c r="L43" s="386" t="s">
        <v>135</v>
      </c>
      <c r="M43" s="134" t="str">
        <f t="shared" si="24"/>
        <v>1,F1-$300k</v>
      </c>
      <c r="N43" s="388" t="s">
        <v>2965</v>
      </c>
      <c r="O43" s="421" t="s">
        <v>2994</v>
      </c>
      <c r="P43" s="206" t="str">
        <f t="shared" si="25"/>
        <v>Oberholtzer, Brett (1,F1-$300k)</v>
      </c>
      <c r="Q43" s="166">
        <f t="shared" si="26"/>
        <v>300000</v>
      </c>
      <c r="R43" s="166" t="str">
        <f t="shared" si="27"/>
        <v/>
      </c>
      <c r="S43" s="261" t="str">
        <f t="shared" si="28"/>
        <v/>
      </c>
      <c r="T43" s="261" t="str">
        <f t="shared" si="29"/>
        <v/>
      </c>
      <c r="U43" s="389" t="s">
        <v>3000</v>
      </c>
      <c r="V43" s="387">
        <v>300000</v>
      </c>
      <c r="W43" s="389" t="s">
        <v>334</v>
      </c>
      <c r="X43" s="230"/>
      <c r="Y43" s="577"/>
      <c r="Z43" s="212"/>
      <c r="AA43" s="134"/>
      <c r="AB43" s="271"/>
      <c r="AC43" s="134"/>
      <c r="AD43" s="134"/>
      <c r="AE43" s="134"/>
    </row>
    <row r="44" spans="1:34" s="155" customFormat="1" ht="25.5" x14ac:dyDescent="0.2">
      <c r="A44" s="168" t="s">
        <v>514</v>
      </c>
      <c r="B44" s="214" t="str">
        <f t="shared" si="20"/>
        <v>Ogando</v>
      </c>
      <c r="C44" s="219" t="str">
        <f t="shared" si="21"/>
        <v>Alexi</v>
      </c>
      <c r="D44" s="134" t="str">
        <f t="shared" si="22"/>
        <v>A. Ogando</v>
      </c>
      <c r="E44" s="206" t="str">
        <f t="shared" si="23"/>
        <v>Alexi Ogando</v>
      </c>
      <c r="F44" s="190"/>
      <c r="G44" s="190"/>
      <c r="H44" s="190"/>
      <c r="I44" s="190"/>
      <c r="J44" s="189"/>
      <c r="K44" s="252"/>
      <c r="L44" s="190" t="s">
        <v>135</v>
      </c>
      <c r="M44" s="134" t="str">
        <f t="shared" si="24"/>
        <v>3,F3-1M</v>
      </c>
      <c r="N44" s="252" t="str">
        <f>Cobb!$M$2</f>
        <v>Mansfield</v>
      </c>
      <c r="O44" s="462" t="s">
        <v>1300</v>
      </c>
      <c r="P44" s="206" t="str">
        <f t="shared" si="25"/>
        <v>Ogando, Alexi (3,F3-1M)</v>
      </c>
      <c r="Q44" s="166">
        <f t="shared" si="26"/>
        <v>334000</v>
      </c>
      <c r="R44" s="166" t="str">
        <f t="shared" si="27"/>
        <v/>
      </c>
      <c r="S44" s="261" t="str">
        <f t="shared" si="28"/>
        <v/>
      </c>
      <c r="T44" s="261" t="str">
        <f t="shared" si="29"/>
        <v/>
      </c>
      <c r="U44" s="252" t="s">
        <v>177</v>
      </c>
      <c r="V44" s="414">
        <v>334000</v>
      </c>
      <c r="W44" s="252" t="s">
        <v>334</v>
      </c>
      <c r="X44" s="414"/>
      <c r="Y44" s="252"/>
      <c r="Z44" s="414"/>
      <c r="AA44" s="168"/>
      <c r="AB44" s="367"/>
      <c r="AC44" s="168"/>
      <c r="AD44" s="168"/>
      <c r="AE44" s="168"/>
    </row>
    <row r="45" spans="1:34" s="155" customFormat="1" x14ac:dyDescent="0.2">
      <c r="A45" s="232" t="s">
        <v>1435</v>
      </c>
      <c r="B45" s="214" t="str">
        <f t="shared" si="20"/>
        <v>Paulsen</v>
      </c>
      <c r="C45" s="219" t="str">
        <f t="shared" si="21"/>
        <v>Ben*</v>
      </c>
      <c r="D45" s="134" t="str">
        <f t="shared" si="22"/>
        <v>B. Paulsen</v>
      </c>
      <c r="E45" s="206" t="str">
        <f t="shared" si="23"/>
        <v>Ben* Paulsen</v>
      </c>
      <c r="F45" s="190" t="s">
        <v>412</v>
      </c>
      <c r="G45" s="190"/>
      <c r="H45" s="190"/>
      <c r="I45" s="190"/>
      <c r="J45" s="471">
        <v>32077</v>
      </c>
      <c r="K45" s="168" t="s">
        <v>1001</v>
      </c>
      <c r="L45" s="190" t="s">
        <v>7</v>
      </c>
      <c r="M45" s="134" t="str">
        <f t="shared" si="24"/>
        <v>Y1*</v>
      </c>
      <c r="N45" s="252" t="s">
        <v>566</v>
      </c>
      <c r="O45" s="190" t="s">
        <v>2176</v>
      </c>
      <c r="P45" s="206" t="str">
        <f t="shared" si="25"/>
        <v>Paulsen, Ben* (Y1*)</v>
      </c>
      <c r="Q45" s="166">
        <f t="shared" si="26"/>
        <v>200000</v>
      </c>
      <c r="R45" s="166">
        <f t="shared" si="27"/>
        <v>300000</v>
      </c>
      <c r="S45" s="261">
        <f t="shared" si="28"/>
        <v>400000</v>
      </c>
      <c r="T45" s="261" t="str">
        <f t="shared" si="29"/>
        <v/>
      </c>
      <c r="U45" s="252" t="s">
        <v>256</v>
      </c>
      <c r="V45" s="207">
        <v>200000</v>
      </c>
      <c r="W45" s="250" t="s">
        <v>521</v>
      </c>
      <c r="X45" s="207">
        <v>300000</v>
      </c>
      <c r="Y45" s="168" t="s">
        <v>375</v>
      </c>
      <c r="Z45" s="212">
        <v>400000</v>
      </c>
      <c r="AA45" s="134" t="s">
        <v>645</v>
      </c>
      <c r="AB45" s="367"/>
      <c r="AC45" s="168"/>
      <c r="AD45" s="187"/>
      <c r="AE45" s="168"/>
    </row>
    <row r="46" spans="1:34" s="168" customFormat="1" ht="14.25" customHeight="1" x14ac:dyDescent="0.2">
      <c r="A46" s="198" t="s">
        <v>1063</v>
      </c>
      <c r="B46" s="214" t="str">
        <f t="shared" si="20"/>
        <v>Ramirez</v>
      </c>
      <c r="C46" s="219" t="str">
        <f t="shared" si="21"/>
        <v>Aramis</v>
      </c>
      <c r="D46" s="134" t="str">
        <f t="shared" si="22"/>
        <v>A. Ramirez</v>
      </c>
      <c r="E46" s="206" t="str">
        <f t="shared" si="23"/>
        <v>Aramis Ramirez</v>
      </c>
      <c r="F46" s="199" t="s">
        <v>1002</v>
      </c>
      <c r="G46" s="199"/>
      <c r="H46" s="199"/>
      <c r="I46" s="199"/>
      <c r="J46" s="202">
        <v>28666</v>
      </c>
      <c r="K46" s="203" t="s">
        <v>1005</v>
      </c>
      <c r="L46" s="135" t="s">
        <v>7</v>
      </c>
      <c r="M46" s="134" t="str">
        <f t="shared" si="24"/>
        <v>4,F4-7M</v>
      </c>
      <c r="N46" s="147" t="str">
        <f>Ruth!$Y$2</f>
        <v>Rock Island</v>
      </c>
      <c r="O46" s="199" t="s">
        <v>1866</v>
      </c>
      <c r="P46" s="206" t="str">
        <f t="shared" si="25"/>
        <v>Ramirez, Aramis (4,F4-7M)</v>
      </c>
      <c r="Q46" s="166">
        <f t="shared" si="26"/>
        <v>1750000</v>
      </c>
      <c r="R46" s="166" t="str">
        <f t="shared" si="27"/>
        <v/>
      </c>
      <c r="S46" s="261" t="str">
        <f t="shared" si="28"/>
        <v/>
      </c>
      <c r="T46" s="261" t="str">
        <f t="shared" si="29"/>
        <v/>
      </c>
      <c r="U46" s="251" t="s">
        <v>344</v>
      </c>
      <c r="V46" s="211">
        <v>1750000</v>
      </c>
      <c r="W46" s="198" t="s">
        <v>334</v>
      </c>
      <c r="X46" s="211"/>
      <c r="Y46" s="134"/>
      <c r="Z46" s="212"/>
      <c r="AA46" s="134"/>
      <c r="AB46" s="212"/>
      <c r="AC46" s="134"/>
      <c r="AD46" s="207"/>
      <c r="AE46" s="134"/>
    </row>
    <row r="47" spans="1:34" s="168" customFormat="1" ht="14.25" customHeight="1" x14ac:dyDescent="0.2">
      <c r="A47" s="148" t="s">
        <v>813</v>
      </c>
      <c r="B47" s="214" t="str">
        <f t="shared" si="20"/>
        <v>Ramos</v>
      </c>
      <c r="C47" s="219" t="str">
        <f t="shared" si="21"/>
        <v>Cesar</v>
      </c>
      <c r="D47" s="134" t="str">
        <f t="shared" si="22"/>
        <v>C. Ramos</v>
      </c>
      <c r="E47" s="206" t="str">
        <f t="shared" si="23"/>
        <v>Cesar Ramos</v>
      </c>
      <c r="F47" s="135"/>
      <c r="G47" s="147"/>
      <c r="H47" s="147"/>
      <c r="I47" s="147"/>
      <c r="J47" s="380"/>
      <c r="K47" s="134"/>
      <c r="L47" s="135" t="s">
        <v>135</v>
      </c>
      <c r="M47" s="134" t="str">
        <f t="shared" si="24"/>
        <v>2,F2-$1.51M</v>
      </c>
      <c r="N47" s="251" t="str">
        <f>Ruth!$AE$2</f>
        <v>Williamsburg</v>
      </c>
      <c r="O47" s="320" t="s">
        <v>1686</v>
      </c>
      <c r="P47" s="206" t="str">
        <f t="shared" si="25"/>
        <v>Ramos, Cesar (2,F2-$1.51M)</v>
      </c>
      <c r="Q47" s="166">
        <f t="shared" si="26"/>
        <v>755000</v>
      </c>
      <c r="R47" s="166" t="str">
        <f t="shared" si="27"/>
        <v/>
      </c>
      <c r="S47" s="261" t="str">
        <f t="shared" si="28"/>
        <v/>
      </c>
      <c r="T47" s="261" t="str">
        <f t="shared" si="29"/>
        <v/>
      </c>
      <c r="U47" s="148" t="s">
        <v>1771</v>
      </c>
      <c r="V47" s="361">
        <v>755000</v>
      </c>
      <c r="W47" s="134" t="s">
        <v>334</v>
      </c>
      <c r="X47" s="365"/>
      <c r="Y47" s="134"/>
      <c r="Z47" s="271"/>
      <c r="AA47" s="134"/>
      <c r="AB47" s="271"/>
      <c r="AC47" s="134"/>
      <c r="AD47" s="134"/>
      <c r="AE47" s="134"/>
    </row>
    <row r="48" spans="1:34" s="155" customFormat="1" x14ac:dyDescent="0.2">
      <c r="A48" s="232" t="s">
        <v>1540</v>
      </c>
      <c r="B48" s="214" t="str">
        <f t="shared" si="20"/>
        <v>Reed</v>
      </c>
      <c r="C48" s="219" t="str">
        <f t="shared" si="21"/>
        <v>AJ</v>
      </c>
      <c r="D48" s="134" t="str">
        <f t="shared" si="22"/>
        <v>A. Reed</v>
      </c>
      <c r="E48" s="206" t="str">
        <f t="shared" si="23"/>
        <v>AJ Reed</v>
      </c>
      <c r="F48" s="190" t="s">
        <v>412</v>
      </c>
      <c r="G48" s="190"/>
      <c r="H48" s="190"/>
      <c r="I48" s="190"/>
      <c r="J48" s="471">
        <v>34099</v>
      </c>
      <c r="K48" s="168" t="s">
        <v>1001</v>
      </c>
      <c r="L48" s="190" t="s">
        <v>7</v>
      </c>
      <c r="M48" s="134" t="str">
        <f t="shared" si="24"/>
        <v>Y1</v>
      </c>
      <c r="N48" s="449" t="str">
        <f>Aaron!$Y$2</f>
        <v>Columbus</v>
      </c>
      <c r="O48" s="190" t="s">
        <v>1885</v>
      </c>
      <c r="P48" s="206" t="str">
        <f t="shared" si="25"/>
        <v>Reed, AJ (Y1)</v>
      </c>
      <c r="Q48" s="166">
        <f t="shared" si="26"/>
        <v>200000</v>
      </c>
      <c r="R48" s="166">
        <f t="shared" si="27"/>
        <v>300000</v>
      </c>
      <c r="S48" s="261">
        <f t="shared" si="28"/>
        <v>400000</v>
      </c>
      <c r="T48" s="261" t="str">
        <f t="shared" si="29"/>
        <v/>
      </c>
      <c r="U48" s="445" t="s">
        <v>520</v>
      </c>
      <c r="V48" s="207">
        <v>200000</v>
      </c>
      <c r="W48" s="250" t="s">
        <v>521</v>
      </c>
      <c r="X48" s="255">
        <v>300000</v>
      </c>
      <c r="Y48" s="168" t="s">
        <v>375</v>
      </c>
      <c r="Z48" s="366">
        <v>400000</v>
      </c>
      <c r="AA48" s="168" t="s">
        <v>645</v>
      </c>
      <c r="AB48" s="367"/>
      <c r="AC48" s="168"/>
      <c r="AD48" s="168"/>
      <c r="AE48" s="168"/>
    </row>
    <row r="49" spans="1:34" s="168" customFormat="1" ht="14.25" customHeight="1" x14ac:dyDescent="0.2">
      <c r="A49" s="577" t="s">
        <v>1907</v>
      </c>
      <c r="B49" s="214" t="str">
        <f t="shared" si="20"/>
        <v>Reed</v>
      </c>
      <c r="C49" s="219" t="str">
        <f t="shared" si="21"/>
        <v>Michael</v>
      </c>
      <c r="D49" s="134" t="str">
        <f t="shared" si="22"/>
        <v>M. Reed</v>
      </c>
      <c r="E49" s="206" t="str">
        <f t="shared" si="23"/>
        <v>Michael Reed</v>
      </c>
      <c r="F49" s="246"/>
      <c r="G49" s="577">
        <v>159</v>
      </c>
      <c r="H49" s="577">
        <v>6</v>
      </c>
      <c r="I49" s="577">
        <v>21</v>
      </c>
      <c r="J49" s="336">
        <v>33926</v>
      </c>
      <c r="K49" s="195" t="s">
        <v>1007</v>
      </c>
      <c r="L49" s="135" t="s">
        <v>7</v>
      </c>
      <c r="M49" s="134" t="str">
        <f t="shared" si="24"/>
        <v>MM</v>
      </c>
      <c r="N49" s="147" t="str">
        <f>Cobb!$S$2</f>
        <v>Waikiki</v>
      </c>
      <c r="O49" s="169" t="s">
        <v>1968</v>
      </c>
      <c r="P49" s="206" t="str">
        <f t="shared" si="25"/>
        <v>Reed, Michael (MM)</v>
      </c>
      <c r="Q49" s="166">
        <f t="shared" si="26"/>
        <v>100000</v>
      </c>
      <c r="R49" s="166" t="str">
        <f t="shared" si="27"/>
        <v/>
      </c>
      <c r="S49" s="261" t="str">
        <f t="shared" si="28"/>
        <v/>
      </c>
      <c r="T49" s="261" t="str">
        <f t="shared" si="29"/>
        <v/>
      </c>
      <c r="U49" s="147" t="s">
        <v>517</v>
      </c>
      <c r="V49" s="207">
        <v>100000</v>
      </c>
      <c r="W49" s="134"/>
      <c r="X49" s="212"/>
      <c r="Y49" s="134"/>
      <c r="Z49" s="212"/>
      <c r="AA49" s="134"/>
      <c r="AB49" s="61"/>
      <c r="AC49" s="61"/>
      <c r="AD49" s="61"/>
      <c r="AE49" s="61"/>
    </row>
    <row r="50" spans="1:34" s="168" customFormat="1" ht="14.25" customHeight="1" x14ac:dyDescent="0.2">
      <c r="A50" s="253" t="s">
        <v>1529</v>
      </c>
      <c r="B50" s="214" t="str">
        <f t="shared" si="20"/>
        <v>Rivera</v>
      </c>
      <c r="C50" s="219" t="str">
        <f t="shared" si="21"/>
        <v>Rene</v>
      </c>
      <c r="D50" s="134" t="str">
        <f t="shared" si="22"/>
        <v>R. Rivera</v>
      </c>
      <c r="E50" s="206" t="str">
        <f t="shared" si="23"/>
        <v>Rene Rivera</v>
      </c>
      <c r="F50" s="257"/>
      <c r="G50" s="257"/>
      <c r="H50" s="257"/>
      <c r="I50" s="257"/>
      <c r="J50" s="381"/>
      <c r="K50" s="253"/>
      <c r="L50" s="135" t="s">
        <v>7</v>
      </c>
      <c r="M50" s="134" t="str">
        <f t="shared" si="24"/>
        <v>3,F3-6M</v>
      </c>
      <c r="N50" s="147" t="str">
        <f>Aaron!$AE$2</f>
        <v>Pismo Beach</v>
      </c>
      <c r="O50" s="257" t="s">
        <v>1865</v>
      </c>
      <c r="P50" s="206" t="str">
        <f t="shared" si="25"/>
        <v>Rivera, Rene (3,F3-6M)</v>
      </c>
      <c r="Q50" s="166">
        <f t="shared" si="26"/>
        <v>2000000</v>
      </c>
      <c r="R50" s="166" t="str">
        <f t="shared" si="27"/>
        <v/>
      </c>
      <c r="S50" s="261" t="str">
        <f t="shared" si="28"/>
        <v/>
      </c>
      <c r="T50" s="261" t="str">
        <f t="shared" si="29"/>
        <v/>
      </c>
      <c r="U50" s="147" t="s">
        <v>600</v>
      </c>
      <c r="V50" s="211">
        <v>2000000</v>
      </c>
      <c r="W50" s="147" t="s">
        <v>334</v>
      </c>
      <c r="X50" s="211"/>
      <c r="Y50" s="147"/>
      <c r="Z50" s="211"/>
      <c r="AA50" s="134"/>
      <c r="AB50" s="271"/>
      <c r="AC50" s="134"/>
      <c r="AD50" s="134"/>
      <c r="AE50" s="533"/>
      <c r="AH50" s="187"/>
    </row>
    <row r="51" spans="1:34" s="168" customFormat="1" ht="14.25" customHeight="1" x14ac:dyDescent="0.2">
      <c r="A51" s="134" t="s">
        <v>754</v>
      </c>
      <c r="B51" s="214" t="str">
        <f t="shared" si="20"/>
        <v>Roache</v>
      </c>
      <c r="C51" s="219" t="str">
        <f t="shared" si="21"/>
        <v>Victor</v>
      </c>
      <c r="D51" s="134" t="str">
        <f t="shared" si="22"/>
        <v>V. Roache</v>
      </c>
      <c r="E51" s="206" t="str">
        <f t="shared" si="23"/>
        <v>Victor Roache</v>
      </c>
      <c r="F51" s="135"/>
      <c r="G51" s="135"/>
      <c r="H51" s="135"/>
      <c r="I51" s="135"/>
      <c r="J51" s="193"/>
      <c r="K51" s="147" t="s">
        <v>1008</v>
      </c>
      <c r="L51" s="135" t="s">
        <v>519</v>
      </c>
      <c r="M51" s="134" t="str">
        <f t="shared" si="24"/>
        <v>min</v>
      </c>
      <c r="N51" s="147" t="str">
        <f>Mays!$M$2</f>
        <v>Mudville</v>
      </c>
      <c r="O51" s="169" t="s">
        <v>830</v>
      </c>
      <c r="P51" s="206" t="str">
        <f t="shared" si="25"/>
        <v>Roache, Victor (min)</v>
      </c>
      <c r="Q51" s="166" t="str">
        <f t="shared" si="26"/>
        <v/>
      </c>
      <c r="R51" s="166" t="str">
        <f t="shared" si="27"/>
        <v/>
      </c>
      <c r="S51" s="261" t="str">
        <f t="shared" si="28"/>
        <v/>
      </c>
      <c r="T51" s="261" t="str">
        <f t="shared" si="29"/>
        <v/>
      </c>
      <c r="U51" s="147" t="s">
        <v>658</v>
      </c>
      <c r="V51" s="167"/>
      <c r="W51" s="134"/>
      <c r="X51" s="212"/>
      <c r="Y51" s="208"/>
      <c r="Z51" s="208"/>
      <c r="AA51" s="134"/>
      <c r="AB51" s="134"/>
      <c r="AC51" s="134"/>
      <c r="AD51" s="134"/>
      <c r="AE51" s="134"/>
      <c r="AF51" s="250"/>
    </row>
    <row r="52" spans="1:34" s="168" customFormat="1" ht="14.25" customHeight="1" x14ac:dyDescent="0.2">
      <c r="A52" s="134" t="s">
        <v>1568</v>
      </c>
      <c r="B52" s="214" t="str">
        <f t="shared" si="20"/>
        <v>Rondon</v>
      </c>
      <c r="C52" s="219" t="str">
        <f t="shared" si="21"/>
        <v>Jose Gregorio</v>
      </c>
      <c r="D52" s="134" t="str">
        <f t="shared" si="22"/>
        <v>J. Rondon</v>
      </c>
      <c r="E52" s="206" t="str">
        <f t="shared" si="23"/>
        <v>Jose Gregorio Rondon</v>
      </c>
      <c r="F52" s="135" t="s">
        <v>1002</v>
      </c>
      <c r="G52" s="135"/>
      <c r="H52" s="135"/>
      <c r="I52" s="135"/>
      <c r="J52" s="336">
        <v>34396</v>
      </c>
      <c r="K52" s="134" t="s">
        <v>1006</v>
      </c>
      <c r="L52" s="135" t="s">
        <v>7</v>
      </c>
      <c r="M52" s="134" t="str">
        <f t="shared" si="24"/>
        <v>MM</v>
      </c>
      <c r="N52" s="147" t="str">
        <f>Cobb!$M$2</f>
        <v>Mansfield</v>
      </c>
      <c r="O52" s="135" t="s">
        <v>1461</v>
      </c>
      <c r="P52" s="206" t="str">
        <f t="shared" si="25"/>
        <v>Rondon, Jose Gregorio (MM)</v>
      </c>
      <c r="Q52" s="166">
        <f t="shared" si="26"/>
        <v>100000</v>
      </c>
      <c r="R52" s="166" t="str">
        <f t="shared" si="27"/>
        <v/>
      </c>
      <c r="S52" s="261" t="str">
        <f t="shared" si="28"/>
        <v/>
      </c>
      <c r="T52" s="261" t="str">
        <f t="shared" si="29"/>
        <v/>
      </c>
      <c r="U52" s="148" t="s">
        <v>517</v>
      </c>
      <c r="V52" s="167">
        <v>100000</v>
      </c>
      <c r="W52" s="577"/>
      <c r="X52" s="364"/>
      <c r="Y52" s="577"/>
      <c r="Z52" s="243"/>
      <c r="AA52" s="134"/>
      <c r="AB52" s="271"/>
      <c r="AC52" s="134"/>
      <c r="AD52" s="134"/>
      <c r="AE52" s="167"/>
    </row>
    <row r="53" spans="1:34" s="168" customFormat="1" ht="14.25" customHeight="1" x14ac:dyDescent="0.2">
      <c r="A53" s="134" t="s">
        <v>2041</v>
      </c>
      <c r="B53" s="214" t="str">
        <f t="shared" si="20"/>
        <v>Russell</v>
      </c>
      <c r="C53" s="219" t="str">
        <f t="shared" si="21"/>
        <v>Ashe</v>
      </c>
      <c r="D53" s="134" t="str">
        <f t="shared" si="22"/>
        <v>A. Russell</v>
      </c>
      <c r="E53" s="206" t="str">
        <f t="shared" si="23"/>
        <v>Ashe Russell</v>
      </c>
      <c r="F53" s="246"/>
      <c r="G53" s="577">
        <v>151</v>
      </c>
      <c r="H53" s="577">
        <v>6</v>
      </c>
      <c r="I53" s="577">
        <v>13</v>
      </c>
      <c r="J53" s="336">
        <v>35305</v>
      </c>
      <c r="K53" s="195" t="s">
        <v>747</v>
      </c>
      <c r="L53" s="135" t="s">
        <v>519</v>
      </c>
      <c r="M53" s="134" t="str">
        <f t="shared" si="24"/>
        <v>min</v>
      </c>
      <c r="N53" s="147" t="str">
        <f>Mays!$M$2</f>
        <v>Mudville</v>
      </c>
      <c r="O53" s="169" t="s">
        <v>1968</v>
      </c>
      <c r="P53" s="206" t="str">
        <f t="shared" si="25"/>
        <v>Russell, Ashe (min)</v>
      </c>
      <c r="Q53" s="166" t="str">
        <f t="shared" si="26"/>
        <v/>
      </c>
      <c r="R53" s="166" t="str">
        <f t="shared" si="27"/>
        <v/>
      </c>
      <c r="S53" s="261" t="str">
        <f t="shared" si="28"/>
        <v/>
      </c>
      <c r="T53" s="261" t="str">
        <f t="shared" si="29"/>
        <v/>
      </c>
      <c r="U53" s="147" t="s">
        <v>658</v>
      </c>
      <c r="V53" s="167"/>
      <c r="W53" s="134"/>
      <c r="X53" s="212"/>
      <c r="Y53" s="134"/>
      <c r="Z53" s="212"/>
      <c r="AA53" s="134"/>
      <c r="AB53" s="134"/>
      <c r="AC53" s="134"/>
      <c r="AD53" s="134"/>
      <c r="AE53" s="134"/>
    </row>
    <row r="54" spans="1:34" s="168" customFormat="1" ht="14.25" customHeight="1" x14ac:dyDescent="0.2">
      <c r="A54" s="577" t="s">
        <v>1959</v>
      </c>
      <c r="B54" s="214" t="str">
        <f t="shared" si="20"/>
        <v>Sampson</v>
      </c>
      <c r="C54" s="219" t="str">
        <f t="shared" si="21"/>
        <v>Keyvius</v>
      </c>
      <c r="D54" s="134" t="str">
        <f t="shared" si="22"/>
        <v>K. Sampson</v>
      </c>
      <c r="E54" s="206" t="str">
        <f t="shared" si="23"/>
        <v>Keyvius Sampson</v>
      </c>
      <c r="F54" s="246" t="s">
        <v>1002</v>
      </c>
      <c r="G54" s="577">
        <v>172</v>
      </c>
      <c r="H54" s="577">
        <v>7</v>
      </c>
      <c r="I54" s="577">
        <v>13</v>
      </c>
      <c r="J54" s="336">
        <v>33244</v>
      </c>
      <c r="K54" s="195" t="s">
        <v>999</v>
      </c>
      <c r="L54" s="135" t="s">
        <v>135</v>
      </c>
      <c r="M54" s="134" t="str">
        <f t="shared" si="24"/>
        <v>Y2</v>
      </c>
      <c r="N54" s="147" t="str">
        <f>Mays!$M$2</f>
        <v>Mudville</v>
      </c>
      <c r="O54" s="169" t="s">
        <v>1968</v>
      </c>
      <c r="P54" s="206" t="str">
        <f t="shared" si="25"/>
        <v>Sampson, Keyvius (Y2)</v>
      </c>
      <c r="Q54" s="166">
        <f t="shared" si="26"/>
        <v>300000</v>
      </c>
      <c r="R54" s="166">
        <f t="shared" si="27"/>
        <v>400000</v>
      </c>
      <c r="S54" s="261" t="str">
        <f t="shared" si="28"/>
        <v/>
      </c>
      <c r="T54" s="261" t="str">
        <f t="shared" si="29"/>
        <v/>
      </c>
      <c r="U54" s="147" t="s">
        <v>521</v>
      </c>
      <c r="V54" s="167">
        <v>300000</v>
      </c>
      <c r="W54" s="134" t="s">
        <v>375</v>
      </c>
      <c r="X54" s="212">
        <v>400000</v>
      </c>
      <c r="Y54" s="134" t="s">
        <v>645</v>
      </c>
      <c r="Z54" s="212"/>
      <c r="AA54" s="134" t="s">
        <v>973</v>
      </c>
      <c r="AB54" s="271"/>
      <c r="AC54" s="134"/>
      <c r="AD54" s="134"/>
      <c r="AE54" s="134"/>
      <c r="AH54" s="187"/>
    </row>
    <row r="55" spans="1:34" s="168" customFormat="1" ht="14.25" customHeight="1" x14ac:dyDescent="0.2">
      <c r="A55" s="134" t="s">
        <v>716</v>
      </c>
      <c r="B55" s="214" t="str">
        <f t="shared" si="20"/>
        <v>Scheppers</v>
      </c>
      <c r="C55" s="219" t="str">
        <f t="shared" si="21"/>
        <v>Tanner</v>
      </c>
      <c r="D55" s="134" t="str">
        <f t="shared" si="22"/>
        <v>T. Scheppers</v>
      </c>
      <c r="E55" s="206" t="str">
        <f t="shared" si="23"/>
        <v>Tanner Scheppers</v>
      </c>
      <c r="F55" s="135" t="s">
        <v>1002</v>
      </c>
      <c r="G55" s="135"/>
      <c r="H55" s="135"/>
      <c r="I55" s="135"/>
      <c r="J55" s="193">
        <v>31794</v>
      </c>
      <c r="K55" s="134" t="s">
        <v>999</v>
      </c>
      <c r="L55" s="135" t="s">
        <v>135</v>
      </c>
      <c r="M55" s="134" t="str">
        <f t="shared" si="24"/>
        <v>3,F3-1.335M</v>
      </c>
      <c r="N55" s="147" t="str">
        <f>Mays!$M$2</f>
        <v>Mudville</v>
      </c>
      <c r="O55" s="169" t="s">
        <v>1467</v>
      </c>
      <c r="P55" s="206" t="str">
        <f t="shared" si="25"/>
        <v>Scheppers, Tanner (3,F3-1.335M)</v>
      </c>
      <c r="Q55" s="166">
        <f t="shared" si="26"/>
        <v>445000</v>
      </c>
      <c r="R55" s="166" t="str">
        <f t="shared" si="27"/>
        <v/>
      </c>
      <c r="S55" s="261" t="str">
        <f t="shared" si="28"/>
        <v/>
      </c>
      <c r="T55" s="261" t="str">
        <f t="shared" si="29"/>
        <v/>
      </c>
      <c r="U55" s="195" t="s">
        <v>1469</v>
      </c>
      <c r="V55" s="564">
        <v>445000</v>
      </c>
      <c r="W55" s="147" t="s">
        <v>334</v>
      </c>
      <c r="X55" s="212"/>
      <c r="Y55" s="147"/>
      <c r="Z55" s="212"/>
      <c r="AA55" s="577"/>
      <c r="AB55" s="271"/>
      <c r="AC55" s="134"/>
      <c r="AD55" s="572"/>
      <c r="AE55" s="134"/>
    </row>
    <row r="56" spans="1:34" s="168" customFormat="1" ht="14.25" customHeight="1" x14ac:dyDescent="0.2">
      <c r="A56" s="148" t="s">
        <v>288</v>
      </c>
      <c r="B56" s="214" t="str">
        <f t="shared" si="20"/>
        <v>Singleton</v>
      </c>
      <c r="C56" s="219" t="str">
        <f t="shared" si="21"/>
        <v>Jonathan</v>
      </c>
      <c r="D56" s="134" t="str">
        <f t="shared" si="22"/>
        <v>J. Singleton</v>
      </c>
      <c r="E56" s="206" t="str">
        <f t="shared" si="23"/>
        <v>Jonathan Singleton</v>
      </c>
      <c r="F56" s="135" t="s">
        <v>412</v>
      </c>
      <c r="G56" s="135"/>
      <c r="H56" s="135"/>
      <c r="I56" s="135"/>
      <c r="J56" s="193">
        <v>33499</v>
      </c>
      <c r="K56" s="147" t="s">
        <v>1001</v>
      </c>
      <c r="L56" s="135" t="s">
        <v>7</v>
      </c>
      <c r="M56" s="134" t="str">
        <f t="shared" si="24"/>
        <v>2,F3-$1.26M</v>
      </c>
      <c r="N56" s="147" t="str">
        <f>Cobb!$AE$2</f>
        <v>Chicago</v>
      </c>
      <c r="O56" s="320" t="s">
        <v>1686</v>
      </c>
      <c r="P56" s="206" t="str">
        <f t="shared" si="25"/>
        <v>Singleton, Jonathan (2,F3-$1.26M)</v>
      </c>
      <c r="Q56" s="166">
        <f t="shared" si="26"/>
        <v>420000</v>
      </c>
      <c r="R56" s="166">
        <f t="shared" si="27"/>
        <v>420000</v>
      </c>
      <c r="S56" s="261" t="str">
        <f t="shared" si="28"/>
        <v/>
      </c>
      <c r="T56" s="261" t="str">
        <f t="shared" si="29"/>
        <v/>
      </c>
      <c r="U56" s="148" t="s">
        <v>1792</v>
      </c>
      <c r="V56" s="361">
        <v>420000</v>
      </c>
      <c r="W56" s="148" t="s">
        <v>1716</v>
      </c>
      <c r="X56" s="364">
        <v>420000</v>
      </c>
      <c r="Y56" s="134" t="s">
        <v>334</v>
      </c>
      <c r="Z56" s="271"/>
      <c r="AA56" s="134"/>
      <c r="AB56" s="271"/>
      <c r="AC56" s="134"/>
      <c r="AD56" s="134"/>
      <c r="AE56" s="134"/>
    </row>
    <row r="57" spans="1:34" s="168" customFormat="1" ht="14.25" customHeight="1" x14ac:dyDescent="0.2">
      <c r="A57" s="134" t="s">
        <v>2048</v>
      </c>
      <c r="B57" s="214" t="str">
        <f t="shared" si="20"/>
        <v>Tate</v>
      </c>
      <c r="C57" s="219" t="str">
        <f t="shared" si="21"/>
        <v>Dillon</v>
      </c>
      <c r="D57" s="134" t="str">
        <f t="shared" si="22"/>
        <v>D. Tate</v>
      </c>
      <c r="E57" s="206" t="str">
        <f t="shared" si="23"/>
        <v>Dillon Tate</v>
      </c>
      <c r="F57" s="246"/>
      <c r="G57" s="577">
        <v>13</v>
      </c>
      <c r="H57" s="577">
        <v>1</v>
      </c>
      <c r="I57" s="577">
        <v>13</v>
      </c>
      <c r="J57" s="336">
        <v>34455</v>
      </c>
      <c r="K57" s="195" t="s">
        <v>999</v>
      </c>
      <c r="L57" s="135" t="s">
        <v>519</v>
      </c>
      <c r="M57" s="134" t="str">
        <f t="shared" si="24"/>
        <v>min</v>
      </c>
      <c r="N57" s="147" t="str">
        <f>Mays!$M$2</f>
        <v>Mudville</v>
      </c>
      <c r="O57" s="169" t="s">
        <v>1968</v>
      </c>
      <c r="P57" s="206" t="str">
        <f t="shared" si="25"/>
        <v>Tate, Dillon (min)</v>
      </c>
      <c r="Q57" s="166" t="str">
        <f t="shared" si="26"/>
        <v/>
      </c>
      <c r="R57" s="166" t="str">
        <f t="shared" si="27"/>
        <v/>
      </c>
      <c r="S57" s="261" t="str">
        <f t="shared" si="28"/>
        <v/>
      </c>
      <c r="T57" s="261" t="str">
        <f t="shared" si="29"/>
        <v/>
      </c>
      <c r="U57" s="147" t="s">
        <v>658</v>
      </c>
      <c r="V57" s="167"/>
      <c r="W57" s="134"/>
      <c r="X57" s="212"/>
      <c r="Y57" s="134"/>
      <c r="Z57" s="212"/>
      <c r="AA57" s="134"/>
      <c r="AB57" s="212"/>
      <c r="AC57" s="134"/>
      <c r="AD57" s="134"/>
      <c r="AE57" s="134"/>
    </row>
    <row r="58" spans="1:34" s="168" customFormat="1" ht="14.25" customHeight="1" x14ac:dyDescent="0.2">
      <c r="A58" s="148" t="s">
        <v>251</v>
      </c>
      <c r="B58" s="214" t="str">
        <f t="shared" si="20"/>
        <v>Villanueva</v>
      </c>
      <c r="C58" s="219" t="str">
        <f t="shared" si="21"/>
        <v>Carlos</v>
      </c>
      <c r="D58" s="134" t="str">
        <f t="shared" si="22"/>
        <v>C. Villanueva</v>
      </c>
      <c r="E58" s="206" t="str">
        <f t="shared" si="23"/>
        <v>Carlos Villanueva</v>
      </c>
      <c r="F58" s="135"/>
      <c r="G58" s="147"/>
      <c r="H58" s="147"/>
      <c r="I58" s="147"/>
      <c r="J58" s="380"/>
      <c r="K58" s="134"/>
      <c r="L58" s="135" t="s">
        <v>135</v>
      </c>
      <c r="M58" s="134" t="str">
        <f t="shared" si="24"/>
        <v>2,F3-$2.799M</v>
      </c>
      <c r="N58" s="147" t="str">
        <f>Cobb!$M$2</f>
        <v>Mansfield</v>
      </c>
      <c r="O58" s="320" t="s">
        <v>1686</v>
      </c>
      <c r="P58" s="206" t="str">
        <f t="shared" si="25"/>
        <v>Villanueva, Carlos (2,F3-$2.799M)</v>
      </c>
      <c r="Q58" s="166">
        <f t="shared" si="26"/>
        <v>933000</v>
      </c>
      <c r="R58" s="166">
        <f t="shared" si="27"/>
        <v>933000</v>
      </c>
      <c r="S58" s="261" t="str">
        <f t="shared" si="28"/>
        <v/>
      </c>
      <c r="T58" s="261" t="str">
        <f t="shared" si="29"/>
        <v/>
      </c>
      <c r="U58" s="148" t="s">
        <v>1813</v>
      </c>
      <c r="V58" s="361">
        <v>933000</v>
      </c>
      <c r="W58" s="148" t="s">
        <v>1763</v>
      </c>
      <c r="X58" s="364">
        <v>933000</v>
      </c>
      <c r="Y58" s="134" t="s">
        <v>334</v>
      </c>
      <c r="Z58" s="271"/>
      <c r="AA58" s="134"/>
      <c r="AB58" s="271"/>
      <c r="AC58" s="134"/>
      <c r="AD58" s="134"/>
      <c r="AE58" s="134"/>
    </row>
    <row r="59" spans="1:34" s="168" customFormat="1" ht="14.25" customHeight="1" x14ac:dyDescent="0.2">
      <c r="A59" s="148" t="s">
        <v>163</v>
      </c>
      <c r="B59" s="214" t="str">
        <f t="shared" si="20"/>
        <v>Walden</v>
      </c>
      <c r="C59" s="219" t="str">
        <f t="shared" si="21"/>
        <v>Jordan</v>
      </c>
      <c r="D59" s="134" t="str">
        <f t="shared" si="22"/>
        <v>J. Walden</v>
      </c>
      <c r="E59" s="206" t="str">
        <f t="shared" si="23"/>
        <v>Jordan Walden</v>
      </c>
      <c r="F59" s="135"/>
      <c r="G59" s="147"/>
      <c r="H59" s="147"/>
      <c r="I59" s="147"/>
      <c r="J59" s="380"/>
      <c r="K59" s="134"/>
      <c r="L59" s="135" t="s">
        <v>135</v>
      </c>
      <c r="M59" s="134" t="str">
        <f t="shared" si="24"/>
        <v>2,F3-$1M</v>
      </c>
      <c r="N59" s="148" t="s">
        <v>1672</v>
      </c>
      <c r="O59" s="320" t="s">
        <v>1686</v>
      </c>
      <c r="P59" s="206" t="str">
        <f t="shared" si="25"/>
        <v>Walden, Jordan (2,F3-$1M)</v>
      </c>
      <c r="Q59" s="166">
        <f t="shared" si="26"/>
        <v>333334</v>
      </c>
      <c r="R59" s="166">
        <f t="shared" si="27"/>
        <v>333334</v>
      </c>
      <c r="S59" s="261" t="str">
        <f t="shared" si="28"/>
        <v/>
      </c>
      <c r="T59" s="261" t="str">
        <f t="shared" si="29"/>
        <v/>
      </c>
      <c r="U59" s="148" t="s">
        <v>1802</v>
      </c>
      <c r="V59" s="361">
        <v>333334</v>
      </c>
      <c r="W59" s="148" t="s">
        <v>1752</v>
      </c>
      <c r="X59" s="364">
        <v>333334</v>
      </c>
      <c r="Y59" s="134" t="s">
        <v>334</v>
      </c>
      <c r="Z59" s="271"/>
      <c r="AA59" s="134"/>
      <c r="AB59" s="212"/>
      <c r="AC59" s="134"/>
      <c r="AD59" s="134"/>
      <c r="AE59" s="134"/>
    </row>
    <row r="60" spans="1:34" s="168" customFormat="1" ht="14.25" customHeight="1" x14ac:dyDescent="0.2">
      <c r="A60" s="134" t="s">
        <v>732</v>
      </c>
      <c r="B60" s="214" t="str">
        <f t="shared" si="20"/>
        <v>Webb</v>
      </c>
      <c r="C60" s="219" t="str">
        <f t="shared" si="21"/>
        <v>Ryan</v>
      </c>
      <c r="D60" s="134" t="str">
        <f t="shared" si="22"/>
        <v>R. Webb</v>
      </c>
      <c r="E60" s="206" t="str">
        <f t="shared" si="23"/>
        <v>Ryan Webb</v>
      </c>
      <c r="F60" s="135"/>
      <c r="G60" s="135"/>
      <c r="H60" s="135"/>
      <c r="I60" s="135"/>
      <c r="J60" s="193"/>
      <c r="K60" s="147"/>
      <c r="L60" s="135" t="s">
        <v>135</v>
      </c>
      <c r="M60" s="134" t="str">
        <f t="shared" si="24"/>
        <v>3,F3-1.653M</v>
      </c>
      <c r="N60" s="254" t="s">
        <v>627</v>
      </c>
      <c r="O60" s="257" t="s">
        <v>1300</v>
      </c>
      <c r="P60" s="206" t="str">
        <f t="shared" si="25"/>
        <v>Webb, Ryan (3,F3-1.653M)</v>
      </c>
      <c r="Q60" s="166">
        <f t="shared" si="26"/>
        <v>551250</v>
      </c>
      <c r="R60" s="166" t="str">
        <f t="shared" si="27"/>
        <v/>
      </c>
      <c r="S60" s="261" t="str">
        <f t="shared" si="28"/>
        <v/>
      </c>
      <c r="T60" s="261" t="str">
        <f t="shared" si="29"/>
        <v/>
      </c>
      <c r="U60" s="147" t="s">
        <v>1348</v>
      </c>
      <c r="V60" s="211">
        <v>551250</v>
      </c>
      <c r="W60" s="147" t="s">
        <v>334</v>
      </c>
      <c r="X60" s="211"/>
      <c r="Y60" s="147"/>
      <c r="Z60" s="211"/>
      <c r="AA60" s="577"/>
      <c r="AB60" s="271"/>
      <c r="AC60" s="134"/>
      <c r="AD60" s="134"/>
      <c r="AE60" s="572"/>
    </row>
    <row r="61" spans="1:34" s="168" customFormat="1" ht="14.25" customHeight="1" x14ac:dyDescent="0.2">
      <c r="A61" s="148" t="s">
        <v>1855</v>
      </c>
      <c r="B61" s="214" t="str">
        <f t="shared" si="20"/>
        <v>Wilson</v>
      </c>
      <c r="C61" s="219" t="str">
        <f t="shared" si="21"/>
        <v>CJ</v>
      </c>
      <c r="D61" s="134" t="str">
        <f t="shared" si="22"/>
        <v>C. Wilson</v>
      </c>
      <c r="E61" s="206" t="str">
        <f t="shared" si="23"/>
        <v>CJ Wilson</v>
      </c>
      <c r="F61" s="135"/>
      <c r="G61" s="147"/>
      <c r="H61" s="147"/>
      <c r="I61" s="147"/>
      <c r="J61" s="380"/>
      <c r="K61" s="134"/>
      <c r="L61" s="135" t="s">
        <v>135</v>
      </c>
      <c r="M61" s="134" t="str">
        <f t="shared" si="24"/>
        <v>2,F3-$4.734M</v>
      </c>
      <c r="N61" s="147" t="str">
        <f>Cobb!$M$2</f>
        <v>Mansfield</v>
      </c>
      <c r="O61" s="320" t="s">
        <v>1686</v>
      </c>
      <c r="P61" s="206" t="str">
        <f t="shared" si="25"/>
        <v>Wilson, CJ (2,F3-$4.734M)</v>
      </c>
      <c r="Q61" s="166">
        <f t="shared" si="26"/>
        <v>1578000</v>
      </c>
      <c r="R61" s="166">
        <f t="shared" si="27"/>
        <v>1578000</v>
      </c>
      <c r="S61" s="261" t="str">
        <f t="shared" si="28"/>
        <v/>
      </c>
      <c r="T61" s="261" t="str">
        <f t="shared" si="29"/>
        <v/>
      </c>
      <c r="U61" s="148" t="s">
        <v>1818</v>
      </c>
      <c r="V61" s="361">
        <v>1578000</v>
      </c>
      <c r="W61" s="148" t="s">
        <v>1745</v>
      </c>
      <c r="X61" s="364">
        <v>1578000</v>
      </c>
      <c r="Y61" s="134" t="s">
        <v>334</v>
      </c>
      <c r="Z61" s="271"/>
      <c r="AA61" s="134"/>
      <c r="AB61" s="271"/>
      <c r="AC61" s="134"/>
      <c r="AD61" s="134"/>
      <c r="AE61" s="134"/>
    </row>
    <row r="62" spans="1:34" s="168" customFormat="1" ht="14.25" customHeight="1" x14ac:dyDescent="0.2">
      <c r="A62" s="388" t="s">
        <v>1413</v>
      </c>
      <c r="B62" s="214" t="str">
        <f t="shared" si="20"/>
        <v>Yates</v>
      </c>
      <c r="C62" s="219" t="str">
        <f t="shared" si="21"/>
        <v>Kirby</v>
      </c>
      <c r="D62" s="134" t="str">
        <f t="shared" si="22"/>
        <v>K. Yates</v>
      </c>
      <c r="E62" s="206" t="str">
        <f t="shared" si="23"/>
        <v>Kirby Yates</v>
      </c>
      <c r="F62" s="417" t="s">
        <v>1002</v>
      </c>
      <c r="G62" s="388"/>
      <c r="H62" s="388"/>
      <c r="I62" s="388"/>
      <c r="J62" s="418">
        <v>31861</v>
      </c>
      <c r="K62" s="419" t="s">
        <v>999</v>
      </c>
      <c r="L62" s="386" t="s">
        <v>135</v>
      </c>
      <c r="M62" s="134" t="str">
        <f t="shared" si="24"/>
        <v>1,F1-$200k</v>
      </c>
      <c r="N62" s="388" t="s">
        <v>2967</v>
      </c>
      <c r="O62" s="421" t="s">
        <v>2994</v>
      </c>
      <c r="P62" s="206" t="str">
        <f t="shared" si="25"/>
        <v>Yates, Kirby (1,F1-$200k)</v>
      </c>
      <c r="Q62" s="166">
        <f t="shared" si="26"/>
        <v>200000</v>
      </c>
      <c r="R62" s="166" t="str">
        <f t="shared" si="27"/>
        <v/>
      </c>
      <c r="S62" s="261" t="str">
        <f t="shared" si="28"/>
        <v/>
      </c>
      <c r="T62" s="261" t="str">
        <f t="shared" si="29"/>
        <v/>
      </c>
      <c r="U62" s="389" t="s">
        <v>1673</v>
      </c>
      <c r="V62" s="387">
        <v>200000</v>
      </c>
      <c r="W62" s="416" t="s">
        <v>334</v>
      </c>
      <c r="X62" s="230"/>
      <c r="Y62" s="572"/>
      <c r="Z62" s="212"/>
      <c r="AA62" s="134"/>
      <c r="AB62" s="271"/>
      <c r="AC62" s="134"/>
      <c r="AD62" s="134"/>
      <c r="AE62" s="134"/>
    </row>
    <row r="63" spans="1:34" s="168" customFormat="1" ht="14.25" customHeight="1" x14ac:dyDescent="0.2">
      <c r="A63" s="148" t="s">
        <v>661</v>
      </c>
      <c r="B63" s="214" t="str">
        <f t="shared" si="20"/>
        <v>Hunter</v>
      </c>
      <c r="C63" s="219" t="str">
        <f t="shared" si="21"/>
        <v>Tommy</v>
      </c>
      <c r="D63" s="134" t="str">
        <f t="shared" si="22"/>
        <v>T. Hunter</v>
      </c>
      <c r="E63" s="206" t="str">
        <f t="shared" si="23"/>
        <v>Tommy Hunter</v>
      </c>
      <c r="F63" s="135" t="s">
        <v>1002</v>
      </c>
      <c r="G63" s="135"/>
      <c r="H63" s="135"/>
      <c r="I63" s="135"/>
      <c r="J63" s="193">
        <v>31596</v>
      </c>
      <c r="K63" s="147" t="s">
        <v>999</v>
      </c>
      <c r="L63" s="135" t="s">
        <v>135</v>
      </c>
      <c r="M63" s="134" t="str">
        <f t="shared" si="24"/>
        <v>2,F2-$1.4M</v>
      </c>
      <c r="N63" s="147" t="str">
        <f>Mays!$G$2</f>
        <v>Palo Alto</v>
      </c>
      <c r="O63" s="320" t="s">
        <v>1686</v>
      </c>
      <c r="P63" s="206" t="str">
        <f t="shared" si="25"/>
        <v>Hunter, Tommy (2,F2-$1.4M)</v>
      </c>
      <c r="Q63" s="166">
        <f t="shared" si="26"/>
        <v>700000</v>
      </c>
      <c r="R63" s="166" t="str">
        <f t="shared" si="27"/>
        <v/>
      </c>
      <c r="S63" s="261" t="str">
        <f t="shared" si="28"/>
        <v/>
      </c>
      <c r="T63" s="261" t="str">
        <f t="shared" si="29"/>
        <v/>
      </c>
      <c r="U63" s="148" t="s">
        <v>1770</v>
      </c>
      <c r="V63" s="361">
        <v>700000</v>
      </c>
      <c r="W63" s="134" t="s">
        <v>334</v>
      </c>
      <c r="X63" s="365"/>
      <c r="Y63" s="134"/>
      <c r="Z63" s="271"/>
      <c r="AA63" s="134"/>
      <c r="AB63" s="271"/>
      <c r="AC63" s="134"/>
      <c r="AD63" s="134"/>
      <c r="AE63" s="134"/>
    </row>
    <row r="64" spans="1:34" s="168" customFormat="1" ht="14.25" customHeight="1" x14ac:dyDescent="0.2">
      <c r="A64" s="148" t="s">
        <v>1849</v>
      </c>
      <c r="B64" s="214" t="str">
        <f t="shared" si="20"/>
        <v>Manship</v>
      </c>
      <c r="C64" s="219" t="str">
        <f t="shared" si="21"/>
        <v>Jeff</v>
      </c>
      <c r="D64" s="134" t="str">
        <f t="shared" si="22"/>
        <v>J. Manship</v>
      </c>
      <c r="E64" s="206" t="str">
        <f t="shared" si="23"/>
        <v>Jeff Manship</v>
      </c>
      <c r="F64" s="135" t="s">
        <v>1002</v>
      </c>
      <c r="G64" s="147"/>
      <c r="H64" s="147"/>
      <c r="I64" s="147"/>
      <c r="J64" s="380">
        <v>31063</v>
      </c>
      <c r="K64" s="134" t="s">
        <v>999</v>
      </c>
      <c r="L64" s="135" t="s">
        <v>135</v>
      </c>
      <c r="M64" s="134" t="str">
        <f t="shared" si="24"/>
        <v>2,F3-$1.05M</v>
      </c>
      <c r="N64" s="147" t="str">
        <f>Ruth!$S$2</f>
        <v>New York</v>
      </c>
      <c r="O64" s="320" t="s">
        <v>1686</v>
      </c>
      <c r="P64" s="206" t="str">
        <f t="shared" si="25"/>
        <v>Manship, Jeff (2,F3-$1.05M)</v>
      </c>
      <c r="Q64" s="166">
        <f t="shared" si="26"/>
        <v>350000</v>
      </c>
      <c r="R64" s="166">
        <f t="shared" si="27"/>
        <v>350000</v>
      </c>
      <c r="S64" s="261" t="str">
        <f t="shared" si="28"/>
        <v/>
      </c>
      <c r="T64" s="261" t="str">
        <f t="shared" si="29"/>
        <v/>
      </c>
      <c r="U64" s="148" t="s">
        <v>1790</v>
      </c>
      <c r="V64" s="361">
        <v>350000</v>
      </c>
      <c r="W64" s="148" t="s">
        <v>1714</v>
      </c>
      <c r="X64" s="364">
        <v>350000</v>
      </c>
      <c r="Y64" s="134" t="s">
        <v>334</v>
      </c>
      <c r="Z64" s="271"/>
      <c r="AA64" s="134"/>
      <c r="AB64" s="271"/>
      <c r="AC64" s="134"/>
      <c r="AD64" s="134"/>
      <c r="AE64" s="134"/>
    </row>
    <row r="65" spans="1:31" s="168" customFormat="1" ht="14.25" customHeight="1" x14ac:dyDescent="0.2">
      <c r="A65" s="572" t="s">
        <v>1931</v>
      </c>
      <c r="B65" s="214" t="str">
        <f t="shared" si="20"/>
        <v>Geltz</v>
      </c>
      <c r="C65" s="219" t="str">
        <f t="shared" si="21"/>
        <v>Steve</v>
      </c>
      <c r="D65" s="134" t="str">
        <f t="shared" si="22"/>
        <v>S. Geltz</v>
      </c>
      <c r="E65" s="206" t="str">
        <f t="shared" si="23"/>
        <v>Steve Geltz</v>
      </c>
      <c r="F65" s="246" t="s">
        <v>1002</v>
      </c>
      <c r="G65" s="572">
        <v>60</v>
      </c>
      <c r="H65" s="572">
        <v>3</v>
      </c>
      <c r="I65" s="572">
        <v>11</v>
      </c>
      <c r="J65" s="336">
        <v>32082</v>
      </c>
      <c r="K65" s="195" t="s">
        <v>999</v>
      </c>
      <c r="L65" s="135" t="s">
        <v>135</v>
      </c>
      <c r="M65" s="134" t="str">
        <f t="shared" si="24"/>
        <v>Y2</v>
      </c>
      <c r="N65" s="147" t="str">
        <f>Cobb!$G$2</f>
        <v>Alaska</v>
      </c>
      <c r="O65" s="169" t="s">
        <v>1968</v>
      </c>
      <c r="P65" s="206" t="str">
        <f t="shared" si="25"/>
        <v>Geltz, Steve (Y2)</v>
      </c>
      <c r="Q65" s="166">
        <f t="shared" si="26"/>
        <v>300000</v>
      </c>
      <c r="R65" s="166">
        <f t="shared" si="27"/>
        <v>400000</v>
      </c>
      <c r="S65" s="261" t="str">
        <f t="shared" si="28"/>
        <v/>
      </c>
      <c r="T65" s="261" t="str">
        <f t="shared" si="29"/>
        <v/>
      </c>
      <c r="U65" s="147" t="s">
        <v>521</v>
      </c>
      <c r="V65" s="167">
        <v>300000</v>
      </c>
      <c r="W65" s="134" t="s">
        <v>375</v>
      </c>
      <c r="X65" s="212">
        <v>400000</v>
      </c>
      <c r="Y65" s="134" t="s">
        <v>645</v>
      </c>
      <c r="Z65" s="212"/>
      <c r="AA65" s="134" t="s">
        <v>973</v>
      </c>
      <c r="AB65" s="271"/>
      <c r="AC65" s="134"/>
      <c r="AD65" s="134"/>
      <c r="AE65" s="572"/>
    </row>
    <row r="66" spans="1:31" s="168" customFormat="1" ht="14.25" customHeight="1" x14ac:dyDescent="0.2">
      <c r="A66" s="146" t="s">
        <v>933</v>
      </c>
      <c r="B66" s="214" t="str">
        <f t="shared" ref="B66:B67" si="30">LEFT(A66,FIND(", ",A66,1)-1)</f>
        <v>Owens</v>
      </c>
      <c r="C66" s="219" t="str">
        <f t="shared" si="21"/>
        <v>Henry</v>
      </c>
      <c r="D66" s="134" t="str">
        <f t="shared" ref="D66:D67" si="31">CONCATENATE(MID(C66,1,1),". ",B66)</f>
        <v>H. Owens</v>
      </c>
      <c r="E66" s="206" t="str">
        <f t="shared" si="23"/>
        <v>Henry Owens</v>
      </c>
      <c r="F66" s="135" t="s">
        <v>412</v>
      </c>
      <c r="G66" s="135"/>
      <c r="H66" s="135"/>
      <c r="I66" s="135"/>
      <c r="J66" s="193"/>
      <c r="K66" s="147" t="s">
        <v>747</v>
      </c>
      <c r="L66" s="135" t="s">
        <v>135</v>
      </c>
      <c r="M66" s="134" t="str">
        <f t="shared" si="24"/>
        <v>Y1*</v>
      </c>
      <c r="N66" s="147" t="str">
        <f>Mays!$AE$2</f>
        <v>West Oakland</v>
      </c>
      <c r="O66" s="135" t="s">
        <v>874</v>
      </c>
      <c r="P66" s="206" t="str">
        <f t="shared" si="25"/>
        <v>Owens, Henry (Y1*)</v>
      </c>
      <c r="Q66" s="166">
        <f t="shared" si="26"/>
        <v>200000</v>
      </c>
      <c r="R66" s="166">
        <f t="shared" si="27"/>
        <v>300000</v>
      </c>
      <c r="S66" s="261">
        <f t="shared" si="28"/>
        <v>400000</v>
      </c>
      <c r="T66" s="261" t="str">
        <f t="shared" si="29"/>
        <v/>
      </c>
      <c r="U66" s="147" t="s">
        <v>256</v>
      </c>
      <c r="V66" s="207">
        <v>200000</v>
      </c>
      <c r="W66" s="206" t="s">
        <v>521</v>
      </c>
      <c r="X66" s="207">
        <v>300000</v>
      </c>
      <c r="Y66" s="134" t="s">
        <v>375</v>
      </c>
      <c r="Z66" s="212">
        <v>400000</v>
      </c>
      <c r="AA66" s="134" t="s">
        <v>645</v>
      </c>
      <c r="AB66" s="212"/>
      <c r="AC66" s="134"/>
      <c r="AD66" s="134"/>
      <c r="AE66" s="134"/>
    </row>
    <row r="67" spans="1:31" s="168" customFormat="1" ht="25.5" x14ac:dyDescent="0.25">
      <c r="A67" s="454" t="s">
        <v>1283</v>
      </c>
      <c r="B67" s="214" t="str">
        <f t="shared" si="30"/>
        <v>Smith</v>
      </c>
      <c r="C67" s="219" t="str">
        <f t="shared" si="21"/>
        <v>Will Michael</v>
      </c>
      <c r="D67" s="134" t="str">
        <f t="shared" si="31"/>
        <v>W. Smith</v>
      </c>
      <c r="E67" s="206" t="str">
        <f t="shared" si="23"/>
        <v>Will Michael Smith</v>
      </c>
      <c r="F67" s="459" t="s">
        <v>412</v>
      </c>
      <c r="G67" s="190"/>
      <c r="H67" s="190"/>
      <c r="I67" s="190"/>
      <c r="J67" s="472">
        <v>32699</v>
      </c>
      <c r="K67" s="486" t="s">
        <v>999</v>
      </c>
      <c r="L67" s="190" t="s">
        <v>135</v>
      </c>
      <c r="M67" s="134" t="str">
        <f t="shared" si="24"/>
        <v>1,F3-$1.386M</v>
      </c>
      <c r="N67" s="452" t="s">
        <v>2967</v>
      </c>
      <c r="O67" s="496" t="s">
        <v>2994</v>
      </c>
      <c r="P67" s="206" t="str">
        <f t="shared" si="25"/>
        <v>Smith, Will Michael (1,F3-$1.386M)</v>
      </c>
      <c r="Q67" s="166">
        <f t="shared" si="26"/>
        <v>462000</v>
      </c>
      <c r="R67" s="166">
        <f t="shared" si="27"/>
        <v>462000</v>
      </c>
      <c r="S67" s="261">
        <f t="shared" si="28"/>
        <v>462000</v>
      </c>
      <c r="T67" s="261" t="str">
        <f t="shared" si="29"/>
        <v/>
      </c>
      <c r="U67" s="498" t="s">
        <v>3016</v>
      </c>
      <c r="V67" s="500">
        <v>462000</v>
      </c>
      <c r="W67" s="498" t="s">
        <v>3117</v>
      </c>
      <c r="X67" s="500">
        <v>462000</v>
      </c>
      <c r="Y67" s="498" t="s">
        <v>3120</v>
      </c>
      <c r="Z67" s="500">
        <v>462000</v>
      </c>
      <c r="AA67" s="168" t="s">
        <v>334</v>
      </c>
      <c r="AB67" s="367"/>
    </row>
    <row r="68" spans="1:31" s="168" customFormat="1" ht="14.25" customHeight="1" x14ac:dyDescent="0.2">
      <c r="A68" s="148" t="s">
        <v>780</v>
      </c>
      <c r="B68" s="214" t="str">
        <f t="shared" ref="B68:B77" si="32">LEFT(A68,FIND(", ",A68,1)-1)</f>
        <v>Giavotella</v>
      </c>
      <c r="C68" s="219" t="str">
        <f t="shared" ref="C68:C77" si="33">RIGHT(A68,LEN(A68)-FIND(", ",A68,1)-1)</f>
        <v>Johnny</v>
      </c>
      <c r="D68" s="134" t="str">
        <f t="shared" ref="D68:D77" si="34">CONCATENATE(MID(C68,1,1),". ",B68)</f>
        <v>J. Giavotella</v>
      </c>
      <c r="E68" s="206" t="str">
        <f t="shared" ref="E68:E77" si="35">CONCATENATE(C68," ",B68)</f>
        <v>Johnny Giavotella</v>
      </c>
      <c r="F68" s="135" t="s">
        <v>1002</v>
      </c>
      <c r="G68" s="134"/>
      <c r="H68" s="134"/>
      <c r="I68" s="134"/>
      <c r="J68" s="193">
        <v>31968</v>
      </c>
      <c r="K68" s="147" t="s">
        <v>1000</v>
      </c>
      <c r="L68" s="135" t="s">
        <v>7</v>
      </c>
      <c r="M68" s="134" t="str">
        <f t="shared" ref="M68:M77" si="36">$U68</f>
        <v>2,F3-$1.89M</v>
      </c>
      <c r="N68" s="147" t="str">
        <f>Aaron!$AE$2</f>
        <v>Pismo Beach</v>
      </c>
      <c r="O68" s="320" t="s">
        <v>1686</v>
      </c>
      <c r="P68" s="206" t="str">
        <f t="shared" ref="P68:P77" si="37">CONCATENATE(A68," (",M68,")")</f>
        <v>Giavotella, Johnny (2,F3-$1.89M)</v>
      </c>
      <c r="Q68" s="166">
        <f t="shared" ref="Q68:Q77" si="38">IF(ISBLANK($V68),"",$V68)</f>
        <v>630000</v>
      </c>
      <c r="R68" s="166">
        <f t="shared" ref="R68:R77" si="39">IF(ISBLANK($X68),"",$X68)</f>
        <v>630000</v>
      </c>
      <c r="S68" s="261" t="str">
        <f t="shared" ref="S68:S77" si="40">IF(ISBLANK($Z68),"",$Z68)</f>
        <v/>
      </c>
      <c r="T68" s="261" t="str">
        <f t="shared" ref="T68:T77" si="41">IF(ISBLANK($AB68),"",$AB68)</f>
        <v/>
      </c>
      <c r="U68" s="148" t="s">
        <v>1796</v>
      </c>
      <c r="V68" s="361">
        <v>630000</v>
      </c>
      <c r="W68" s="148" t="s">
        <v>1720</v>
      </c>
      <c r="X68" s="364">
        <v>630000</v>
      </c>
      <c r="Y68" s="134" t="s">
        <v>334</v>
      </c>
      <c r="Z68" s="271"/>
      <c r="AA68" s="134"/>
      <c r="AB68" s="271"/>
      <c r="AC68" s="134"/>
      <c r="AD68" s="134"/>
      <c r="AE68" s="584"/>
    </row>
    <row r="69" spans="1:31" s="168" customFormat="1" ht="14.25" customHeight="1" x14ac:dyDescent="0.2">
      <c r="A69" s="134" t="s">
        <v>2015</v>
      </c>
      <c r="B69" s="214" t="str">
        <f t="shared" si="32"/>
        <v>Kim</v>
      </c>
      <c r="C69" s="219" t="str">
        <f t="shared" si="33"/>
        <v>Hyun-Soo</v>
      </c>
      <c r="D69" s="134" t="str">
        <f t="shared" si="34"/>
        <v>H. Kim</v>
      </c>
      <c r="E69" s="206" t="str">
        <f t="shared" si="35"/>
        <v>Hyun-Soo Kim</v>
      </c>
      <c r="F69" s="246" t="s">
        <v>412</v>
      </c>
      <c r="G69" s="584">
        <v>164</v>
      </c>
      <c r="H69" s="584">
        <v>7</v>
      </c>
      <c r="I69" s="584">
        <v>4</v>
      </c>
      <c r="J69" s="336">
        <v>32154</v>
      </c>
      <c r="K69" s="195" t="s">
        <v>1008</v>
      </c>
      <c r="L69" s="135" t="s">
        <v>7</v>
      </c>
      <c r="M69" s="134" t="str">
        <f t="shared" si="36"/>
        <v>Y1</v>
      </c>
      <c r="N69" s="147" t="str">
        <f>Aaron!$AE$2</f>
        <v>Pismo Beach</v>
      </c>
      <c r="O69" s="169" t="s">
        <v>1968</v>
      </c>
      <c r="P69" s="206" t="str">
        <f t="shared" si="37"/>
        <v>Kim, Hyun-Soo (Y1)</v>
      </c>
      <c r="Q69" s="166">
        <f t="shared" si="38"/>
        <v>200000</v>
      </c>
      <c r="R69" s="166">
        <f t="shared" si="39"/>
        <v>300000</v>
      </c>
      <c r="S69" s="261">
        <f t="shared" si="40"/>
        <v>400000</v>
      </c>
      <c r="T69" s="261" t="str">
        <f t="shared" si="41"/>
        <v/>
      </c>
      <c r="U69" s="147" t="s">
        <v>520</v>
      </c>
      <c r="V69" s="207">
        <v>200000</v>
      </c>
      <c r="W69" s="206" t="s">
        <v>521</v>
      </c>
      <c r="X69" s="207">
        <v>300000</v>
      </c>
      <c r="Y69" s="134" t="s">
        <v>375</v>
      </c>
      <c r="Z69" s="212">
        <v>400000</v>
      </c>
      <c r="AA69" s="134" t="s">
        <v>645</v>
      </c>
      <c r="AB69" s="271"/>
      <c r="AC69" s="134"/>
      <c r="AD69" s="584"/>
      <c r="AE69" s="134"/>
    </row>
    <row r="70" spans="1:31" s="168" customFormat="1" ht="14.25" customHeight="1" x14ac:dyDescent="0.2">
      <c r="A70" s="134" t="s">
        <v>132</v>
      </c>
      <c r="B70" s="214" t="str">
        <f t="shared" si="32"/>
        <v>Axford</v>
      </c>
      <c r="C70" s="219" t="str">
        <f t="shared" si="33"/>
        <v>John</v>
      </c>
      <c r="D70" s="134" t="str">
        <f t="shared" si="34"/>
        <v>J. Axford</v>
      </c>
      <c r="E70" s="206" t="str">
        <f t="shared" si="35"/>
        <v>John Axford</v>
      </c>
      <c r="F70" s="135" t="s">
        <v>1002</v>
      </c>
      <c r="G70" s="135"/>
      <c r="H70" s="135"/>
      <c r="I70" s="135"/>
      <c r="J70" s="193">
        <v>30407</v>
      </c>
      <c r="K70" s="147" t="s">
        <v>999</v>
      </c>
      <c r="L70" s="135" t="s">
        <v>135</v>
      </c>
      <c r="M70" s="134" t="str">
        <f t="shared" si="36"/>
        <v>3,F3-1.11M</v>
      </c>
      <c r="N70" s="147" t="str">
        <f>Aaron!$AE$2</f>
        <v>Pismo Beach</v>
      </c>
      <c r="O70" s="257" t="s">
        <v>1300</v>
      </c>
      <c r="P70" s="206" t="str">
        <f t="shared" si="37"/>
        <v>Axford, John (3,F3-1.11M)</v>
      </c>
      <c r="Q70" s="166">
        <f t="shared" si="38"/>
        <v>370031</v>
      </c>
      <c r="R70" s="166" t="str">
        <f t="shared" si="39"/>
        <v/>
      </c>
      <c r="S70" s="261" t="str">
        <f t="shared" si="40"/>
        <v/>
      </c>
      <c r="T70" s="261" t="str">
        <f t="shared" si="41"/>
        <v/>
      </c>
      <c r="U70" s="147" t="s">
        <v>1354</v>
      </c>
      <c r="V70" s="211">
        <v>370031</v>
      </c>
      <c r="W70" s="147" t="s">
        <v>334</v>
      </c>
      <c r="X70" s="211"/>
      <c r="Y70" s="147"/>
      <c r="Z70" s="211"/>
      <c r="AA70" s="134"/>
      <c r="AB70" s="271"/>
      <c r="AC70" s="134"/>
      <c r="AD70" s="167"/>
      <c r="AE70" s="167"/>
    </row>
    <row r="71" spans="1:31" s="168" customFormat="1" ht="14.25" customHeight="1" x14ac:dyDescent="0.2">
      <c r="A71" s="148" t="s">
        <v>381</v>
      </c>
      <c r="B71" s="214" t="str">
        <f t="shared" si="32"/>
        <v>De Aza</v>
      </c>
      <c r="C71" s="219" t="str">
        <f t="shared" si="33"/>
        <v>Alejandro</v>
      </c>
      <c r="D71" s="134" t="str">
        <f t="shared" si="34"/>
        <v>A. De Aza</v>
      </c>
      <c r="E71" s="206" t="str">
        <f t="shared" si="35"/>
        <v>Alejandro De Aza</v>
      </c>
      <c r="F71" s="135" t="s">
        <v>412</v>
      </c>
      <c r="G71" s="135"/>
      <c r="H71" s="135"/>
      <c r="I71" s="135"/>
      <c r="J71" s="193">
        <v>30783</v>
      </c>
      <c r="K71" s="147" t="s">
        <v>1004</v>
      </c>
      <c r="L71" s="135" t="s">
        <v>7</v>
      </c>
      <c r="M71" s="134" t="str">
        <f t="shared" si="36"/>
        <v>2,F2-$3.4M</v>
      </c>
      <c r="N71" s="147" t="str">
        <f>Aaron!$M$2</f>
        <v>Virginia</v>
      </c>
      <c r="O71" s="320" t="s">
        <v>1686</v>
      </c>
      <c r="P71" s="206" t="str">
        <f t="shared" si="37"/>
        <v>De Aza, Alejandro (2,F2-$3.4M)</v>
      </c>
      <c r="Q71" s="166">
        <f t="shared" si="38"/>
        <v>1700000</v>
      </c>
      <c r="R71" s="166" t="str">
        <f t="shared" si="39"/>
        <v/>
      </c>
      <c r="S71" s="261" t="str">
        <f t="shared" si="40"/>
        <v/>
      </c>
      <c r="T71" s="261" t="str">
        <f t="shared" si="41"/>
        <v/>
      </c>
      <c r="U71" s="148" t="s">
        <v>1777</v>
      </c>
      <c r="V71" s="361">
        <v>1700000</v>
      </c>
      <c r="W71" s="134" t="s">
        <v>334</v>
      </c>
      <c r="X71" s="365"/>
      <c r="Y71" s="134"/>
      <c r="Z71" s="271"/>
      <c r="AA71" s="134"/>
      <c r="AB71" s="271"/>
      <c r="AC71" s="134"/>
      <c r="AD71" s="134"/>
      <c r="AE71" s="134"/>
    </row>
    <row r="72" spans="1:31" s="168" customFormat="1" x14ac:dyDescent="0.2">
      <c r="A72" s="445" t="s">
        <v>1040</v>
      </c>
      <c r="B72" s="214" t="str">
        <f t="shared" si="32"/>
        <v>Young</v>
      </c>
      <c r="C72" s="219" t="str">
        <f t="shared" si="33"/>
        <v>Chris</v>
      </c>
      <c r="D72" s="134" t="str">
        <f t="shared" si="34"/>
        <v>C. Young</v>
      </c>
      <c r="E72" s="206" t="str">
        <f t="shared" si="35"/>
        <v>Chris Young</v>
      </c>
      <c r="F72" s="190"/>
      <c r="G72" s="252"/>
      <c r="H72" s="252"/>
      <c r="I72" s="252"/>
      <c r="J72" s="473"/>
      <c r="L72" s="190" t="s">
        <v>135</v>
      </c>
      <c r="M72" s="134" t="str">
        <f t="shared" si="36"/>
        <v>2,F3-$12.969M</v>
      </c>
      <c r="N72" s="252" t="str">
        <f>Ruth!$S$2</f>
        <v>New York</v>
      </c>
      <c r="O72" s="497" t="s">
        <v>1686</v>
      </c>
      <c r="P72" s="206" t="str">
        <f t="shared" si="37"/>
        <v>Young, Chris (2,F3-$12.969M)</v>
      </c>
      <c r="Q72" s="166">
        <f t="shared" si="38"/>
        <v>4323000</v>
      </c>
      <c r="R72" s="166">
        <f t="shared" si="39"/>
        <v>4323000</v>
      </c>
      <c r="S72" s="261" t="str">
        <f t="shared" si="40"/>
        <v/>
      </c>
      <c r="T72" s="261" t="str">
        <f t="shared" si="41"/>
        <v/>
      </c>
      <c r="U72" s="445" t="s">
        <v>1801</v>
      </c>
      <c r="V72" s="361">
        <v>4323000</v>
      </c>
      <c r="W72" s="445" t="s">
        <v>1751</v>
      </c>
      <c r="X72" s="364">
        <v>4323000</v>
      </c>
      <c r="Y72" s="168" t="s">
        <v>334</v>
      </c>
      <c r="Z72" s="271"/>
      <c r="AA72" s="134"/>
      <c r="AB72" s="367"/>
    </row>
    <row r="73" spans="1:31" s="168" customFormat="1" ht="14.25" customHeight="1" x14ac:dyDescent="0.2">
      <c r="A73" s="134" t="s">
        <v>237</v>
      </c>
      <c r="B73" s="214" t="str">
        <f t="shared" si="32"/>
        <v>Peralta</v>
      </c>
      <c r="C73" s="219" t="str">
        <f t="shared" si="33"/>
        <v>Jhonny</v>
      </c>
      <c r="D73" s="134" t="str">
        <f t="shared" si="34"/>
        <v>J. Peralta</v>
      </c>
      <c r="E73" s="206" t="str">
        <f t="shared" si="35"/>
        <v>Jhonny Peralta</v>
      </c>
      <c r="F73" s="135"/>
      <c r="G73" s="135"/>
      <c r="H73" s="135"/>
      <c r="I73" s="135"/>
      <c r="J73" s="193"/>
      <c r="K73" s="147"/>
      <c r="L73" s="135" t="s">
        <v>7</v>
      </c>
      <c r="M73" s="134" t="str">
        <f t="shared" si="36"/>
        <v>3,X3-15M</v>
      </c>
      <c r="N73" s="147" t="str">
        <f>Mays!$M$2</f>
        <v>Mudville</v>
      </c>
      <c r="O73" s="169" t="s">
        <v>744</v>
      </c>
      <c r="P73" s="206" t="str">
        <f t="shared" si="37"/>
        <v>Peralta, Jhonny (3,X3-15M)</v>
      </c>
      <c r="Q73" s="166">
        <f t="shared" si="38"/>
        <v>5000000</v>
      </c>
      <c r="R73" s="166" t="str">
        <f t="shared" si="39"/>
        <v/>
      </c>
      <c r="S73" s="261" t="str">
        <f t="shared" si="40"/>
        <v/>
      </c>
      <c r="T73" s="261" t="str">
        <f t="shared" si="41"/>
        <v/>
      </c>
      <c r="U73" s="147" t="s">
        <v>1286</v>
      </c>
      <c r="V73" s="167">
        <v>5000000</v>
      </c>
      <c r="W73" s="198" t="s">
        <v>334</v>
      </c>
      <c r="X73" s="212"/>
      <c r="Y73" s="206"/>
      <c r="Z73" s="206"/>
      <c r="AA73" s="134"/>
      <c r="AB73" s="212"/>
      <c r="AC73" s="134"/>
      <c r="AD73" s="584"/>
      <c r="AE73" s="584"/>
    </row>
    <row r="74" spans="1:31" s="168" customFormat="1" ht="14.25" customHeight="1" x14ac:dyDescent="0.2">
      <c r="A74" s="215" t="s">
        <v>1211</v>
      </c>
      <c r="B74" s="214" t="str">
        <f t="shared" si="32"/>
        <v>Farquhar</v>
      </c>
      <c r="C74" s="219" t="str">
        <f t="shared" si="33"/>
        <v>Danny</v>
      </c>
      <c r="D74" s="134" t="str">
        <f t="shared" si="34"/>
        <v>D. Farquhar</v>
      </c>
      <c r="E74" s="206" t="str">
        <f t="shared" si="35"/>
        <v>Danny Farquhar</v>
      </c>
      <c r="F74" s="218" t="s">
        <v>1002</v>
      </c>
      <c r="G74" s="218"/>
      <c r="H74" s="218"/>
      <c r="I74" s="218"/>
      <c r="J74" s="222">
        <v>31825</v>
      </c>
      <c r="K74" s="221" t="s">
        <v>135</v>
      </c>
      <c r="L74" s="135" t="s">
        <v>135</v>
      </c>
      <c r="M74" s="134" t="str">
        <f t="shared" si="36"/>
        <v>ARB-Y4</v>
      </c>
      <c r="N74" s="147" t="str">
        <f>Mays!$M$2</f>
        <v>Mudville</v>
      </c>
      <c r="O74" s="213" t="s">
        <v>1129</v>
      </c>
      <c r="P74" s="206" t="str">
        <f t="shared" si="37"/>
        <v>Farquhar, Danny (ARB-Y4)</v>
      </c>
      <c r="Q74" s="166">
        <f t="shared" si="38"/>
        <v>600000</v>
      </c>
      <c r="R74" s="166" t="str">
        <f t="shared" si="39"/>
        <v/>
      </c>
      <c r="S74" s="261" t="str">
        <f t="shared" si="40"/>
        <v/>
      </c>
      <c r="T74" s="261" t="str">
        <f t="shared" si="41"/>
        <v/>
      </c>
      <c r="U74" s="259" t="s">
        <v>645</v>
      </c>
      <c r="V74" s="207">
        <v>600000</v>
      </c>
      <c r="W74" s="134" t="s">
        <v>973</v>
      </c>
      <c r="X74" s="207"/>
      <c r="Y74" s="134" t="s">
        <v>974</v>
      </c>
      <c r="Z74" s="212"/>
      <c r="AA74" s="134" t="s">
        <v>975</v>
      </c>
      <c r="AB74" s="271"/>
      <c r="AC74" s="134" t="s">
        <v>334</v>
      </c>
      <c r="AD74" s="134"/>
      <c r="AE74" s="134"/>
    </row>
    <row r="75" spans="1:31" s="168" customFormat="1" ht="14.25" customHeight="1" x14ac:dyDescent="0.2">
      <c r="A75" s="148" t="s">
        <v>1021</v>
      </c>
      <c r="B75" s="214" t="str">
        <f t="shared" si="32"/>
        <v>Rodney</v>
      </c>
      <c r="C75" s="219" t="str">
        <f t="shared" si="33"/>
        <v>Fernando</v>
      </c>
      <c r="D75" s="134" t="str">
        <f t="shared" si="34"/>
        <v>F. Rodney</v>
      </c>
      <c r="E75" s="206" t="str">
        <f t="shared" si="35"/>
        <v>Fernando Rodney</v>
      </c>
      <c r="F75" s="392" t="s">
        <v>1002</v>
      </c>
      <c r="G75" s="199"/>
      <c r="H75" s="199"/>
      <c r="I75" s="199"/>
      <c r="J75" s="399">
        <v>28202</v>
      </c>
      <c r="K75" s="407" t="s">
        <v>999</v>
      </c>
      <c r="L75" s="135" t="s">
        <v>135</v>
      </c>
      <c r="M75" s="134" t="str">
        <f t="shared" si="36"/>
        <v>1,F1-$510K</v>
      </c>
      <c r="N75" s="388" t="s">
        <v>2984</v>
      </c>
      <c r="O75" s="421" t="s">
        <v>2994</v>
      </c>
      <c r="P75" s="206" t="str">
        <f t="shared" si="37"/>
        <v>Rodney, Fernando (1,F1-$510K)</v>
      </c>
      <c r="Q75" s="166">
        <f t="shared" si="38"/>
        <v>510514</v>
      </c>
      <c r="R75" s="166" t="str">
        <f t="shared" si="39"/>
        <v/>
      </c>
      <c r="S75" s="261" t="str">
        <f t="shared" si="40"/>
        <v/>
      </c>
      <c r="T75" s="261" t="str">
        <f t="shared" si="41"/>
        <v/>
      </c>
      <c r="U75" s="389" t="s">
        <v>3021</v>
      </c>
      <c r="V75" s="387">
        <v>510514</v>
      </c>
      <c r="W75" s="389" t="s">
        <v>334</v>
      </c>
      <c r="X75" s="230"/>
      <c r="Y75" s="584"/>
      <c r="Z75" s="212"/>
      <c r="AA75" s="134"/>
      <c r="AB75" s="271"/>
      <c r="AC75" s="134"/>
      <c r="AD75" s="134"/>
      <c r="AE75" s="134"/>
    </row>
    <row r="76" spans="1:31" s="168" customFormat="1" ht="14.25" customHeight="1" x14ac:dyDescent="0.2">
      <c r="A76" s="134" t="s">
        <v>307</v>
      </c>
      <c r="B76" s="214" t="str">
        <f t="shared" si="32"/>
        <v>de la Rosa</v>
      </c>
      <c r="C76" s="219" t="str">
        <f t="shared" si="33"/>
        <v>Rubby</v>
      </c>
      <c r="D76" s="134" t="str">
        <f t="shared" si="34"/>
        <v>R. de la Rosa</v>
      </c>
      <c r="E76" s="206" t="str">
        <f t="shared" si="35"/>
        <v>Rubby de la Rosa</v>
      </c>
      <c r="F76" s="135" t="s">
        <v>1002</v>
      </c>
      <c r="G76" s="135"/>
      <c r="H76" s="135"/>
      <c r="I76" s="135"/>
      <c r="J76" s="193">
        <v>32571</v>
      </c>
      <c r="K76" s="147" t="s">
        <v>999</v>
      </c>
      <c r="L76" s="135" t="s">
        <v>135</v>
      </c>
      <c r="M76" s="134" t="str">
        <f t="shared" si="36"/>
        <v>ARB-Y4</v>
      </c>
      <c r="N76" s="147" t="str">
        <f>Mays!$M$2</f>
        <v>Mudville</v>
      </c>
      <c r="O76" s="169" t="s">
        <v>858</v>
      </c>
      <c r="P76" s="206" t="str">
        <f t="shared" si="37"/>
        <v>de la Rosa, Rubby (ARB-Y4)</v>
      </c>
      <c r="Q76" s="166">
        <f t="shared" si="38"/>
        <v>760000</v>
      </c>
      <c r="R76" s="166" t="str">
        <f t="shared" si="39"/>
        <v/>
      </c>
      <c r="S76" s="261" t="str">
        <f t="shared" si="40"/>
        <v/>
      </c>
      <c r="T76" s="261" t="str">
        <f t="shared" si="41"/>
        <v/>
      </c>
      <c r="U76" s="147" t="s">
        <v>645</v>
      </c>
      <c r="V76" s="167">
        <v>760000</v>
      </c>
      <c r="W76" s="134" t="s">
        <v>973</v>
      </c>
      <c r="X76" s="212"/>
      <c r="Y76" s="134" t="s">
        <v>974</v>
      </c>
      <c r="Z76" s="212"/>
      <c r="AA76" s="134" t="s">
        <v>975</v>
      </c>
      <c r="AB76" s="271"/>
      <c r="AC76" s="134" t="s">
        <v>334</v>
      </c>
      <c r="AD76" s="134"/>
      <c r="AE76" s="134"/>
    </row>
    <row r="77" spans="1:31" s="168" customFormat="1" ht="14.25" customHeight="1" x14ac:dyDescent="0.2">
      <c r="A77" s="148" t="s">
        <v>1019</v>
      </c>
      <c r="B77" s="214" t="str">
        <f t="shared" si="32"/>
        <v>Casilla</v>
      </c>
      <c r="C77" s="219" t="str">
        <f t="shared" si="33"/>
        <v>Santiago</v>
      </c>
      <c r="D77" s="134" t="str">
        <f t="shared" si="34"/>
        <v>S. Casilla</v>
      </c>
      <c r="E77" s="206" t="str">
        <f t="shared" si="35"/>
        <v>Santiago Casilla</v>
      </c>
      <c r="F77" s="199" t="s">
        <v>1002</v>
      </c>
      <c r="G77" s="199"/>
      <c r="H77" s="199"/>
      <c r="I77" s="199"/>
      <c r="J77" s="200">
        <v>29427</v>
      </c>
      <c r="K77" s="201" t="s">
        <v>999</v>
      </c>
      <c r="L77" s="135" t="s">
        <v>135</v>
      </c>
      <c r="M77" s="134" t="str">
        <f t="shared" si="36"/>
        <v>2,F2-$1.626M</v>
      </c>
      <c r="N77" s="147" t="str">
        <f>Mays!$M$2</f>
        <v>Mudville</v>
      </c>
      <c r="O77" s="320" t="s">
        <v>1686</v>
      </c>
      <c r="P77" s="206" t="str">
        <f t="shared" si="37"/>
        <v>Casilla, Santiago (2,F2-$1.626M)</v>
      </c>
      <c r="Q77" s="166">
        <f t="shared" si="38"/>
        <v>813000</v>
      </c>
      <c r="R77" s="166" t="str">
        <f t="shared" si="39"/>
        <v/>
      </c>
      <c r="S77" s="261" t="str">
        <f t="shared" si="40"/>
        <v/>
      </c>
      <c r="T77" s="261" t="str">
        <f t="shared" si="41"/>
        <v/>
      </c>
      <c r="U77" s="148" t="s">
        <v>1773</v>
      </c>
      <c r="V77" s="361">
        <v>813000</v>
      </c>
      <c r="W77" s="134" t="s">
        <v>334</v>
      </c>
      <c r="X77" s="365"/>
      <c r="Y77" s="134"/>
      <c r="Z77" s="271"/>
      <c r="AA77" s="134"/>
      <c r="AB77" s="271"/>
      <c r="AC77" s="134"/>
      <c r="AD77" s="134"/>
      <c r="AE77" s="134"/>
    </row>
  </sheetData>
  <sortState ref="A2:AA63">
    <sortCondition ref="A58"/>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J100"/>
  <sheetViews>
    <sheetView zoomScaleNormal="100" workbookViewId="0">
      <pane ySplit="1" topLeftCell="A84" activePane="bottomLeft" state="frozen"/>
      <selection activeCell="A3" sqref="A3:J1660"/>
      <selection pane="bottomLeft" activeCell="B101" sqref="B101"/>
    </sheetView>
  </sheetViews>
  <sheetFormatPr defaultRowHeight="12.75" x14ac:dyDescent="0.2"/>
  <cols>
    <col min="1" max="1" width="6.42578125" style="179" customWidth="1"/>
    <col min="2" max="2" width="94.42578125" style="66" bestFit="1" customWidth="1"/>
  </cols>
  <sheetData>
    <row r="1" spans="1:10" ht="15.75" x14ac:dyDescent="0.25">
      <c r="A1" s="650" t="s">
        <v>562</v>
      </c>
      <c r="B1" s="650"/>
      <c r="C1" s="65"/>
      <c r="D1" s="65"/>
      <c r="E1" s="65"/>
      <c r="F1" s="65"/>
      <c r="G1" s="65"/>
      <c r="H1" s="65"/>
      <c r="I1" s="65"/>
      <c r="J1" s="65"/>
    </row>
    <row r="3" spans="1:10" x14ac:dyDescent="0.2">
      <c r="A3" s="649" t="s">
        <v>563</v>
      </c>
      <c r="B3" s="649"/>
    </row>
    <row r="4" spans="1:10" x14ac:dyDescent="0.2">
      <c r="A4" s="179">
        <v>1</v>
      </c>
      <c r="B4" s="302" t="s">
        <v>2214</v>
      </c>
    </row>
    <row r="5" spans="1:10" x14ac:dyDescent="0.2">
      <c r="A5" s="179">
        <v>2</v>
      </c>
      <c r="B5" s="66" t="s">
        <v>2923</v>
      </c>
    </row>
    <row r="6" spans="1:10" x14ac:dyDescent="0.2">
      <c r="A6" s="179">
        <v>3</v>
      </c>
      <c r="B6" s="376" t="s">
        <v>2924</v>
      </c>
    </row>
    <row r="7" spans="1:10" x14ac:dyDescent="0.2">
      <c r="A7" s="179">
        <v>4</v>
      </c>
      <c r="B7" s="376" t="s">
        <v>2925</v>
      </c>
    </row>
    <row r="8" spans="1:10" x14ac:dyDescent="0.2">
      <c r="A8" s="179">
        <v>5</v>
      </c>
      <c r="B8" s="376" t="s">
        <v>2926</v>
      </c>
    </row>
    <row r="9" spans="1:10" ht="25.5" x14ac:dyDescent="0.2">
      <c r="A9" s="179">
        <v>6</v>
      </c>
      <c r="B9" s="376" t="s">
        <v>2928</v>
      </c>
    </row>
    <row r="10" spans="1:10" x14ac:dyDescent="0.2">
      <c r="A10" s="179">
        <v>7</v>
      </c>
      <c r="B10" s="376" t="s">
        <v>2934</v>
      </c>
    </row>
    <row r="11" spans="1:10" ht="25.5" x14ac:dyDescent="0.2">
      <c r="A11" s="179">
        <v>8</v>
      </c>
      <c r="B11" s="376" t="s">
        <v>2938</v>
      </c>
    </row>
    <row r="12" spans="1:10" ht="25.5" x14ac:dyDescent="0.2">
      <c r="A12" s="179">
        <v>9</v>
      </c>
      <c r="B12" s="376" t="s">
        <v>2942</v>
      </c>
    </row>
    <row r="13" spans="1:10" x14ac:dyDescent="0.2">
      <c r="A13" s="649" t="s">
        <v>2946</v>
      </c>
      <c r="B13" s="649"/>
    </row>
    <row r="14" spans="1:10" x14ac:dyDescent="0.2">
      <c r="A14" s="179">
        <v>10</v>
      </c>
      <c r="B14" s="376" t="s">
        <v>2948</v>
      </c>
    </row>
    <row r="15" spans="1:10" x14ac:dyDescent="0.2">
      <c r="A15" s="179">
        <v>11</v>
      </c>
      <c r="B15" s="376" t="s">
        <v>2950</v>
      </c>
    </row>
    <row r="16" spans="1:10" ht="25.5" x14ac:dyDescent="0.2">
      <c r="A16" s="179">
        <v>12</v>
      </c>
      <c r="B16" s="376" t="s">
        <v>2956</v>
      </c>
    </row>
    <row r="17" spans="1:2" x14ac:dyDescent="0.2">
      <c r="A17" s="179">
        <v>13</v>
      </c>
      <c r="B17" s="376" t="s">
        <v>2957</v>
      </c>
    </row>
    <row r="18" spans="1:2" x14ac:dyDescent="0.2">
      <c r="A18" s="179">
        <v>14</v>
      </c>
      <c r="B18" s="376" t="s">
        <v>2958</v>
      </c>
    </row>
    <row r="19" spans="1:2" x14ac:dyDescent="0.2">
      <c r="A19" s="179">
        <v>15</v>
      </c>
      <c r="B19" s="437" t="s">
        <v>3414</v>
      </c>
    </row>
    <row r="20" spans="1:2" x14ac:dyDescent="0.2">
      <c r="A20" s="179">
        <v>16</v>
      </c>
      <c r="B20" s="438" t="s">
        <v>3419</v>
      </c>
    </row>
    <row r="21" spans="1:2" ht="25.5" x14ac:dyDescent="0.2">
      <c r="A21" s="179">
        <v>17</v>
      </c>
      <c r="B21" s="438" t="s">
        <v>3421</v>
      </c>
    </row>
    <row r="22" spans="1:2" x14ac:dyDescent="0.2">
      <c r="A22" s="179">
        <v>18</v>
      </c>
      <c r="B22" s="438" t="s">
        <v>3426</v>
      </c>
    </row>
    <row r="23" spans="1:2" x14ac:dyDescent="0.2">
      <c r="A23" s="649" t="s">
        <v>3428</v>
      </c>
      <c r="B23" s="649"/>
    </row>
    <row r="24" spans="1:2" x14ac:dyDescent="0.2">
      <c r="A24" s="179">
        <v>19</v>
      </c>
      <c r="B24" s="66" t="s">
        <v>3429</v>
      </c>
    </row>
    <row r="25" spans="1:2" x14ac:dyDescent="0.2">
      <c r="A25" s="179">
        <v>20</v>
      </c>
      <c r="B25" s="66" t="s">
        <v>3430</v>
      </c>
    </row>
    <row r="26" spans="1:2" ht="25.5" x14ac:dyDescent="0.2">
      <c r="A26" s="179">
        <v>21</v>
      </c>
      <c r="B26" s="376" t="s">
        <v>3434</v>
      </c>
    </row>
    <row r="27" spans="1:2" x14ac:dyDescent="0.2">
      <c r="A27" s="179">
        <v>22</v>
      </c>
      <c r="B27" s="376" t="s">
        <v>3436</v>
      </c>
    </row>
    <row r="28" spans="1:2" ht="25.5" x14ac:dyDescent="0.2">
      <c r="A28" s="179">
        <v>23</v>
      </c>
      <c r="B28" s="376" t="s">
        <v>3440</v>
      </c>
    </row>
    <row r="29" spans="1:2" x14ac:dyDescent="0.2">
      <c r="A29" s="649" t="s">
        <v>3444</v>
      </c>
      <c r="B29" s="649"/>
    </row>
    <row r="30" spans="1:2" ht="25.5" x14ac:dyDescent="0.2">
      <c r="A30" s="179">
        <v>24</v>
      </c>
      <c r="B30" s="376" t="s">
        <v>3445</v>
      </c>
    </row>
    <row r="31" spans="1:2" ht="25.5" x14ac:dyDescent="0.2">
      <c r="A31" s="179">
        <v>25</v>
      </c>
      <c r="B31" s="376" t="s">
        <v>3449</v>
      </c>
    </row>
    <row r="32" spans="1:2" x14ac:dyDescent="0.2">
      <c r="A32" s="179">
        <v>26</v>
      </c>
      <c r="B32" s="376" t="s">
        <v>3451</v>
      </c>
    </row>
    <row r="33" spans="1:2" ht="25.5" x14ac:dyDescent="0.2">
      <c r="A33" s="179">
        <v>27</v>
      </c>
      <c r="B33" s="376" t="s">
        <v>3453</v>
      </c>
    </row>
    <row r="34" spans="1:2" x14ac:dyDescent="0.2">
      <c r="A34" s="649" t="s">
        <v>3460</v>
      </c>
      <c r="B34" s="649"/>
    </row>
    <row r="35" spans="1:2" x14ac:dyDescent="0.2">
      <c r="A35" s="179">
        <v>28</v>
      </c>
      <c r="B35" s="66" t="s">
        <v>3461</v>
      </c>
    </row>
    <row r="36" spans="1:2" x14ac:dyDescent="0.2">
      <c r="A36" s="179">
        <v>29</v>
      </c>
      <c r="B36" s="66" t="s">
        <v>3463</v>
      </c>
    </row>
    <row r="37" spans="1:2" x14ac:dyDescent="0.2">
      <c r="A37" s="179">
        <v>30</v>
      </c>
      <c r="B37" s="376" t="s">
        <v>3464</v>
      </c>
    </row>
    <row r="38" spans="1:2" x14ac:dyDescent="0.2">
      <c r="A38" s="179">
        <v>31</v>
      </c>
      <c r="B38" s="440" t="s">
        <v>3469</v>
      </c>
    </row>
    <row r="39" spans="1:2" x14ac:dyDescent="0.2">
      <c r="A39" s="179">
        <v>32</v>
      </c>
      <c r="B39" s="376" t="s">
        <v>3471</v>
      </c>
    </row>
    <row r="40" spans="1:2" x14ac:dyDescent="0.2">
      <c r="A40" s="179">
        <v>33</v>
      </c>
      <c r="B40" s="376" t="s">
        <v>3476</v>
      </c>
    </row>
    <row r="41" spans="1:2" x14ac:dyDescent="0.2">
      <c r="A41" s="649" t="s">
        <v>3480</v>
      </c>
      <c r="B41" s="649"/>
    </row>
    <row r="42" spans="1:2" ht="25.5" x14ac:dyDescent="0.2">
      <c r="A42" s="179">
        <v>34</v>
      </c>
      <c r="B42" s="376" t="s">
        <v>3982</v>
      </c>
    </row>
    <row r="43" spans="1:2" x14ac:dyDescent="0.2">
      <c r="A43" s="179">
        <v>35</v>
      </c>
      <c r="B43" s="376" t="s">
        <v>3986</v>
      </c>
    </row>
    <row r="44" spans="1:2" x14ac:dyDescent="0.2">
      <c r="A44" s="179">
        <v>36</v>
      </c>
      <c r="B44" s="376" t="s">
        <v>3989</v>
      </c>
    </row>
    <row r="45" spans="1:2" x14ac:dyDescent="0.2">
      <c r="A45" s="179">
        <v>37</v>
      </c>
      <c r="B45" s="376" t="s">
        <v>3992</v>
      </c>
    </row>
    <row r="46" spans="1:2" x14ac:dyDescent="0.2">
      <c r="A46" s="179">
        <v>38</v>
      </c>
      <c r="B46" s="376" t="s">
        <v>3995</v>
      </c>
    </row>
    <row r="47" spans="1:2" ht="25.5" x14ac:dyDescent="0.2">
      <c r="A47" s="179">
        <v>39</v>
      </c>
      <c r="B47" s="66" t="s">
        <v>3998</v>
      </c>
    </row>
    <row r="48" spans="1:2" x14ac:dyDescent="0.2">
      <c r="A48" s="179">
        <v>40</v>
      </c>
      <c r="B48" s="376" t="s">
        <v>4002</v>
      </c>
    </row>
    <row r="49" spans="1:2" ht="25.5" x14ac:dyDescent="0.2">
      <c r="A49" s="179">
        <v>41</v>
      </c>
      <c r="B49" s="376" t="s">
        <v>4005</v>
      </c>
    </row>
    <row r="50" spans="1:2" x14ac:dyDescent="0.2">
      <c r="A50" s="179">
        <v>42</v>
      </c>
      <c r="B50" s="376" t="s">
        <v>4009</v>
      </c>
    </row>
    <row r="51" spans="1:2" x14ac:dyDescent="0.2">
      <c r="A51" s="179">
        <v>43</v>
      </c>
      <c r="B51" s="376" t="s">
        <v>4010</v>
      </c>
    </row>
    <row r="52" spans="1:2" x14ac:dyDescent="0.2">
      <c r="A52" s="179">
        <v>44</v>
      </c>
      <c r="B52" s="376" t="s">
        <v>4015</v>
      </c>
    </row>
    <row r="53" spans="1:2" ht="38.25" x14ac:dyDescent="0.2">
      <c r="A53" s="179">
        <v>45</v>
      </c>
      <c r="B53" s="376" t="s">
        <v>4016</v>
      </c>
    </row>
    <row r="54" spans="1:2" x14ac:dyDescent="0.2">
      <c r="A54" s="179">
        <v>46</v>
      </c>
      <c r="B54" s="376" t="s">
        <v>4020</v>
      </c>
    </row>
    <row r="55" spans="1:2" x14ac:dyDescent="0.2">
      <c r="A55" s="521">
        <v>47</v>
      </c>
      <c r="B55" s="522" t="s">
        <v>4023</v>
      </c>
    </row>
    <row r="56" spans="1:2" ht="25.5" x14ac:dyDescent="0.2">
      <c r="A56" s="179">
        <v>48</v>
      </c>
      <c r="B56" s="376" t="s">
        <v>4026</v>
      </c>
    </row>
    <row r="57" spans="1:2" x14ac:dyDescent="0.2">
      <c r="A57" s="179">
        <v>49</v>
      </c>
      <c r="B57" s="376" t="s">
        <v>4030</v>
      </c>
    </row>
    <row r="58" spans="1:2" x14ac:dyDescent="0.2">
      <c r="A58" s="179">
        <v>50</v>
      </c>
      <c r="B58" s="376" t="s">
        <v>4031</v>
      </c>
    </row>
    <row r="59" spans="1:2" x14ac:dyDescent="0.2">
      <c r="A59" s="179">
        <v>51</v>
      </c>
      <c r="B59" s="376" t="s">
        <v>4032</v>
      </c>
    </row>
    <row r="60" spans="1:2" x14ac:dyDescent="0.2">
      <c r="A60" s="179">
        <v>52</v>
      </c>
      <c r="B60" s="376" t="s">
        <v>4033</v>
      </c>
    </row>
    <row r="61" spans="1:2" x14ac:dyDescent="0.2">
      <c r="A61" s="179">
        <v>53</v>
      </c>
      <c r="B61" s="376" t="s">
        <v>4056</v>
      </c>
    </row>
    <row r="62" spans="1:2" x14ac:dyDescent="0.2">
      <c r="A62" s="179">
        <v>54</v>
      </c>
      <c r="B62" s="66" t="s">
        <v>4060</v>
      </c>
    </row>
    <row r="63" spans="1:2" x14ac:dyDescent="0.2">
      <c r="A63" s="179">
        <v>55</v>
      </c>
      <c r="B63" s="66" t="s">
        <v>4067</v>
      </c>
    </row>
    <row r="64" spans="1:2" x14ac:dyDescent="0.2">
      <c r="A64" s="179">
        <v>56</v>
      </c>
      <c r="B64" s="66" t="s">
        <v>4066</v>
      </c>
    </row>
    <row r="65" spans="1:2" x14ac:dyDescent="0.2">
      <c r="A65" s="649" t="s">
        <v>4070</v>
      </c>
      <c r="B65" s="649"/>
    </row>
    <row r="66" spans="1:2" ht="25.5" x14ac:dyDescent="0.2">
      <c r="A66" s="179">
        <v>57</v>
      </c>
      <c r="B66" s="66" t="s">
        <v>4072</v>
      </c>
    </row>
    <row r="67" spans="1:2" x14ac:dyDescent="0.2">
      <c r="A67" s="179">
        <v>58</v>
      </c>
      <c r="B67" s="376" t="s">
        <v>4076</v>
      </c>
    </row>
    <row r="68" spans="1:2" x14ac:dyDescent="0.2">
      <c r="A68" s="179">
        <v>59</v>
      </c>
      <c r="B68" s="66" t="s">
        <v>4081</v>
      </c>
    </row>
    <row r="69" spans="1:2" x14ac:dyDescent="0.2">
      <c r="A69" s="179">
        <v>60</v>
      </c>
      <c r="B69" s="66" t="s">
        <v>4086</v>
      </c>
    </row>
    <row r="70" spans="1:2" x14ac:dyDescent="0.2">
      <c r="A70" s="649" t="s">
        <v>4093</v>
      </c>
      <c r="B70" s="649"/>
    </row>
    <row r="71" spans="1:2" x14ac:dyDescent="0.2">
      <c r="A71" s="179">
        <v>61</v>
      </c>
      <c r="B71" s="66" t="s">
        <v>4090</v>
      </c>
    </row>
    <row r="72" spans="1:2" x14ac:dyDescent="0.2">
      <c r="A72" s="179">
        <v>62</v>
      </c>
      <c r="B72" s="66" t="s">
        <v>4095</v>
      </c>
    </row>
    <row r="73" spans="1:2" ht="25.5" x14ac:dyDescent="0.2">
      <c r="A73" s="179">
        <v>63</v>
      </c>
      <c r="B73" s="376" t="s">
        <v>4098</v>
      </c>
    </row>
    <row r="74" spans="1:2" ht="25.5" x14ac:dyDescent="0.2">
      <c r="A74" s="179">
        <v>64</v>
      </c>
      <c r="B74" s="376" t="s">
        <v>4102</v>
      </c>
    </row>
    <row r="75" spans="1:2" x14ac:dyDescent="0.2">
      <c r="A75" s="649" t="s">
        <v>4104</v>
      </c>
      <c r="B75" s="649"/>
    </row>
    <row r="76" spans="1:2" x14ac:dyDescent="0.2">
      <c r="A76" s="179">
        <v>65</v>
      </c>
      <c r="B76" s="66" t="s">
        <v>4110</v>
      </c>
    </row>
    <row r="77" spans="1:2" x14ac:dyDescent="0.2">
      <c r="A77" s="179">
        <v>66</v>
      </c>
      <c r="B77" s="66" t="s">
        <v>4109</v>
      </c>
    </row>
    <row r="78" spans="1:2" ht="25.5" x14ac:dyDescent="0.2">
      <c r="A78" s="179">
        <v>67</v>
      </c>
      <c r="B78" s="66" t="s">
        <v>4121</v>
      </c>
    </row>
    <row r="79" spans="1:2" ht="25.5" x14ac:dyDescent="0.2">
      <c r="A79" s="179">
        <v>68</v>
      </c>
      <c r="B79" s="66" t="s">
        <v>4122</v>
      </c>
    </row>
    <row r="80" spans="1:2" x14ac:dyDescent="0.2">
      <c r="A80" s="649" t="s">
        <v>4125</v>
      </c>
      <c r="B80" s="649"/>
    </row>
    <row r="81" spans="1:2" ht="25.5" x14ac:dyDescent="0.2">
      <c r="A81" s="179">
        <v>69</v>
      </c>
      <c r="B81" s="66" t="s">
        <v>4126</v>
      </c>
    </row>
    <row r="82" spans="1:2" ht="25.5" x14ac:dyDescent="0.2">
      <c r="A82" s="179">
        <v>70</v>
      </c>
      <c r="B82" s="376" t="s">
        <v>4132</v>
      </c>
    </row>
    <row r="83" spans="1:2" x14ac:dyDescent="0.2">
      <c r="A83" s="179">
        <v>71</v>
      </c>
      <c r="B83" s="376" t="s">
        <v>4134</v>
      </c>
    </row>
    <row r="84" spans="1:2" ht="25.5" x14ac:dyDescent="0.2">
      <c r="A84" s="179">
        <v>72</v>
      </c>
      <c r="B84" s="66" t="s">
        <v>4141</v>
      </c>
    </row>
    <row r="85" spans="1:2" ht="25.5" x14ac:dyDescent="0.2">
      <c r="A85" s="179">
        <v>73</v>
      </c>
      <c r="B85" s="376" t="s">
        <v>4144</v>
      </c>
    </row>
    <row r="86" spans="1:2" x14ac:dyDescent="0.2">
      <c r="A86" s="179">
        <v>74</v>
      </c>
      <c r="B86" s="376" t="s">
        <v>4145</v>
      </c>
    </row>
    <row r="87" spans="1:2" x14ac:dyDescent="0.2">
      <c r="A87" s="179">
        <v>75</v>
      </c>
      <c r="B87" s="66" t="s">
        <v>4148</v>
      </c>
    </row>
    <row r="88" spans="1:2" x14ac:dyDescent="0.2">
      <c r="A88" s="179">
        <v>76</v>
      </c>
      <c r="B88" s="66" t="s">
        <v>4151</v>
      </c>
    </row>
    <row r="89" spans="1:2" x14ac:dyDescent="0.2">
      <c r="A89" s="179">
        <v>77</v>
      </c>
      <c r="B89" s="66" t="s">
        <v>4157</v>
      </c>
    </row>
    <row r="90" spans="1:2" x14ac:dyDescent="0.2">
      <c r="A90" s="179">
        <v>78</v>
      </c>
      <c r="B90" s="66" t="s">
        <v>4163</v>
      </c>
    </row>
    <row r="91" spans="1:2" x14ac:dyDescent="0.2">
      <c r="A91" s="179">
        <v>79</v>
      </c>
      <c r="B91" s="376" t="s">
        <v>4164</v>
      </c>
    </row>
    <row r="92" spans="1:2" x14ac:dyDescent="0.2">
      <c r="A92" s="179">
        <v>80</v>
      </c>
      <c r="B92" s="376" t="s">
        <v>4169</v>
      </c>
    </row>
    <row r="93" spans="1:2" x14ac:dyDescent="0.2">
      <c r="A93" s="179">
        <v>81</v>
      </c>
      <c r="B93" s="66" t="s">
        <v>4172</v>
      </c>
    </row>
    <row r="94" spans="1:2" x14ac:dyDescent="0.2">
      <c r="A94" s="649" t="s">
        <v>4184</v>
      </c>
      <c r="B94" s="649"/>
    </row>
    <row r="95" spans="1:2" x14ac:dyDescent="0.2">
      <c r="A95" s="179">
        <v>82</v>
      </c>
      <c r="B95" s="66" t="s">
        <v>4185</v>
      </c>
    </row>
    <row r="96" spans="1:2" ht="25.5" x14ac:dyDescent="0.2">
      <c r="A96" s="179">
        <v>83</v>
      </c>
      <c r="B96" s="376" t="s">
        <v>4187</v>
      </c>
    </row>
    <row r="97" spans="1:2" x14ac:dyDescent="0.2">
      <c r="A97" s="179">
        <v>84</v>
      </c>
      <c r="B97" s="302" t="s">
        <v>4199</v>
      </c>
    </row>
    <row r="98" spans="1:2" x14ac:dyDescent="0.2">
      <c r="A98" s="179">
        <v>85</v>
      </c>
      <c r="B98" s="376" t="s">
        <v>4202</v>
      </c>
    </row>
    <row r="99" spans="1:2" ht="25.5" x14ac:dyDescent="0.2">
      <c r="A99" s="179">
        <v>86</v>
      </c>
      <c r="B99" s="376" t="s">
        <v>4205</v>
      </c>
    </row>
    <row r="100" spans="1:2" x14ac:dyDescent="0.2">
      <c r="A100" s="179">
        <v>87</v>
      </c>
      <c r="B100" s="376" t="s">
        <v>4213</v>
      </c>
    </row>
  </sheetData>
  <mergeCells count="12">
    <mergeCell ref="A34:B34"/>
    <mergeCell ref="A41:B41"/>
    <mergeCell ref="A1:B1"/>
    <mergeCell ref="A3:B3"/>
    <mergeCell ref="A13:B13"/>
    <mergeCell ref="A23:B23"/>
    <mergeCell ref="A29:B29"/>
    <mergeCell ref="A94:B94"/>
    <mergeCell ref="A80:B80"/>
    <mergeCell ref="A75:B75"/>
    <mergeCell ref="A70:B70"/>
    <mergeCell ref="A65:B65"/>
  </mergeCells>
  <phoneticPr fontId="0" type="noConversion"/>
  <pageMargins left="0.5" right="0.5" top="1" bottom="1" header="0.5" footer="0.5"/>
  <pageSetup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74"/>
  <sheetViews>
    <sheetView zoomScale="75" zoomScaleNormal="75" workbookViewId="0">
      <pane xSplit="2" ySplit="30" topLeftCell="C51" activePane="bottomRight" state="frozenSplit"/>
      <selection pane="topRight" activeCell="D1" sqref="D1"/>
      <selection pane="bottomLeft" activeCell="A25" sqref="A25"/>
      <selection pane="bottomRight" activeCell="F56" sqref="F56"/>
    </sheetView>
  </sheetViews>
  <sheetFormatPr defaultRowHeight="12.75" x14ac:dyDescent="0.2"/>
  <cols>
    <col min="1" max="1" width="16.5703125" style="157" customWidth="1"/>
    <col min="2" max="2" width="18.5703125" style="32" customWidth="1"/>
    <col min="3" max="3" width="35.5703125" style="32" bestFit="1" customWidth="1"/>
    <col min="4" max="4" width="17.7109375" style="157" customWidth="1"/>
    <col min="5" max="5" width="20.7109375" style="73" customWidth="1"/>
    <col min="6" max="6" width="57.28515625" style="70" bestFit="1" customWidth="1"/>
    <col min="7" max="7" width="9.85546875" bestFit="1" customWidth="1"/>
  </cols>
  <sheetData>
    <row r="1" spans="1:6" ht="15.75" x14ac:dyDescent="0.25">
      <c r="A1" s="650" t="s">
        <v>958</v>
      </c>
      <c r="B1" s="650"/>
      <c r="C1" s="650"/>
      <c r="D1" s="650"/>
      <c r="E1" s="650"/>
      <c r="F1" s="650"/>
    </row>
    <row r="2" spans="1:6" ht="13.5" thickBot="1" x14ac:dyDescent="0.25">
      <c r="A2" s="32"/>
      <c r="C2" s="157"/>
      <c r="D2" s="71"/>
      <c r="E2" s="72"/>
      <c r="F2" s="32"/>
    </row>
    <row r="3" spans="1:6" x14ac:dyDescent="0.2">
      <c r="A3" s="651" t="s">
        <v>957</v>
      </c>
      <c r="B3" s="652"/>
      <c r="C3" s="157"/>
      <c r="D3" s="71"/>
      <c r="E3" s="72"/>
      <c r="F3" s="32"/>
    </row>
    <row r="4" spans="1:6" x14ac:dyDescent="0.2">
      <c r="A4" s="29" t="str">
        <f>Cobb!$G$2</f>
        <v>Alaska</v>
      </c>
      <c r="B4" s="96">
        <f t="shared" ref="B4:B27" si="0">SUMIF(B$31:B$771,A4,E$31:E$771)</f>
        <v>-6635000</v>
      </c>
      <c r="C4" s="157"/>
      <c r="D4" s="71"/>
      <c r="E4" s="72"/>
      <c r="F4" s="32"/>
    </row>
    <row r="5" spans="1:6" x14ac:dyDescent="0.2">
      <c r="A5" s="29" t="str">
        <f>Mays!$A$2</f>
        <v>Aspen</v>
      </c>
      <c r="B5" s="96">
        <f t="shared" si="0"/>
        <v>-445000</v>
      </c>
      <c r="C5" s="157"/>
      <c r="D5" s="71"/>
      <c r="E5" s="72"/>
      <c r="F5" s="32"/>
    </row>
    <row r="6" spans="1:6" x14ac:dyDescent="0.2">
      <c r="A6" s="29" t="str">
        <f>Cobb!$AE$2</f>
        <v>Chicago</v>
      </c>
      <c r="B6" s="96">
        <f t="shared" si="0"/>
        <v>-420000</v>
      </c>
      <c r="C6" s="157"/>
      <c r="D6" s="71"/>
      <c r="E6" s="72"/>
      <c r="F6" s="32"/>
    </row>
    <row r="7" spans="1:6" x14ac:dyDescent="0.2">
      <c r="A7" s="29" t="str">
        <f>Aaron!$Y$2</f>
        <v>Columbus</v>
      </c>
      <c r="B7" s="96">
        <f t="shared" si="0"/>
        <v>-2800000</v>
      </c>
      <c r="C7" s="157"/>
      <c r="D7" s="71"/>
      <c r="E7" s="72"/>
      <c r="F7" s="32"/>
    </row>
    <row r="8" spans="1:6" x14ac:dyDescent="0.2">
      <c r="A8" s="29" t="str">
        <f>Aaron!$G$2</f>
        <v>Exeter</v>
      </c>
      <c r="B8" s="96">
        <f t="shared" si="0"/>
        <v>-1240000</v>
      </c>
      <c r="C8" s="157"/>
      <c r="D8" s="71"/>
      <c r="E8" s="72"/>
      <c r="F8" s="32"/>
    </row>
    <row r="9" spans="1:6" x14ac:dyDescent="0.2">
      <c r="A9" s="29" t="str">
        <f>Cobb!$Y$2</f>
        <v>Gateway</v>
      </c>
      <c r="B9" s="96">
        <f t="shared" si="0"/>
        <v>0</v>
      </c>
      <c r="C9" s="157"/>
      <c r="D9" s="71"/>
      <c r="E9" s="72"/>
      <c r="F9" s="32"/>
    </row>
    <row r="10" spans="1:6" x14ac:dyDescent="0.2">
      <c r="A10" s="29" t="str">
        <f>Ruth!$G$2</f>
        <v>Gotham City</v>
      </c>
      <c r="B10" s="96">
        <f t="shared" si="0"/>
        <v>0</v>
      </c>
      <c r="C10" s="157"/>
      <c r="D10" s="71"/>
      <c r="E10" s="72"/>
      <c r="F10" s="32"/>
    </row>
    <row r="11" spans="1:6" x14ac:dyDescent="0.2">
      <c r="A11" s="29" t="str">
        <f>Cobb!$A$2</f>
        <v>Greenville</v>
      </c>
      <c r="B11" s="96">
        <f t="shared" si="0"/>
        <v>0</v>
      </c>
      <c r="C11" s="157"/>
      <c r="D11" s="71"/>
      <c r="E11" s="72"/>
      <c r="F11" s="32"/>
    </row>
    <row r="12" spans="1:6" x14ac:dyDescent="0.2">
      <c r="A12" s="29" t="str">
        <f>Ruth!$M$2</f>
        <v>Hoboken</v>
      </c>
      <c r="B12" s="96">
        <f t="shared" si="0"/>
        <v>-333334</v>
      </c>
      <c r="C12" s="157"/>
      <c r="D12" s="71"/>
      <c r="E12" s="72"/>
      <c r="F12" s="32"/>
    </row>
    <row r="13" spans="1:6" x14ac:dyDescent="0.2">
      <c r="A13" s="29" t="str">
        <f>Mays!$Y$2</f>
        <v>Los Angeles</v>
      </c>
      <c r="B13" s="96">
        <f t="shared" si="0"/>
        <v>0</v>
      </c>
      <c r="C13" s="157"/>
      <c r="D13" s="71"/>
      <c r="E13" s="72"/>
      <c r="F13" s="32"/>
    </row>
    <row r="14" spans="1:6" x14ac:dyDescent="0.2">
      <c r="A14" s="29" t="str">
        <f>Cobb!$M$2</f>
        <v>Mansfield</v>
      </c>
      <c r="B14" s="96">
        <f t="shared" si="0"/>
        <v>-2511000</v>
      </c>
      <c r="C14" s="157"/>
      <c r="D14" s="71"/>
      <c r="E14" s="72"/>
      <c r="F14" s="32"/>
    </row>
    <row r="15" spans="1:6" x14ac:dyDescent="0.2">
      <c r="A15" s="29" t="str">
        <f>Aaron!$A$2</f>
        <v>Middlesex</v>
      </c>
      <c r="B15" s="96">
        <f t="shared" si="0"/>
        <v>0</v>
      </c>
      <c r="C15" s="157"/>
      <c r="D15" s="71"/>
      <c r="E15" s="72"/>
      <c r="F15" s="32"/>
    </row>
    <row r="16" spans="1:6" x14ac:dyDescent="0.2">
      <c r="A16" s="29" t="str">
        <f>Mays!$M$2</f>
        <v>Mudville</v>
      </c>
      <c r="B16" s="96">
        <f t="shared" si="0"/>
        <v>-2493750</v>
      </c>
      <c r="C16" s="157"/>
      <c r="D16" s="71"/>
      <c r="E16" s="72"/>
      <c r="F16" s="32"/>
    </row>
    <row r="17" spans="1:6" x14ac:dyDescent="0.2">
      <c r="A17" s="29" t="str">
        <f>Ruth!$S$2</f>
        <v>New York</v>
      </c>
      <c r="B17" s="96">
        <f t="shared" si="0"/>
        <v>-5008000</v>
      </c>
      <c r="C17" s="157"/>
      <c r="D17" s="71"/>
      <c r="E17" s="72"/>
      <c r="F17" s="32"/>
    </row>
    <row r="18" spans="1:6" x14ac:dyDescent="0.2">
      <c r="A18" s="29" t="str">
        <f>Mays!$G$2</f>
        <v>Palo Alto</v>
      </c>
      <c r="B18" s="96">
        <f t="shared" si="0"/>
        <v>0</v>
      </c>
      <c r="C18" s="157"/>
      <c r="D18" s="71"/>
      <c r="E18" s="72"/>
      <c r="F18" s="32"/>
    </row>
    <row r="19" spans="1:6" x14ac:dyDescent="0.2">
      <c r="A19" s="29" t="str">
        <f>Aaron!$AE$2</f>
        <v>Pismo Beach</v>
      </c>
      <c r="B19" s="96">
        <f t="shared" si="0"/>
        <v>-630000</v>
      </c>
      <c r="C19" s="157"/>
      <c r="D19" s="71"/>
      <c r="E19" s="72"/>
      <c r="F19" s="32"/>
    </row>
    <row r="20" spans="1:6" x14ac:dyDescent="0.2">
      <c r="A20" s="29" t="str">
        <f>Ruth!$A$2</f>
        <v>Plum Island</v>
      </c>
      <c r="B20" s="96">
        <f t="shared" si="0"/>
        <v>0</v>
      </c>
      <c r="C20" s="157"/>
      <c r="D20" s="71"/>
      <c r="E20" s="72"/>
      <c r="F20" s="32"/>
    </row>
    <row r="21" spans="1:6" x14ac:dyDescent="0.2">
      <c r="A21" s="29" t="str">
        <f>Ruth!$Y$2</f>
        <v>Rock Island</v>
      </c>
      <c r="B21" s="96">
        <f t="shared" si="0"/>
        <v>-333334</v>
      </c>
      <c r="C21" s="157"/>
      <c r="D21" s="71"/>
      <c r="E21" s="72"/>
      <c r="F21" s="32"/>
    </row>
    <row r="22" spans="1:6" x14ac:dyDescent="0.2">
      <c r="A22" s="29" t="str">
        <f>Aaron!$S$2</f>
        <v>San Jose</v>
      </c>
      <c r="B22" s="96">
        <f t="shared" si="0"/>
        <v>-2472000</v>
      </c>
      <c r="C22" s="157"/>
      <c r="D22" s="71"/>
      <c r="E22" s="72"/>
      <c r="F22" s="32"/>
    </row>
    <row r="23" spans="1:6" x14ac:dyDescent="0.2">
      <c r="A23" s="29" t="str">
        <f>Mays!$S$2</f>
        <v>Thunder Bay</v>
      </c>
      <c r="B23" s="96">
        <f t="shared" si="0"/>
        <v>-415000</v>
      </c>
      <c r="C23" s="157"/>
      <c r="D23" s="71"/>
      <c r="E23" s="72"/>
      <c r="F23" s="32"/>
    </row>
    <row r="24" spans="1:6" x14ac:dyDescent="0.2">
      <c r="A24" s="29" t="str">
        <f>Aaron!$M$2</f>
        <v>Virginia</v>
      </c>
      <c r="B24" s="96">
        <f t="shared" si="0"/>
        <v>0</v>
      </c>
      <c r="C24" s="157"/>
      <c r="D24" s="71"/>
      <c r="E24" s="72"/>
      <c r="F24" s="32"/>
    </row>
    <row r="25" spans="1:6" x14ac:dyDescent="0.2">
      <c r="A25" s="29" t="str">
        <f>Cobb!$S$2</f>
        <v>Waikiki</v>
      </c>
      <c r="B25" s="96">
        <f t="shared" si="0"/>
        <v>-333334</v>
      </c>
      <c r="C25" s="157"/>
      <c r="D25" s="71"/>
      <c r="E25" s="72"/>
      <c r="F25" s="32"/>
    </row>
    <row r="26" spans="1:6" x14ac:dyDescent="0.2">
      <c r="A26" s="29" t="str">
        <f>Mays!$AE$2</f>
        <v>West Oakland</v>
      </c>
      <c r="B26" s="96">
        <f t="shared" si="0"/>
        <v>-924000</v>
      </c>
      <c r="C26" s="157"/>
      <c r="D26" s="71"/>
      <c r="E26" s="72"/>
      <c r="F26" s="32"/>
    </row>
    <row r="27" spans="1:6" ht="13.5" thickBot="1" x14ac:dyDescent="0.25">
      <c r="A27" s="30" t="str">
        <f>Ruth!$AE$2</f>
        <v>Williamsburg</v>
      </c>
      <c r="B27" s="97">
        <f t="shared" si="0"/>
        <v>-4800000</v>
      </c>
      <c r="C27" s="157"/>
      <c r="D27" s="71"/>
      <c r="E27" s="72"/>
      <c r="F27" s="32"/>
    </row>
    <row r="30" spans="1:6" x14ac:dyDescent="0.2">
      <c r="A30" s="156" t="s">
        <v>267</v>
      </c>
      <c r="B30" s="7" t="s">
        <v>171</v>
      </c>
      <c r="C30" s="156" t="s">
        <v>443</v>
      </c>
      <c r="D30" s="156" t="s">
        <v>444</v>
      </c>
      <c r="E30" s="63" t="s">
        <v>522</v>
      </c>
      <c r="F30" s="156" t="s">
        <v>330</v>
      </c>
    </row>
    <row r="31" spans="1:6" s="32" customFormat="1" x14ac:dyDescent="0.2">
      <c r="A31" s="175">
        <v>42458</v>
      </c>
      <c r="B31" s="371" t="s">
        <v>959</v>
      </c>
      <c r="C31" s="61" t="s">
        <v>2171</v>
      </c>
      <c r="D31" s="134" t="s">
        <v>2172</v>
      </c>
      <c r="E31" s="121">
        <v>-415000</v>
      </c>
      <c r="F31" s="124" t="s">
        <v>2169</v>
      </c>
    </row>
    <row r="32" spans="1:6" s="32" customFormat="1" x14ac:dyDescent="0.2">
      <c r="A32" s="175">
        <v>42460</v>
      </c>
      <c r="B32" s="371" t="s">
        <v>627</v>
      </c>
      <c r="C32" s="61" t="s">
        <v>2183</v>
      </c>
      <c r="D32" s="134" t="s">
        <v>2172</v>
      </c>
      <c r="E32" s="121">
        <v>-445000</v>
      </c>
      <c r="F32" s="124" t="s">
        <v>2181</v>
      </c>
    </row>
    <row r="33" spans="1:6" s="32" customFormat="1" x14ac:dyDescent="0.2">
      <c r="A33" s="175">
        <v>42461</v>
      </c>
      <c r="B33" s="371" t="s">
        <v>1872</v>
      </c>
      <c r="C33" s="370" t="s">
        <v>2190</v>
      </c>
      <c r="D33" s="134" t="s">
        <v>2172</v>
      </c>
      <c r="E33" s="121">
        <v>-333334</v>
      </c>
      <c r="F33" s="123" t="s">
        <v>2188</v>
      </c>
    </row>
    <row r="34" spans="1:6" s="32" customFormat="1" x14ac:dyDescent="0.2">
      <c r="A34" s="175">
        <v>42613</v>
      </c>
      <c r="B34" s="371" t="s">
        <v>348</v>
      </c>
      <c r="C34" s="61" t="s">
        <v>2205</v>
      </c>
      <c r="D34" s="134" t="s">
        <v>2172</v>
      </c>
      <c r="E34" s="121">
        <v>-2800000</v>
      </c>
      <c r="F34" s="124" t="s">
        <v>2207</v>
      </c>
    </row>
    <row r="35" spans="1:6" s="32" customFormat="1" x14ac:dyDescent="0.2">
      <c r="A35" s="175">
        <v>42644</v>
      </c>
      <c r="B35" s="371" t="s">
        <v>348</v>
      </c>
      <c r="C35" s="61" t="s">
        <v>2219</v>
      </c>
      <c r="D35" s="134" t="s">
        <v>2172</v>
      </c>
      <c r="E35" s="121">
        <v>-635000</v>
      </c>
      <c r="F35" s="124" t="s">
        <v>2216</v>
      </c>
    </row>
    <row r="36" spans="1:6" s="32" customFormat="1" x14ac:dyDescent="0.2">
      <c r="A36" s="377">
        <v>42660</v>
      </c>
      <c r="B36" s="61" t="s">
        <v>64</v>
      </c>
      <c r="C36" s="206" t="s">
        <v>2960</v>
      </c>
      <c r="D36" s="166" t="s">
        <v>2172</v>
      </c>
      <c r="E36" s="121">
        <v>-650000</v>
      </c>
      <c r="F36" s="124" t="s">
        <v>2959</v>
      </c>
    </row>
    <row r="37" spans="1:6" s="32" customFormat="1" x14ac:dyDescent="0.2">
      <c r="A37" s="175">
        <v>42660</v>
      </c>
      <c r="B37" s="61" t="s">
        <v>64</v>
      </c>
      <c r="C37" s="61" t="s">
        <v>2961</v>
      </c>
      <c r="D37" s="61" t="s">
        <v>2172</v>
      </c>
      <c r="E37" s="121">
        <v>-590000</v>
      </c>
      <c r="F37" s="124" t="s">
        <v>2959</v>
      </c>
    </row>
    <row r="38" spans="1:6" s="32" customFormat="1" x14ac:dyDescent="0.2">
      <c r="A38" s="175">
        <v>42825</v>
      </c>
      <c r="B38" s="61" t="s">
        <v>348</v>
      </c>
      <c r="C38" s="206" t="s">
        <v>4011</v>
      </c>
      <c r="D38" s="61" t="s">
        <v>2172</v>
      </c>
      <c r="E38" s="121">
        <v>-1600000</v>
      </c>
      <c r="F38" s="124" t="s">
        <v>4014</v>
      </c>
    </row>
    <row r="39" spans="1:6" s="32" customFormat="1" x14ac:dyDescent="0.2">
      <c r="A39" s="175">
        <v>42825</v>
      </c>
      <c r="B39" s="61" t="s">
        <v>348</v>
      </c>
      <c r="C39" s="206" t="s">
        <v>4012</v>
      </c>
      <c r="D39" s="61" t="s">
        <v>4013</v>
      </c>
      <c r="E39" s="121">
        <v>-1600000</v>
      </c>
      <c r="F39" s="124" t="s">
        <v>4014</v>
      </c>
    </row>
    <row r="40" spans="1:6" s="32" customFormat="1" x14ac:dyDescent="0.2">
      <c r="A40" s="175">
        <v>42821</v>
      </c>
      <c r="B40" s="61" t="s">
        <v>360</v>
      </c>
      <c r="C40" s="206" t="s">
        <v>4018</v>
      </c>
      <c r="D40" s="61" t="s">
        <v>2172</v>
      </c>
      <c r="E40" s="121">
        <v>-933000</v>
      </c>
      <c r="F40" s="124" t="s">
        <v>4017</v>
      </c>
    </row>
    <row r="41" spans="1:6" s="32" customFormat="1" x14ac:dyDescent="0.2">
      <c r="A41" s="175">
        <v>42821</v>
      </c>
      <c r="B41" s="61" t="s">
        <v>360</v>
      </c>
      <c r="C41" s="206" t="s">
        <v>4019</v>
      </c>
      <c r="D41" s="61" t="s">
        <v>2172</v>
      </c>
      <c r="E41" s="121">
        <v>-1578000</v>
      </c>
      <c r="F41" s="124" t="s">
        <v>4017</v>
      </c>
    </row>
    <row r="42" spans="1:6" s="32" customFormat="1" x14ac:dyDescent="0.2">
      <c r="A42" s="175">
        <v>42821</v>
      </c>
      <c r="B42" s="61" t="s">
        <v>1124</v>
      </c>
      <c r="C42" s="206" t="s">
        <v>4021</v>
      </c>
      <c r="D42" s="61" t="s">
        <v>2172</v>
      </c>
      <c r="E42" s="121">
        <v>-2800000</v>
      </c>
      <c r="F42" s="124" t="s">
        <v>4022</v>
      </c>
    </row>
    <row r="43" spans="1:6" s="32" customFormat="1" x14ac:dyDescent="0.2">
      <c r="A43" s="175">
        <v>42821</v>
      </c>
      <c r="B43" s="61" t="s">
        <v>231</v>
      </c>
      <c r="C43" s="206" t="s">
        <v>4024</v>
      </c>
      <c r="D43" s="61" t="s">
        <v>2172</v>
      </c>
      <c r="E43" s="121">
        <v>-333334</v>
      </c>
      <c r="F43" s="124" t="s">
        <v>4025</v>
      </c>
    </row>
    <row r="44" spans="1:6" s="32" customFormat="1" x14ac:dyDescent="0.2">
      <c r="A44" s="175">
        <v>42821</v>
      </c>
      <c r="B44" s="61" t="s">
        <v>1479</v>
      </c>
      <c r="C44" s="206" t="s">
        <v>4027</v>
      </c>
      <c r="D44" s="61" t="s">
        <v>2172</v>
      </c>
      <c r="E44" s="121">
        <v>-2493750</v>
      </c>
      <c r="F44" s="124" t="s">
        <v>4028</v>
      </c>
    </row>
    <row r="45" spans="1:6" s="32" customFormat="1" x14ac:dyDescent="0.2">
      <c r="A45" s="175">
        <v>42821</v>
      </c>
      <c r="B45" s="61" t="s">
        <v>468</v>
      </c>
      <c r="C45" s="206" t="s">
        <v>2538</v>
      </c>
      <c r="D45" s="61" t="s">
        <v>2172</v>
      </c>
      <c r="E45" s="121">
        <v>-2400000</v>
      </c>
      <c r="F45" s="124" t="s">
        <v>4029</v>
      </c>
    </row>
    <row r="46" spans="1:6" s="32" customFormat="1" x14ac:dyDescent="0.2">
      <c r="A46" s="175">
        <v>42821</v>
      </c>
      <c r="B46" s="61" t="s">
        <v>468</v>
      </c>
      <c r="C46" s="206" t="s">
        <v>2538</v>
      </c>
      <c r="D46" s="61" t="s">
        <v>4013</v>
      </c>
      <c r="E46" s="121">
        <v>-2400000</v>
      </c>
      <c r="F46" s="124" t="s">
        <v>4029</v>
      </c>
    </row>
    <row r="47" spans="1:6" s="32" customFormat="1" x14ac:dyDescent="0.2">
      <c r="A47" s="175">
        <v>42825</v>
      </c>
      <c r="B47" s="61" t="s">
        <v>456</v>
      </c>
      <c r="C47" s="206" t="s">
        <v>4057</v>
      </c>
      <c r="D47" s="61" t="s">
        <v>2172</v>
      </c>
      <c r="E47" s="121">
        <v>-1679000</v>
      </c>
      <c r="F47" s="124" t="s">
        <v>4058</v>
      </c>
    </row>
    <row r="48" spans="1:6" s="32" customFormat="1" x14ac:dyDescent="0.2">
      <c r="A48" s="175">
        <v>42825</v>
      </c>
      <c r="B48" s="61" t="s">
        <v>456</v>
      </c>
      <c r="C48" s="206" t="s">
        <v>4059</v>
      </c>
      <c r="D48" s="61" t="s">
        <v>2172</v>
      </c>
      <c r="E48" s="121">
        <v>-793000</v>
      </c>
      <c r="F48" s="124" t="s">
        <v>4058</v>
      </c>
    </row>
    <row r="49" spans="1:6" s="32" customFormat="1" x14ac:dyDescent="0.2">
      <c r="A49" s="175">
        <v>42826</v>
      </c>
      <c r="B49" s="526" t="s">
        <v>1876</v>
      </c>
      <c r="C49" s="206" t="s">
        <v>4061</v>
      </c>
      <c r="D49" s="526" t="s">
        <v>2172</v>
      </c>
      <c r="E49" s="121">
        <v>-420000</v>
      </c>
      <c r="F49" s="123" t="s">
        <v>4062</v>
      </c>
    </row>
    <row r="50" spans="1:6" s="32" customFormat="1" x14ac:dyDescent="0.2">
      <c r="A50" s="175">
        <v>42826</v>
      </c>
      <c r="B50" s="530" t="s">
        <v>437</v>
      </c>
      <c r="C50" s="206" t="s">
        <v>4063</v>
      </c>
      <c r="D50" s="530" t="s">
        <v>2172</v>
      </c>
      <c r="E50" s="121">
        <v>-333334</v>
      </c>
      <c r="F50" s="123" t="s">
        <v>4064</v>
      </c>
    </row>
    <row r="51" spans="1:6" s="32" customFormat="1" x14ac:dyDescent="0.2">
      <c r="A51" s="175">
        <v>42830</v>
      </c>
      <c r="B51" s="534" t="s">
        <v>396</v>
      </c>
      <c r="C51" s="534" t="s">
        <v>4084</v>
      </c>
      <c r="D51" s="534" t="s">
        <v>2172</v>
      </c>
      <c r="E51" s="121">
        <v>-335000</v>
      </c>
      <c r="F51" s="123" t="s">
        <v>4085</v>
      </c>
    </row>
    <row r="52" spans="1:6" s="32" customFormat="1" x14ac:dyDescent="0.2">
      <c r="A52" s="175">
        <v>42947</v>
      </c>
      <c r="B52" s="61" t="s">
        <v>396</v>
      </c>
      <c r="C52" s="61" t="s">
        <v>4167</v>
      </c>
      <c r="D52" s="61" t="s">
        <v>2172</v>
      </c>
      <c r="E52" s="121">
        <v>-350000</v>
      </c>
      <c r="F52" s="124" t="s">
        <v>4168</v>
      </c>
    </row>
    <row r="53" spans="1:6" s="32" customFormat="1" x14ac:dyDescent="0.2">
      <c r="A53" s="175">
        <v>42947</v>
      </c>
      <c r="B53" s="61" t="s">
        <v>406</v>
      </c>
      <c r="C53" s="370" t="s">
        <v>3380</v>
      </c>
      <c r="D53" s="61" t="s">
        <v>2172</v>
      </c>
      <c r="E53" s="121">
        <v>-462000</v>
      </c>
      <c r="F53" s="124" t="s">
        <v>4175</v>
      </c>
    </row>
    <row r="54" spans="1:6" s="32" customFormat="1" x14ac:dyDescent="0.2">
      <c r="A54" s="158">
        <v>42947</v>
      </c>
      <c r="B54" s="581" t="s">
        <v>406</v>
      </c>
      <c r="C54" s="32" t="s">
        <v>3380</v>
      </c>
      <c r="D54" s="581" t="s">
        <v>4013</v>
      </c>
      <c r="E54" s="73">
        <v>-462000</v>
      </c>
      <c r="F54" s="582" t="s">
        <v>4175</v>
      </c>
    </row>
    <row r="55" spans="1:6" s="32" customFormat="1" x14ac:dyDescent="0.2">
      <c r="A55" s="589">
        <v>42957</v>
      </c>
      <c r="B55" s="590" t="s">
        <v>1290</v>
      </c>
      <c r="C55" s="565" t="s">
        <v>4188</v>
      </c>
      <c r="D55" s="590" t="s">
        <v>2172</v>
      </c>
      <c r="E55" s="591">
        <v>-630000</v>
      </c>
      <c r="F55" s="563" t="s">
        <v>4189</v>
      </c>
    </row>
    <row r="56" spans="1:6" s="32" customFormat="1" x14ac:dyDescent="0.2">
      <c r="A56" s="589">
        <v>42975</v>
      </c>
      <c r="B56" s="590" t="s">
        <v>396</v>
      </c>
      <c r="C56" s="573" t="s">
        <v>2481</v>
      </c>
      <c r="D56" s="590" t="s">
        <v>2172</v>
      </c>
      <c r="E56" s="591">
        <v>-4323000</v>
      </c>
      <c r="F56" s="563" t="s">
        <v>4203</v>
      </c>
    </row>
    <row r="57" spans="1:6" s="32" customFormat="1" x14ac:dyDescent="0.2">
      <c r="A57" s="158"/>
      <c r="E57" s="73"/>
      <c r="F57" s="159"/>
    </row>
    <row r="58" spans="1:6" s="32" customFormat="1" x14ac:dyDescent="0.2">
      <c r="A58" s="158"/>
      <c r="E58" s="73"/>
      <c r="F58" s="159"/>
    </row>
    <row r="59" spans="1:6" s="32" customFormat="1" x14ac:dyDescent="0.2">
      <c r="A59" s="158"/>
      <c r="E59" s="73"/>
      <c r="F59" s="159"/>
    </row>
    <row r="60" spans="1:6" s="32" customFormat="1" x14ac:dyDescent="0.2">
      <c r="A60" s="158"/>
      <c r="E60" s="73"/>
      <c r="F60" s="159"/>
    </row>
    <row r="61" spans="1:6" s="32" customFormat="1" x14ac:dyDescent="0.2">
      <c r="A61" s="158"/>
      <c r="E61" s="73"/>
      <c r="F61" s="159"/>
    </row>
    <row r="62" spans="1:6" s="32" customFormat="1" x14ac:dyDescent="0.2">
      <c r="A62" s="158"/>
      <c r="E62" s="73"/>
      <c r="F62" s="159"/>
    </row>
    <row r="63" spans="1:6" s="32" customFormat="1" x14ac:dyDescent="0.2">
      <c r="A63" s="158"/>
      <c r="E63" s="73"/>
      <c r="F63" s="159"/>
    </row>
    <row r="64" spans="1:6" s="32" customFormat="1" x14ac:dyDescent="0.2">
      <c r="A64" s="158"/>
      <c r="E64" s="73"/>
      <c r="F64" s="159"/>
    </row>
    <row r="65" spans="1:6" s="32" customFormat="1" x14ac:dyDescent="0.2">
      <c r="A65" s="158"/>
      <c r="E65" s="73"/>
      <c r="F65" s="159"/>
    </row>
    <row r="66" spans="1:6" s="32" customFormat="1" x14ac:dyDescent="0.2">
      <c r="A66" s="158"/>
      <c r="E66" s="73"/>
      <c r="F66" s="159"/>
    </row>
    <row r="67" spans="1:6" s="32" customFormat="1" x14ac:dyDescent="0.2">
      <c r="A67" s="158"/>
      <c r="E67" s="73"/>
      <c r="F67" s="159"/>
    </row>
    <row r="68" spans="1:6" s="32" customFormat="1" x14ac:dyDescent="0.2">
      <c r="A68" s="158"/>
      <c r="E68" s="73"/>
      <c r="F68" s="159"/>
    </row>
    <row r="69" spans="1:6" s="32" customFormat="1" x14ac:dyDescent="0.2">
      <c r="A69" s="158"/>
      <c r="E69" s="73"/>
      <c r="F69" s="159"/>
    </row>
    <row r="70" spans="1:6" s="32" customFormat="1" x14ac:dyDescent="0.2">
      <c r="A70" s="158"/>
      <c r="E70" s="73"/>
      <c r="F70" s="159"/>
    </row>
    <row r="71" spans="1:6" s="32" customFormat="1" x14ac:dyDescent="0.2">
      <c r="A71" s="158"/>
      <c r="E71" s="73"/>
      <c r="F71" s="159"/>
    </row>
    <row r="72" spans="1:6" s="32" customFormat="1" x14ac:dyDescent="0.2">
      <c r="A72" s="158"/>
      <c r="E72" s="73"/>
      <c r="F72" s="159"/>
    </row>
    <row r="73" spans="1:6" s="32" customFormat="1" x14ac:dyDescent="0.2">
      <c r="A73" s="158"/>
      <c r="E73" s="73"/>
      <c r="F73" s="159"/>
    </row>
    <row r="74" spans="1:6" s="32" customFormat="1" x14ac:dyDescent="0.2">
      <c r="A74" s="158"/>
      <c r="E74" s="73"/>
      <c r="F74" s="159"/>
    </row>
    <row r="75" spans="1:6" s="32" customFormat="1" x14ac:dyDescent="0.2">
      <c r="A75" s="158"/>
      <c r="E75" s="73"/>
      <c r="F75" s="159"/>
    </row>
    <row r="76" spans="1:6" s="32" customFormat="1" x14ac:dyDescent="0.2">
      <c r="A76" s="158"/>
      <c r="E76" s="73"/>
      <c r="F76" s="159"/>
    </row>
    <row r="77" spans="1:6" s="32" customFormat="1" x14ac:dyDescent="0.2">
      <c r="A77" s="158"/>
      <c r="E77" s="73"/>
      <c r="F77" s="159"/>
    </row>
    <row r="78" spans="1:6" s="32" customFormat="1" x14ac:dyDescent="0.2">
      <c r="A78" s="158"/>
      <c r="E78" s="73"/>
      <c r="F78" s="159"/>
    </row>
    <row r="79" spans="1:6" s="32" customFormat="1" x14ac:dyDescent="0.2">
      <c r="A79" s="158"/>
      <c r="E79" s="73"/>
      <c r="F79" s="159"/>
    </row>
    <row r="80" spans="1:6" s="32" customFormat="1" x14ac:dyDescent="0.2">
      <c r="A80" s="158"/>
      <c r="E80" s="73"/>
      <c r="F80" s="159"/>
    </row>
    <row r="81" spans="1:6" s="32" customFormat="1" x14ac:dyDescent="0.2">
      <c r="A81" s="158"/>
      <c r="E81" s="73"/>
      <c r="F81" s="159"/>
    </row>
    <row r="82" spans="1:6" s="32" customFormat="1" x14ac:dyDescent="0.2">
      <c r="A82" s="158"/>
      <c r="E82" s="73"/>
      <c r="F82" s="159"/>
    </row>
    <row r="83" spans="1:6" s="32" customFormat="1" x14ac:dyDescent="0.2">
      <c r="A83" s="158"/>
      <c r="E83" s="73"/>
      <c r="F83" s="159"/>
    </row>
    <row r="84" spans="1:6" s="32" customFormat="1" x14ac:dyDescent="0.2">
      <c r="A84" s="158"/>
      <c r="E84" s="73"/>
      <c r="F84" s="159"/>
    </row>
    <row r="85" spans="1:6" s="32" customFormat="1" x14ac:dyDescent="0.2">
      <c r="A85" s="158"/>
      <c r="E85" s="73"/>
      <c r="F85" s="159"/>
    </row>
    <row r="86" spans="1:6" s="32" customFormat="1" x14ac:dyDescent="0.2">
      <c r="A86" s="158"/>
      <c r="E86" s="73"/>
      <c r="F86" s="159"/>
    </row>
    <row r="87" spans="1:6" s="32" customFormat="1" x14ac:dyDescent="0.2">
      <c r="A87" s="158"/>
      <c r="E87" s="73"/>
      <c r="F87" s="159"/>
    </row>
    <row r="88" spans="1:6" s="32" customFormat="1" x14ac:dyDescent="0.2">
      <c r="A88" s="158"/>
      <c r="E88" s="73"/>
      <c r="F88" s="159"/>
    </row>
    <row r="89" spans="1:6" s="32" customFormat="1" x14ac:dyDescent="0.2">
      <c r="A89" s="158"/>
      <c r="E89" s="73"/>
      <c r="F89" s="159"/>
    </row>
    <row r="90" spans="1:6" s="32" customFormat="1" x14ac:dyDescent="0.2">
      <c r="A90" s="158"/>
      <c r="E90" s="73"/>
      <c r="F90" s="159"/>
    </row>
    <row r="91" spans="1:6" s="32" customFormat="1" x14ac:dyDescent="0.2">
      <c r="A91" s="158"/>
      <c r="E91" s="73"/>
      <c r="F91" s="159"/>
    </row>
    <row r="92" spans="1:6" s="32" customFormat="1" x14ac:dyDescent="0.2">
      <c r="A92" s="158"/>
      <c r="E92" s="73"/>
      <c r="F92" s="159"/>
    </row>
    <row r="93" spans="1:6" s="32" customFormat="1" x14ac:dyDescent="0.2">
      <c r="A93" s="158"/>
      <c r="E93" s="73"/>
      <c r="F93" s="159"/>
    </row>
    <row r="94" spans="1:6" s="32" customFormat="1" x14ac:dyDescent="0.2">
      <c r="A94" s="158"/>
      <c r="E94" s="73"/>
      <c r="F94" s="159"/>
    </row>
    <row r="95" spans="1:6" s="32" customFormat="1" x14ac:dyDescent="0.2">
      <c r="A95" s="158"/>
      <c r="E95" s="73"/>
      <c r="F95" s="159"/>
    </row>
    <row r="96" spans="1:6" s="32" customFormat="1" x14ac:dyDescent="0.2">
      <c r="A96" s="158"/>
      <c r="E96" s="73"/>
      <c r="F96" s="159"/>
    </row>
    <row r="97" spans="1:6" s="32" customFormat="1" x14ac:dyDescent="0.2">
      <c r="A97" s="158"/>
      <c r="E97" s="73"/>
      <c r="F97" s="159"/>
    </row>
    <row r="98" spans="1:6" s="32" customFormat="1" x14ac:dyDescent="0.2">
      <c r="A98" s="158"/>
      <c r="E98" s="73"/>
      <c r="F98" s="159"/>
    </row>
    <row r="99" spans="1:6" s="32" customFormat="1" x14ac:dyDescent="0.2">
      <c r="A99" s="158"/>
      <c r="E99" s="73"/>
      <c r="F99" s="159"/>
    </row>
    <row r="100" spans="1:6" s="32" customFormat="1" x14ac:dyDescent="0.2">
      <c r="A100" s="158"/>
      <c r="E100" s="73"/>
      <c r="F100" s="159"/>
    </row>
    <row r="101" spans="1:6" s="32" customFormat="1" x14ac:dyDescent="0.2">
      <c r="A101" s="158"/>
      <c r="E101" s="73"/>
      <c r="F101" s="159"/>
    </row>
    <row r="102" spans="1:6" s="32" customFormat="1" x14ac:dyDescent="0.2">
      <c r="A102" s="158"/>
      <c r="E102" s="73"/>
      <c r="F102" s="159"/>
    </row>
    <row r="103" spans="1:6" s="32" customFormat="1" x14ac:dyDescent="0.2">
      <c r="A103" s="158"/>
      <c r="E103" s="73"/>
      <c r="F103" s="159"/>
    </row>
    <row r="104" spans="1:6" s="32" customFormat="1" x14ac:dyDescent="0.2">
      <c r="A104" s="158"/>
      <c r="E104" s="73"/>
      <c r="F104" s="159"/>
    </row>
    <row r="105" spans="1:6" s="32" customFormat="1" x14ac:dyDescent="0.2">
      <c r="A105" s="158"/>
      <c r="E105" s="73"/>
      <c r="F105" s="159"/>
    </row>
    <row r="106" spans="1:6" s="32" customFormat="1" x14ac:dyDescent="0.2">
      <c r="A106" s="158"/>
      <c r="E106" s="73"/>
      <c r="F106" s="159"/>
    </row>
    <row r="107" spans="1:6" s="32" customFormat="1" x14ac:dyDescent="0.2">
      <c r="A107" s="158"/>
      <c r="E107" s="73"/>
      <c r="F107" s="159"/>
    </row>
    <row r="108" spans="1:6" s="32" customFormat="1" x14ac:dyDescent="0.2">
      <c r="A108" s="158"/>
      <c r="E108" s="73"/>
      <c r="F108" s="159"/>
    </row>
    <row r="109" spans="1:6" s="32" customFormat="1" x14ac:dyDescent="0.2">
      <c r="A109" s="158"/>
      <c r="E109" s="73"/>
      <c r="F109" s="159"/>
    </row>
    <row r="110" spans="1:6" s="32" customFormat="1" x14ac:dyDescent="0.2">
      <c r="A110" s="158"/>
      <c r="E110" s="73"/>
      <c r="F110" s="159"/>
    </row>
    <row r="111" spans="1:6" s="32" customFormat="1" x14ac:dyDescent="0.2">
      <c r="A111" s="158"/>
      <c r="E111" s="73"/>
      <c r="F111" s="159"/>
    </row>
    <row r="112" spans="1:6" s="32" customFormat="1" x14ac:dyDescent="0.2">
      <c r="A112" s="158"/>
      <c r="E112" s="73"/>
      <c r="F112" s="159"/>
    </row>
    <row r="113" spans="1:6" s="32" customFormat="1" x14ac:dyDescent="0.2">
      <c r="A113" s="158"/>
      <c r="E113" s="73"/>
      <c r="F113" s="159"/>
    </row>
    <row r="114" spans="1:6" s="32" customFormat="1" x14ac:dyDescent="0.2">
      <c r="A114" s="158"/>
      <c r="E114" s="73"/>
      <c r="F114" s="159"/>
    </row>
    <row r="115" spans="1:6" s="32" customFormat="1" x14ac:dyDescent="0.2">
      <c r="A115" s="158"/>
      <c r="E115" s="73"/>
      <c r="F115" s="159"/>
    </row>
    <row r="116" spans="1:6" s="32" customFormat="1" x14ac:dyDescent="0.2">
      <c r="A116" s="158"/>
      <c r="E116" s="73"/>
      <c r="F116" s="159"/>
    </row>
    <row r="117" spans="1:6" s="32" customFormat="1" x14ac:dyDescent="0.2">
      <c r="A117" s="158"/>
      <c r="E117" s="73"/>
      <c r="F117" s="159"/>
    </row>
    <row r="118" spans="1:6" s="32" customFormat="1" x14ac:dyDescent="0.2">
      <c r="A118" s="158"/>
      <c r="E118" s="73"/>
      <c r="F118" s="159"/>
    </row>
    <row r="119" spans="1:6" s="32" customFormat="1" x14ac:dyDescent="0.2">
      <c r="A119" s="158"/>
      <c r="E119" s="73"/>
      <c r="F119" s="159"/>
    </row>
    <row r="120" spans="1:6" s="32" customFormat="1" x14ac:dyDescent="0.2">
      <c r="A120" s="158"/>
      <c r="E120" s="73"/>
      <c r="F120" s="159"/>
    </row>
    <row r="121" spans="1:6" s="32" customFormat="1" x14ac:dyDescent="0.2">
      <c r="A121" s="158"/>
      <c r="E121" s="73"/>
      <c r="F121" s="159"/>
    </row>
    <row r="122" spans="1:6" s="32" customFormat="1" x14ac:dyDescent="0.2">
      <c r="A122" s="158"/>
      <c r="E122" s="73"/>
      <c r="F122" s="159"/>
    </row>
    <row r="123" spans="1:6" s="32" customFormat="1" x14ac:dyDescent="0.2">
      <c r="A123" s="158"/>
      <c r="E123" s="73"/>
      <c r="F123" s="159"/>
    </row>
    <row r="124" spans="1:6" s="32" customFormat="1" x14ac:dyDescent="0.2">
      <c r="A124" s="158"/>
      <c r="E124" s="73"/>
      <c r="F124" s="159"/>
    </row>
    <row r="125" spans="1:6" s="32" customFormat="1" x14ac:dyDescent="0.2">
      <c r="A125" s="158"/>
      <c r="E125" s="73"/>
      <c r="F125" s="159"/>
    </row>
    <row r="126" spans="1:6" s="32" customFormat="1" x14ac:dyDescent="0.2">
      <c r="A126" s="158"/>
      <c r="E126" s="73"/>
      <c r="F126" s="159"/>
    </row>
    <row r="127" spans="1:6" s="32" customFormat="1" x14ac:dyDescent="0.2">
      <c r="A127" s="158"/>
      <c r="E127" s="73"/>
      <c r="F127" s="159"/>
    </row>
    <row r="128" spans="1:6" s="32" customFormat="1" x14ac:dyDescent="0.2">
      <c r="A128" s="158"/>
      <c r="E128" s="73"/>
      <c r="F128" s="159"/>
    </row>
    <row r="129" spans="1:6" s="32" customFormat="1" x14ac:dyDescent="0.2">
      <c r="A129" s="158"/>
      <c r="E129" s="73"/>
      <c r="F129" s="159"/>
    </row>
    <row r="130" spans="1:6" s="32" customFormat="1" x14ac:dyDescent="0.2">
      <c r="A130" s="158"/>
      <c r="E130" s="73"/>
      <c r="F130" s="159"/>
    </row>
    <row r="131" spans="1:6" s="32" customFormat="1" x14ac:dyDescent="0.2">
      <c r="A131" s="158"/>
      <c r="E131" s="73"/>
      <c r="F131" s="159"/>
    </row>
    <row r="132" spans="1:6" s="32" customFormat="1" x14ac:dyDescent="0.2">
      <c r="A132" s="158"/>
      <c r="E132" s="73"/>
      <c r="F132" s="159"/>
    </row>
    <row r="133" spans="1:6" s="32" customFormat="1" x14ac:dyDescent="0.2">
      <c r="A133" s="158"/>
      <c r="E133" s="73"/>
      <c r="F133" s="159"/>
    </row>
    <row r="134" spans="1:6" s="32" customFormat="1" x14ac:dyDescent="0.2">
      <c r="A134" s="158"/>
      <c r="E134" s="73"/>
      <c r="F134" s="159"/>
    </row>
    <row r="135" spans="1:6" s="32" customFormat="1" x14ac:dyDescent="0.2">
      <c r="A135" s="158"/>
      <c r="E135" s="73"/>
      <c r="F135" s="159"/>
    </row>
    <row r="136" spans="1:6" s="32" customFormat="1" x14ac:dyDescent="0.2">
      <c r="A136" s="158"/>
      <c r="E136" s="73"/>
      <c r="F136" s="159"/>
    </row>
    <row r="137" spans="1:6" s="32" customFormat="1" x14ac:dyDescent="0.2">
      <c r="A137" s="158"/>
      <c r="E137" s="73"/>
      <c r="F137" s="159"/>
    </row>
    <row r="138" spans="1:6" s="32" customFormat="1" x14ac:dyDescent="0.2">
      <c r="A138" s="158"/>
      <c r="E138" s="73"/>
      <c r="F138" s="159"/>
    </row>
    <row r="139" spans="1:6" s="32" customFormat="1" x14ac:dyDescent="0.2">
      <c r="A139" s="158"/>
      <c r="E139" s="73"/>
      <c r="F139" s="159"/>
    </row>
    <row r="140" spans="1:6" s="32" customFormat="1" x14ac:dyDescent="0.2">
      <c r="A140" s="158"/>
      <c r="E140" s="73"/>
      <c r="F140" s="159"/>
    </row>
    <row r="141" spans="1:6" s="32" customFormat="1" x14ac:dyDescent="0.2">
      <c r="A141" s="158"/>
      <c r="E141" s="73"/>
      <c r="F141" s="159"/>
    </row>
    <row r="142" spans="1:6" s="32" customFormat="1" x14ac:dyDescent="0.2">
      <c r="A142" s="158"/>
      <c r="E142" s="73"/>
      <c r="F142" s="159"/>
    </row>
    <row r="143" spans="1:6" s="32" customFormat="1" x14ac:dyDescent="0.2">
      <c r="A143" s="158"/>
      <c r="E143" s="73"/>
      <c r="F143" s="159"/>
    </row>
    <row r="144" spans="1:6" s="32" customFormat="1" x14ac:dyDescent="0.2">
      <c r="A144" s="158"/>
      <c r="E144" s="73"/>
      <c r="F144" s="159"/>
    </row>
    <row r="145" spans="1:6" s="32" customFormat="1" x14ac:dyDescent="0.2">
      <c r="A145" s="158"/>
      <c r="E145" s="73"/>
      <c r="F145" s="159"/>
    </row>
    <row r="146" spans="1:6" s="32" customFormat="1" x14ac:dyDescent="0.2">
      <c r="A146" s="158"/>
      <c r="E146" s="73"/>
      <c r="F146" s="159"/>
    </row>
    <row r="147" spans="1:6" s="32" customFormat="1" x14ac:dyDescent="0.2">
      <c r="A147" s="158"/>
      <c r="E147" s="73"/>
      <c r="F147" s="159"/>
    </row>
    <row r="148" spans="1:6" s="32" customFormat="1" x14ac:dyDescent="0.2">
      <c r="A148" s="158"/>
      <c r="E148" s="73"/>
      <c r="F148" s="159"/>
    </row>
    <row r="149" spans="1:6" s="32" customFormat="1" x14ac:dyDescent="0.2">
      <c r="A149" s="158"/>
      <c r="E149" s="73"/>
      <c r="F149" s="159"/>
    </row>
    <row r="150" spans="1:6" s="32" customFormat="1" x14ac:dyDescent="0.2">
      <c r="A150" s="158"/>
      <c r="E150" s="73"/>
      <c r="F150" s="159"/>
    </row>
    <row r="151" spans="1:6" s="32" customFormat="1" x14ac:dyDescent="0.2">
      <c r="A151" s="158"/>
      <c r="E151" s="73"/>
      <c r="F151" s="159"/>
    </row>
    <row r="152" spans="1:6" s="32" customFormat="1" x14ac:dyDescent="0.2">
      <c r="A152" s="158"/>
      <c r="E152" s="73"/>
      <c r="F152" s="159"/>
    </row>
    <row r="153" spans="1:6" s="32" customFormat="1" x14ac:dyDescent="0.2">
      <c r="A153" s="158"/>
      <c r="E153" s="73"/>
      <c r="F153" s="159"/>
    </row>
    <row r="154" spans="1:6" s="32" customFormat="1" x14ac:dyDescent="0.2">
      <c r="A154" s="158"/>
      <c r="E154" s="73"/>
      <c r="F154" s="159"/>
    </row>
    <row r="155" spans="1:6" s="32" customFormat="1" x14ac:dyDescent="0.2">
      <c r="A155" s="158"/>
      <c r="E155" s="73"/>
      <c r="F155" s="159"/>
    </row>
    <row r="156" spans="1:6" s="32" customFormat="1" x14ac:dyDescent="0.2">
      <c r="A156" s="158"/>
      <c r="E156" s="73"/>
      <c r="F156" s="159"/>
    </row>
    <row r="157" spans="1:6" s="32" customFormat="1" x14ac:dyDescent="0.2">
      <c r="A157" s="158"/>
      <c r="E157" s="73"/>
      <c r="F157" s="159"/>
    </row>
    <row r="158" spans="1:6" s="32" customFormat="1" x14ac:dyDescent="0.2">
      <c r="A158" s="158"/>
      <c r="E158" s="73"/>
      <c r="F158" s="159"/>
    </row>
    <row r="159" spans="1:6" s="32" customFormat="1" x14ac:dyDescent="0.2">
      <c r="A159" s="158"/>
      <c r="E159" s="73"/>
      <c r="F159" s="159"/>
    </row>
    <row r="160" spans="1:6" s="32" customFormat="1" x14ac:dyDescent="0.2">
      <c r="A160" s="158"/>
      <c r="E160" s="73"/>
      <c r="F160" s="159"/>
    </row>
    <row r="161" spans="1:6" s="32" customFormat="1" x14ac:dyDescent="0.2">
      <c r="A161" s="158"/>
      <c r="E161" s="73"/>
      <c r="F161" s="159"/>
    </row>
    <row r="162" spans="1:6" s="32" customFormat="1" x14ac:dyDescent="0.2">
      <c r="A162" s="158"/>
      <c r="E162" s="73"/>
      <c r="F162" s="159"/>
    </row>
    <row r="163" spans="1:6" s="32" customFormat="1" x14ac:dyDescent="0.2">
      <c r="A163" s="158"/>
      <c r="E163" s="73"/>
      <c r="F163" s="159"/>
    </row>
    <row r="164" spans="1:6" s="32" customFormat="1" x14ac:dyDescent="0.2">
      <c r="A164" s="158"/>
      <c r="E164" s="73"/>
      <c r="F164" s="159"/>
    </row>
    <row r="165" spans="1:6" s="32" customFormat="1" x14ac:dyDescent="0.2">
      <c r="A165" s="158"/>
      <c r="E165" s="73"/>
      <c r="F165" s="159"/>
    </row>
    <row r="166" spans="1:6" s="32" customFormat="1" x14ac:dyDescent="0.2">
      <c r="A166" s="158"/>
      <c r="E166" s="73"/>
      <c r="F166" s="159"/>
    </row>
    <row r="167" spans="1:6" s="32" customFormat="1" x14ac:dyDescent="0.2">
      <c r="A167" s="158"/>
      <c r="E167" s="73"/>
      <c r="F167" s="159"/>
    </row>
    <row r="168" spans="1:6" s="32" customFormat="1" x14ac:dyDescent="0.2">
      <c r="A168" s="158"/>
      <c r="E168" s="73"/>
      <c r="F168" s="159"/>
    </row>
    <row r="169" spans="1:6" s="32" customFormat="1" x14ac:dyDescent="0.2">
      <c r="A169" s="158"/>
      <c r="E169" s="73"/>
      <c r="F169" s="159"/>
    </row>
    <row r="170" spans="1:6" s="32" customFormat="1" x14ac:dyDescent="0.2">
      <c r="A170" s="158"/>
      <c r="E170" s="73"/>
      <c r="F170" s="159"/>
    </row>
    <row r="171" spans="1:6" s="32" customFormat="1" x14ac:dyDescent="0.2">
      <c r="A171" s="158"/>
      <c r="E171" s="73"/>
      <c r="F171" s="159"/>
    </row>
    <row r="172" spans="1:6" s="32" customFormat="1" x14ac:dyDescent="0.2">
      <c r="A172" s="158"/>
      <c r="E172" s="73"/>
      <c r="F172" s="159"/>
    </row>
    <row r="173" spans="1:6" s="32" customFormat="1" x14ac:dyDescent="0.2">
      <c r="A173" s="158"/>
      <c r="E173" s="73"/>
      <c r="F173" s="159"/>
    </row>
    <row r="174" spans="1:6" s="32" customFormat="1" x14ac:dyDescent="0.2">
      <c r="A174" s="158"/>
      <c r="E174" s="73"/>
      <c r="F174" s="159"/>
    </row>
    <row r="175" spans="1:6" s="32" customFormat="1" x14ac:dyDescent="0.2">
      <c r="A175" s="158"/>
      <c r="E175" s="73"/>
      <c r="F175" s="159"/>
    </row>
    <row r="176" spans="1:6" s="32" customFormat="1" x14ac:dyDescent="0.2">
      <c r="A176" s="158"/>
      <c r="E176" s="73"/>
      <c r="F176" s="159"/>
    </row>
    <row r="177" spans="1:6" s="32" customFormat="1" x14ac:dyDescent="0.2">
      <c r="A177" s="158"/>
      <c r="E177" s="73"/>
      <c r="F177" s="159"/>
    </row>
    <row r="178" spans="1:6" s="32" customFormat="1" x14ac:dyDescent="0.2">
      <c r="A178" s="158"/>
      <c r="E178" s="73"/>
      <c r="F178" s="159"/>
    </row>
    <row r="179" spans="1:6" s="32" customFormat="1" x14ac:dyDescent="0.2">
      <c r="A179" s="158"/>
      <c r="E179" s="73"/>
      <c r="F179" s="159"/>
    </row>
    <row r="180" spans="1:6" s="32" customFormat="1" x14ac:dyDescent="0.2">
      <c r="A180" s="158"/>
      <c r="E180" s="73"/>
      <c r="F180" s="159"/>
    </row>
    <row r="181" spans="1:6" s="32" customFormat="1" x14ac:dyDescent="0.2">
      <c r="A181" s="158"/>
      <c r="E181" s="73"/>
      <c r="F181" s="159"/>
    </row>
    <row r="182" spans="1:6" s="32" customFormat="1" x14ac:dyDescent="0.2">
      <c r="A182" s="158"/>
      <c r="E182" s="73"/>
      <c r="F182" s="159"/>
    </row>
    <row r="183" spans="1:6" s="32" customFormat="1" x14ac:dyDescent="0.2">
      <c r="A183" s="158"/>
      <c r="E183" s="73"/>
      <c r="F183" s="159"/>
    </row>
    <row r="184" spans="1:6" s="32" customFormat="1" x14ac:dyDescent="0.2">
      <c r="A184" s="158"/>
      <c r="E184" s="73"/>
      <c r="F184" s="159"/>
    </row>
    <row r="185" spans="1:6" s="32" customFormat="1" x14ac:dyDescent="0.2">
      <c r="A185" s="158"/>
      <c r="E185" s="73"/>
      <c r="F185" s="159"/>
    </row>
    <row r="186" spans="1:6" s="32" customFormat="1" x14ac:dyDescent="0.2">
      <c r="A186" s="158"/>
      <c r="E186" s="73"/>
      <c r="F186" s="159"/>
    </row>
    <row r="187" spans="1:6" s="32" customFormat="1" x14ac:dyDescent="0.2">
      <c r="A187" s="158"/>
      <c r="E187" s="73"/>
      <c r="F187" s="159"/>
    </row>
    <row r="188" spans="1:6" s="32" customFormat="1" x14ac:dyDescent="0.2">
      <c r="A188" s="158"/>
      <c r="E188" s="73"/>
      <c r="F188" s="159"/>
    </row>
    <row r="189" spans="1:6" s="32" customFormat="1" x14ac:dyDescent="0.2">
      <c r="A189" s="158"/>
      <c r="E189" s="73"/>
      <c r="F189" s="159"/>
    </row>
    <row r="190" spans="1:6" s="32" customFormat="1" x14ac:dyDescent="0.2">
      <c r="A190" s="158"/>
      <c r="E190" s="73"/>
      <c r="F190" s="159"/>
    </row>
    <row r="191" spans="1:6" s="32" customFormat="1" x14ac:dyDescent="0.2">
      <c r="A191" s="158"/>
      <c r="E191" s="73"/>
      <c r="F191" s="159"/>
    </row>
    <row r="192" spans="1:6" s="32" customFormat="1" x14ac:dyDescent="0.2">
      <c r="A192" s="158"/>
      <c r="E192" s="73"/>
      <c r="F192" s="159"/>
    </row>
    <row r="193" spans="1:6" s="32" customFormat="1" x14ac:dyDescent="0.2">
      <c r="A193" s="158"/>
      <c r="E193" s="73"/>
      <c r="F193" s="159"/>
    </row>
    <row r="194" spans="1:6" s="32" customFormat="1" x14ac:dyDescent="0.2">
      <c r="A194" s="158"/>
      <c r="E194" s="73"/>
      <c r="F194" s="159"/>
    </row>
    <row r="195" spans="1:6" s="32" customFormat="1" x14ac:dyDescent="0.2">
      <c r="A195" s="158"/>
      <c r="E195" s="73"/>
      <c r="F195" s="159"/>
    </row>
    <row r="196" spans="1:6" s="32" customFormat="1" x14ac:dyDescent="0.2">
      <c r="A196" s="158"/>
      <c r="E196" s="73"/>
      <c r="F196" s="159"/>
    </row>
    <row r="197" spans="1:6" s="32" customFormat="1" x14ac:dyDescent="0.2">
      <c r="A197" s="158"/>
      <c r="E197" s="73"/>
      <c r="F197" s="159"/>
    </row>
    <row r="198" spans="1:6" s="32" customFormat="1" x14ac:dyDescent="0.2">
      <c r="A198" s="158"/>
      <c r="E198" s="73"/>
      <c r="F198" s="159"/>
    </row>
    <row r="199" spans="1:6" s="32" customFormat="1" x14ac:dyDescent="0.2">
      <c r="A199" s="158"/>
      <c r="E199" s="73"/>
      <c r="F199" s="159"/>
    </row>
    <row r="200" spans="1:6" s="32" customFormat="1" x14ac:dyDescent="0.2">
      <c r="A200" s="158"/>
      <c r="E200" s="73"/>
      <c r="F200" s="159"/>
    </row>
    <row r="201" spans="1:6" s="32" customFormat="1" x14ac:dyDescent="0.2">
      <c r="A201" s="158"/>
      <c r="E201" s="73"/>
      <c r="F201" s="159"/>
    </row>
    <row r="202" spans="1:6" s="32" customFormat="1" x14ac:dyDescent="0.2">
      <c r="A202" s="158"/>
      <c r="E202" s="73"/>
      <c r="F202" s="159"/>
    </row>
    <row r="203" spans="1:6" s="32" customFormat="1" x14ac:dyDescent="0.2">
      <c r="A203" s="158"/>
      <c r="E203" s="73"/>
      <c r="F203" s="159"/>
    </row>
    <row r="204" spans="1:6" s="32" customFormat="1" x14ac:dyDescent="0.2">
      <c r="A204" s="158"/>
      <c r="E204" s="73"/>
      <c r="F204" s="159"/>
    </row>
    <row r="205" spans="1:6" s="32" customFormat="1" x14ac:dyDescent="0.2">
      <c r="A205" s="158"/>
      <c r="E205" s="73"/>
      <c r="F205" s="159"/>
    </row>
    <row r="206" spans="1:6" s="32" customFormat="1" x14ac:dyDescent="0.2">
      <c r="A206" s="158"/>
      <c r="E206" s="73"/>
      <c r="F206" s="159"/>
    </row>
    <row r="207" spans="1:6" s="32" customFormat="1" x14ac:dyDescent="0.2">
      <c r="A207" s="158"/>
      <c r="E207" s="73"/>
      <c r="F207" s="159"/>
    </row>
    <row r="208" spans="1:6" s="32" customFormat="1" x14ac:dyDescent="0.2">
      <c r="A208" s="158"/>
      <c r="E208" s="73"/>
      <c r="F208" s="159"/>
    </row>
    <row r="209" spans="1:6" s="32" customFormat="1" x14ac:dyDescent="0.2">
      <c r="A209" s="158"/>
      <c r="E209" s="73"/>
      <c r="F209" s="159"/>
    </row>
    <row r="210" spans="1:6" s="32" customFormat="1" x14ac:dyDescent="0.2">
      <c r="A210" s="158"/>
      <c r="E210" s="73"/>
      <c r="F210" s="159"/>
    </row>
    <row r="211" spans="1:6" s="32" customFormat="1" x14ac:dyDescent="0.2">
      <c r="A211" s="158"/>
      <c r="E211" s="73"/>
      <c r="F211" s="159"/>
    </row>
    <row r="212" spans="1:6" s="32" customFormat="1" x14ac:dyDescent="0.2">
      <c r="A212" s="158"/>
      <c r="E212" s="73"/>
      <c r="F212" s="159"/>
    </row>
    <row r="213" spans="1:6" s="32" customFormat="1" x14ac:dyDescent="0.2">
      <c r="A213" s="158"/>
      <c r="E213" s="73"/>
      <c r="F213" s="159"/>
    </row>
    <row r="214" spans="1:6" s="32" customFormat="1" x14ac:dyDescent="0.2">
      <c r="A214" s="158"/>
      <c r="E214" s="73"/>
      <c r="F214" s="159"/>
    </row>
    <row r="215" spans="1:6" s="32" customFormat="1" x14ac:dyDescent="0.2">
      <c r="A215" s="158"/>
      <c r="E215" s="73"/>
      <c r="F215" s="159"/>
    </row>
    <row r="216" spans="1:6" s="32" customFormat="1" x14ac:dyDescent="0.2">
      <c r="A216" s="158"/>
      <c r="E216" s="73"/>
      <c r="F216" s="159"/>
    </row>
    <row r="217" spans="1:6" s="32" customFormat="1" x14ac:dyDescent="0.2">
      <c r="A217" s="158"/>
      <c r="E217" s="73"/>
      <c r="F217" s="159"/>
    </row>
    <row r="218" spans="1:6" s="32" customFormat="1" x14ac:dyDescent="0.2">
      <c r="A218" s="158"/>
      <c r="E218" s="73"/>
      <c r="F218" s="159"/>
    </row>
    <row r="219" spans="1:6" s="32" customFormat="1" x14ac:dyDescent="0.2">
      <c r="A219" s="158"/>
      <c r="E219" s="73"/>
      <c r="F219" s="159"/>
    </row>
    <row r="220" spans="1:6" s="32" customFormat="1" x14ac:dyDescent="0.2">
      <c r="A220" s="158"/>
      <c r="E220" s="73"/>
      <c r="F220" s="159"/>
    </row>
    <row r="221" spans="1:6" s="32" customFormat="1" x14ac:dyDescent="0.2">
      <c r="A221" s="158"/>
      <c r="E221" s="73"/>
      <c r="F221" s="159"/>
    </row>
    <row r="222" spans="1:6" s="32" customFormat="1" x14ac:dyDescent="0.2">
      <c r="A222" s="158"/>
      <c r="E222" s="73"/>
      <c r="F222" s="159"/>
    </row>
    <row r="223" spans="1:6" s="32" customFormat="1" x14ac:dyDescent="0.2">
      <c r="A223" s="158"/>
      <c r="E223" s="73"/>
      <c r="F223" s="159"/>
    </row>
    <row r="224" spans="1:6" s="32" customFormat="1" x14ac:dyDescent="0.2">
      <c r="A224" s="158"/>
      <c r="E224" s="73"/>
      <c r="F224" s="159"/>
    </row>
    <row r="225" spans="1:6" s="32" customFormat="1" x14ac:dyDescent="0.2">
      <c r="A225" s="158"/>
      <c r="E225" s="73"/>
      <c r="F225" s="159"/>
    </row>
    <row r="226" spans="1:6" s="32" customFormat="1" x14ac:dyDescent="0.2">
      <c r="A226" s="158"/>
      <c r="E226" s="73"/>
      <c r="F226" s="159"/>
    </row>
    <row r="227" spans="1:6" s="32" customFormat="1" x14ac:dyDescent="0.2">
      <c r="A227" s="158"/>
      <c r="E227" s="73"/>
      <c r="F227" s="159"/>
    </row>
    <row r="228" spans="1:6" s="32" customFormat="1" x14ac:dyDescent="0.2">
      <c r="A228" s="158"/>
      <c r="E228" s="73"/>
      <c r="F228" s="159"/>
    </row>
    <row r="229" spans="1:6" s="32" customFormat="1" x14ac:dyDescent="0.2">
      <c r="A229" s="158"/>
      <c r="E229" s="73"/>
      <c r="F229" s="159"/>
    </row>
    <row r="230" spans="1:6" s="32" customFormat="1" x14ac:dyDescent="0.2">
      <c r="A230" s="158"/>
      <c r="E230" s="73"/>
      <c r="F230" s="159"/>
    </row>
    <row r="231" spans="1:6" s="32" customFormat="1" x14ac:dyDescent="0.2">
      <c r="A231" s="158"/>
      <c r="E231" s="73"/>
      <c r="F231" s="159"/>
    </row>
    <row r="232" spans="1:6" s="32" customFormat="1" x14ac:dyDescent="0.2">
      <c r="A232" s="158"/>
      <c r="E232" s="73"/>
      <c r="F232" s="159"/>
    </row>
    <row r="233" spans="1:6" s="32" customFormat="1" x14ac:dyDescent="0.2">
      <c r="A233" s="158"/>
      <c r="E233" s="73"/>
      <c r="F233" s="159"/>
    </row>
    <row r="234" spans="1:6" s="32" customFormat="1" x14ac:dyDescent="0.2">
      <c r="A234" s="158"/>
      <c r="E234" s="73"/>
      <c r="F234" s="159"/>
    </row>
    <row r="235" spans="1:6" s="32" customFormat="1" x14ac:dyDescent="0.2">
      <c r="A235" s="158"/>
      <c r="E235" s="73"/>
      <c r="F235" s="159"/>
    </row>
    <row r="236" spans="1:6" s="32" customFormat="1" x14ac:dyDescent="0.2">
      <c r="A236" s="158"/>
      <c r="E236" s="73"/>
      <c r="F236" s="159"/>
    </row>
    <row r="237" spans="1:6" s="32" customFormat="1" x14ac:dyDescent="0.2">
      <c r="A237" s="158"/>
      <c r="E237" s="73"/>
      <c r="F237" s="159"/>
    </row>
    <row r="238" spans="1:6" s="32" customFormat="1" x14ac:dyDescent="0.2">
      <c r="A238" s="158"/>
      <c r="E238" s="73"/>
      <c r="F238" s="159"/>
    </row>
    <row r="239" spans="1:6" s="32" customFormat="1" x14ac:dyDescent="0.2">
      <c r="A239" s="158"/>
      <c r="E239" s="73"/>
      <c r="F239" s="159"/>
    </row>
    <row r="240" spans="1:6" s="32" customFormat="1" x14ac:dyDescent="0.2">
      <c r="A240" s="158"/>
      <c r="E240" s="73"/>
      <c r="F240" s="159"/>
    </row>
    <row r="241" spans="1:6" s="32" customFormat="1" x14ac:dyDescent="0.2">
      <c r="A241" s="158"/>
      <c r="E241" s="73"/>
      <c r="F241" s="159"/>
    </row>
    <row r="242" spans="1:6" s="32" customFormat="1" x14ac:dyDescent="0.2">
      <c r="A242" s="158"/>
      <c r="E242" s="73"/>
      <c r="F242" s="159"/>
    </row>
    <row r="243" spans="1:6" s="32" customFormat="1" x14ac:dyDescent="0.2">
      <c r="A243" s="158"/>
      <c r="E243" s="73"/>
      <c r="F243" s="159"/>
    </row>
    <row r="244" spans="1:6" s="32" customFormat="1" x14ac:dyDescent="0.2">
      <c r="A244" s="158"/>
      <c r="E244" s="73"/>
      <c r="F244" s="159"/>
    </row>
    <row r="245" spans="1:6" s="32" customFormat="1" x14ac:dyDescent="0.2">
      <c r="A245" s="158"/>
      <c r="E245" s="73"/>
      <c r="F245" s="159"/>
    </row>
    <row r="246" spans="1:6" s="32" customFormat="1" x14ac:dyDescent="0.2">
      <c r="A246" s="158"/>
      <c r="E246" s="73"/>
      <c r="F246" s="159"/>
    </row>
    <row r="247" spans="1:6" s="32" customFormat="1" x14ac:dyDescent="0.2">
      <c r="A247" s="158"/>
      <c r="E247" s="73"/>
      <c r="F247" s="159"/>
    </row>
    <row r="248" spans="1:6" s="32" customFormat="1" x14ac:dyDescent="0.2">
      <c r="A248" s="158"/>
      <c r="E248" s="73"/>
      <c r="F248" s="159"/>
    </row>
    <row r="249" spans="1:6" s="32" customFormat="1" x14ac:dyDescent="0.2">
      <c r="A249" s="158"/>
      <c r="E249" s="73"/>
      <c r="F249" s="159"/>
    </row>
    <row r="250" spans="1:6" s="32" customFormat="1" x14ac:dyDescent="0.2">
      <c r="A250" s="158"/>
      <c r="E250" s="73"/>
      <c r="F250" s="159"/>
    </row>
    <row r="251" spans="1:6" s="32" customFormat="1" x14ac:dyDescent="0.2">
      <c r="A251" s="158"/>
      <c r="E251" s="73"/>
      <c r="F251" s="159"/>
    </row>
    <row r="252" spans="1:6" s="32" customFormat="1" x14ac:dyDescent="0.2">
      <c r="A252" s="158"/>
      <c r="E252" s="73"/>
      <c r="F252" s="159"/>
    </row>
    <row r="253" spans="1:6" s="32" customFormat="1" x14ac:dyDescent="0.2">
      <c r="A253" s="158"/>
      <c r="E253" s="73"/>
      <c r="F253" s="159"/>
    </row>
    <row r="254" spans="1:6" s="32" customFormat="1" x14ac:dyDescent="0.2">
      <c r="A254" s="158"/>
      <c r="E254" s="73"/>
      <c r="F254" s="159"/>
    </row>
    <row r="255" spans="1:6" s="32" customFormat="1" x14ac:dyDescent="0.2">
      <c r="A255" s="158"/>
      <c r="E255" s="73"/>
      <c r="F255" s="159"/>
    </row>
    <row r="256" spans="1:6" s="32" customFormat="1" x14ac:dyDescent="0.2">
      <c r="A256" s="158"/>
      <c r="E256" s="73"/>
      <c r="F256" s="159"/>
    </row>
    <row r="257" spans="1:6" s="32" customFormat="1" x14ac:dyDescent="0.2">
      <c r="A257" s="158"/>
      <c r="E257" s="73"/>
      <c r="F257" s="159"/>
    </row>
    <row r="258" spans="1:6" s="32" customFormat="1" x14ac:dyDescent="0.2">
      <c r="A258" s="158"/>
      <c r="E258" s="73"/>
      <c r="F258" s="159"/>
    </row>
    <row r="259" spans="1:6" s="32" customFormat="1" x14ac:dyDescent="0.2">
      <c r="A259" s="158"/>
      <c r="E259" s="73"/>
      <c r="F259" s="159"/>
    </row>
    <row r="260" spans="1:6" s="32" customFormat="1" x14ac:dyDescent="0.2">
      <c r="A260" s="158"/>
      <c r="E260" s="73"/>
      <c r="F260" s="159"/>
    </row>
    <row r="261" spans="1:6" s="32" customFormat="1" x14ac:dyDescent="0.2">
      <c r="A261" s="158"/>
      <c r="E261" s="73"/>
      <c r="F261" s="159"/>
    </row>
    <row r="262" spans="1:6" s="32" customFormat="1" x14ac:dyDescent="0.2">
      <c r="A262" s="158"/>
      <c r="E262" s="73"/>
      <c r="F262" s="159"/>
    </row>
    <row r="263" spans="1:6" s="32" customFormat="1" x14ac:dyDescent="0.2">
      <c r="A263" s="158"/>
      <c r="E263" s="73"/>
      <c r="F263" s="159"/>
    </row>
    <row r="264" spans="1:6" s="32" customFormat="1" x14ac:dyDescent="0.2">
      <c r="A264" s="158"/>
      <c r="E264" s="73"/>
      <c r="F264" s="159"/>
    </row>
    <row r="265" spans="1:6" s="32" customFormat="1" x14ac:dyDescent="0.2">
      <c r="A265" s="158"/>
      <c r="E265" s="73"/>
      <c r="F265" s="159"/>
    </row>
    <row r="266" spans="1:6" s="32" customFormat="1" x14ac:dyDescent="0.2">
      <c r="A266" s="158"/>
      <c r="E266" s="73"/>
      <c r="F266" s="159"/>
    </row>
    <row r="267" spans="1:6" s="32" customFormat="1" x14ac:dyDescent="0.2">
      <c r="A267" s="158"/>
      <c r="E267" s="73"/>
      <c r="F267" s="159"/>
    </row>
    <row r="268" spans="1:6" s="32" customFormat="1" x14ac:dyDescent="0.2">
      <c r="A268" s="158"/>
      <c r="E268" s="73"/>
      <c r="F268" s="159"/>
    </row>
    <row r="269" spans="1:6" s="32" customFormat="1" x14ac:dyDescent="0.2">
      <c r="A269" s="158"/>
      <c r="E269" s="73"/>
      <c r="F269" s="159"/>
    </row>
    <row r="270" spans="1:6" s="32" customFormat="1" x14ac:dyDescent="0.2">
      <c r="A270" s="158"/>
      <c r="E270" s="73"/>
      <c r="F270" s="159"/>
    </row>
    <row r="271" spans="1:6" s="32" customFormat="1" x14ac:dyDescent="0.2">
      <c r="A271" s="158"/>
      <c r="E271" s="73"/>
      <c r="F271" s="159"/>
    </row>
    <row r="272" spans="1:6" s="32" customFormat="1" x14ac:dyDescent="0.2">
      <c r="A272" s="158"/>
      <c r="E272" s="73"/>
      <c r="F272" s="159"/>
    </row>
    <row r="273" spans="1:6" s="32" customFormat="1" x14ac:dyDescent="0.2">
      <c r="A273" s="158"/>
      <c r="E273" s="73"/>
      <c r="F273" s="159"/>
    </row>
    <row r="274" spans="1:6" s="32" customFormat="1" x14ac:dyDescent="0.2">
      <c r="A274" s="158"/>
      <c r="E274" s="73"/>
      <c r="F274" s="159"/>
    </row>
    <row r="275" spans="1:6" s="32" customFormat="1" x14ac:dyDescent="0.2">
      <c r="A275" s="158"/>
      <c r="E275" s="73"/>
      <c r="F275" s="159"/>
    </row>
    <row r="276" spans="1:6" s="32" customFormat="1" x14ac:dyDescent="0.2">
      <c r="A276" s="158"/>
      <c r="E276" s="73"/>
      <c r="F276" s="159"/>
    </row>
    <row r="277" spans="1:6" s="32" customFormat="1" x14ac:dyDescent="0.2">
      <c r="A277" s="158"/>
      <c r="E277" s="73"/>
      <c r="F277" s="159"/>
    </row>
    <row r="278" spans="1:6" s="32" customFormat="1" x14ac:dyDescent="0.2">
      <c r="A278" s="158"/>
      <c r="E278" s="73"/>
      <c r="F278" s="159"/>
    </row>
    <row r="279" spans="1:6" s="32" customFormat="1" x14ac:dyDescent="0.2">
      <c r="A279" s="158"/>
      <c r="E279" s="73"/>
      <c r="F279" s="159"/>
    </row>
    <row r="280" spans="1:6" s="32" customFormat="1" x14ac:dyDescent="0.2">
      <c r="A280" s="158"/>
      <c r="E280" s="73"/>
      <c r="F280" s="159"/>
    </row>
    <row r="281" spans="1:6" s="32" customFormat="1" x14ac:dyDescent="0.2">
      <c r="A281" s="158"/>
      <c r="E281" s="73"/>
      <c r="F281" s="159"/>
    </row>
    <row r="282" spans="1:6" s="32" customFormat="1" x14ac:dyDescent="0.2">
      <c r="A282" s="158"/>
      <c r="E282" s="73"/>
      <c r="F282" s="159"/>
    </row>
    <row r="283" spans="1:6" s="32" customFormat="1" x14ac:dyDescent="0.2">
      <c r="A283" s="158"/>
      <c r="E283" s="73"/>
      <c r="F283" s="159"/>
    </row>
    <row r="284" spans="1:6" s="32" customFormat="1" x14ac:dyDescent="0.2">
      <c r="A284" s="158"/>
      <c r="E284" s="73"/>
      <c r="F284" s="159"/>
    </row>
    <row r="285" spans="1:6" s="32" customFormat="1" x14ac:dyDescent="0.2">
      <c r="A285" s="158"/>
      <c r="E285" s="73"/>
      <c r="F285" s="159"/>
    </row>
    <row r="286" spans="1:6" s="32" customFormat="1" x14ac:dyDescent="0.2">
      <c r="A286" s="158"/>
      <c r="E286" s="73"/>
      <c r="F286" s="159"/>
    </row>
    <row r="287" spans="1:6" s="32" customFormat="1" x14ac:dyDescent="0.2">
      <c r="A287" s="158"/>
      <c r="E287" s="73"/>
      <c r="F287" s="159"/>
    </row>
    <row r="288" spans="1:6" s="32" customFormat="1" x14ac:dyDescent="0.2">
      <c r="A288" s="158"/>
      <c r="E288" s="73"/>
      <c r="F288" s="159"/>
    </row>
    <row r="289" spans="1:6" s="32" customFormat="1" x14ac:dyDescent="0.2">
      <c r="A289" s="158"/>
      <c r="E289" s="73"/>
      <c r="F289" s="159"/>
    </row>
    <row r="290" spans="1:6" s="32" customFormat="1" x14ac:dyDescent="0.2">
      <c r="A290" s="158"/>
      <c r="E290" s="73"/>
      <c r="F290" s="159"/>
    </row>
    <row r="291" spans="1:6" s="32" customFormat="1" x14ac:dyDescent="0.2">
      <c r="A291" s="158"/>
      <c r="E291" s="73"/>
      <c r="F291" s="159"/>
    </row>
    <row r="292" spans="1:6" s="32" customFormat="1" x14ac:dyDescent="0.2">
      <c r="A292" s="158"/>
      <c r="E292" s="73"/>
      <c r="F292" s="159"/>
    </row>
    <row r="293" spans="1:6" s="32" customFormat="1" x14ac:dyDescent="0.2">
      <c r="A293" s="158"/>
      <c r="E293" s="73"/>
      <c r="F293" s="159"/>
    </row>
    <row r="294" spans="1:6" s="32" customFormat="1" x14ac:dyDescent="0.2">
      <c r="A294" s="158"/>
      <c r="E294" s="73"/>
      <c r="F294" s="159"/>
    </row>
    <row r="295" spans="1:6" s="32" customFormat="1" x14ac:dyDescent="0.2">
      <c r="A295" s="158"/>
      <c r="E295" s="73"/>
      <c r="F295" s="159"/>
    </row>
    <row r="296" spans="1:6" s="32" customFormat="1" x14ac:dyDescent="0.2">
      <c r="A296" s="158"/>
      <c r="E296" s="73"/>
      <c r="F296" s="159"/>
    </row>
    <row r="297" spans="1:6" s="32" customFormat="1" x14ac:dyDescent="0.2">
      <c r="A297" s="158"/>
      <c r="E297" s="73"/>
      <c r="F297" s="159"/>
    </row>
    <row r="298" spans="1:6" s="32" customFormat="1" x14ac:dyDescent="0.2">
      <c r="A298" s="158"/>
      <c r="E298" s="73"/>
      <c r="F298" s="159"/>
    </row>
    <row r="299" spans="1:6" s="32" customFormat="1" x14ac:dyDescent="0.2">
      <c r="A299" s="158"/>
      <c r="E299" s="73"/>
      <c r="F299" s="159"/>
    </row>
    <row r="300" spans="1:6" s="32" customFormat="1" x14ac:dyDescent="0.2">
      <c r="A300" s="158"/>
      <c r="E300" s="73"/>
      <c r="F300" s="159"/>
    </row>
    <row r="301" spans="1:6" s="32" customFormat="1" x14ac:dyDescent="0.2">
      <c r="A301" s="158"/>
      <c r="E301" s="73"/>
      <c r="F301" s="159"/>
    </row>
    <row r="302" spans="1:6" s="32" customFormat="1" x14ac:dyDescent="0.2">
      <c r="A302" s="158"/>
      <c r="E302" s="73"/>
      <c r="F302" s="159"/>
    </row>
    <row r="303" spans="1:6" s="32" customFormat="1" x14ac:dyDescent="0.2">
      <c r="A303" s="158"/>
      <c r="E303" s="73"/>
      <c r="F303" s="159"/>
    </row>
    <row r="304" spans="1:6" s="32" customFormat="1" x14ac:dyDescent="0.2">
      <c r="A304" s="158"/>
      <c r="E304" s="73"/>
      <c r="F304" s="159"/>
    </row>
    <row r="305" spans="1:6" s="32" customFormat="1" x14ac:dyDescent="0.2">
      <c r="A305" s="158"/>
      <c r="E305" s="73"/>
      <c r="F305" s="159"/>
    </row>
    <row r="306" spans="1:6" s="32" customFormat="1" x14ac:dyDescent="0.2">
      <c r="A306" s="158"/>
      <c r="E306" s="73"/>
      <c r="F306" s="159"/>
    </row>
    <row r="307" spans="1:6" s="32" customFormat="1" x14ac:dyDescent="0.2">
      <c r="A307" s="158"/>
      <c r="E307" s="73"/>
      <c r="F307" s="159"/>
    </row>
    <row r="308" spans="1:6" s="32" customFormat="1" x14ac:dyDescent="0.2">
      <c r="A308" s="158"/>
      <c r="E308" s="73"/>
      <c r="F308" s="159"/>
    </row>
    <row r="309" spans="1:6" s="32" customFormat="1" x14ac:dyDescent="0.2">
      <c r="A309" s="158"/>
      <c r="E309" s="73"/>
      <c r="F309" s="159"/>
    </row>
    <row r="310" spans="1:6" s="32" customFormat="1" x14ac:dyDescent="0.2">
      <c r="A310" s="158"/>
      <c r="E310" s="73"/>
      <c r="F310" s="159"/>
    </row>
    <row r="311" spans="1:6" s="32" customFormat="1" x14ac:dyDescent="0.2">
      <c r="A311" s="158"/>
      <c r="E311" s="73"/>
      <c r="F311" s="159"/>
    </row>
    <row r="312" spans="1:6" s="32" customFormat="1" x14ac:dyDescent="0.2">
      <c r="A312" s="158"/>
      <c r="E312" s="73"/>
      <c r="F312" s="159"/>
    </row>
    <row r="313" spans="1:6" s="32" customFormat="1" x14ac:dyDescent="0.2">
      <c r="A313" s="158"/>
      <c r="E313" s="73"/>
      <c r="F313" s="159"/>
    </row>
    <row r="314" spans="1:6" s="32" customFormat="1" x14ac:dyDescent="0.2">
      <c r="A314" s="158"/>
      <c r="E314" s="73"/>
      <c r="F314" s="159"/>
    </row>
    <row r="315" spans="1:6" s="32" customFormat="1" x14ac:dyDescent="0.2">
      <c r="A315" s="158"/>
      <c r="E315" s="73"/>
      <c r="F315" s="159"/>
    </row>
    <row r="316" spans="1:6" s="32" customFormat="1" x14ac:dyDescent="0.2">
      <c r="A316" s="158"/>
      <c r="E316" s="73"/>
      <c r="F316" s="159"/>
    </row>
    <row r="317" spans="1:6" s="32" customFormat="1" x14ac:dyDescent="0.2">
      <c r="A317" s="158"/>
      <c r="E317" s="73"/>
      <c r="F317" s="159"/>
    </row>
    <row r="318" spans="1:6" s="32" customFormat="1" x14ac:dyDescent="0.2">
      <c r="A318" s="158"/>
      <c r="E318" s="73"/>
      <c r="F318" s="159"/>
    </row>
    <row r="319" spans="1:6" s="32" customFormat="1" x14ac:dyDescent="0.2">
      <c r="A319" s="158"/>
      <c r="E319" s="73"/>
      <c r="F319" s="159"/>
    </row>
    <row r="320" spans="1:6" s="32" customFormat="1" x14ac:dyDescent="0.2">
      <c r="A320" s="158"/>
      <c r="E320" s="73"/>
      <c r="F320" s="159"/>
    </row>
    <row r="321" spans="1:6" s="32" customFormat="1" x14ac:dyDescent="0.2">
      <c r="A321" s="158"/>
      <c r="E321" s="73"/>
      <c r="F321" s="159"/>
    </row>
    <row r="322" spans="1:6" s="32" customFormat="1" x14ac:dyDescent="0.2">
      <c r="A322" s="158"/>
      <c r="E322" s="73"/>
      <c r="F322" s="159"/>
    </row>
    <row r="323" spans="1:6" s="32" customFormat="1" x14ac:dyDescent="0.2">
      <c r="A323" s="158"/>
      <c r="E323" s="73"/>
      <c r="F323" s="159"/>
    </row>
    <row r="324" spans="1:6" s="32" customFormat="1" x14ac:dyDescent="0.2">
      <c r="A324" s="158"/>
      <c r="E324" s="73"/>
      <c r="F324" s="159"/>
    </row>
    <row r="325" spans="1:6" s="32" customFormat="1" x14ac:dyDescent="0.2">
      <c r="A325" s="158"/>
      <c r="E325" s="73"/>
      <c r="F325" s="159"/>
    </row>
    <row r="326" spans="1:6" s="32" customFormat="1" x14ac:dyDescent="0.2">
      <c r="A326" s="158"/>
      <c r="E326" s="73"/>
      <c r="F326" s="159"/>
    </row>
    <row r="327" spans="1:6" s="32" customFormat="1" x14ac:dyDescent="0.2">
      <c r="A327" s="158"/>
      <c r="E327" s="73"/>
      <c r="F327" s="159"/>
    </row>
    <row r="328" spans="1:6" s="32" customFormat="1" x14ac:dyDescent="0.2">
      <c r="A328" s="158"/>
      <c r="E328" s="73"/>
      <c r="F328" s="159"/>
    </row>
    <row r="329" spans="1:6" s="32" customFormat="1" x14ac:dyDescent="0.2">
      <c r="A329" s="158"/>
      <c r="E329" s="73"/>
      <c r="F329" s="159"/>
    </row>
    <row r="330" spans="1:6" s="32" customFormat="1" x14ac:dyDescent="0.2">
      <c r="A330" s="158"/>
      <c r="E330" s="73"/>
      <c r="F330" s="159"/>
    </row>
    <row r="331" spans="1:6" s="32" customFormat="1" x14ac:dyDescent="0.2">
      <c r="A331" s="158"/>
      <c r="E331" s="73"/>
      <c r="F331" s="159"/>
    </row>
    <row r="332" spans="1:6" s="32" customFormat="1" x14ac:dyDescent="0.2">
      <c r="A332" s="158"/>
      <c r="E332" s="73"/>
      <c r="F332" s="159"/>
    </row>
    <row r="333" spans="1:6" s="32" customFormat="1" x14ac:dyDescent="0.2">
      <c r="A333" s="158"/>
      <c r="E333" s="73"/>
      <c r="F333" s="159"/>
    </row>
    <row r="334" spans="1:6" s="32" customFormat="1" x14ac:dyDescent="0.2">
      <c r="A334" s="158"/>
      <c r="E334" s="73"/>
      <c r="F334" s="159"/>
    </row>
    <row r="335" spans="1:6" s="32" customFormat="1" x14ac:dyDescent="0.2">
      <c r="A335" s="158"/>
      <c r="E335" s="73"/>
      <c r="F335" s="159"/>
    </row>
    <row r="336" spans="1:6" s="32" customFormat="1" x14ac:dyDescent="0.2">
      <c r="A336" s="158"/>
      <c r="E336" s="73"/>
      <c r="F336" s="159"/>
    </row>
    <row r="337" spans="1:6" s="32" customFormat="1" x14ac:dyDescent="0.2">
      <c r="A337" s="158"/>
      <c r="E337" s="73"/>
      <c r="F337" s="159"/>
    </row>
    <row r="338" spans="1:6" s="32" customFormat="1" x14ac:dyDescent="0.2">
      <c r="A338" s="158"/>
      <c r="E338" s="73"/>
      <c r="F338" s="159"/>
    </row>
    <row r="339" spans="1:6" s="32" customFormat="1" x14ac:dyDescent="0.2">
      <c r="A339" s="158"/>
      <c r="E339" s="73"/>
      <c r="F339" s="159"/>
    </row>
    <row r="340" spans="1:6" s="32" customFormat="1" x14ac:dyDescent="0.2">
      <c r="A340" s="158"/>
      <c r="E340" s="73"/>
      <c r="F340" s="159"/>
    </row>
    <row r="341" spans="1:6" s="32" customFormat="1" x14ac:dyDescent="0.2">
      <c r="A341" s="158"/>
      <c r="E341" s="73"/>
      <c r="F341" s="159"/>
    </row>
    <row r="342" spans="1:6" s="32" customFormat="1" x14ac:dyDescent="0.2">
      <c r="A342" s="158"/>
      <c r="E342" s="73"/>
      <c r="F342" s="159"/>
    </row>
    <row r="343" spans="1:6" s="32" customFormat="1" x14ac:dyDescent="0.2">
      <c r="A343" s="158"/>
      <c r="E343" s="73"/>
      <c r="F343" s="159"/>
    </row>
    <row r="344" spans="1:6" s="32" customFormat="1" x14ac:dyDescent="0.2">
      <c r="A344" s="158"/>
      <c r="E344" s="73"/>
      <c r="F344" s="159"/>
    </row>
    <row r="345" spans="1:6" s="32" customFormat="1" x14ac:dyDescent="0.2">
      <c r="A345" s="158"/>
      <c r="E345" s="73"/>
      <c r="F345" s="159"/>
    </row>
    <row r="346" spans="1:6" s="32" customFormat="1" x14ac:dyDescent="0.2">
      <c r="A346" s="158"/>
      <c r="E346" s="73"/>
      <c r="F346" s="159"/>
    </row>
    <row r="347" spans="1:6" s="32" customFormat="1" x14ac:dyDescent="0.2">
      <c r="A347" s="158"/>
      <c r="E347" s="73"/>
      <c r="F347" s="159"/>
    </row>
    <row r="348" spans="1:6" s="32" customFormat="1" x14ac:dyDescent="0.2">
      <c r="A348" s="158"/>
      <c r="E348" s="73"/>
      <c r="F348" s="159"/>
    </row>
    <row r="349" spans="1:6" s="32" customFormat="1" x14ac:dyDescent="0.2">
      <c r="A349" s="158"/>
      <c r="E349" s="73"/>
      <c r="F349" s="159"/>
    </row>
    <row r="350" spans="1:6" s="32" customFormat="1" x14ac:dyDescent="0.2">
      <c r="A350" s="158"/>
      <c r="E350" s="73"/>
      <c r="F350" s="159"/>
    </row>
    <row r="351" spans="1:6" s="32" customFormat="1" x14ac:dyDescent="0.2">
      <c r="A351" s="158"/>
      <c r="E351" s="73"/>
      <c r="F351" s="159"/>
    </row>
    <row r="352" spans="1:6" s="32" customFormat="1" x14ac:dyDescent="0.2">
      <c r="A352" s="158"/>
      <c r="E352" s="73"/>
      <c r="F352" s="159"/>
    </row>
    <row r="353" spans="1:6" s="32" customFormat="1" x14ac:dyDescent="0.2">
      <c r="A353" s="158"/>
      <c r="E353" s="73"/>
      <c r="F353" s="159"/>
    </row>
    <row r="354" spans="1:6" s="32" customFormat="1" x14ac:dyDescent="0.2">
      <c r="A354" s="158"/>
      <c r="E354" s="73"/>
      <c r="F354" s="159"/>
    </row>
    <row r="355" spans="1:6" s="32" customFormat="1" x14ac:dyDescent="0.2">
      <c r="A355" s="158"/>
      <c r="E355" s="73"/>
      <c r="F355" s="159"/>
    </row>
    <row r="356" spans="1:6" s="32" customFormat="1" x14ac:dyDescent="0.2">
      <c r="A356" s="158"/>
      <c r="E356" s="73"/>
      <c r="F356" s="159"/>
    </row>
    <row r="357" spans="1:6" s="32" customFormat="1" x14ac:dyDescent="0.2">
      <c r="A357" s="158"/>
      <c r="E357" s="73"/>
      <c r="F357" s="159"/>
    </row>
    <row r="358" spans="1:6" s="32" customFormat="1" x14ac:dyDescent="0.2">
      <c r="A358" s="158"/>
      <c r="E358" s="73"/>
      <c r="F358" s="159"/>
    </row>
    <row r="359" spans="1:6" s="32" customFormat="1" x14ac:dyDescent="0.2">
      <c r="A359" s="158"/>
      <c r="E359" s="73"/>
      <c r="F359" s="159"/>
    </row>
    <row r="360" spans="1:6" s="32" customFormat="1" x14ac:dyDescent="0.2">
      <c r="A360" s="158"/>
      <c r="E360" s="73"/>
      <c r="F360" s="159"/>
    </row>
    <row r="361" spans="1:6" s="32" customFormat="1" x14ac:dyDescent="0.2">
      <c r="A361" s="158"/>
      <c r="E361" s="73"/>
      <c r="F361" s="159"/>
    </row>
    <row r="362" spans="1:6" s="32" customFormat="1" x14ac:dyDescent="0.2">
      <c r="A362" s="158"/>
      <c r="E362" s="73"/>
      <c r="F362" s="159"/>
    </row>
    <row r="363" spans="1:6" s="32" customFormat="1" x14ac:dyDescent="0.2">
      <c r="A363" s="158"/>
      <c r="E363" s="73"/>
      <c r="F363" s="159"/>
    </row>
    <row r="364" spans="1:6" s="32" customFormat="1" x14ac:dyDescent="0.2">
      <c r="A364" s="158"/>
      <c r="E364" s="73"/>
      <c r="F364" s="159"/>
    </row>
    <row r="365" spans="1:6" s="32" customFormat="1" x14ac:dyDescent="0.2">
      <c r="A365" s="158"/>
      <c r="E365" s="73"/>
      <c r="F365" s="159"/>
    </row>
    <row r="366" spans="1:6" s="32" customFormat="1" x14ac:dyDescent="0.2">
      <c r="A366" s="158"/>
      <c r="E366" s="73"/>
      <c r="F366" s="159"/>
    </row>
    <row r="367" spans="1:6" s="32" customFormat="1" x14ac:dyDescent="0.2">
      <c r="A367" s="158"/>
      <c r="E367" s="73"/>
      <c r="F367" s="159"/>
    </row>
    <row r="368" spans="1:6" s="32" customFormat="1" x14ac:dyDescent="0.2">
      <c r="A368" s="158"/>
      <c r="E368" s="73"/>
      <c r="F368" s="159"/>
    </row>
    <row r="369" spans="1:6" s="32" customFormat="1" x14ac:dyDescent="0.2">
      <c r="A369" s="158"/>
      <c r="E369" s="73"/>
      <c r="F369" s="159"/>
    </row>
    <row r="370" spans="1:6" s="32" customFormat="1" x14ac:dyDescent="0.2">
      <c r="A370" s="158"/>
      <c r="E370" s="73"/>
      <c r="F370" s="159"/>
    </row>
    <row r="371" spans="1:6" s="32" customFormat="1" x14ac:dyDescent="0.2">
      <c r="A371" s="158"/>
      <c r="E371" s="73"/>
      <c r="F371" s="159"/>
    </row>
    <row r="372" spans="1:6" s="32" customFormat="1" x14ac:dyDescent="0.2">
      <c r="A372" s="158"/>
      <c r="E372" s="73"/>
      <c r="F372" s="159"/>
    </row>
    <row r="373" spans="1:6" s="32" customFormat="1" x14ac:dyDescent="0.2">
      <c r="A373" s="158"/>
      <c r="E373" s="73"/>
      <c r="F373" s="159"/>
    </row>
    <row r="374" spans="1:6" s="32" customFormat="1" x14ac:dyDescent="0.2">
      <c r="A374" s="158"/>
      <c r="E374" s="73"/>
      <c r="F374" s="159"/>
    </row>
    <row r="375" spans="1:6" s="32" customFormat="1" x14ac:dyDescent="0.2">
      <c r="A375" s="158"/>
      <c r="E375" s="73"/>
      <c r="F375" s="159"/>
    </row>
    <row r="376" spans="1:6" s="32" customFormat="1" x14ac:dyDescent="0.2">
      <c r="A376" s="158"/>
      <c r="E376" s="73"/>
      <c r="F376" s="159"/>
    </row>
    <row r="377" spans="1:6" s="32" customFormat="1" x14ac:dyDescent="0.2">
      <c r="A377" s="158"/>
      <c r="E377" s="73"/>
      <c r="F377" s="159"/>
    </row>
    <row r="378" spans="1:6" s="32" customFormat="1" x14ac:dyDescent="0.2">
      <c r="A378" s="158"/>
      <c r="E378" s="73"/>
      <c r="F378" s="159"/>
    </row>
    <row r="379" spans="1:6" s="32" customFormat="1" x14ac:dyDescent="0.2">
      <c r="A379" s="158"/>
      <c r="E379" s="73"/>
      <c r="F379" s="159"/>
    </row>
    <row r="380" spans="1:6" s="32" customFormat="1" x14ac:dyDescent="0.2">
      <c r="A380" s="158"/>
      <c r="E380" s="73"/>
      <c r="F380" s="159"/>
    </row>
    <row r="381" spans="1:6" s="32" customFormat="1" x14ac:dyDescent="0.2">
      <c r="A381" s="158"/>
      <c r="E381" s="73"/>
      <c r="F381" s="159"/>
    </row>
    <row r="382" spans="1:6" s="32" customFormat="1" x14ac:dyDescent="0.2">
      <c r="A382" s="158"/>
      <c r="E382" s="73"/>
      <c r="F382" s="159"/>
    </row>
    <row r="383" spans="1:6" s="32" customFormat="1" x14ac:dyDescent="0.2">
      <c r="A383" s="158"/>
      <c r="E383" s="73"/>
      <c r="F383" s="159"/>
    </row>
    <row r="384" spans="1:6" s="32" customFormat="1" x14ac:dyDescent="0.2">
      <c r="A384" s="158"/>
      <c r="E384" s="73"/>
      <c r="F384" s="159"/>
    </row>
    <row r="385" spans="1:6" s="32" customFormat="1" x14ac:dyDescent="0.2">
      <c r="A385" s="158"/>
      <c r="E385" s="73"/>
      <c r="F385" s="159"/>
    </row>
    <row r="386" spans="1:6" s="32" customFormat="1" x14ac:dyDescent="0.2">
      <c r="A386" s="158"/>
      <c r="E386" s="73"/>
      <c r="F386" s="159"/>
    </row>
    <row r="387" spans="1:6" s="32" customFormat="1" x14ac:dyDescent="0.2">
      <c r="A387" s="158"/>
      <c r="E387" s="73"/>
      <c r="F387" s="159"/>
    </row>
    <row r="388" spans="1:6" s="32" customFormat="1" x14ac:dyDescent="0.2">
      <c r="A388" s="158"/>
      <c r="E388" s="73"/>
      <c r="F388" s="159"/>
    </row>
    <row r="389" spans="1:6" s="32" customFormat="1" x14ac:dyDescent="0.2">
      <c r="A389" s="158"/>
      <c r="E389" s="73"/>
      <c r="F389" s="159"/>
    </row>
    <row r="390" spans="1:6" s="32" customFormat="1" x14ac:dyDescent="0.2">
      <c r="A390" s="158"/>
      <c r="E390" s="73"/>
      <c r="F390" s="159"/>
    </row>
    <row r="391" spans="1:6" s="32" customFormat="1" x14ac:dyDescent="0.2">
      <c r="A391" s="158"/>
      <c r="E391" s="73"/>
      <c r="F391" s="159"/>
    </row>
    <row r="392" spans="1:6" s="32" customFormat="1" x14ac:dyDescent="0.2">
      <c r="A392" s="158"/>
      <c r="E392" s="73"/>
      <c r="F392" s="159"/>
    </row>
    <row r="393" spans="1:6" s="32" customFormat="1" x14ac:dyDescent="0.2">
      <c r="A393" s="158"/>
      <c r="E393" s="73"/>
      <c r="F393" s="159"/>
    </row>
    <row r="394" spans="1:6" s="32" customFormat="1" x14ac:dyDescent="0.2">
      <c r="A394" s="158"/>
      <c r="E394" s="73"/>
      <c r="F394" s="159"/>
    </row>
    <row r="395" spans="1:6" s="32" customFormat="1" x14ac:dyDescent="0.2">
      <c r="A395" s="158"/>
      <c r="E395" s="73"/>
      <c r="F395" s="159"/>
    </row>
    <row r="396" spans="1:6" s="32" customFormat="1" x14ac:dyDescent="0.2">
      <c r="A396" s="158"/>
      <c r="E396" s="73"/>
      <c r="F396" s="159"/>
    </row>
    <row r="397" spans="1:6" s="32" customFormat="1" x14ac:dyDescent="0.2">
      <c r="A397" s="158"/>
      <c r="E397" s="73"/>
      <c r="F397" s="159"/>
    </row>
    <row r="398" spans="1:6" s="32" customFormat="1" x14ac:dyDescent="0.2">
      <c r="A398" s="158"/>
      <c r="E398" s="73"/>
      <c r="F398" s="159"/>
    </row>
    <row r="399" spans="1:6" s="32" customFormat="1" x14ac:dyDescent="0.2">
      <c r="A399" s="158"/>
      <c r="E399" s="73"/>
      <c r="F399" s="159"/>
    </row>
    <row r="400" spans="1:6" s="32" customFormat="1" x14ac:dyDescent="0.2">
      <c r="A400" s="158"/>
      <c r="E400" s="73"/>
      <c r="F400" s="159"/>
    </row>
    <row r="401" spans="1:6" s="32" customFormat="1" x14ac:dyDescent="0.2">
      <c r="A401" s="158"/>
      <c r="E401" s="73"/>
      <c r="F401" s="159"/>
    </row>
    <row r="402" spans="1:6" s="32" customFormat="1" x14ac:dyDescent="0.2">
      <c r="A402" s="158"/>
      <c r="E402" s="73"/>
      <c r="F402" s="159"/>
    </row>
    <row r="403" spans="1:6" s="32" customFormat="1" x14ac:dyDescent="0.2">
      <c r="A403" s="158"/>
      <c r="E403" s="73"/>
      <c r="F403" s="159"/>
    </row>
    <row r="404" spans="1:6" s="32" customFormat="1" x14ac:dyDescent="0.2">
      <c r="A404" s="158"/>
      <c r="E404" s="73"/>
      <c r="F404" s="159"/>
    </row>
    <row r="405" spans="1:6" s="32" customFormat="1" x14ac:dyDescent="0.2">
      <c r="A405" s="158"/>
      <c r="E405" s="73"/>
      <c r="F405" s="159"/>
    </row>
    <row r="406" spans="1:6" s="32" customFormat="1" x14ac:dyDescent="0.2">
      <c r="A406" s="158"/>
      <c r="E406" s="73"/>
      <c r="F406" s="159"/>
    </row>
    <row r="407" spans="1:6" s="32" customFormat="1" x14ac:dyDescent="0.2">
      <c r="A407" s="158"/>
      <c r="E407" s="73"/>
      <c r="F407" s="159"/>
    </row>
    <row r="408" spans="1:6" s="32" customFormat="1" x14ac:dyDescent="0.2">
      <c r="A408" s="158"/>
      <c r="E408" s="73"/>
      <c r="F408" s="159"/>
    </row>
    <row r="409" spans="1:6" s="32" customFormat="1" x14ac:dyDescent="0.2">
      <c r="A409" s="158"/>
      <c r="E409" s="73"/>
      <c r="F409" s="159"/>
    </row>
    <row r="410" spans="1:6" s="32" customFormat="1" x14ac:dyDescent="0.2">
      <c r="A410" s="158"/>
      <c r="E410" s="73"/>
      <c r="F410" s="159"/>
    </row>
    <row r="411" spans="1:6" s="32" customFormat="1" x14ac:dyDescent="0.2">
      <c r="A411" s="158"/>
      <c r="E411" s="73"/>
      <c r="F411" s="159"/>
    </row>
    <row r="412" spans="1:6" s="32" customFormat="1" x14ac:dyDescent="0.2">
      <c r="A412" s="158"/>
      <c r="E412" s="73"/>
      <c r="F412" s="159"/>
    </row>
    <row r="413" spans="1:6" s="32" customFormat="1" x14ac:dyDescent="0.2">
      <c r="A413" s="158"/>
      <c r="E413" s="73"/>
      <c r="F413" s="159"/>
    </row>
    <row r="414" spans="1:6" s="32" customFormat="1" x14ac:dyDescent="0.2">
      <c r="A414" s="158"/>
      <c r="E414" s="73"/>
      <c r="F414" s="159"/>
    </row>
    <row r="415" spans="1:6" s="32" customFormat="1" x14ac:dyDescent="0.2">
      <c r="A415" s="158"/>
      <c r="E415" s="73"/>
      <c r="F415" s="159"/>
    </row>
    <row r="416" spans="1:6" s="32" customFormat="1" x14ac:dyDescent="0.2">
      <c r="A416" s="158"/>
      <c r="E416" s="73"/>
      <c r="F416" s="159"/>
    </row>
    <row r="417" spans="1:6" s="32" customFormat="1" x14ac:dyDescent="0.2">
      <c r="A417" s="158"/>
      <c r="E417" s="73"/>
      <c r="F417" s="159"/>
    </row>
    <row r="418" spans="1:6" s="32" customFormat="1" x14ac:dyDescent="0.2">
      <c r="A418" s="158"/>
      <c r="E418" s="73"/>
      <c r="F418" s="159"/>
    </row>
    <row r="419" spans="1:6" s="32" customFormat="1" x14ac:dyDescent="0.2">
      <c r="A419" s="158"/>
      <c r="E419" s="73"/>
      <c r="F419" s="159"/>
    </row>
    <row r="420" spans="1:6" s="32" customFormat="1" x14ac:dyDescent="0.2">
      <c r="A420" s="158"/>
      <c r="E420" s="73"/>
      <c r="F420" s="159"/>
    </row>
    <row r="421" spans="1:6" s="32" customFormat="1" x14ac:dyDescent="0.2">
      <c r="A421" s="158"/>
      <c r="E421" s="73"/>
      <c r="F421" s="159"/>
    </row>
    <row r="422" spans="1:6" s="32" customFormat="1" x14ac:dyDescent="0.2">
      <c r="A422" s="158"/>
      <c r="E422" s="73"/>
      <c r="F422" s="159"/>
    </row>
    <row r="423" spans="1:6" s="32" customFormat="1" x14ac:dyDescent="0.2">
      <c r="A423" s="158"/>
      <c r="E423" s="73"/>
      <c r="F423" s="159"/>
    </row>
    <row r="424" spans="1:6" s="32" customFormat="1" x14ac:dyDescent="0.2">
      <c r="A424" s="158"/>
      <c r="E424" s="73"/>
      <c r="F424" s="159"/>
    </row>
    <row r="425" spans="1:6" s="32" customFormat="1" x14ac:dyDescent="0.2">
      <c r="A425" s="158"/>
      <c r="E425" s="73"/>
      <c r="F425" s="159"/>
    </row>
    <row r="426" spans="1:6" s="32" customFormat="1" x14ac:dyDescent="0.2">
      <c r="A426" s="158"/>
      <c r="E426" s="73"/>
      <c r="F426" s="159"/>
    </row>
    <row r="427" spans="1:6" s="32" customFormat="1" x14ac:dyDescent="0.2">
      <c r="A427" s="158"/>
      <c r="E427" s="73"/>
      <c r="F427" s="159"/>
    </row>
    <row r="428" spans="1:6" s="32" customFormat="1" x14ac:dyDescent="0.2">
      <c r="A428" s="158"/>
      <c r="E428" s="73"/>
      <c r="F428" s="159"/>
    </row>
    <row r="429" spans="1:6" s="32" customFormat="1" x14ac:dyDescent="0.2">
      <c r="A429" s="158"/>
      <c r="E429" s="73"/>
      <c r="F429" s="159"/>
    </row>
    <row r="430" spans="1:6" s="32" customFormat="1" x14ac:dyDescent="0.2">
      <c r="A430" s="158"/>
      <c r="E430" s="73"/>
      <c r="F430" s="159"/>
    </row>
    <row r="431" spans="1:6" s="32" customFormat="1" x14ac:dyDescent="0.2">
      <c r="A431" s="158"/>
      <c r="E431" s="73"/>
      <c r="F431" s="159"/>
    </row>
    <row r="432" spans="1:6" s="32" customFormat="1" x14ac:dyDescent="0.2">
      <c r="A432" s="158"/>
      <c r="E432" s="73"/>
      <c r="F432" s="159"/>
    </row>
    <row r="433" spans="1:6" s="32" customFormat="1" x14ac:dyDescent="0.2">
      <c r="A433" s="158"/>
      <c r="E433" s="73"/>
      <c r="F433" s="159"/>
    </row>
    <row r="434" spans="1:6" s="32" customFormat="1" x14ac:dyDescent="0.2">
      <c r="A434" s="158"/>
      <c r="E434" s="73"/>
      <c r="F434" s="159"/>
    </row>
    <row r="435" spans="1:6" s="32" customFormat="1" x14ac:dyDescent="0.2">
      <c r="A435" s="158"/>
      <c r="E435" s="73"/>
      <c r="F435" s="159"/>
    </row>
    <row r="436" spans="1:6" s="32" customFormat="1" x14ac:dyDescent="0.2">
      <c r="A436" s="158"/>
      <c r="E436" s="73"/>
      <c r="F436" s="159"/>
    </row>
    <row r="437" spans="1:6" s="32" customFormat="1" x14ac:dyDescent="0.2">
      <c r="A437" s="158"/>
      <c r="E437" s="73"/>
      <c r="F437" s="159"/>
    </row>
    <row r="438" spans="1:6" s="32" customFormat="1" x14ac:dyDescent="0.2">
      <c r="A438" s="158"/>
      <c r="E438" s="73"/>
      <c r="F438" s="159"/>
    </row>
    <row r="439" spans="1:6" s="32" customFormat="1" x14ac:dyDescent="0.2">
      <c r="A439" s="158"/>
      <c r="E439" s="73"/>
      <c r="F439" s="159"/>
    </row>
    <row r="440" spans="1:6" s="32" customFormat="1" x14ac:dyDescent="0.2">
      <c r="A440" s="158"/>
      <c r="E440" s="73"/>
      <c r="F440" s="159"/>
    </row>
    <row r="441" spans="1:6" s="32" customFormat="1" x14ac:dyDescent="0.2">
      <c r="A441" s="158"/>
      <c r="E441" s="73"/>
      <c r="F441" s="159"/>
    </row>
    <row r="442" spans="1:6" s="32" customFormat="1" x14ac:dyDescent="0.2">
      <c r="A442" s="158"/>
      <c r="E442" s="73"/>
      <c r="F442" s="159"/>
    </row>
    <row r="443" spans="1:6" s="32" customFormat="1" x14ac:dyDescent="0.2">
      <c r="A443" s="158"/>
      <c r="E443" s="73"/>
      <c r="F443" s="159"/>
    </row>
    <row r="444" spans="1:6" s="32" customFormat="1" x14ac:dyDescent="0.2">
      <c r="A444" s="158"/>
      <c r="E444" s="73"/>
      <c r="F444" s="159"/>
    </row>
    <row r="445" spans="1:6" s="32" customFormat="1" x14ac:dyDescent="0.2">
      <c r="A445" s="158"/>
      <c r="E445" s="73"/>
      <c r="F445" s="159"/>
    </row>
    <row r="446" spans="1:6" s="32" customFormat="1" x14ac:dyDescent="0.2">
      <c r="A446" s="158"/>
      <c r="E446" s="73"/>
      <c r="F446" s="159"/>
    </row>
    <row r="447" spans="1:6" s="32" customFormat="1" x14ac:dyDescent="0.2">
      <c r="A447" s="158"/>
      <c r="E447" s="73"/>
      <c r="F447" s="159"/>
    </row>
    <row r="448" spans="1:6" s="32" customFormat="1" x14ac:dyDescent="0.2">
      <c r="A448" s="158"/>
      <c r="E448" s="73"/>
      <c r="F448" s="159"/>
    </row>
    <row r="449" spans="1:6" s="32" customFormat="1" x14ac:dyDescent="0.2">
      <c r="A449" s="158"/>
      <c r="E449" s="73"/>
      <c r="F449" s="159"/>
    </row>
    <row r="450" spans="1:6" s="32" customFormat="1" x14ac:dyDescent="0.2">
      <c r="A450" s="158"/>
      <c r="E450" s="73"/>
      <c r="F450" s="159"/>
    </row>
    <row r="451" spans="1:6" s="32" customFormat="1" x14ac:dyDescent="0.2">
      <c r="A451" s="158"/>
      <c r="E451" s="73"/>
      <c r="F451" s="159"/>
    </row>
    <row r="452" spans="1:6" s="32" customFormat="1" x14ac:dyDescent="0.2">
      <c r="A452" s="158"/>
      <c r="E452" s="73"/>
      <c r="F452" s="159"/>
    </row>
    <row r="453" spans="1:6" s="32" customFormat="1" x14ac:dyDescent="0.2">
      <c r="A453" s="158"/>
      <c r="E453" s="73"/>
      <c r="F453" s="159"/>
    </row>
    <row r="454" spans="1:6" s="32" customFormat="1" x14ac:dyDescent="0.2">
      <c r="A454" s="158"/>
      <c r="E454" s="73"/>
      <c r="F454" s="159"/>
    </row>
    <row r="455" spans="1:6" s="32" customFormat="1" x14ac:dyDescent="0.2">
      <c r="A455" s="158"/>
      <c r="E455" s="73"/>
      <c r="F455" s="159"/>
    </row>
    <row r="456" spans="1:6" s="32" customFormat="1" x14ac:dyDescent="0.2">
      <c r="A456" s="158"/>
      <c r="E456" s="73"/>
      <c r="F456" s="159"/>
    </row>
    <row r="457" spans="1:6" s="32" customFormat="1" x14ac:dyDescent="0.2">
      <c r="A457" s="158"/>
      <c r="E457" s="73"/>
      <c r="F457" s="159"/>
    </row>
    <row r="458" spans="1:6" s="32" customFormat="1" x14ac:dyDescent="0.2">
      <c r="A458" s="158"/>
      <c r="E458" s="73"/>
      <c r="F458" s="159"/>
    </row>
    <row r="459" spans="1:6" s="32" customFormat="1" x14ac:dyDescent="0.2">
      <c r="A459" s="158"/>
      <c r="E459" s="73"/>
      <c r="F459" s="159"/>
    </row>
    <row r="460" spans="1:6" s="32" customFormat="1" x14ac:dyDescent="0.2">
      <c r="A460" s="158"/>
      <c r="E460" s="73"/>
      <c r="F460" s="159"/>
    </row>
    <row r="461" spans="1:6" s="32" customFormat="1" x14ac:dyDescent="0.2">
      <c r="A461" s="158"/>
      <c r="E461" s="73"/>
      <c r="F461" s="159"/>
    </row>
    <row r="462" spans="1:6" s="32" customFormat="1" x14ac:dyDescent="0.2">
      <c r="A462" s="158"/>
      <c r="E462" s="73"/>
      <c r="F462" s="159"/>
    </row>
    <row r="463" spans="1:6" s="32" customFormat="1" x14ac:dyDescent="0.2">
      <c r="A463" s="158"/>
      <c r="E463" s="73"/>
      <c r="F463" s="159"/>
    </row>
    <row r="464" spans="1:6" s="32" customFormat="1" x14ac:dyDescent="0.2">
      <c r="A464" s="158"/>
      <c r="E464" s="73"/>
      <c r="F464" s="159"/>
    </row>
    <row r="465" spans="1:6" s="32" customFormat="1" x14ac:dyDescent="0.2">
      <c r="A465" s="158"/>
      <c r="E465" s="73"/>
      <c r="F465" s="159"/>
    </row>
    <row r="466" spans="1:6" s="32" customFormat="1" x14ac:dyDescent="0.2">
      <c r="A466" s="158"/>
      <c r="E466" s="73"/>
      <c r="F466" s="159"/>
    </row>
    <row r="467" spans="1:6" s="32" customFormat="1" x14ac:dyDescent="0.2">
      <c r="A467" s="158"/>
      <c r="E467" s="73"/>
      <c r="F467" s="159"/>
    </row>
    <row r="468" spans="1:6" s="32" customFormat="1" x14ac:dyDescent="0.2">
      <c r="A468" s="158"/>
      <c r="E468" s="73"/>
      <c r="F468" s="159"/>
    </row>
    <row r="469" spans="1:6" s="32" customFormat="1" x14ac:dyDescent="0.2">
      <c r="A469" s="158"/>
      <c r="E469" s="73"/>
      <c r="F469" s="159"/>
    </row>
    <row r="470" spans="1:6" s="32" customFormat="1" x14ac:dyDescent="0.2">
      <c r="A470" s="158"/>
      <c r="E470" s="73"/>
      <c r="F470" s="159"/>
    </row>
    <row r="471" spans="1:6" s="32" customFormat="1" x14ac:dyDescent="0.2">
      <c r="A471" s="158"/>
      <c r="E471" s="73"/>
      <c r="F471" s="159"/>
    </row>
    <row r="472" spans="1:6" s="32" customFormat="1" x14ac:dyDescent="0.2">
      <c r="A472" s="158"/>
      <c r="E472" s="73"/>
      <c r="F472" s="159"/>
    </row>
    <row r="473" spans="1:6" s="32" customFormat="1" x14ac:dyDescent="0.2">
      <c r="A473" s="158"/>
      <c r="E473" s="73"/>
      <c r="F473" s="159"/>
    </row>
    <row r="474" spans="1:6" s="32" customFormat="1" x14ac:dyDescent="0.2">
      <c r="A474" s="158"/>
      <c r="E474" s="73"/>
      <c r="F474" s="159"/>
    </row>
    <row r="475" spans="1:6" s="32" customFormat="1" x14ac:dyDescent="0.2">
      <c r="A475" s="158"/>
      <c r="E475" s="73"/>
      <c r="F475" s="159"/>
    </row>
    <row r="476" spans="1:6" s="32" customFormat="1" x14ac:dyDescent="0.2">
      <c r="A476" s="158"/>
      <c r="E476" s="73"/>
      <c r="F476" s="159"/>
    </row>
    <row r="477" spans="1:6" s="32" customFormat="1" x14ac:dyDescent="0.2">
      <c r="A477" s="158"/>
      <c r="E477" s="73"/>
      <c r="F477" s="159"/>
    </row>
    <row r="478" spans="1:6" s="32" customFormat="1" x14ac:dyDescent="0.2">
      <c r="A478" s="158"/>
      <c r="E478" s="73"/>
      <c r="F478" s="159"/>
    </row>
    <row r="479" spans="1:6" s="32" customFormat="1" x14ac:dyDescent="0.2">
      <c r="A479" s="158"/>
      <c r="E479" s="73"/>
      <c r="F479" s="159"/>
    </row>
    <row r="480" spans="1:6" s="32" customFormat="1" x14ac:dyDescent="0.2">
      <c r="A480" s="158"/>
      <c r="E480" s="73"/>
      <c r="F480" s="159"/>
    </row>
    <row r="481" spans="1:6" s="32" customFormat="1" x14ac:dyDescent="0.2">
      <c r="A481" s="158"/>
      <c r="E481" s="73"/>
      <c r="F481" s="159"/>
    </row>
    <row r="482" spans="1:6" s="32" customFormat="1" x14ac:dyDescent="0.2">
      <c r="A482" s="158"/>
      <c r="E482" s="73"/>
      <c r="F482" s="159"/>
    </row>
    <row r="483" spans="1:6" s="32" customFormat="1" x14ac:dyDescent="0.2">
      <c r="A483" s="158"/>
      <c r="E483" s="73"/>
      <c r="F483" s="159"/>
    </row>
    <row r="484" spans="1:6" s="32" customFormat="1" x14ac:dyDescent="0.2">
      <c r="A484" s="158"/>
      <c r="E484" s="73"/>
      <c r="F484" s="159"/>
    </row>
    <row r="485" spans="1:6" s="32" customFormat="1" x14ac:dyDescent="0.2">
      <c r="A485" s="158"/>
      <c r="E485" s="73"/>
      <c r="F485" s="159"/>
    </row>
    <row r="486" spans="1:6" s="32" customFormat="1" x14ac:dyDescent="0.2">
      <c r="A486" s="158"/>
      <c r="E486" s="73"/>
      <c r="F486" s="159"/>
    </row>
    <row r="487" spans="1:6" s="32" customFormat="1" x14ac:dyDescent="0.2">
      <c r="A487" s="158"/>
      <c r="E487" s="73"/>
      <c r="F487" s="159"/>
    </row>
    <row r="488" spans="1:6" s="32" customFormat="1" x14ac:dyDescent="0.2">
      <c r="A488" s="158"/>
      <c r="E488" s="73"/>
      <c r="F488" s="159"/>
    </row>
    <row r="489" spans="1:6" s="32" customFormat="1" x14ac:dyDescent="0.2">
      <c r="A489" s="158"/>
      <c r="E489" s="73"/>
      <c r="F489" s="159"/>
    </row>
    <row r="490" spans="1:6" s="32" customFormat="1" x14ac:dyDescent="0.2">
      <c r="A490" s="158"/>
      <c r="E490" s="73"/>
      <c r="F490" s="159"/>
    </row>
    <row r="491" spans="1:6" s="32" customFormat="1" x14ac:dyDescent="0.2">
      <c r="A491" s="158"/>
      <c r="E491" s="73"/>
      <c r="F491" s="159"/>
    </row>
    <row r="492" spans="1:6" s="32" customFormat="1" x14ac:dyDescent="0.2">
      <c r="A492" s="158"/>
      <c r="E492" s="73"/>
      <c r="F492" s="159"/>
    </row>
    <row r="493" spans="1:6" s="32" customFormat="1" x14ac:dyDescent="0.2">
      <c r="A493" s="158"/>
      <c r="E493" s="73"/>
      <c r="F493" s="159"/>
    </row>
    <row r="494" spans="1:6" s="32" customFormat="1" x14ac:dyDescent="0.2">
      <c r="A494" s="158"/>
      <c r="E494" s="73"/>
      <c r="F494" s="159"/>
    </row>
    <row r="495" spans="1:6" s="32" customFormat="1" x14ac:dyDescent="0.2">
      <c r="A495" s="158"/>
      <c r="E495" s="73"/>
      <c r="F495" s="159"/>
    </row>
    <row r="496" spans="1:6" s="32" customFormat="1" x14ac:dyDescent="0.2">
      <c r="A496" s="158"/>
      <c r="E496" s="73"/>
      <c r="F496" s="159"/>
    </row>
    <row r="497" spans="1:6" s="32" customFormat="1" x14ac:dyDescent="0.2">
      <c r="A497" s="158"/>
      <c r="E497" s="73"/>
      <c r="F497" s="159"/>
    </row>
    <row r="498" spans="1:6" s="32" customFormat="1" x14ac:dyDescent="0.2">
      <c r="A498" s="158"/>
      <c r="E498" s="73"/>
      <c r="F498" s="159"/>
    </row>
    <row r="499" spans="1:6" s="32" customFormat="1" x14ac:dyDescent="0.2">
      <c r="A499" s="158"/>
      <c r="E499" s="73"/>
      <c r="F499" s="159"/>
    </row>
    <row r="500" spans="1:6" s="32" customFormat="1" x14ac:dyDescent="0.2">
      <c r="A500" s="158"/>
      <c r="E500" s="73"/>
      <c r="F500" s="159"/>
    </row>
    <row r="501" spans="1:6" s="32" customFormat="1" x14ac:dyDescent="0.2">
      <c r="A501" s="158"/>
      <c r="E501" s="73"/>
      <c r="F501" s="159"/>
    </row>
    <row r="502" spans="1:6" s="32" customFormat="1" x14ac:dyDescent="0.2">
      <c r="A502" s="158"/>
      <c r="E502" s="73"/>
      <c r="F502" s="159"/>
    </row>
    <row r="503" spans="1:6" s="32" customFormat="1" x14ac:dyDescent="0.2">
      <c r="A503" s="158"/>
      <c r="E503" s="73"/>
      <c r="F503" s="159"/>
    </row>
    <row r="504" spans="1:6" s="32" customFormat="1" x14ac:dyDescent="0.2">
      <c r="A504" s="158"/>
      <c r="E504" s="73"/>
      <c r="F504" s="159"/>
    </row>
    <row r="505" spans="1:6" s="32" customFormat="1" x14ac:dyDescent="0.2">
      <c r="A505" s="158"/>
      <c r="E505" s="73"/>
      <c r="F505" s="159"/>
    </row>
    <row r="506" spans="1:6" s="32" customFormat="1" x14ac:dyDescent="0.2">
      <c r="A506" s="158"/>
      <c r="E506" s="73"/>
      <c r="F506" s="159"/>
    </row>
    <row r="507" spans="1:6" s="32" customFormat="1" x14ac:dyDescent="0.2">
      <c r="A507" s="158"/>
      <c r="E507" s="73"/>
      <c r="F507" s="159"/>
    </row>
    <row r="508" spans="1:6" s="32" customFormat="1" x14ac:dyDescent="0.2">
      <c r="A508" s="158"/>
      <c r="E508" s="73"/>
      <c r="F508" s="159"/>
    </row>
    <row r="509" spans="1:6" s="32" customFormat="1" x14ac:dyDescent="0.2">
      <c r="A509" s="158"/>
      <c r="E509" s="73"/>
      <c r="F509" s="159"/>
    </row>
    <row r="510" spans="1:6" s="32" customFormat="1" x14ac:dyDescent="0.2">
      <c r="A510" s="158"/>
      <c r="E510" s="73"/>
      <c r="F510" s="159"/>
    </row>
    <row r="511" spans="1:6" s="32" customFormat="1" x14ac:dyDescent="0.2">
      <c r="A511" s="158"/>
      <c r="E511" s="73"/>
      <c r="F511" s="159"/>
    </row>
    <row r="512" spans="1:6" s="32" customFormat="1" x14ac:dyDescent="0.2">
      <c r="A512" s="158"/>
      <c r="E512" s="73"/>
      <c r="F512" s="159"/>
    </row>
    <row r="513" spans="1:6" s="32" customFormat="1" x14ac:dyDescent="0.2">
      <c r="A513" s="158"/>
      <c r="E513" s="73"/>
      <c r="F513" s="159"/>
    </row>
    <row r="514" spans="1:6" s="32" customFormat="1" x14ac:dyDescent="0.2">
      <c r="A514" s="158"/>
      <c r="E514" s="73"/>
      <c r="F514" s="159"/>
    </row>
    <row r="515" spans="1:6" s="32" customFormat="1" x14ac:dyDescent="0.2">
      <c r="A515" s="158"/>
      <c r="E515" s="73"/>
      <c r="F515" s="159"/>
    </row>
    <row r="516" spans="1:6" s="32" customFormat="1" x14ac:dyDescent="0.2">
      <c r="A516" s="158"/>
      <c r="E516" s="73"/>
      <c r="F516" s="159"/>
    </row>
    <row r="517" spans="1:6" s="32" customFormat="1" x14ac:dyDescent="0.2">
      <c r="A517" s="158"/>
      <c r="E517" s="73"/>
      <c r="F517" s="159"/>
    </row>
    <row r="518" spans="1:6" s="32" customFormat="1" x14ac:dyDescent="0.2">
      <c r="A518" s="158"/>
      <c r="E518" s="73"/>
      <c r="F518" s="159"/>
    </row>
    <row r="519" spans="1:6" s="32" customFormat="1" x14ac:dyDescent="0.2">
      <c r="A519" s="158"/>
      <c r="E519" s="73"/>
      <c r="F519" s="159"/>
    </row>
    <row r="520" spans="1:6" s="32" customFormat="1" x14ac:dyDescent="0.2">
      <c r="A520" s="158"/>
      <c r="E520" s="73"/>
      <c r="F520" s="159"/>
    </row>
    <row r="521" spans="1:6" s="32" customFormat="1" x14ac:dyDescent="0.2">
      <c r="A521" s="158"/>
      <c r="E521" s="73"/>
      <c r="F521" s="159"/>
    </row>
    <row r="522" spans="1:6" s="32" customFormat="1" x14ac:dyDescent="0.2">
      <c r="A522" s="158"/>
      <c r="E522" s="73"/>
      <c r="F522" s="159"/>
    </row>
    <row r="523" spans="1:6" s="32" customFormat="1" x14ac:dyDescent="0.2">
      <c r="A523" s="158"/>
      <c r="E523" s="73"/>
      <c r="F523" s="159"/>
    </row>
    <row r="524" spans="1:6" s="32" customFormat="1" x14ac:dyDescent="0.2">
      <c r="A524" s="158"/>
      <c r="E524" s="73"/>
      <c r="F524" s="159"/>
    </row>
    <row r="525" spans="1:6" s="32" customFormat="1" x14ac:dyDescent="0.2">
      <c r="A525" s="158"/>
      <c r="E525" s="73"/>
      <c r="F525" s="159"/>
    </row>
    <row r="526" spans="1:6" s="32" customFormat="1" x14ac:dyDescent="0.2">
      <c r="A526" s="158"/>
      <c r="E526" s="73"/>
      <c r="F526" s="159"/>
    </row>
    <row r="527" spans="1:6" s="32" customFormat="1" x14ac:dyDescent="0.2">
      <c r="A527" s="158"/>
      <c r="E527" s="73"/>
      <c r="F527" s="159"/>
    </row>
    <row r="528" spans="1:6" s="32" customFormat="1" x14ac:dyDescent="0.2">
      <c r="A528" s="158"/>
      <c r="E528" s="73"/>
      <c r="F528" s="159"/>
    </row>
    <row r="529" spans="1:6" s="32" customFormat="1" x14ac:dyDescent="0.2">
      <c r="A529" s="158"/>
      <c r="E529" s="73"/>
      <c r="F529" s="159"/>
    </row>
    <row r="530" spans="1:6" s="32" customFormat="1" x14ac:dyDescent="0.2">
      <c r="A530" s="158"/>
      <c r="E530" s="73"/>
      <c r="F530" s="159"/>
    </row>
    <row r="531" spans="1:6" s="32" customFormat="1" x14ac:dyDescent="0.2">
      <c r="A531" s="158"/>
      <c r="E531" s="73"/>
      <c r="F531" s="159"/>
    </row>
    <row r="532" spans="1:6" s="32" customFormat="1" x14ac:dyDescent="0.2">
      <c r="A532" s="158"/>
      <c r="E532" s="73"/>
      <c r="F532" s="159"/>
    </row>
    <row r="533" spans="1:6" s="32" customFormat="1" x14ac:dyDescent="0.2">
      <c r="A533" s="158"/>
      <c r="E533" s="73"/>
      <c r="F533" s="159"/>
    </row>
    <row r="534" spans="1:6" s="32" customFormat="1" x14ac:dyDescent="0.2">
      <c r="A534" s="158"/>
      <c r="E534" s="73"/>
      <c r="F534" s="159"/>
    </row>
    <row r="535" spans="1:6" s="32" customFormat="1" x14ac:dyDescent="0.2">
      <c r="A535" s="158"/>
      <c r="E535" s="73"/>
      <c r="F535" s="159"/>
    </row>
    <row r="536" spans="1:6" s="32" customFormat="1" x14ac:dyDescent="0.2">
      <c r="A536" s="158"/>
      <c r="E536" s="73"/>
      <c r="F536" s="159"/>
    </row>
    <row r="537" spans="1:6" s="32" customFormat="1" x14ac:dyDescent="0.2">
      <c r="A537" s="158"/>
      <c r="E537" s="73"/>
      <c r="F537" s="159"/>
    </row>
    <row r="538" spans="1:6" s="32" customFormat="1" x14ac:dyDescent="0.2">
      <c r="A538" s="158"/>
      <c r="E538" s="73"/>
      <c r="F538" s="159"/>
    </row>
    <row r="539" spans="1:6" s="32" customFormat="1" x14ac:dyDescent="0.2">
      <c r="A539" s="158"/>
      <c r="E539" s="73"/>
      <c r="F539" s="159"/>
    </row>
    <row r="540" spans="1:6" s="32" customFormat="1" x14ac:dyDescent="0.2">
      <c r="A540" s="158"/>
      <c r="E540" s="73"/>
      <c r="F540" s="159"/>
    </row>
    <row r="541" spans="1:6" s="32" customFormat="1" x14ac:dyDescent="0.2">
      <c r="A541" s="158"/>
      <c r="E541" s="73"/>
      <c r="F541" s="159"/>
    </row>
    <row r="542" spans="1:6" s="32" customFormat="1" x14ac:dyDescent="0.2">
      <c r="A542" s="158"/>
      <c r="E542" s="73"/>
      <c r="F542" s="159"/>
    </row>
    <row r="543" spans="1:6" s="32" customFormat="1" x14ac:dyDescent="0.2">
      <c r="A543" s="158"/>
      <c r="E543" s="73"/>
      <c r="F543" s="159"/>
    </row>
    <row r="544" spans="1:6" s="32" customFormat="1" x14ac:dyDescent="0.2">
      <c r="A544" s="158"/>
      <c r="E544" s="73"/>
      <c r="F544" s="159"/>
    </row>
    <row r="545" spans="1:6" s="32" customFormat="1" x14ac:dyDescent="0.2">
      <c r="A545" s="158"/>
      <c r="E545" s="73"/>
      <c r="F545" s="159"/>
    </row>
    <row r="546" spans="1:6" s="32" customFormat="1" x14ac:dyDescent="0.2">
      <c r="A546" s="158"/>
      <c r="E546" s="73"/>
      <c r="F546" s="159"/>
    </row>
    <row r="547" spans="1:6" s="32" customFormat="1" x14ac:dyDescent="0.2">
      <c r="A547" s="158"/>
      <c r="E547" s="73"/>
      <c r="F547" s="159"/>
    </row>
    <row r="548" spans="1:6" s="32" customFormat="1" x14ac:dyDescent="0.2">
      <c r="A548" s="158"/>
      <c r="E548" s="73"/>
      <c r="F548" s="159"/>
    </row>
    <row r="549" spans="1:6" s="32" customFormat="1" x14ac:dyDescent="0.2">
      <c r="A549" s="158"/>
      <c r="E549" s="73"/>
      <c r="F549" s="159"/>
    </row>
    <row r="550" spans="1:6" s="32" customFormat="1" x14ac:dyDescent="0.2">
      <c r="A550" s="158"/>
      <c r="E550" s="73"/>
      <c r="F550" s="159"/>
    </row>
    <row r="551" spans="1:6" s="32" customFormat="1" x14ac:dyDescent="0.2">
      <c r="A551" s="158"/>
      <c r="E551" s="73"/>
      <c r="F551" s="159"/>
    </row>
    <row r="552" spans="1:6" s="32" customFormat="1" x14ac:dyDescent="0.2">
      <c r="A552" s="158"/>
      <c r="E552" s="73"/>
      <c r="F552" s="159"/>
    </row>
    <row r="553" spans="1:6" s="32" customFormat="1" x14ac:dyDescent="0.2">
      <c r="A553" s="158"/>
      <c r="E553" s="73"/>
      <c r="F553" s="159"/>
    </row>
    <row r="554" spans="1:6" s="32" customFormat="1" x14ac:dyDescent="0.2">
      <c r="A554" s="158"/>
      <c r="E554" s="73"/>
      <c r="F554" s="159"/>
    </row>
    <row r="555" spans="1:6" s="32" customFormat="1" x14ac:dyDescent="0.2">
      <c r="A555" s="158"/>
      <c r="E555" s="73"/>
      <c r="F555" s="159"/>
    </row>
    <row r="556" spans="1:6" s="32" customFormat="1" x14ac:dyDescent="0.2">
      <c r="A556" s="158"/>
      <c r="E556" s="73"/>
      <c r="F556" s="159"/>
    </row>
    <row r="557" spans="1:6" s="32" customFormat="1" x14ac:dyDescent="0.2">
      <c r="A557" s="158"/>
      <c r="E557" s="73"/>
      <c r="F557" s="159"/>
    </row>
    <row r="558" spans="1:6" s="32" customFormat="1" x14ac:dyDescent="0.2">
      <c r="A558" s="158"/>
      <c r="E558" s="73"/>
      <c r="F558" s="159"/>
    </row>
    <row r="559" spans="1:6" s="32" customFormat="1" x14ac:dyDescent="0.2">
      <c r="A559" s="158"/>
      <c r="E559" s="73"/>
      <c r="F559" s="159"/>
    </row>
    <row r="560" spans="1:6" s="32" customFormat="1" x14ac:dyDescent="0.2">
      <c r="A560" s="158"/>
      <c r="E560" s="73"/>
      <c r="F560" s="159"/>
    </row>
    <row r="561" spans="1:6" s="32" customFormat="1" x14ac:dyDescent="0.2">
      <c r="A561" s="158"/>
      <c r="E561" s="73"/>
      <c r="F561" s="159"/>
    </row>
    <row r="562" spans="1:6" s="32" customFormat="1" x14ac:dyDescent="0.2">
      <c r="A562" s="158"/>
      <c r="E562" s="73"/>
      <c r="F562" s="159"/>
    </row>
    <row r="563" spans="1:6" s="32" customFormat="1" x14ac:dyDescent="0.2">
      <c r="A563" s="158"/>
      <c r="E563" s="73"/>
      <c r="F563" s="159"/>
    </row>
    <row r="564" spans="1:6" s="32" customFormat="1" x14ac:dyDescent="0.2">
      <c r="A564" s="158"/>
      <c r="E564" s="73"/>
      <c r="F564" s="159"/>
    </row>
    <row r="565" spans="1:6" s="32" customFormat="1" x14ac:dyDescent="0.2">
      <c r="A565" s="158"/>
      <c r="E565" s="73"/>
      <c r="F565" s="159"/>
    </row>
    <row r="566" spans="1:6" s="32" customFormat="1" x14ac:dyDescent="0.2">
      <c r="A566" s="158"/>
      <c r="E566" s="73"/>
      <c r="F566" s="159"/>
    </row>
    <row r="567" spans="1:6" s="32" customFormat="1" x14ac:dyDescent="0.2">
      <c r="A567" s="158"/>
      <c r="E567" s="73"/>
      <c r="F567" s="159"/>
    </row>
    <row r="568" spans="1:6" s="32" customFormat="1" x14ac:dyDescent="0.2">
      <c r="A568" s="158"/>
      <c r="E568" s="73"/>
      <c r="F568" s="159"/>
    </row>
    <row r="569" spans="1:6" s="32" customFormat="1" x14ac:dyDescent="0.2">
      <c r="A569" s="158"/>
      <c r="E569" s="73"/>
      <c r="F569" s="159"/>
    </row>
    <row r="570" spans="1:6" s="32" customFormat="1" x14ac:dyDescent="0.2">
      <c r="A570" s="158"/>
      <c r="E570" s="73"/>
      <c r="F570" s="159"/>
    </row>
    <row r="571" spans="1:6" s="32" customFormat="1" x14ac:dyDescent="0.2">
      <c r="A571" s="158"/>
      <c r="E571" s="73"/>
      <c r="F571" s="159"/>
    </row>
    <row r="572" spans="1:6" s="32" customFormat="1" x14ac:dyDescent="0.2">
      <c r="A572" s="158"/>
      <c r="E572" s="73"/>
      <c r="F572" s="159"/>
    </row>
    <row r="573" spans="1:6" s="32" customFormat="1" x14ac:dyDescent="0.2">
      <c r="A573" s="158"/>
      <c r="E573" s="73"/>
      <c r="F573" s="159"/>
    </row>
    <row r="574" spans="1:6" s="32" customFormat="1" x14ac:dyDescent="0.2">
      <c r="A574" s="158"/>
      <c r="E574" s="73"/>
      <c r="F574" s="159"/>
    </row>
    <row r="575" spans="1:6" s="32" customFormat="1" x14ac:dyDescent="0.2">
      <c r="A575" s="158"/>
      <c r="E575" s="73"/>
      <c r="F575" s="159"/>
    </row>
    <row r="576" spans="1:6" s="32" customFormat="1" x14ac:dyDescent="0.2">
      <c r="A576" s="158"/>
      <c r="E576" s="73"/>
      <c r="F576" s="159"/>
    </row>
    <row r="577" spans="1:6" s="32" customFormat="1" x14ac:dyDescent="0.2">
      <c r="A577" s="158"/>
      <c r="E577" s="73"/>
      <c r="F577" s="159"/>
    </row>
    <row r="578" spans="1:6" s="32" customFormat="1" x14ac:dyDescent="0.2">
      <c r="A578" s="158"/>
      <c r="E578" s="73"/>
      <c r="F578" s="159"/>
    </row>
    <row r="579" spans="1:6" s="32" customFormat="1" x14ac:dyDescent="0.2">
      <c r="A579" s="158"/>
      <c r="E579" s="73"/>
      <c r="F579" s="159"/>
    </row>
    <row r="580" spans="1:6" s="32" customFormat="1" x14ac:dyDescent="0.2">
      <c r="A580" s="158"/>
      <c r="E580" s="73"/>
      <c r="F580" s="159"/>
    </row>
    <row r="581" spans="1:6" s="32" customFormat="1" x14ac:dyDescent="0.2">
      <c r="A581" s="158"/>
      <c r="E581" s="73"/>
      <c r="F581" s="159"/>
    </row>
    <row r="582" spans="1:6" s="32" customFormat="1" x14ac:dyDescent="0.2">
      <c r="A582" s="158"/>
      <c r="E582" s="73"/>
      <c r="F582" s="159"/>
    </row>
    <row r="583" spans="1:6" s="32" customFormat="1" x14ac:dyDescent="0.2">
      <c r="A583" s="158"/>
      <c r="E583" s="73"/>
      <c r="F583" s="159"/>
    </row>
    <row r="584" spans="1:6" s="32" customFormat="1" x14ac:dyDescent="0.2">
      <c r="A584" s="158"/>
      <c r="E584" s="73"/>
      <c r="F584" s="159"/>
    </row>
    <row r="585" spans="1:6" s="32" customFormat="1" x14ac:dyDescent="0.2">
      <c r="A585" s="158"/>
      <c r="E585" s="73"/>
      <c r="F585" s="159"/>
    </row>
    <row r="586" spans="1:6" s="32" customFormat="1" x14ac:dyDescent="0.2">
      <c r="A586" s="158"/>
      <c r="E586" s="73"/>
      <c r="F586" s="159"/>
    </row>
    <row r="587" spans="1:6" s="32" customFormat="1" x14ac:dyDescent="0.2">
      <c r="A587" s="158"/>
      <c r="E587" s="73"/>
      <c r="F587" s="159"/>
    </row>
    <row r="588" spans="1:6" s="32" customFormat="1" x14ac:dyDescent="0.2">
      <c r="A588" s="158"/>
      <c r="E588" s="73"/>
      <c r="F588" s="159"/>
    </row>
    <row r="589" spans="1:6" s="32" customFormat="1" x14ac:dyDescent="0.2">
      <c r="A589" s="158"/>
      <c r="E589" s="73"/>
      <c r="F589" s="159"/>
    </row>
    <row r="590" spans="1:6" s="32" customFormat="1" x14ac:dyDescent="0.2">
      <c r="A590" s="158"/>
      <c r="E590" s="73"/>
      <c r="F590" s="159"/>
    </row>
    <row r="591" spans="1:6" s="32" customFormat="1" x14ac:dyDescent="0.2">
      <c r="A591" s="158"/>
      <c r="E591" s="73"/>
      <c r="F591" s="159"/>
    </row>
    <row r="592" spans="1:6" s="32" customFormat="1" x14ac:dyDescent="0.2">
      <c r="A592" s="158"/>
      <c r="E592" s="73"/>
      <c r="F592" s="159"/>
    </row>
    <row r="593" spans="1:6" s="32" customFormat="1" x14ac:dyDescent="0.2">
      <c r="A593" s="158"/>
      <c r="E593" s="73"/>
      <c r="F593" s="159"/>
    </row>
    <row r="594" spans="1:6" s="32" customFormat="1" x14ac:dyDescent="0.2">
      <c r="A594" s="158"/>
      <c r="E594" s="73"/>
      <c r="F594" s="159"/>
    </row>
    <row r="595" spans="1:6" s="32" customFormat="1" x14ac:dyDescent="0.2">
      <c r="A595" s="158"/>
      <c r="E595" s="73"/>
      <c r="F595" s="159"/>
    </row>
    <row r="596" spans="1:6" s="32" customFormat="1" x14ac:dyDescent="0.2">
      <c r="A596" s="158"/>
      <c r="E596" s="73"/>
      <c r="F596" s="159"/>
    </row>
    <row r="597" spans="1:6" s="32" customFormat="1" x14ac:dyDescent="0.2">
      <c r="A597" s="158"/>
      <c r="E597" s="73"/>
      <c r="F597" s="159"/>
    </row>
    <row r="598" spans="1:6" s="32" customFormat="1" x14ac:dyDescent="0.2">
      <c r="A598" s="158"/>
      <c r="E598" s="73"/>
      <c r="F598" s="159"/>
    </row>
    <row r="599" spans="1:6" s="32" customFormat="1" x14ac:dyDescent="0.2">
      <c r="A599" s="158"/>
      <c r="E599" s="73"/>
      <c r="F599" s="159"/>
    </row>
    <row r="600" spans="1:6" s="32" customFormat="1" x14ac:dyDescent="0.2">
      <c r="A600" s="158"/>
      <c r="E600" s="73"/>
      <c r="F600" s="159"/>
    </row>
    <row r="601" spans="1:6" s="32" customFormat="1" x14ac:dyDescent="0.2">
      <c r="A601" s="158"/>
      <c r="E601" s="73"/>
      <c r="F601" s="159"/>
    </row>
    <row r="602" spans="1:6" s="32" customFormat="1" x14ac:dyDescent="0.2">
      <c r="A602" s="158"/>
      <c r="E602" s="73"/>
      <c r="F602" s="159"/>
    </row>
    <row r="603" spans="1:6" s="32" customFormat="1" x14ac:dyDescent="0.2">
      <c r="A603" s="158"/>
      <c r="E603" s="73"/>
      <c r="F603" s="159"/>
    </row>
    <row r="604" spans="1:6" s="32" customFormat="1" x14ac:dyDescent="0.2">
      <c r="A604" s="158"/>
      <c r="E604" s="73"/>
      <c r="F604" s="159"/>
    </row>
    <row r="605" spans="1:6" s="32" customFormat="1" x14ac:dyDescent="0.2">
      <c r="A605" s="158"/>
      <c r="E605" s="73"/>
      <c r="F605" s="159"/>
    </row>
    <row r="606" spans="1:6" s="32" customFormat="1" x14ac:dyDescent="0.2">
      <c r="A606" s="158"/>
      <c r="E606" s="73"/>
      <c r="F606" s="159"/>
    </row>
    <row r="607" spans="1:6" s="32" customFormat="1" x14ac:dyDescent="0.2">
      <c r="A607" s="158"/>
      <c r="E607" s="73"/>
      <c r="F607" s="159"/>
    </row>
    <row r="608" spans="1:6" s="32" customFormat="1" x14ac:dyDescent="0.2">
      <c r="A608" s="158"/>
      <c r="E608" s="73"/>
      <c r="F608" s="159"/>
    </row>
    <row r="609" spans="1:6" s="32" customFormat="1" x14ac:dyDescent="0.2">
      <c r="A609" s="158"/>
      <c r="E609" s="73"/>
      <c r="F609" s="159"/>
    </row>
    <row r="610" spans="1:6" s="32" customFormat="1" x14ac:dyDescent="0.2">
      <c r="A610" s="158"/>
      <c r="E610" s="73"/>
      <c r="F610" s="159"/>
    </row>
    <row r="611" spans="1:6" s="32" customFormat="1" x14ac:dyDescent="0.2">
      <c r="A611" s="158"/>
      <c r="E611" s="73"/>
      <c r="F611" s="159"/>
    </row>
    <row r="612" spans="1:6" s="32" customFormat="1" x14ac:dyDescent="0.2">
      <c r="A612" s="158"/>
      <c r="E612" s="73"/>
      <c r="F612" s="159"/>
    </row>
    <row r="613" spans="1:6" s="32" customFormat="1" x14ac:dyDescent="0.2">
      <c r="A613" s="158"/>
      <c r="E613" s="73"/>
      <c r="F613" s="159"/>
    </row>
    <row r="614" spans="1:6" s="32" customFormat="1" x14ac:dyDescent="0.2">
      <c r="A614" s="158"/>
      <c r="E614" s="73"/>
      <c r="F614" s="159"/>
    </row>
    <row r="615" spans="1:6" s="32" customFormat="1" x14ac:dyDescent="0.2">
      <c r="A615" s="158"/>
      <c r="E615" s="73"/>
      <c r="F615" s="159"/>
    </row>
    <row r="616" spans="1:6" s="32" customFormat="1" x14ac:dyDescent="0.2">
      <c r="A616" s="158"/>
      <c r="E616" s="73"/>
      <c r="F616" s="159"/>
    </row>
    <row r="617" spans="1:6" s="32" customFormat="1" x14ac:dyDescent="0.2">
      <c r="A617" s="158"/>
      <c r="E617" s="73"/>
      <c r="F617" s="159"/>
    </row>
    <row r="618" spans="1:6" s="32" customFormat="1" x14ac:dyDescent="0.2">
      <c r="A618" s="158"/>
      <c r="E618" s="73"/>
      <c r="F618" s="159"/>
    </row>
    <row r="619" spans="1:6" s="32" customFormat="1" x14ac:dyDescent="0.2">
      <c r="A619" s="158"/>
      <c r="E619" s="73"/>
      <c r="F619" s="159"/>
    </row>
    <row r="620" spans="1:6" s="32" customFormat="1" x14ac:dyDescent="0.2">
      <c r="A620" s="158"/>
      <c r="E620" s="73"/>
      <c r="F620" s="159"/>
    </row>
    <row r="621" spans="1:6" s="32" customFormat="1" x14ac:dyDescent="0.2">
      <c r="A621" s="158"/>
      <c r="E621" s="73"/>
      <c r="F621" s="159"/>
    </row>
    <row r="622" spans="1:6" s="32" customFormat="1" x14ac:dyDescent="0.2">
      <c r="A622" s="158"/>
      <c r="E622" s="73"/>
      <c r="F622" s="159"/>
    </row>
    <row r="623" spans="1:6" s="32" customFormat="1" x14ac:dyDescent="0.2">
      <c r="A623" s="158"/>
      <c r="E623" s="73"/>
      <c r="F623" s="159"/>
    </row>
    <row r="624" spans="1:6" s="32" customFormat="1" x14ac:dyDescent="0.2">
      <c r="A624" s="158"/>
      <c r="E624" s="73"/>
      <c r="F624" s="159"/>
    </row>
    <row r="625" spans="1:6" s="32" customFormat="1" x14ac:dyDescent="0.2">
      <c r="A625" s="158"/>
      <c r="E625" s="73"/>
      <c r="F625" s="159"/>
    </row>
    <row r="626" spans="1:6" s="32" customFormat="1" x14ac:dyDescent="0.2">
      <c r="A626" s="158"/>
      <c r="E626" s="73"/>
      <c r="F626" s="159"/>
    </row>
    <row r="627" spans="1:6" s="32" customFormat="1" x14ac:dyDescent="0.2">
      <c r="A627" s="158"/>
      <c r="E627" s="73"/>
      <c r="F627" s="159"/>
    </row>
    <row r="628" spans="1:6" s="32" customFormat="1" x14ac:dyDescent="0.2">
      <c r="A628" s="158"/>
      <c r="E628" s="73"/>
      <c r="F628" s="159"/>
    </row>
    <row r="629" spans="1:6" s="32" customFormat="1" x14ac:dyDescent="0.2">
      <c r="A629" s="158"/>
      <c r="E629" s="73"/>
      <c r="F629" s="159"/>
    </row>
    <row r="630" spans="1:6" s="32" customFormat="1" x14ac:dyDescent="0.2">
      <c r="A630" s="158"/>
      <c r="E630" s="73"/>
      <c r="F630" s="159"/>
    </row>
    <row r="631" spans="1:6" s="32" customFormat="1" x14ac:dyDescent="0.2">
      <c r="A631" s="158"/>
      <c r="E631" s="73"/>
      <c r="F631" s="159"/>
    </row>
    <row r="632" spans="1:6" s="32" customFormat="1" x14ac:dyDescent="0.2">
      <c r="A632" s="158"/>
      <c r="E632" s="73"/>
      <c r="F632" s="159"/>
    </row>
    <row r="633" spans="1:6" s="32" customFormat="1" x14ac:dyDescent="0.2">
      <c r="A633" s="158"/>
      <c r="E633" s="73"/>
      <c r="F633" s="159"/>
    </row>
    <row r="634" spans="1:6" s="32" customFormat="1" x14ac:dyDescent="0.2">
      <c r="A634" s="158"/>
      <c r="E634" s="73"/>
      <c r="F634" s="159"/>
    </row>
    <row r="635" spans="1:6" s="32" customFormat="1" x14ac:dyDescent="0.2">
      <c r="A635" s="158"/>
      <c r="E635" s="73"/>
      <c r="F635" s="159"/>
    </row>
    <row r="636" spans="1:6" s="32" customFormat="1" x14ac:dyDescent="0.2">
      <c r="A636" s="158"/>
      <c r="E636" s="73"/>
      <c r="F636" s="159"/>
    </row>
    <row r="637" spans="1:6" s="32" customFormat="1" x14ac:dyDescent="0.2">
      <c r="A637" s="158"/>
      <c r="E637" s="73"/>
      <c r="F637" s="159"/>
    </row>
    <row r="638" spans="1:6" s="32" customFormat="1" x14ac:dyDescent="0.2">
      <c r="A638" s="158"/>
      <c r="E638" s="73"/>
      <c r="F638" s="159"/>
    </row>
    <row r="639" spans="1:6" s="32" customFormat="1" x14ac:dyDescent="0.2">
      <c r="A639" s="158"/>
      <c r="E639" s="73"/>
      <c r="F639" s="159"/>
    </row>
    <row r="640" spans="1:6" s="32" customFormat="1" x14ac:dyDescent="0.2">
      <c r="A640" s="158"/>
      <c r="E640" s="73"/>
      <c r="F640" s="159"/>
    </row>
    <row r="641" spans="1:6" s="32" customFormat="1" x14ac:dyDescent="0.2">
      <c r="A641" s="158"/>
      <c r="E641" s="73"/>
      <c r="F641" s="159"/>
    </row>
    <row r="642" spans="1:6" s="32" customFormat="1" x14ac:dyDescent="0.2">
      <c r="A642" s="158"/>
      <c r="E642" s="73"/>
      <c r="F642" s="159"/>
    </row>
    <row r="643" spans="1:6" s="32" customFormat="1" x14ac:dyDescent="0.2">
      <c r="A643" s="158"/>
      <c r="E643" s="73"/>
      <c r="F643" s="159"/>
    </row>
    <row r="644" spans="1:6" s="32" customFormat="1" x14ac:dyDescent="0.2">
      <c r="A644" s="158"/>
      <c r="E644" s="73"/>
      <c r="F644" s="159"/>
    </row>
    <row r="645" spans="1:6" s="32" customFormat="1" x14ac:dyDescent="0.2">
      <c r="A645" s="158"/>
      <c r="E645" s="73"/>
      <c r="F645" s="159"/>
    </row>
    <row r="646" spans="1:6" s="32" customFormat="1" x14ac:dyDescent="0.2">
      <c r="A646" s="158"/>
      <c r="E646" s="73"/>
      <c r="F646" s="159"/>
    </row>
    <row r="647" spans="1:6" s="32" customFormat="1" x14ac:dyDescent="0.2">
      <c r="A647" s="158"/>
      <c r="E647" s="73"/>
      <c r="F647" s="159"/>
    </row>
    <row r="648" spans="1:6" s="32" customFormat="1" x14ac:dyDescent="0.2">
      <c r="A648" s="158"/>
      <c r="E648" s="73"/>
      <c r="F648" s="159"/>
    </row>
    <row r="649" spans="1:6" s="32" customFormat="1" x14ac:dyDescent="0.2">
      <c r="A649" s="158"/>
      <c r="E649" s="73"/>
      <c r="F649" s="159"/>
    </row>
    <row r="650" spans="1:6" s="32" customFormat="1" x14ac:dyDescent="0.2">
      <c r="A650" s="158"/>
      <c r="E650" s="73"/>
      <c r="F650" s="159"/>
    </row>
    <row r="651" spans="1:6" s="32" customFormat="1" x14ac:dyDescent="0.2">
      <c r="A651" s="158"/>
      <c r="E651" s="73"/>
      <c r="F651" s="159"/>
    </row>
    <row r="652" spans="1:6" s="32" customFormat="1" x14ac:dyDescent="0.2">
      <c r="A652" s="158"/>
      <c r="E652" s="73"/>
      <c r="F652" s="159"/>
    </row>
    <row r="653" spans="1:6" s="32" customFormat="1" x14ac:dyDescent="0.2">
      <c r="A653" s="158"/>
      <c r="E653" s="73"/>
      <c r="F653" s="159"/>
    </row>
    <row r="654" spans="1:6" s="32" customFormat="1" x14ac:dyDescent="0.2">
      <c r="A654" s="158"/>
      <c r="E654" s="73"/>
      <c r="F654" s="159"/>
    </row>
    <row r="655" spans="1:6" s="32" customFormat="1" x14ac:dyDescent="0.2">
      <c r="A655" s="158"/>
      <c r="E655" s="73"/>
      <c r="F655" s="159"/>
    </row>
    <row r="656" spans="1:6" s="32" customFormat="1" x14ac:dyDescent="0.2">
      <c r="A656" s="158"/>
      <c r="E656" s="73"/>
      <c r="F656" s="159"/>
    </row>
    <row r="657" spans="1:6" s="32" customFormat="1" x14ac:dyDescent="0.2">
      <c r="A657" s="158"/>
      <c r="E657" s="73"/>
      <c r="F657" s="159"/>
    </row>
    <row r="658" spans="1:6" s="32" customFormat="1" x14ac:dyDescent="0.2">
      <c r="A658" s="158"/>
      <c r="E658" s="73"/>
      <c r="F658" s="159"/>
    </row>
    <row r="659" spans="1:6" s="32" customFormat="1" x14ac:dyDescent="0.2">
      <c r="A659" s="158"/>
      <c r="E659" s="73"/>
      <c r="F659" s="159"/>
    </row>
    <row r="660" spans="1:6" s="32" customFormat="1" x14ac:dyDescent="0.2">
      <c r="A660" s="158"/>
      <c r="E660" s="73"/>
      <c r="F660" s="159"/>
    </row>
    <row r="661" spans="1:6" s="32" customFormat="1" x14ac:dyDescent="0.2">
      <c r="A661" s="158"/>
      <c r="E661" s="73"/>
      <c r="F661" s="159"/>
    </row>
    <row r="662" spans="1:6" s="32" customFormat="1" x14ac:dyDescent="0.2">
      <c r="A662" s="158"/>
      <c r="E662" s="73"/>
      <c r="F662" s="159"/>
    </row>
    <row r="663" spans="1:6" s="32" customFormat="1" x14ac:dyDescent="0.2">
      <c r="A663" s="158"/>
      <c r="E663" s="73"/>
      <c r="F663" s="159"/>
    </row>
    <row r="664" spans="1:6" s="32" customFormat="1" x14ac:dyDescent="0.2">
      <c r="A664" s="158"/>
      <c r="E664" s="73"/>
      <c r="F664" s="159"/>
    </row>
    <row r="665" spans="1:6" s="32" customFormat="1" x14ac:dyDescent="0.2">
      <c r="A665" s="158"/>
      <c r="E665" s="73"/>
      <c r="F665" s="159"/>
    </row>
    <row r="666" spans="1:6" s="32" customFormat="1" x14ac:dyDescent="0.2">
      <c r="A666" s="158"/>
      <c r="E666" s="73"/>
      <c r="F666" s="159"/>
    </row>
    <row r="667" spans="1:6" s="32" customFormat="1" x14ac:dyDescent="0.2">
      <c r="A667" s="158"/>
      <c r="E667" s="73"/>
      <c r="F667" s="159"/>
    </row>
    <row r="668" spans="1:6" s="32" customFormat="1" x14ac:dyDescent="0.2">
      <c r="A668" s="158"/>
      <c r="E668" s="73"/>
      <c r="F668" s="159"/>
    </row>
    <row r="669" spans="1:6" s="32" customFormat="1" x14ac:dyDescent="0.2">
      <c r="A669" s="158"/>
      <c r="E669" s="73"/>
      <c r="F669" s="159"/>
    </row>
    <row r="670" spans="1:6" s="32" customFormat="1" x14ac:dyDescent="0.2">
      <c r="A670" s="158"/>
      <c r="E670" s="73"/>
      <c r="F670" s="159"/>
    </row>
    <row r="671" spans="1:6" s="32" customFormat="1" x14ac:dyDescent="0.2">
      <c r="A671" s="158"/>
      <c r="E671" s="73"/>
      <c r="F671" s="159"/>
    </row>
    <row r="672" spans="1:6" s="32" customFormat="1" x14ac:dyDescent="0.2">
      <c r="A672" s="158"/>
      <c r="E672" s="73"/>
      <c r="F672" s="159"/>
    </row>
    <row r="673" spans="1:6" s="32" customFormat="1" x14ac:dyDescent="0.2">
      <c r="A673" s="158"/>
      <c r="E673" s="73"/>
      <c r="F673" s="159"/>
    </row>
    <row r="674" spans="1:6" s="32" customFormat="1" x14ac:dyDescent="0.2">
      <c r="A674" s="158"/>
      <c r="E674" s="73"/>
      <c r="F674" s="159"/>
    </row>
    <row r="675" spans="1:6" s="32" customFormat="1" x14ac:dyDescent="0.2">
      <c r="A675" s="158"/>
      <c r="E675" s="73"/>
      <c r="F675" s="159"/>
    </row>
    <row r="676" spans="1:6" s="32" customFormat="1" x14ac:dyDescent="0.2">
      <c r="A676" s="158"/>
      <c r="E676" s="73"/>
      <c r="F676" s="159"/>
    </row>
    <row r="677" spans="1:6" s="32" customFormat="1" x14ac:dyDescent="0.2">
      <c r="A677" s="158"/>
      <c r="E677" s="73"/>
      <c r="F677" s="159"/>
    </row>
    <row r="678" spans="1:6" s="32" customFormat="1" x14ac:dyDescent="0.2">
      <c r="A678" s="158"/>
      <c r="E678" s="73"/>
      <c r="F678" s="159"/>
    </row>
    <row r="679" spans="1:6" s="32" customFormat="1" x14ac:dyDescent="0.2">
      <c r="A679" s="158"/>
      <c r="E679" s="73"/>
      <c r="F679" s="159"/>
    </row>
    <row r="680" spans="1:6" s="32" customFormat="1" x14ac:dyDescent="0.2">
      <c r="A680" s="158"/>
      <c r="E680" s="73"/>
      <c r="F680" s="159"/>
    </row>
    <row r="681" spans="1:6" s="32" customFormat="1" x14ac:dyDescent="0.2">
      <c r="A681" s="158"/>
      <c r="E681" s="73"/>
      <c r="F681" s="159"/>
    </row>
    <row r="682" spans="1:6" s="32" customFormat="1" x14ac:dyDescent="0.2">
      <c r="A682" s="158"/>
      <c r="E682" s="73"/>
      <c r="F682" s="159"/>
    </row>
    <row r="683" spans="1:6" s="32" customFormat="1" x14ac:dyDescent="0.2">
      <c r="A683" s="158"/>
      <c r="E683" s="73"/>
      <c r="F683" s="159"/>
    </row>
    <row r="684" spans="1:6" s="32" customFormat="1" x14ac:dyDescent="0.2">
      <c r="A684" s="158"/>
      <c r="E684" s="73"/>
      <c r="F684" s="159"/>
    </row>
    <row r="685" spans="1:6" s="32" customFormat="1" x14ac:dyDescent="0.2">
      <c r="A685" s="158"/>
      <c r="E685" s="73"/>
      <c r="F685" s="159"/>
    </row>
    <row r="686" spans="1:6" s="32" customFormat="1" x14ac:dyDescent="0.2">
      <c r="A686" s="158"/>
      <c r="E686" s="73"/>
      <c r="F686" s="159"/>
    </row>
    <row r="687" spans="1:6" s="32" customFormat="1" x14ac:dyDescent="0.2">
      <c r="A687" s="158"/>
      <c r="E687" s="73"/>
      <c r="F687" s="159"/>
    </row>
    <row r="688" spans="1:6" s="32" customFormat="1" x14ac:dyDescent="0.2">
      <c r="A688" s="158"/>
      <c r="E688" s="73"/>
      <c r="F688" s="159"/>
    </row>
    <row r="689" spans="1:6" s="32" customFormat="1" x14ac:dyDescent="0.2">
      <c r="A689" s="158"/>
      <c r="E689" s="73"/>
      <c r="F689" s="159"/>
    </row>
    <row r="690" spans="1:6" s="32" customFormat="1" x14ac:dyDescent="0.2">
      <c r="A690" s="158"/>
      <c r="E690" s="73"/>
      <c r="F690" s="159"/>
    </row>
    <row r="691" spans="1:6" s="32" customFormat="1" x14ac:dyDescent="0.2">
      <c r="A691" s="158"/>
      <c r="E691" s="73"/>
      <c r="F691" s="159"/>
    </row>
    <row r="692" spans="1:6" s="32" customFormat="1" x14ac:dyDescent="0.2">
      <c r="A692" s="158"/>
      <c r="E692" s="73"/>
      <c r="F692" s="159"/>
    </row>
    <row r="693" spans="1:6" s="32" customFormat="1" x14ac:dyDescent="0.2">
      <c r="A693" s="158"/>
      <c r="E693" s="73"/>
      <c r="F693" s="159"/>
    </row>
    <row r="694" spans="1:6" s="32" customFormat="1" x14ac:dyDescent="0.2">
      <c r="A694" s="158"/>
      <c r="E694" s="73"/>
      <c r="F694" s="159"/>
    </row>
    <row r="695" spans="1:6" s="32" customFormat="1" x14ac:dyDescent="0.2">
      <c r="A695" s="158"/>
      <c r="E695" s="73"/>
      <c r="F695" s="159"/>
    </row>
    <row r="696" spans="1:6" s="32" customFormat="1" x14ac:dyDescent="0.2">
      <c r="A696" s="158"/>
      <c r="E696" s="73"/>
      <c r="F696" s="159"/>
    </row>
    <row r="697" spans="1:6" s="32" customFormat="1" x14ac:dyDescent="0.2">
      <c r="A697" s="158"/>
      <c r="E697" s="73"/>
      <c r="F697" s="159"/>
    </row>
    <row r="698" spans="1:6" s="32" customFormat="1" x14ac:dyDescent="0.2">
      <c r="A698" s="158"/>
      <c r="E698" s="73"/>
      <c r="F698" s="159"/>
    </row>
    <row r="699" spans="1:6" s="32" customFormat="1" x14ac:dyDescent="0.2">
      <c r="A699" s="158"/>
      <c r="E699" s="73"/>
      <c r="F699" s="159"/>
    </row>
    <row r="700" spans="1:6" s="32" customFormat="1" x14ac:dyDescent="0.2">
      <c r="A700" s="158"/>
      <c r="E700" s="73"/>
      <c r="F700" s="159"/>
    </row>
    <row r="701" spans="1:6" s="32" customFormat="1" x14ac:dyDescent="0.2">
      <c r="A701" s="158"/>
      <c r="E701" s="73"/>
      <c r="F701" s="159"/>
    </row>
    <row r="702" spans="1:6" s="32" customFormat="1" x14ac:dyDescent="0.2">
      <c r="A702" s="158"/>
      <c r="E702" s="73"/>
      <c r="F702" s="159"/>
    </row>
    <row r="703" spans="1:6" s="32" customFormat="1" x14ac:dyDescent="0.2">
      <c r="A703" s="158"/>
      <c r="E703" s="73"/>
      <c r="F703" s="159"/>
    </row>
    <row r="704" spans="1:6" s="32" customFormat="1" x14ac:dyDescent="0.2">
      <c r="A704" s="158"/>
      <c r="E704" s="73"/>
      <c r="F704" s="159"/>
    </row>
    <row r="705" spans="1:6" s="32" customFormat="1" x14ac:dyDescent="0.2">
      <c r="A705" s="158"/>
      <c r="E705" s="73"/>
      <c r="F705" s="159"/>
    </row>
    <row r="706" spans="1:6" s="32" customFormat="1" x14ac:dyDescent="0.2">
      <c r="A706" s="158"/>
      <c r="E706" s="73"/>
      <c r="F706" s="159"/>
    </row>
    <row r="707" spans="1:6" s="32" customFormat="1" x14ac:dyDescent="0.2">
      <c r="A707" s="158"/>
      <c r="E707" s="73"/>
      <c r="F707" s="159"/>
    </row>
    <row r="708" spans="1:6" s="32" customFormat="1" x14ac:dyDescent="0.2">
      <c r="A708" s="158"/>
      <c r="E708" s="73"/>
      <c r="F708" s="159"/>
    </row>
    <row r="709" spans="1:6" s="32" customFormat="1" x14ac:dyDescent="0.2">
      <c r="A709" s="158"/>
      <c r="E709" s="73"/>
      <c r="F709" s="159"/>
    </row>
    <row r="710" spans="1:6" s="32" customFormat="1" x14ac:dyDescent="0.2">
      <c r="A710" s="158"/>
      <c r="E710" s="73"/>
      <c r="F710" s="159"/>
    </row>
    <row r="711" spans="1:6" s="32" customFormat="1" x14ac:dyDescent="0.2">
      <c r="A711" s="158"/>
      <c r="E711" s="73"/>
      <c r="F711" s="159"/>
    </row>
    <row r="712" spans="1:6" s="32" customFormat="1" x14ac:dyDescent="0.2">
      <c r="A712" s="158"/>
      <c r="E712" s="73"/>
      <c r="F712" s="159"/>
    </row>
    <row r="713" spans="1:6" s="32" customFormat="1" x14ac:dyDescent="0.2">
      <c r="A713" s="158"/>
      <c r="E713" s="73"/>
      <c r="F713" s="159"/>
    </row>
    <row r="714" spans="1:6" s="32" customFormat="1" x14ac:dyDescent="0.2">
      <c r="A714" s="158"/>
      <c r="E714" s="73"/>
      <c r="F714" s="159"/>
    </row>
    <row r="715" spans="1:6" s="32" customFormat="1" x14ac:dyDescent="0.2">
      <c r="A715" s="158"/>
      <c r="E715" s="73"/>
      <c r="F715" s="159"/>
    </row>
    <row r="716" spans="1:6" s="32" customFormat="1" x14ac:dyDescent="0.2">
      <c r="A716" s="158"/>
      <c r="E716" s="73"/>
      <c r="F716" s="159"/>
    </row>
    <row r="717" spans="1:6" s="32" customFormat="1" x14ac:dyDescent="0.2">
      <c r="A717" s="158"/>
      <c r="E717" s="73"/>
      <c r="F717" s="159"/>
    </row>
    <row r="718" spans="1:6" s="32" customFormat="1" x14ac:dyDescent="0.2">
      <c r="A718" s="158"/>
      <c r="E718" s="73"/>
      <c r="F718" s="159"/>
    </row>
    <row r="719" spans="1:6" s="32" customFormat="1" x14ac:dyDescent="0.2">
      <c r="A719" s="158"/>
      <c r="E719" s="73"/>
      <c r="F719" s="159"/>
    </row>
    <row r="720" spans="1:6" s="32" customFormat="1" x14ac:dyDescent="0.2">
      <c r="A720" s="158"/>
      <c r="E720" s="73"/>
      <c r="F720" s="159"/>
    </row>
    <row r="721" spans="1:6" s="32" customFormat="1" x14ac:dyDescent="0.2">
      <c r="A721" s="158"/>
      <c r="E721" s="73"/>
      <c r="F721" s="159"/>
    </row>
    <row r="722" spans="1:6" s="32" customFormat="1" x14ac:dyDescent="0.2">
      <c r="A722" s="158"/>
      <c r="E722" s="73"/>
      <c r="F722" s="159"/>
    </row>
    <row r="723" spans="1:6" s="32" customFormat="1" x14ac:dyDescent="0.2">
      <c r="A723" s="158"/>
      <c r="E723" s="73"/>
      <c r="F723" s="159"/>
    </row>
    <row r="724" spans="1:6" s="32" customFormat="1" x14ac:dyDescent="0.2">
      <c r="A724" s="158"/>
      <c r="E724" s="73"/>
      <c r="F724" s="159"/>
    </row>
    <row r="725" spans="1:6" s="32" customFormat="1" x14ac:dyDescent="0.2">
      <c r="A725" s="158"/>
      <c r="E725" s="73"/>
      <c r="F725" s="159"/>
    </row>
    <row r="726" spans="1:6" s="32" customFormat="1" x14ac:dyDescent="0.2">
      <c r="A726" s="158"/>
      <c r="E726" s="73"/>
      <c r="F726" s="159"/>
    </row>
    <row r="727" spans="1:6" s="32" customFormat="1" x14ac:dyDescent="0.2">
      <c r="A727" s="158"/>
      <c r="E727" s="73"/>
      <c r="F727" s="159"/>
    </row>
    <row r="728" spans="1:6" s="32" customFormat="1" x14ac:dyDescent="0.2">
      <c r="A728" s="158"/>
      <c r="E728" s="73"/>
      <c r="F728" s="159"/>
    </row>
    <row r="729" spans="1:6" s="32" customFormat="1" x14ac:dyDescent="0.2">
      <c r="A729" s="158"/>
      <c r="E729" s="73"/>
      <c r="F729" s="159"/>
    </row>
    <row r="730" spans="1:6" s="32" customFormat="1" x14ac:dyDescent="0.2">
      <c r="A730" s="158"/>
      <c r="E730" s="73"/>
      <c r="F730" s="159"/>
    </row>
    <row r="731" spans="1:6" s="32" customFormat="1" x14ac:dyDescent="0.2">
      <c r="A731" s="158"/>
      <c r="E731" s="73"/>
      <c r="F731" s="159"/>
    </row>
    <row r="732" spans="1:6" s="32" customFormat="1" x14ac:dyDescent="0.2">
      <c r="A732" s="158"/>
      <c r="E732" s="73"/>
      <c r="F732" s="159"/>
    </row>
    <row r="733" spans="1:6" s="32" customFormat="1" x14ac:dyDescent="0.2">
      <c r="A733" s="158"/>
      <c r="E733" s="73"/>
      <c r="F733" s="159"/>
    </row>
    <row r="734" spans="1:6" s="32" customFormat="1" x14ac:dyDescent="0.2">
      <c r="A734" s="158"/>
      <c r="E734" s="73"/>
      <c r="F734" s="159"/>
    </row>
    <row r="735" spans="1:6" s="32" customFormat="1" x14ac:dyDescent="0.2">
      <c r="A735" s="158"/>
      <c r="E735" s="73"/>
      <c r="F735" s="159"/>
    </row>
    <row r="736" spans="1:6" s="32" customFormat="1" x14ac:dyDescent="0.2">
      <c r="A736" s="158"/>
      <c r="E736" s="73"/>
      <c r="F736" s="159"/>
    </row>
    <row r="737" spans="1:6" s="32" customFormat="1" x14ac:dyDescent="0.2">
      <c r="A737" s="158"/>
      <c r="E737" s="73"/>
      <c r="F737" s="159"/>
    </row>
    <row r="738" spans="1:6" s="32" customFormat="1" x14ac:dyDescent="0.2">
      <c r="A738" s="158"/>
      <c r="E738" s="73"/>
      <c r="F738" s="159"/>
    </row>
    <row r="739" spans="1:6" s="32" customFormat="1" x14ac:dyDescent="0.2">
      <c r="A739" s="158"/>
      <c r="E739" s="73"/>
      <c r="F739" s="159"/>
    </row>
    <row r="740" spans="1:6" s="32" customFormat="1" x14ac:dyDescent="0.2">
      <c r="A740" s="158"/>
      <c r="E740" s="73"/>
      <c r="F740" s="159"/>
    </row>
    <row r="741" spans="1:6" s="32" customFormat="1" x14ac:dyDescent="0.2">
      <c r="A741" s="158"/>
      <c r="E741" s="73"/>
      <c r="F741" s="159"/>
    </row>
    <row r="742" spans="1:6" s="32" customFormat="1" x14ac:dyDescent="0.2">
      <c r="A742" s="158"/>
      <c r="E742" s="73"/>
      <c r="F742" s="159"/>
    </row>
    <row r="743" spans="1:6" s="32" customFormat="1" x14ac:dyDescent="0.2">
      <c r="A743" s="158"/>
      <c r="E743" s="73"/>
      <c r="F743" s="159"/>
    </row>
    <row r="744" spans="1:6" s="32" customFormat="1" x14ac:dyDescent="0.2">
      <c r="A744" s="158"/>
      <c r="E744" s="73"/>
      <c r="F744" s="159"/>
    </row>
    <row r="745" spans="1:6" s="32" customFormat="1" x14ac:dyDescent="0.2">
      <c r="A745" s="158"/>
      <c r="E745" s="73"/>
      <c r="F745" s="159"/>
    </row>
    <row r="746" spans="1:6" s="32" customFormat="1" x14ac:dyDescent="0.2">
      <c r="A746" s="158"/>
      <c r="E746" s="73"/>
      <c r="F746" s="159"/>
    </row>
    <row r="747" spans="1:6" s="32" customFormat="1" x14ac:dyDescent="0.2">
      <c r="A747" s="158"/>
      <c r="E747" s="73"/>
      <c r="F747" s="159"/>
    </row>
    <row r="748" spans="1:6" s="32" customFormat="1" x14ac:dyDescent="0.2">
      <c r="A748" s="158"/>
      <c r="E748" s="73"/>
      <c r="F748" s="159"/>
    </row>
    <row r="749" spans="1:6" s="32" customFormat="1" x14ac:dyDescent="0.2">
      <c r="A749" s="158"/>
      <c r="E749" s="73"/>
      <c r="F749" s="159"/>
    </row>
    <row r="750" spans="1:6" s="32" customFormat="1" x14ac:dyDescent="0.2">
      <c r="A750" s="158"/>
      <c r="E750" s="73"/>
      <c r="F750" s="159"/>
    </row>
    <row r="751" spans="1:6" s="32" customFormat="1" x14ac:dyDescent="0.2">
      <c r="A751" s="158"/>
      <c r="E751" s="73"/>
      <c r="F751" s="159"/>
    </row>
    <row r="752" spans="1:6" s="32" customFormat="1" x14ac:dyDescent="0.2">
      <c r="A752" s="158"/>
      <c r="E752" s="73"/>
      <c r="F752" s="159"/>
    </row>
    <row r="753" spans="1:6" s="32" customFormat="1" x14ac:dyDescent="0.2">
      <c r="A753" s="158"/>
      <c r="E753" s="73"/>
      <c r="F753" s="159"/>
    </row>
    <row r="754" spans="1:6" s="32" customFormat="1" x14ac:dyDescent="0.2">
      <c r="A754" s="158"/>
      <c r="E754" s="73"/>
      <c r="F754" s="159"/>
    </row>
    <row r="755" spans="1:6" s="32" customFormat="1" x14ac:dyDescent="0.2">
      <c r="A755" s="158"/>
      <c r="E755" s="73"/>
      <c r="F755" s="159"/>
    </row>
    <row r="756" spans="1:6" s="32" customFormat="1" x14ac:dyDescent="0.2">
      <c r="A756" s="158"/>
      <c r="E756" s="73"/>
      <c r="F756" s="159"/>
    </row>
    <row r="757" spans="1:6" s="32" customFormat="1" x14ac:dyDescent="0.2">
      <c r="A757" s="158"/>
      <c r="E757" s="73"/>
      <c r="F757" s="159"/>
    </row>
    <row r="758" spans="1:6" s="32" customFormat="1" x14ac:dyDescent="0.2">
      <c r="A758" s="158"/>
      <c r="E758" s="73"/>
      <c r="F758" s="159"/>
    </row>
    <row r="759" spans="1:6" s="32" customFormat="1" x14ac:dyDescent="0.2">
      <c r="A759" s="158"/>
      <c r="E759" s="73"/>
      <c r="F759" s="159"/>
    </row>
    <row r="760" spans="1:6" s="32" customFormat="1" x14ac:dyDescent="0.2">
      <c r="A760" s="158"/>
      <c r="E760" s="73"/>
      <c r="F760" s="159"/>
    </row>
    <row r="761" spans="1:6" s="32" customFormat="1" x14ac:dyDescent="0.2">
      <c r="A761" s="158"/>
      <c r="E761" s="73"/>
      <c r="F761" s="159"/>
    </row>
    <row r="762" spans="1:6" s="32" customFormat="1" x14ac:dyDescent="0.2">
      <c r="A762" s="158"/>
      <c r="E762" s="73"/>
      <c r="F762" s="159"/>
    </row>
    <row r="763" spans="1:6" s="32" customFormat="1" x14ac:dyDescent="0.2">
      <c r="A763" s="158"/>
      <c r="E763" s="73"/>
      <c r="F763" s="159"/>
    </row>
    <row r="764" spans="1:6" s="32" customFormat="1" x14ac:dyDescent="0.2">
      <c r="A764" s="158"/>
      <c r="E764" s="73"/>
      <c r="F764" s="159"/>
    </row>
    <row r="765" spans="1:6" s="32" customFormat="1" x14ac:dyDescent="0.2">
      <c r="A765" s="158"/>
      <c r="E765" s="73"/>
      <c r="F765" s="159"/>
    </row>
    <row r="766" spans="1:6" s="32" customFormat="1" x14ac:dyDescent="0.2">
      <c r="A766" s="158"/>
      <c r="E766" s="73"/>
      <c r="F766" s="159"/>
    </row>
    <row r="767" spans="1:6" s="32" customFormat="1" x14ac:dyDescent="0.2">
      <c r="A767" s="158"/>
      <c r="E767" s="73"/>
      <c r="F767" s="159"/>
    </row>
    <row r="768" spans="1:6" s="32" customFormat="1" x14ac:dyDescent="0.2">
      <c r="A768" s="158"/>
      <c r="E768" s="73"/>
      <c r="F768" s="159"/>
    </row>
    <row r="769" spans="1:6" s="32" customFormat="1" x14ac:dyDescent="0.2">
      <c r="A769" s="158"/>
      <c r="E769" s="73"/>
      <c r="F769" s="159"/>
    </row>
    <row r="770" spans="1:6" s="32" customFormat="1" x14ac:dyDescent="0.2">
      <c r="A770" s="158"/>
      <c r="E770" s="73"/>
      <c r="F770" s="159"/>
    </row>
    <row r="771" spans="1:6" s="32" customFormat="1" x14ac:dyDescent="0.2">
      <c r="A771" s="158"/>
      <c r="E771" s="73"/>
      <c r="F771" s="159"/>
    </row>
    <row r="772" spans="1:6" s="32" customFormat="1" x14ac:dyDescent="0.2">
      <c r="A772" s="157"/>
      <c r="D772" s="157"/>
      <c r="E772" s="73"/>
      <c r="F772" s="70"/>
    </row>
    <row r="773" spans="1:6" s="32" customFormat="1" x14ac:dyDescent="0.2">
      <c r="A773" s="157"/>
      <c r="D773" s="157"/>
      <c r="E773" s="73"/>
      <c r="F773" s="70"/>
    </row>
    <row r="774" spans="1:6" s="32" customFormat="1" x14ac:dyDescent="0.2">
      <c r="A774" s="157"/>
      <c r="D774" s="157"/>
      <c r="E774" s="73"/>
      <c r="F774" s="70"/>
    </row>
    <row r="775" spans="1:6" s="32" customFormat="1" x14ac:dyDescent="0.2">
      <c r="A775" s="157"/>
      <c r="D775" s="157"/>
      <c r="E775" s="73"/>
      <c r="F775" s="70"/>
    </row>
    <row r="776" spans="1:6" s="32" customFormat="1" x14ac:dyDescent="0.2">
      <c r="A776" s="157"/>
      <c r="D776" s="157"/>
      <c r="E776" s="73"/>
      <c r="F776" s="70"/>
    </row>
    <row r="777" spans="1:6" s="32" customFormat="1" x14ac:dyDescent="0.2">
      <c r="A777" s="157"/>
      <c r="D777" s="157"/>
      <c r="E777" s="73"/>
      <c r="F777" s="70"/>
    </row>
    <row r="778" spans="1:6" s="32" customFormat="1" x14ac:dyDescent="0.2">
      <c r="A778" s="157"/>
      <c r="D778" s="157"/>
      <c r="E778" s="73"/>
      <c r="F778" s="70"/>
    </row>
    <row r="779" spans="1:6" s="32" customFormat="1" x14ac:dyDescent="0.2">
      <c r="A779" s="157"/>
      <c r="D779" s="157"/>
      <c r="E779" s="73"/>
      <c r="F779" s="70"/>
    </row>
    <row r="780" spans="1:6" s="32" customFormat="1" x14ac:dyDescent="0.2">
      <c r="A780" s="157"/>
      <c r="D780" s="157"/>
      <c r="E780" s="73"/>
      <c r="F780" s="70"/>
    </row>
    <row r="781" spans="1:6" s="32" customFormat="1" x14ac:dyDescent="0.2">
      <c r="A781" s="157"/>
      <c r="D781" s="157"/>
      <c r="E781" s="73"/>
      <c r="F781" s="70"/>
    </row>
    <row r="782" spans="1:6" s="32" customFormat="1" x14ac:dyDescent="0.2">
      <c r="A782" s="157"/>
      <c r="D782" s="157"/>
      <c r="E782" s="73"/>
      <c r="F782" s="70"/>
    </row>
    <row r="783" spans="1:6" s="32" customFormat="1" x14ac:dyDescent="0.2">
      <c r="A783" s="157"/>
      <c r="D783" s="157"/>
      <c r="E783" s="73"/>
      <c r="F783" s="70"/>
    </row>
    <row r="784" spans="1:6" s="32" customFormat="1" x14ac:dyDescent="0.2">
      <c r="A784" s="157"/>
      <c r="D784" s="157"/>
      <c r="E784" s="73"/>
      <c r="F784" s="70"/>
    </row>
    <row r="785" spans="1:6" s="32" customFormat="1" x14ac:dyDescent="0.2">
      <c r="A785" s="157"/>
      <c r="D785" s="157"/>
      <c r="E785" s="73"/>
      <c r="F785" s="70"/>
    </row>
    <row r="786" spans="1:6" s="32" customFormat="1" x14ac:dyDescent="0.2">
      <c r="A786" s="157"/>
      <c r="D786" s="157"/>
      <c r="E786" s="73"/>
      <c r="F786" s="70"/>
    </row>
    <row r="787" spans="1:6" s="32" customFormat="1" x14ac:dyDescent="0.2">
      <c r="A787" s="157"/>
      <c r="D787" s="157"/>
      <c r="E787" s="73"/>
      <c r="F787" s="70"/>
    </row>
    <row r="788" spans="1:6" s="32" customFormat="1" x14ac:dyDescent="0.2">
      <c r="A788" s="157"/>
      <c r="D788" s="157"/>
      <c r="E788" s="73"/>
      <c r="F788" s="70"/>
    </row>
    <row r="789" spans="1:6" s="32" customFormat="1" x14ac:dyDescent="0.2">
      <c r="A789" s="157"/>
      <c r="D789" s="157"/>
      <c r="E789" s="73"/>
      <c r="F789" s="70"/>
    </row>
    <row r="790" spans="1:6" s="32" customFormat="1" x14ac:dyDescent="0.2">
      <c r="A790" s="157"/>
      <c r="D790" s="157"/>
      <c r="E790" s="73"/>
      <c r="F790" s="70"/>
    </row>
    <row r="791" spans="1:6" s="32" customFormat="1" x14ac:dyDescent="0.2">
      <c r="A791" s="157"/>
      <c r="D791" s="157"/>
      <c r="E791" s="73"/>
      <c r="F791" s="70"/>
    </row>
    <row r="792" spans="1:6" s="32" customFormat="1" x14ac:dyDescent="0.2">
      <c r="A792" s="157"/>
      <c r="D792" s="157"/>
      <c r="E792" s="73"/>
      <c r="F792" s="70"/>
    </row>
    <row r="793" spans="1:6" s="32" customFormat="1" x14ac:dyDescent="0.2">
      <c r="A793" s="157"/>
      <c r="D793" s="157"/>
      <c r="E793" s="73"/>
      <c r="F793" s="70"/>
    </row>
    <row r="794" spans="1:6" s="32" customFormat="1" x14ac:dyDescent="0.2">
      <c r="A794" s="157"/>
      <c r="D794" s="157"/>
      <c r="E794" s="73"/>
      <c r="F794" s="70"/>
    </row>
    <row r="795" spans="1:6" s="32" customFormat="1" x14ac:dyDescent="0.2">
      <c r="A795" s="157"/>
      <c r="D795" s="157"/>
      <c r="E795" s="73"/>
      <c r="F795" s="70"/>
    </row>
    <row r="796" spans="1:6" s="32" customFormat="1" x14ac:dyDescent="0.2">
      <c r="A796" s="157"/>
      <c r="D796" s="157"/>
      <c r="E796" s="73"/>
      <c r="F796" s="70"/>
    </row>
    <row r="797" spans="1:6" s="32" customFormat="1" x14ac:dyDescent="0.2">
      <c r="A797" s="157"/>
      <c r="D797" s="157"/>
      <c r="E797" s="73"/>
      <c r="F797" s="70"/>
    </row>
    <row r="798" spans="1:6" s="32" customFormat="1" x14ac:dyDescent="0.2">
      <c r="A798" s="157"/>
      <c r="D798" s="157"/>
      <c r="E798" s="73"/>
      <c r="F798" s="70"/>
    </row>
    <row r="799" spans="1:6" s="32" customFormat="1" x14ac:dyDescent="0.2">
      <c r="A799" s="157"/>
      <c r="D799" s="157"/>
      <c r="E799" s="73"/>
      <c r="F799" s="70"/>
    </row>
    <row r="800" spans="1:6" s="32" customFormat="1" x14ac:dyDescent="0.2">
      <c r="A800" s="157"/>
      <c r="D800" s="157"/>
      <c r="E800" s="73"/>
      <c r="F800" s="70"/>
    </row>
    <row r="801" spans="1:6" s="32" customFormat="1" x14ac:dyDescent="0.2">
      <c r="A801" s="157"/>
      <c r="D801" s="157"/>
      <c r="E801" s="73"/>
      <c r="F801" s="70"/>
    </row>
    <row r="802" spans="1:6" s="32" customFormat="1" x14ac:dyDescent="0.2">
      <c r="A802" s="157"/>
      <c r="D802" s="157"/>
      <c r="E802" s="73"/>
      <c r="F802" s="70"/>
    </row>
    <row r="803" spans="1:6" s="32" customFormat="1" x14ac:dyDescent="0.2">
      <c r="A803" s="157"/>
      <c r="D803" s="157"/>
      <c r="E803" s="73"/>
      <c r="F803" s="70"/>
    </row>
    <row r="804" spans="1:6" s="32" customFormat="1" x14ac:dyDescent="0.2">
      <c r="A804" s="157"/>
      <c r="D804" s="157"/>
      <c r="E804" s="73"/>
      <c r="F804" s="70"/>
    </row>
    <row r="805" spans="1:6" s="32" customFormat="1" x14ac:dyDescent="0.2">
      <c r="A805" s="157"/>
      <c r="D805" s="157"/>
      <c r="E805" s="73"/>
      <c r="F805" s="70"/>
    </row>
    <row r="806" spans="1:6" s="32" customFormat="1" x14ac:dyDescent="0.2">
      <c r="A806" s="157"/>
      <c r="D806" s="157"/>
      <c r="E806" s="73"/>
      <c r="F806" s="70"/>
    </row>
    <row r="807" spans="1:6" s="32" customFormat="1" x14ac:dyDescent="0.2">
      <c r="A807" s="157"/>
      <c r="D807" s="157"/>
      <c r="E807" s="73"/>
      <c r="F807" s="70"/>
    </row>
    <row r="808" spans="1:6" s="32" customFormat="1" x14ac:dyDescent="0.2">
      <c r="A808" s="157"/>
      <c r="D808" s="157"/>
      <c r="E808" s="73"/>
      <c r="F808" s="70"/>
    </row>
    <row r="809" spans="1:6" s="32" customFormat="1" x14ac:dyDescent="0.2">
      <c r="A809" s="157"/>
      <c r="D809" s="157"/>
      <c r="E809" s="73"/>
      <c r="F809" s="70"/>
    </row>
    <row r="810" spans="1:6" s="32" customFormat="1" x14ac:dyDescent="0.2">
      <c r="A810" s="157"/>
      <c r="D810" s="157"/>
      <c r="E810" s="73"/>
      <c r="F810" s="70"/>
    </row>
    <row r="811" spans="1:6" s="32" customFormat="1" x14ac:dyDescent="0.2">
      <c r="A811" s="157"/>
      <c r="D811" s="157"/>
      <c r="E811" s="73"/>
      <c r="F811" s="70"/>
    </row>
    <row r="812" spans="1:6" s="32" customFormat="1" x14ac:dyDescent="0.2">
      <c r="A812" s="157"/>
      <c r="D812" s="157"/>
      <c r="E812" s="73"/>
      <c r="F812" s="70"/>
    </row>
    <row r="813" spans="1:6" s="32" customFormat="1" x14ac:dyDescent="0.2">
      <c r="A813" s="157"/>
      <c r="D813" s="157"/>
      <c r="E813" s="73"/>
      <c r="F813" s="70"/>
    </row>
    <row r="814" spans="1:6" s="32" customFormat="1" x14ac:dyDescent="0.2">
      <c r="A814" s="157"/>
      <c r="D814" s="157"/>
      <c r="E814" s="73"/>
      <c r="F814" s="70"/>
    </row>
    <row r="815" spans="1:6" s="32" customFormat="1" x14ac:dyDescent="0.2">
      <c r="A815" s="157"/>
      <c r="D815" s="157"/>
      <c r="E815" s="73"/>
      <c r="F815" s="70"/>
    </row>
    <row r="816" spans="1:6" s="32" customFormat="1" x14ac:dyDescent="0.2">
      <c r="A816" s="157"/>
      <c r="D816" s="157"/>
      <c r="E816" s="73"/>
      <c r="F816" s="70"/>
    </row>
    <row r="817" spans="1:6" s="32" customFormat="1" x14ac:dyDescent="0.2">
      <c r="A817" s="157"/>
      <c r="D817" s="157"/>
      <c r="E817" s="73"/>
      <c r="F817" s="70"/>
    </row>
    <row r="818" spans="1:6" s="32" customFormat="1" x14ac:dyDescent="0.2">
      <c r="A818" s="157"/>
      <c r="D818" s="157"/>
      <c r="E818" s="73"/>
      <c r="F818" s="70"/>
    </row>
    <row r="819" spans="1:6" s="32" customFormat="1" x14ac:dyDescent="0.2">
      <c r="A819" s="157"/>
      <c r="D819" s="157"/>
      <c r="E819" s="73"/>
      <c r="F819" s="70"/>
    </row>
    <row r="820" spans="1:6" s="32" customFormat="1" x14ac:dyDescent="0.2">
      <c r="A820" s="157"/>
      <c r="D820" s="157"/>
      <c r="E820" s="73"/>
      <c r="F820" s="70"/>
    </row>
    <row r="821" spans="1:6" s="32" customFormat="1" x14ac:dyDescent="0.2">
      <c r="A821" s="157"/>
      <c r="D821" s="157"/>
      <c r="E821" s="73"/>
      <c r="F821" s="70"/>
    </row>
    <row r="822" spans="1:6" s="32" customFormat="1" x14ac:dyDescent="0.2">
      <c r="A822" s="157"/>
      <c r="D822" s="157"/>
      <c r="E822" s="73"/>
      <c r="F822" s="70"/>
    </row>
    <row r="823" spans="1:6" s="32" customFormat="1" x14ac:dyDescent="0.2">
      <c r="A823" s="157"/>
      <c r="D823" s="157"/>
      <c r="E823" s="73"/>
      <c r="F823" s="70"/>
    </row>
    <row r="824" spans="1:6" s="32" customFormat="1" x14ac:dyDescent="0.2">
      <c r="A824" s="157"/>
      <c r="D824" s="157"/>
      <c r="E824" s="73"/>
      <c r="F824" s="70"/>
    </row>
    <row r="825" spans="1:6" s="32" customFormat="1" x14ac:dyDescent="0.2">
      <c r="A825" s="157"/>
      <c r="D825" s="157"/>
      <c r="E825" s="73"/>
      <c r="F825" s="70"/>
    </row>
    <row r="826" spans="1:6" s="32" customFormat="1" x14ac:dyDescent="0.2">
      <c r="A826" s="157"/>
      <c r="D826" s="157"/>
      <c r="E826" s="73"/>
      <c r="F826" s="70"/>
    </row>
    <row r="827" spans="1:6" s="32" customFormat="1" x14ac:dyDescent="0.2">
      <c r="A827" s="157"/>
      <c r="D827" s="157"/>
      <c r="E827" s="73"/>
      <c r="F827" s="70"/>
    </row>
    <row r="828" spans="1:6" s="32" customFormat="1" x14ac:dyDescent="0.2">
      <c r="A828" s="157"/>
      <c r="D828" s="157"/>
      <c r="E828" s="73"/>
      <c r="F828" s="70"/>
    </row>
    <row r="829" spans="1:6" s="32" customFormat="1" x14ac:dyDescent="0.2">
      <c r="A829" s="157"/>
      <c r="D829" s="157"/>
      <c r="E829" s="73"/>
      <c r="F829" s="70"/>
    </row>
    <row r="830" spans="1:6" s="32" customFormat="1" x14ac:dyDescent="0.2">
      <c r="A830" s="157"/>
      <c r="D830" s="157"/>
      <c r="E830" s="73"/>
      <c r="F830" s="70"/>
    </row>
    <row r="831" spans="1:6" s="32" customFormat="1" x14ac:dyDescent="0.2">
      <c r="A831" s="157"/>
      <c r="D831" s="157"/>
      <c r="E831" s="73"/>
      <c r="F831" s="70"/>
    </row>
    <row r="832" spans="1:6" s="32" customFormat="1" x14ac:dyDescent="0.2">
      <c r="A832" s="157"/>
      <c r="D832" s="157"/>
      <c r="E832" s="73"/>
      <c r="F832" s="70"/>
    </row>
    <row r="833" spans="1:6" s="32" customFormat="1" x14ac:dyDescent="0.2">
      <c r="A833" s="157"/>
      <c r="D833" s="157"/>
      <c r="E833" s="73"/>
      <c r="F833" s="70"/>
    </row>
    <row r="834" spans="1:6" s="32" customFormat="1" x14ac:dyDescent="0.2">
      <c r="A834" s="157"/>
      <c r="D834" s="157"/>
      <c r="E834" s="73"/>
      <c r="F834" s="70"/>
    </row>
    <row r="835" spans="1:6" s="32" customFormat="1" x14ac:dyDescent="0.2">
      <c r="A835" s="157"/>
      <c r="D835" s="157"/>
      <c r="E835" s="73"/>
      <c r="F835" s="70"/>
    </row>
    <row r="836" spans="1:6" s="32" customFormat="1" x14ac:dyDescent="0.2">
      <c r="A836" s="157"/>
      <c r="D836" s="157"/>
      <c r="E836" s="73"/>
      <c r="F836" s="70"/>
    </row>
    <row r="837" spans="1:6" s="32" customFormat="1" x14ac:dyDescent="0.2">
      <c r="A837" s="157"/>
      <c r="D837" s="157"/>
      <c r="E837" s="73"/>
      <c r="F837" s="70"/>
    </row>
    <row r="838" spans="1:6" s="32" customFormat="1" x14ac:dyDescent="0.2">
      <c r="A838" s="157"/>
      <c r="D838" s="157"/>
      <c r="E838" s="73"/>
      <c r="F838" s="70"/>
    </row>
    <row r="839" spans="1:6" s="32" customFormat="1" x14ac:dyDescent="0.2">
      <c r="A839" s="157"/>
      <c r="D839" s="157"/>
      <c r="E839" s="73"/>
      <c r="F839" s="70"/>
    </row>
    <row r="840" spans="1:6" s="32" customFormat="1" x14ac:dyDescent="0.2">
      <c r="A840" s="157"/>
      <c r="D840" s="157"/>
      <c r="E840" s="73"/>
      <c r="F840" s="70"/>
    </row>
    <row r="841" spans="1:6" s="32" customFormat="1" x14ac:dyDescent="0.2">
      <c r="A841" s="157"/>
      <c r="D841" s="157"/>
      <c r="E841" s="73"/>
      <c r="F841" s="70"/>
    </row>
    <row r="842" spans="1:6" s="32" customFormat="1" x14ac:dyDescent="0.2">
      <c r="A842" s="157"/>
      <c r="D842" s="157"/>
      <c r="E842" s="73"/>
      <c r="F842" s="70"/>
    </row>
    <row r="843" spans="1:6" s="32" customFormat="1" x14ac:dyDescent="0.2">
      <c r="A843" s="157"/>
      <c r="D843" s="157"/>
      <c r="E843" s="73"/>
      <c r="F843" s="70"/>
    </row>
    <row r="844" spans="1:6" s="32" customFormat="1" x14ac:dyDescent="0.2">
      <c r="A844" s="157"/>
      <c r="D844" s="157"/>
      <c r="E844" s="73"/>
      <c r="F844" s="70"/>
    </row>
    <row r="845" spans="1:6" s="32" customFormat="1" x14ac:dyDescent="0.2">
      <c r="A845" s="157"/>
      <c r="D845" s="157"/>
      <c r="E845" s="73"/>
      <c r="F845" s="70"/>
    </row>
    <row r="846" spans="1:6" s="32" customFormat="1" x14ac:dyDescent="0.2">
      <c r="A846" s="157"/>
      <c r="D846" s="157"/>
      <c r="E846" s="73"/>
      <c r="F846" s="70"/>
    </row>
    <row r="847" spans="1:6" s="32" customFormat="1" x14ac:dyDescent="0.2">
      <c r="A847" s="157"/>
      <c r="D847" s="157"/>
      <c r="E847" s="73"/>
      <c r="F847" s="70"/>
    </row>
    <row r="848" spans="1:6" s="32" customFormat="1" x14ac:dyDescent="0.2">
      <c r="A848" s="157"/>
      <c r="D848" s="157"/>
      <c r="E848" s="73"/>
      <c r="F848" s="70"/>
    </row>
    <row r="849" spans="1:6" s="32" customFormat="1" x14ac:dyDescent="0.2">
      <c r="A849" s="157"/>
      <c r="D849" s="157"/>
      <c r="E849" s="73"/>
      <c r="F849" s="70"/>
    </row>
    <row r="850" spans="1:6" s="32" customFormat="1" x14ac:dyDescent="0.2">
      <c r="A850" s="157"/>
      <c r="D850" s="157"/>
      <c r="E850" s="73"/>
      <c r="F850" s="70"/>
    </row>
    <row r="851" spans="1:6" s="32" customFormat="1" x14ac:dyDescent="0.2">
      <c r="A851" s="157"/>
      <c r="D851" s="157"/>
      <c r="E851" s="73"/>
      <c r="F851" s="70"/>
    </row>
    <row r="852" spans="1:6" s="32" customFormat="1" x14ac:dyDescent="0.2">
      <c r="A852" s="157"/>
      <c r="D852" s="157"/>
      <c r="E852" s="73"/>
      <c r="F852" s="70"/>
    </row>
    <row r="853" spans="1:6" s="32" customFormat="1" x14ac:dyDescent="0.2">
      <c r="A853" s="157"/>
      <c r="D853" s="157"/>
      <c r="E853" s="73"/>
      <c r="F853" s="70"/>
    </row>
    <row r="854" spans="1:6" s="32" customFormat="1" x14ac:dyDescent="0.2">
      <c r="A854" s="157"/>
      <c r="D854" s="157"/>
      <c r="E854" s="73"/>
      <c r="F854" s="70"/>
    </row>
    <row r="855" spans="1:6" s="32" customFormat="1" x14ac:dyDescent="0.2">
      <c r="A855" s="157"/>
      <c r="D855" s="157"/>
      <c r="E855" s="73"/>
      <c r="F855" s="70"/>
    </row>
    <row r="856" spans="1:6" s="32" customFormat="1" x14ac:dyDescent="0.2">
      <c r="A856" s="157"/>
      <c r="D856" s="157"/>
      <c r="E856" s="73"/>
      <c r="F856" s="70"/>
    </row>
    <row r="857" spans="1:6" s="32" customFormat="1" x14ac:dyDescent="0.2">
      <c r="A857" s="157"/>
      <c r="D857" s="157"/>
      <c r="E857" s="73"/>
      <c r="F857" s="70"/>
    </row>
    <row r="858" spans="1:6" s="32" customFormat="1" x14ac:dyDescent="0.2">
      <c r="A858" s="157"/>
      <c r="D858" s="157"/>
      <c r="E858" s="73"/>
      <c r="F858" s="70"/>
    </row>
    <row r="859" spans="1:6" s="32" customFormat="1" x14ac:dyDescent="0.2">
      <c r="A859" s="157"/>
      <c r="D859" s="157"/>
      <c r="E859" s="73"/>
      <c r="F859" s="70"/>
    </row>
    <row r="860" spans="1:6" s="32" customFormat="1" x14ac:dyDescent="0.2">
      <c r="A860" s="157"/>
      <c r="D860" s="157"/>
      <c r="E860" s="73"/>
      <c r="F860" s="70"/>
    </row>
    <row r="861" spans="1:6" s="32" customFormat="1" x14ac:dyDescent="0.2">
      <c r="A861" s="157"/>
      <c r="D861" s="157"/>
      <c r="E861" s="73"/>
      <c r="F861" s="70"/>
    </row>
    <row r="862" spans="1:6" s="32" customFormat="1" x14ac:dyDescent="0.2">
      <c r="A862" s="157"/>
      <c r="D862" s="157"/>
      <c r="E862" s="73"/>
      <c r="F862" s="70"/>
    </row>
    <row r="863" spans="1:6" s="32" customFormat="1" x14ac:dyDescent="0.2">
      <c r="A863" s="157"/>
      <c r="D863" s="157"/>
      <c r="E863" s="73"/>
      <c r="F863" s="70"/>
    </row>
    <row r="864" spans="1:6" s="32" customFormat="1" x14ac:dyDescent="0.2">
      <c r="A864" s="157"/>
      <c r="D864" s="157"/>
      <c r="E864" s="73"/>
      <c r="F864" s="70"/>
    </row>
    <row r="865" spans="1:6" s="32" customFormat="1" x14ac:dyDescent="0.2">
      <c r="A865" s="157"/>
      <c r="D865" s="157"/>
      <c r="E865" s="73"/>
      <c r="F865" s="70"/>
    </row>
    <row r="866" spans="1:6" s="32" customFormat="1" x14ac:dyDescent="0.2">
      <c r="A866" s="157"/>
      <c r="D866" s="157"/>
      <c r="E866" s="73"/>
      <c r="F866" s="70"/>
    </row>
    <row r="867" spans="1:6" s="32" customFormat="1" x14ac:dyDescent="0.2">
      <c r="A867" s="157"/>
      <c r="D867" s="157"/>
      <c r="E867" s="73"/>
      <c r="F867" s="70"/>
    </row>
    <row r="868" spans="1:6" s="32" customFormat="1" x14ac:dyDescent="0.2">
      <c r="A868" s="157"/>
      <c r="D868" s="157"/>
      <c r="E868" s="73"/>
      <c r="F868" s="70"/>
    </row>
    <row r="869" spans="1:6" s="32" customFormat="1" x14ac:dyDescent="0.2">
      <c r="A869" s="157"/>
      <c r="D869" s="157"/>
      <c r="E869" s="73"/>
      <c r="F869" s="70"/>
    </row>
    <row r="870" spans="1:6" s="32" customFormat="1" x14ac:dyDescent="0.2">
      <c r="A870" s="157"/>
      <c r="D870" s="157"/>
      <c r="E870" s="73"/>
      <c r="F870" s="70"/>
    </row>
    <row r="871" spans="1:6" s="32" customFormat="1" x14ac:dyDescent="0.2">
      <c r="A871" s="157"/>
      <c r="D871" s="157"/>
      <c r="E871" s="73"/>
      <c r="F871" s="70"/>
    </row>
    <row r="872" spans="1:6" s="32" customFormat="1" x14ac:dyDescent="0.2">
      <c r="A872" s="157"/>
      <c r="D872" s="157"/>
      <c r="E872" s="73"/>
      <c r="F872" s="70"/>
    </row>
    <row r="873" spans="1:6" s="32" customFormat="1" x14ac:dyDescent="0.2">
      <c r="A873" s="157"/>
      <c r="D873" s="157"/>
      <c r="E873" s="73"/>
      <c r="F873" s="70"/>
    </row>
    <row r="874" spans="1:6" s="32" customFormat="1" x14ac:dyDescent="0.2">
      <c r="A874" s="157"/>
      <c r="D874" s="157"/>
      <c r="E874" s="73"/>
      <c r="F874" s="70"/>
    </row>
  </sheetData>
  <sortState ref="A4:B27">
    <sortCondition ref="A12"/>
  </sortState>
  <mergeCells count="2">
    <mergeCell ref="A1:F1"/>
    <mergeCell ref="A3:B3"/>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vt:i4>
      </vt:variant>
    </vt:vector>
  </HeadingPairs>
  <TitlesOfParts>
    <vt:vector size="17" baseType="lpstr">
      <vt:lpstr>W-L History</vt:lpstr>
      <vt:lpstr>Cobb</vt:lpstr>
      <vt:lpstr>Ruth</vt:lpstr>
      <vt:lpstr>Aaron</vt:lpstr>
      <vt:lpstr>Mays</vt:lpstr>
      <vt:lpstr>Players</vt:lpstr>
      <vt:lpstr>Cuts</vt:lpstr>
      <vt:lpstr>TRX</vt:lpstr>
      <vt:lpstr>Future TRX</vt:lpstr>
      <vt:lpstr>Bank Detail</vt:lpstr>
      <vt:lpstr>2018 Draft</vt:lpstr>
      <vt:lpstr>2019 Draft</vt:lpstr>
      <vt:lpstr>Ballpark</vt:lpstr>
      <vt:lpstr>Misc</vt:lpstr>
      <vt:lpstr>General</vt:lpstr>
      <vt:lpstr>Ballpark!Print_Area</vt:lpstr>
      <vt:lpstr>Ballpark!Print_Titles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Blake</dc:creator>
  <cp:lastModifiedBy>Henry Vance</cp:lastModifiedBy>
  <cp:lastPrinted>2013-10-07T15:21:45Z</cp:lastPrinted>
  <dcterms:created xsi:type="dcterms:W3CDTF">1998-12-18T22:25:23Z</dcterms:created>
  <dcterms:modified xsi:type="dcterms:W3CDTF">2017-09-10T00:27:47Z</dcterms:modified>
</cp:coreProperties>
</file>